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 sheetId="1" r:id="rId3"/>
    <sheet state="visible" name="calc sheet" sheetId="2" r:id="rId4"/>
    <sheet state="visible" name="all-unedited" sheetId="3" r:id="rId5"/>
    <sheet state="visible" name="2007-inprogress" sheetId="4" r:id="rId6"/>
    <sheet state="visible" name="Copy of US 2007" sheetId="5" r:id="rId7"/>
  </sheets>
  <definedNames/>
  <calcPr/>
</workbook>
</file>

<file path=xl/comments1.xml><?xml version="1.0" encoding="utf-8"?>
<comments xmlns="http://schemas.openxmlformats.org/spreadsheetml/2006/main">
  <authors>
    <author/>
  </authors>
  <commentList>
    <comment authorId="0" ref="D92">
      <text>
        <t xml:space="preserve">'Want to see' --dan.hampson01 Wed Dec 14 11:50:51 2011</t>
      </text>
    </comment>
  </commentList>
</comments>
</file>

<file path=xl/sharedStrings.xml><?xml version="1.0" encoding="utf-8"?>
<sst xmlns="http://schemas.openxmlformats.org/spreadsheetml/2006/main" count="14185" uniqueCount="2774">
  <si>
    <t>film</t>
  </si>
  <si>
    <t>year</t>
  </si>
  <si>
    <t>script type</t>
  </si>
  <si>
    <t>Rotten Tomatoes %</t>
  </si>
  <si>
    <t>Metacritic %</t>
  </si>
  <si>
    <t>Average critics %</t>
  </si>
  <si>
    <t>Rotten Tomatoes Audience %</t>
  </si>
  <si>
    <t>Metacritic Audience %</t>
  </si>
  <si>
    <t>Rotten Tomatoes vs Metacritic % deviance</t>
  </si>
  <si>
    <t>Average audience %</t>
  </si>
  <si>
    <t>Audience vs Critics deviance %</t>
  </si>
  <si>
    <t>Genre</t>
  </si>
  <si>
    <t>Opening Weekend</t>
  </si>
  <si>
    <t>Opening weekend ($million)</t>
  </si>
  <si>
    <t>Domestic Gross</t>
  </si>
  <si>
    <t>Domestic gross ($million)</t>
  </si>
  <si>
    <t>Foreign Gross ($million)</t>
  </si>
  <si>
    <t>Foreign Gross</t>
  </si>
  <si>
    <t>Worldwide Gross</t>
  </si>
  <si>
    <t>Worldwide Gross ($million)</t>
  </si>
  <si>
    <t>% of Gross earned abroad</t>
  </si>
  <si>
    <t>Budget ($million)</t>
  </si>
  <si>
    <t>% Budget recovered</t>
  </si>
  <si>
    <t>% Budget recovered opening weekend</t>
  </si>
  <si>
    <t>Oscar Winners</t>
  </si>
  <si>
    <t>Oscar Detail</t>
  </si>
  <si>
    <t>link</t>
  </si>
  <si>
    <t>None</t>
  </si>
  <si>
    <t>Brooklyn</t>
  </si>
  <si>
    <t>adaptation</t>
  </si>
  <si>
    <t>drama, romance, history</t>
  </si>
  <si>
    <t>http://www.amazon.com/gp/product/B01A1IZLAO/?tag=titb-20</t>
  </si>
  <si>
    <t>Avengers: Age of Ultron</t>
  </si>
  <si>
    <t>sequel, adaptation</t>
  </si>
  <si>
    <t>action, adventure</t>
  </si>
  <si>
    <t>http://www.amazon.com/gp/product/B01133UU4S/?tag=titb-20</t>
  </si>
  <si>
    <t>Spectre</t>
  </si>
  <si>
    <t>sequel</t>
  </si>
  <si>
    <t>action</t>
  </si>
  <si>
    <t>http://www.amazon.com/gp/product/B017HYSN0A/?tag=titb-20</t>
  </si>
  <si>
    <t>The Good Dinosaur</t>
  </si>
  <si>
    <t>original screenplay</t>
  </si>
  <si>
    <t>animation</t>
  </si>
  <si>
    <t>http://www.amazon.com/gp/product/B018F03RL0/?tag=titb-20</t>
  </si>
  <si>
    <t>Star Wars: Force Awakens</t>
  </si>
  <si>
    <t>sci-fi, fantasy</t>
  </si>
  <si>
    <t>http://www.amazon.com/gp/product/B019EG160I/?tag=titb-20</t>
  </si>
  <si>
    <t>Tomorrowland: A World Beyond</t>
  </si>
  <si>
    <t>sci-fi</t>
  </si>
  <si>
    <t>http://www.amazon.com/gp/product/B015D4GZCE/?tag=titb-20</t>
  </si>
  <si>
    <t>Furious 7</t>
  </si>
  <si>
    <t>http://www.amazon.com/gp/product/B00VLV8BNA/?tag=titb-20</t>
  </si>
  <si>
    <t>Jupiter Ascending</t>
  </si>
  <si>
    <t>http://www.amazon.com/gp/product/B00T9DLXYQ/?tag=titb-20</t>
  </si>
  <si>
    <t>Inside Out</t>
  </si>
  <si>
    <t>http://www.amazon.com/gp/product/B015D4H780/?tag=titb-20</t>
  </si>
  <si>
    <t>The Hunger Games: Mockingjay, Part II</t>
  </si>
  <si>
    <t>http://www.amazon.com/gp/product/B0186DG6XC/?tag=titb-20</t>
  </si>
  <si>
    <t>Terminator Genisys</t>
  </si>
  <si>
    <t>http://www.amazon.com/gp/product/B017QHZYUK/?tag=titb-20</t>
  </si>
  <si>
    <t>Pan</t>
  </si>
  <si>
    <t>fantasy</t>
  </si>
  <si>
    <t>http://www.amazon.com/gp/product/B018JQTSPE/?tag=titb-20</t>
  </si>
  <si>
    <t>Jurassic World</t>
  </si>
  <si>
    <t>sci-fi, horror</t>
  </si>
  <si>
    <t>http://www.amazon.com/gp/product/B016VLEH0A/?tag=titb-20</t>
  </si>
  <si>
    <t>Mad Max: Fury Road</t>
  </si>
  <si>
    <t>Sci-Fi, Action</t>
  </si>
  <si>
    <t>http://www.amazon.com/gp/product/B014QZ9D84/?tag=titb-20</t>
  </si>
  <si>
    <t>Mission: Impossible - Rogue Nation</t>
  </si>
  <si>
    <t>http://www.amazon.com/gp/product/B012PJVQ7Y/?tag=titb-20</t>
  </si>
  <si>
    <t>Home</t>
  </si>
  <si>
    <t>http://www.amazon.com/gp/product/B00V9U6BP8/?tag=titb-20</t>
  </si>
  <si>
    <t>The Revenant</t>
  </si>
  <si>
    <t>http://www.amazon.com/gp/product/B01AB7GOD8/?tag=titb-20</t>
  </si>
  <si>
    <t>Ant-Man</t>
  </si>
  <si>
    <t>http://www.amazon.com/gp/product/B015YJRQ8U/?tag=titb-20</t>
  </si>
  <si>
    <t>Fantastic Four</t>
  </si>
  <si>
    <t>http://www.amazon.com/gp/product/B013JPCA1Y/?tag=titb-20</t>
  </si>
  <si>
    <t>Insurgent</t>
  </si>
  <si>
    <t>http://www.amazon.com/gp/product/B00YI7PCPY/?tag=titb-20</t>
  </si>
  <si>
    <t>San Andreas</t>
  </si>
  <si>
    <t>http://www.amazon.com/gp/product/B016JGX1DQ/?tag=titb-20</t>
  </si>
  <si>
    <t>The Martian</t>
  </si>
  <si>
    <t>http://www.amazon.com/gp/product/B018HIZ65U/?tag=titb-20</t>
  </si>
  <si>
    <t>Point Break</t>
  </si>
  <si>
    <t>remake / reboot</t>
  </si>
  <si>
    <t>http://www.amazon.com/gp/product/B01B3MCU0Q/</t>
  </si>
  <si>
    <t>In the Heart of the Sea</t>
  </si>
  <si>
    <t>drama</t>
  </si>
  <si>
    <t>The Peanuts Movie</t>
  </si>
  <si>
    <t>http://www.amazon.com/gp/product/B018RK2JV2/?tag=titb-20</t>
  </si>
  <si>
    <t>Cinderella</t>
  </si>
  <si>
    <t>http://www.amazon.com/gp/product/B010VAG5WA/?tag=titb-20</t>
  </si>
  <si>
    <t>Strange Magic</t>
  </si>
  <si>
    <t>http://www.amazon.com/gp/product/B00XVPCK4K/?tag=titb-20</t>
  </si>
  <si>
    <t>Alvin and the Chipmunks: The Road Chip</t>
  </si>
  <si>
    <t>family, comedy</t>
  </si>
  <si>
    <t>http://www.amazon.com/gp/product/B019EKV4YC/?tag=titb-20</t>
  </si>
  <si>
    <t>Pixels</t>
  </si>
  <si>
    <t>action, comedy</t>
  </si>
  <si>
    <t>http://www.amazon.com/gp/product/B012HPO8TE/?tag=titb-20</t>
  </si>
  <si>
    <t>Hotel Transylvania 2</t>
  </si>
  <si>
    <t>http://www.amazon.com/gp/product/B015ENAX9U/?tag=titb-20</t>
  </si>
  <si>
    <t>The Man from U.N.C.L.E.</t>
  </si>
  <si>
    <t>http://www.amazon.com/gp/product/B013WF1Z4O/?tag=titb-20</t>
  </si>
  <si>
    <t>The SpongeBob Movie: Sponge Out of Water</t>
  </si>
  <si>
    <t>http://www.amazon.com/gp/product/B00T57EOK6/?tag=titb-20</t>
  </si>
  <si>
    <t>Minions</t>
  </si>
  <si>
    <t>http://www.amazon.com/gp/product/B011802KGM/?tag=titb-20</t>
  </si>
  <si>
    <t>Blackhat</t>
  </si>
  <si>
    <t>thriller</t>
  </si>
  <si>
    <t>http://www.amazon.com/gp/product/B00VIF5AZ6/?tag=titb-20</t>
  </si>
  <si>
    <t>The Last Witch Hunter</t>
  </si>
  <si>
    <t>action, fantasy</t>
  </si>
  <si>
    <t>http://www.amazon.com/gp/product/B017HPQE1Y/?tag=titb-20</t>
  </si>
  <si>
    <t>Ted 2</t>
  </si>
  <si>
    <t>comedy</t>
  </si>
  <si>
    <t>http://www.amazon.com/gp/product/B017K2C8NW/?tag=titb-20</t>
  </si>
  <si>
    <t>Spy</t>
  </si>
  <si>
    <t>http://www.amazon.com/gp/product/B013EZQV6E/?tag=titb-20</t>
  </si>
  <si>
    <t>Maze Runner: The Scorch Trials</t>
  </si>
  <si>
    <t>http://www.amazon.com/gp/product/B018HCDOVY/?tag=titb-20</t>
  </si>
  <si>
    <t>Mortdecai</t>
  </si>
  <si>
    <t>http://www.amazon.com/gp/product/B00SNQWXZS/?tag=titb-20</t>
  </si>
  <si>
    <t>Joy</t>
  </si>
  <si>
    <t>based on a true story</t>
  </si>
  <si>
    <t>comedy, drama</t>
  </si>
  <si>
    <t>http://www.amazon.com/gp/product/B003SI605K/?tag=titb-20</t>
  </si>
  <si>
    <t>Goosebumps</t>
  </si>
  <si>
    <t>horror, comedy</t>
  </si>
  <si>
    <t>http://www.amazon.com/gp/product/B016Q1LRPI/?tag=titb-20</t>
  </si>
  <si>
    <t>Everest</t>
  </si>
  <si>
    <t>http://www.amazon.com/gp/product/B018JQRT6Y/?tag=titb-20</t>
  </si>
  <si>
    <t>Crimson Peak</t>
  </si>
  <si>
    <t>horror</t>
  </si>
  <si>
    <t>http://www.amazon.com/gp/product/B016Q1LVIG/?tag=titb-20</t>
  </si>
  <si>
    <t>Black Mass</t>
  </si>
  <si>
    <t>crime, drama</t>
  </si>
  <si>
    <t>http://www.amazon.com/gp/product/B015IVK1BS/?tag=titb-20</t>
  </si>
  <si>
    <t>Daddy's Home</t>
  </si>
  <si>
    <t>http://www.amazon.com/gp/product/B019YHGMBK/?tag=titb-20</t>
  </si>
  <si>
    <t>Focus</t>
  </si>
  <si>
    <t>http://www.amazon.com/gp/product/B00YORD6AQ/?tag=titb-20</t>
  </si>
  <si>
    <t>Run All Night</t>
  </si>
  <si>
    <t>http://www.amazon.com/gp/product/B00X8CYDN2/?tag=titb-20</t>
  </si>
  <si>
    <t>Chappie</t>
  </si>
  <si>
    <t>sci-fi, action</t>
  </si>
  <si>
    <t>http://www.amazon.com/gp/product/B00ZRCSJ5E/?tag=titb-20</t>
  </si>
  <si>
    <t>The Hateful Eight</t>
  </si>
  <si>
    <t>western</t>
  </si>
  <si>
    <t>http://www.amazon.com/gp/product/B01A1FDRP8/?tag=titb-20</t>
  </si>
  <si>
    <t>Fifty Shades of Grey</t>
  </si>
  <si>
    <t>romance</t>
  </si>
  <si>
    <t>http://www.amazon.com/gp/product/B00VGRCBOY/?tag=titb-20</t>
  </si>
  <si>
    <t>The Gunman</t>
  </si>
  <si>
    <t>http://www.amazon.com/gp/product/B00ZPWJU7C/?tag=titb-20</t>
  </si>
  <si>
    <t>Victor Frankenstein</t>
  </si>
  <si>
    <t>http://www.amazon.com/gp/product/B018ITLEHC/?tag=titb-20</t>
  </si>
  <si>
    <t>Bridge of Spies</t>
  </si>
  <si>
    <t>thriller, history</t>
  </si>
  <si>
    <t>http://www.amazon.com/gp/product/B01B5H1SIY/?tag=titb-20</t>
  </si>
  <si>
    <t>Get Hard</t>
  </si>
  <si>
    <t>http://www.amazon.com/gp/product/B010O68E0C/?tag=titb-20</t>
  </si>
  <si>
    <t>Aloha</t>
  </si>
  <si>
    <t>http://www.amazon.com/gp/product/B00ZAQNRCM/?tag=titb-20</t>
  </si>
  <si>
    <t>Burnt</t>
  </si>
  <si>
    <t>http://www.amazon.com/gp/product/B017CDG46G/?tag=titb-20</t>
  </si>
  <si>
    <t>Creed</t>
  </si>
  <si>
    <t>http://www.amazon.com/gp/product/B017WRCU92/?tag=titb-20</t>
  </si>
  <si>
    <t>Hitman: Agent 47</t>
  </si>
  <si>
    <t>http://www.amazon.com/gp/product/B018HIW658/?tag=titb-20</t>
  </si>
  <si>
    <t>The Walk</t>
  </si>
  <si>
    <t>adventure</t>
  </si>
  <si>
    <t>http://www.amazon.com/gp/product/B017ORBC1W/?tag=titb-20</t>
  </si>
  <si>
    <t>Concussion</t>
  </si>
  <si>
    <t>based on a true story, adaptation</t>
  </si>
  <si>
    <t>http://www.amazon.com/gp/product/B00FMOBNKA/?tag=titb-20</t>
  </si>
  <si>
    <t>Hot Pursuit</t>
  </si>
  <si>
    <t>http://www.amazon.com/gp/product/B00XCGUISI/?tag=titb-20</t>
  </si>
  <si>
    <t>The Intern</t>
  </si>
  <si>
    <t>http://www.amazon.com/gp/product/B015SK5Y4S/?tag=titb-20</t>
  </si>
  <si>
    <t>Trainwreck</t>
  </si>
  <si>
    <t>http://www.amazon.com/gp/product/B017QHYW1W/?tag=titb-20</t>
  </si>
  <si>
    <t>Unfinished Business</t>
  </si>
  <si>
    <t>http://www.amazon.com/gp/product/B00UBRGMI6/?tag=titb-20</t>
  </si>
  <si>
    <t>Poltergeist</t>
  </si>
  <si>
    <t>http://www.amazon.com/gp/product/B011AK040Y/?tag=titb-20</t>
  </si>
  <si>
    <t>The Longest Ride</t>
  </si>
  <si>
    <t>http://www.amazon.com/gp/product/B00VWQ2P8G/?tag=titb-20</t>
  </si>
  <si>
    <t>Vacation</t>
  </si>
  <si>
    <t>http://www.amazon.com/gp/product/B012Y4GPYE/?tag=titb-20</t>
  </si>
  <si>
    <t>Entourage</t>
  </si>
  <si>
    <t>http://www.amazon.com/gp/product/B00YSRRDRY/?tag=titb-20</t>
  </si>
  <si>
    <t>Steve Jobs</t>
  </si>
  <si>
    <t>http://www.amazon.com/gp/product/B016C9WTP6/?tag=titb-20</t>
  </si>
  <si>
    <t>Sicario</t>
  </si>
  <si>
    <t>action, drama</t>
  </si>
  <si>
    <t>http://www.amazon.com/gp/product/B0162LLAQS/?tag=titb-20</t>
  </si>
  <si>
    <t>Sisters</t>
  </si>
  <si>
    <t>http://www.amazon.com/gp/product/B019EJYASU/?tag=titb-20</t>
  </si>
  <si>
    <t>Southpaw</t>
  </si>
  <si>
    <t>http://www.amazon.com/gp/product/B0175FQZJC/?tag=titb-20</t>
  </si>
  <si>
    <t>Paul Blart: Mall Cop 2</t>
  </si>
  <si>
    <t>http://www.amazon.com/gp/product/B00W96OEV4/?tag=titb-20</t>
  </si>
  <si>
    <t>Pitch Perfect 2</t>
  </si>
  <si>
    <t>http://www.amazon.com/gp/product/B015O6OZUA/?tag=titb-20</t>
  </si>
  <si>
    <t>The Big Short</t>
  </si>
  <si>
    <t>http://www.amazon.com/gp/product/B019969US8/?tag=titb-20</t>
  </si>
  <si>
    <t>Straight Outta Compton</t>
  </si>
  <si>
    <t>http://www.amazon.com/gp/product/B018JQTUQG/?tag=titb-20</t>
  </si>
  <si>
    <t>American Ultra</t>
  </si>
  <si>
    <t>http://www.amazon.com/gp/product/B018BF2CSI/?tag=titb-20</t>
  </si>
  <si>
    <t>The 33</t>
  </si>
  <si>
    <t>http://www.amazon.com/gp/product/B01B3NR5ZK/?tag=titb-20</t>
  </si>
  <si>
    <t>Self/less</t>
  </si>
  <si>
    <t>sci-fi, thriller</t>
  </si>
  <si>
    <t>http://www.amazon.com/gp/product/B017QHDEW0/?tag=titb-20</t>
  </si>
  <si>
    <t>Shaun the Sheep Movie</t>
  </si>
  <si>
    <t>http://www.amazon.com/gp/product/B013G1EFIC/?tag=titb-20</t>
  </si>
  <si>
    <t>Woodlawn</t>
  </si>
  <si>
    <t>http://www.amazon.com/gp/product/B01AMUSHAC/?tag=titb-20</t>
  </si>
  <si>
    <t>The Night Before</t>
  </si>
  <si>
    <t>http://www.amazon.com/gp/product/B018AEY8HI/?tag=titb-20</t>
  </si>
  <si>
    <t>The Wedding Ringer</t>
  </si>
  <si>
    <t>http://www.amazon.com/gp/product/B00SBZL7F8/?tag=titb-20</t>
  </si>
  <si>
    <t>The Transporter Refueled</t>
  </si>
  <si>
    <t>http://www.amazon.com/gp/product/B018SVS6BW/?tag=titb-20</t>
  </si>
  <si>
    <t>Far from the Madding Crowd</t>
  </si>
  <si>
    <t>http://www.amazon.com/gp/product/B011PXGR1Q/?tag=titb-20</t>
  </si>
  <si>
    <t>Mr. Holmes</t>
  </si>
  <si>
    <t>http://www.amazon.com/gp/product/B017TDZESS/?tag=titb-20</t>
  </si>
  <si>
    <t>My All American</t>
  </si>
  <si>
    <t>http://www.amazon.com/gp/product/B01BZLIO32/?tag=titb-20</t>
  </si>
  <si>
    <t>Spotlight</t>
  </si>
  <si>
    <t>http://www.amazon.com/gp/product/B01AZ86I2U/?tag=titb-20</t>
  </si>
  <si>
    <t>Little Boy</t>
  </si>
  <si>
    <t>http://www.amazon.com/gp/product/B0142KGGNS/?tag=titb-20</t>
  </si>
  <si>
    <t>Max</t>
  </si>
  <si>
    <t>family</t>
  </si>
  <si>
    <t>http://www.amazon.com/gp/product/B017C11VP2/?tag=titb-20</t>
  </si>
  <si>
    <t>Secret in Their Eyes</t>
  </si>
  <si>
    <t>http://www.amazon.com/gp/product/B01BIKUOSI/?tag=titb-20</t>
  </si>
  <si>
    <t>Ricki and the Flash</t>
  </si>
  <si>
    <t>http://www.amazon.com/gp/product/B018CBR0C4/?tag=titb-20</t>
  </si>
  <si>
    <t>Magic Mike XXL</t>
  </si>
  <si>
    <t>http://www.amazon.com/gp/product/B016887N70/?tag=titb-20</t>
  </si>
  <si>
    <t>McFarland</t>
  </si>
  <si>
    <t>sports, drama</t>
  </si>
  <si>
    <t>http://www.amazon.com/gp/product/B00YCVD78A/?tag=titb-20</t>
  </si>
  <si>
    <t>Krampus</t>
  </si>
  <si>
    <t>http://www.amazon.com/gp/product/B016568H4S/?tag=titb-20</t>
  </si>
  <si>
    <t>Ex Machina</t>
  </si>
  <si>
    <t>http://www.amazon.com/gp/product/B00VWQ3LQG/?tag=titb-20</t>
  </si>
  <si>
    <t>Hot Tub Time Machine 2</t>
  </si>
  <si>
    <t>http://www.amazon.com/gp/product/B00VRTFJYK/?tag=titb-20</t>
  </si>
  <si>
    <t>Paper Towns</t>
  </si>
  <si>
    <t>http://www.amazon.com/gp/product/B016VLE24Q/?tag=titb-20</t>
  </si>
  <si>
    <t>The Perfect Guy</t>
  </si>
  <si>
    <t>http://www.amazon.com/gp/product/B0159COAXQ/?tag=titb-20</t>
  </si>
  <si>
    <t>Woman in Gold</t>
  </si>
  <si>
    <t>http://www.amazon.com/gp/product/B0101432XQ/?tag=titb-20</t>
  </si>
  <si>
    <t>Danny Collins</t>
  </si>
  <si>
    <t>http://www.amazon.com/gp/product/B00ZGTS68S/?tag=titb-20</t>
  </si>
  <si>
    <t>By The Sea</t>
  </si>
  <si>
    <t>http://www.amazon.com/gp/product/B01B28GJJY/?tag=titb-20</t>
  </si>
  <si>
    <t>Insidious: Chapter 3</t>
  </si>
  <si>
    <t>http://www.amazon.com/gp/product/B016887PIW/?tag=titb-20</t>
  </si>
  <si>
    <t>Paranormal Activity: The Ghost Dimension</t>
  </si>
  <si>
    <t>http://www.amazon.com/gp/product/B018SSYB96/?tag=titb-20</t>
  </si>
  <si>
    <t>Sinister 2</t>
  </si>
  <si>
    <t>http://www.amazon.com/gp/product/B019J76QLQ/?tag=titb-20</t>
  </si>
  <si>
    <t>The Second Best Exotic Marigold Hotel</t>
  </si>
  <si>
    <t>http://www.amazon.com/gp/product/B011KK9J7S/?tag=titb-20</t>
  </si>
  <si>
    <t>The DUFF</t>
  </si>
  <si>
    <t>http://www.amazon.com/gp/product/B00UXS8PQ0/?tag=titb-20</t>
  </si>
  <si>
    <t>A Walk in the Woods</t>
  </si>
  <si>
    <t>http://www.amazon.com/gp/product/B019QXXFHG/?tag=titb-20</t>
  </si>
  <si>
    <t>Me and Earl and the Dying Girl</t>
  </si>
  <si>
    <t>http://www.amazon.com/gp/product/B016887ZU0/?tag=titb-20</t>
  </si>
  <si>
    <t>Freeheld</t>
  </si>
  <si>
    <t>http://www.amazon.com/gp/product/B01AOHWGA0/?tag=titb-20</t>
  </si>
  <si>
    <t>Room</t>
  </si>
  <si>
    <t>http://www.amazon.com/gp/product/B019ELJRNG/?tag=titb-20</t>
  </si>
  <si>
    <t>I'll See You in My Dreams</t>
  </si>
  <si>
    <t>http://www.amazon.com/gp/product/B0142KIQYA/?tag=titb-20</t>
  </si>
  <si>
    <t>The Gift</t>
  </si>
  <si>
    <t>http://www.amazon.com/gp/product/B0178D8ZRG/?tag=titb-20</t>
  </si>
  <si>
    <t>The Visit</t>
  </si>
  <si>
    <t>http://www.amazon.com/gp/product/B0199693VM/?tag=titb-20</t>
  </si>
  <si>
    <t>The Age of Adaline</t>
  </si>
  <si>
    <t>http://www.amazon.com/gp/product/B014WH7LNK/?tag=titb-20</t>
  </si>
  <si>
    <t>The Boy Next Door</t>
  </si>
  <si>
    <t>http://www.amazon.com/gp/product/B00USRETPM/?tag=titb-20</t>
  </si>
  <si>
    <t>Big Stone Gap</t>
  </si>
  <si>
    <t>romance, comedy</t>
  </si>
  <si>
    <t>http://www.amazon.com/gp/product/B019PFW1OI/?tag=titb-20</t>
  </si>
  <si>
    <t>The Lazarus Effect</t>
  </si>
  <si>
    <t>http://www.amazon.com/gp/product/B00ZRHRXXS/?tag=titb-20</t>
  </si>
  <si>
    <t>The End of the Tour</t>
  </si>
  <si>
    <t>http://www.amazon.com/gp/product/B017CBOWEO/?tag=titb-20</t>
  </si>
  <si>
    <t>Experimenter</t>
  </si>
  <si>
    <t>http://www.amazon.com/gp/product/B016Q1OR0U/?tag=titb-20</t>
  </si>
  <si>
    <t>War Room</t>
  </si>
  <si>
    <t>http://www.amazon.com/gp/product/B017OJL48G/?tag=titb-20</t>
  </si>
  <si>
    <t>The Diary of a Teenage Girl</t>
  </si>
  <si>
    <t>http://www.amazon.com/gp/product/B019HR51KA/?tag=titb-20</t>
  </si>
  <si>
    <t>Do You Believe?</t>
  </si>
  <si>
    <t>http://www.amazon.com/gp/product/B010X3I2CQ/?tag=titb-20</t>
  </si>
  <si>
    <t>It Follows</t>
  </si>
  <si>
    <t>http://www.amazon.com/gp/product/B011KKEH70/?tag=titb-20</t>
  </si>
  <si>
    <t>Dope</t>
  </si>
  <si>
    <t>http://www.amazon.com/gp/product/B00KG2PHEQ/?tag=titb-20</t>
  </si>
  <si>
    <t>Grandma</t>
  </si>
  <si>
    <t>http://www.amazon.com/gp/product/B019HQ7ZJQ/?tag=titb-20</t>
  </si>
  <si>
    <t>No Escape</t>
  </si>
  <si>
    <t>http://www.amazon.com/gp/product/B016Z411SE/?tag=titb-20</t>
  </si>
  <si>
    <t>Tangerine</t>
  </si>
  <si>
    <t>http://www.amazon.com/gp/product/B017I242IS/?tag=titb-20</t>
  </si>
  <si>
    <t>The Gallows</t>
  </si>
  <si>
    <t>http://www.amazon.com/gp/product/B016KAAFEO/?tag=titb-20</t>
  </si>
  <si>
    <t>Big Hero 6</t>
  </si>
  <si>
    <t>action, adventure, sci-fi, comedy, animation, family</t>
  </si>
  <si>
    <t>Oscar winner</t>
  </si>
  <si>
    <t>Best Animated Feature</t>
  </si>
  <si>
    <t>http://www.amazon.com/gp/product/B00TYBBYK6/?tag=titb-20</t>
  </si>
  <si>
    <t>American Sniper</t>
  </si>
  <si>
    <t xml:space="preserve">based on a true story </t>
  </si>
  <si>
    <t>action, biography, drama, war</t>
  </si>
  <si>
    <t>http://www.amazon.com/gp/product/B00RFHVCFI/?tag=titb-20</t>
  </si>
  <si>
    <t>The Grand Budapest Hotel</t>
  </si>
  <si>
    <t>drama, comedy</t>
  </si>
  <si>
    <t>http://www.amazon.com/gp/product/B00JB3O6H0/?tag=titb-20</t>
  </si>
  <si>
    <t>Birdman</t>
  </si>
  <si>
    <t xml:space="preserve">original screenplay </t>
  </si>
  <si>
    <t>Best Picture, Best Original Screenplay</t>
  </si>
  <si>
    <t>http://www.amazon.com/gp/product/B00TPJE3ZK/?tag=titb-20</t>
  </si>
  <si>
    <t>The Theory of Everything</t>
  </si>
  <si>
    <t>biography, drama, romance</t>
  </si>
  <si>
    <t>Best Adapted Screenplay</t>
  </si>
  <si>
    <t>http://www.amazon.com/gp/product/B00SNEGFNG/?tag=titb-20</t>
  </si>
  <si>
    <t>Boyhood</t>
  </si>
  <si>
    <t>Best Supporting Actress (Patricia Arquette)</t>
  </si>
  <si>
    <t>http://www.amazon.com/gp/product/B00MBWN6UG/?tag=titb-20</t>
  </si>
  <si>
    <t>Whiplash</t>
  </si>
  <si>
    <t>Best Supporting Actor (J.K. Simmons), Best Film Editing (Tom Cross), Best Sound Mixing (Craig Mann, Ben Wilkins and Thomas Curley)</t>
  </si>
  <si>
    <t>http://www.amazon.com/gp/product/B00PRXDUE8/?tag=titb-20</t>
  </si>
  <si>
    <t>The Hobbit: The Battle of the Five Armies</t>
  </si>
  <si>
    <t>adventure, fantasy</t>
  </si>
  <si>
    <t>http://www.amazon.com/gp/product/B015K53VXW/?tag=titb-20</t>
  </si>
  <si>
    <t>Transformers: Age of Extinction</t>
  </si>
  <si>
    <t>action, adventure, sci-fi</t>
  </si>
  <si>
    <t>http://www.amazon.com/gp/product/B00L83TQR6/?tag=titb-20</t>
  </si>
  <si>
    <t>The Amazing Spider-Man 2</t>
  </si>
  <si>
    <t>http://www.amazon.com/gp/product/B00JPNZPCG/?tag=titb-20</t>
  </si>
  <si>
    <t>X-Men: Days of Future Past</t>
  </si>
  <si>
    <t>action, adventure, sci-fi, thriller, fantasy</t>
  </si>
  <si>
    <t>http://www.amazon.com/gp/product/B00OH74BXY/?tag=titb-20</t>
  </si>
  <si>
    <t>Maleficent</t>
  </si>
  <si>
    <t>action, adventure, drama, mystery, thriller, fantasy, romance, family</t>
  </si>
  <si>
    <t>http://www.amazon.com/gp/product/B00P7PK6JS/?tag=titb-20</t>
  </si>
  <si>
    <t>Edge of Tomorrow</t>
  </si>
  <si>
    <t>action, sci-fi</t>
  </si>
  <si>
    <t>http://www.amazon.com/gp/product/B00KW25MFY/?tag=titb-20</t>
  </si>
  <si>
    <t>Guardians of the Galaxy</t>
  </si>
  <si>
    <t>http://www.amazon.com/gp/product/B00QROJ94Q/?tag=titb-20</t>
  </si>
  <si>
    <t>Captain America: The Winter Soldier</t>
  </si>
  <si>
    <t>action, adventure, sci-fi, thriller</t>
  </si>
  <si>
    <t>http://www.amazon.com/gp/product/B018UL4Q4G/?tag=titb-20</t>
  </si>
  <si>
    <t>Dawn of the Planet of the Apes</t>
  </si>
  <si>
    <t>action, sci-fi, drama, thriller</t>
  </si>
  <si>
    <t>http://www.amazon.com/gp/product/B00LP9G64O/?tag=titb-20</t>
  </si>
  <si>
    <t>Interstellar</t>
  </si>
  <si>
    <t>action, adventure, sci-fi, mystery</t>
  </si>
  <si>
    <t>http://www.amazon.com/gp/product/B00TU9UFTS/?tag=titb-20</t>
  </si>
  <si>
    <t>Godzilla (2014)</t>
  </si>
  <si>
    <t>http://www.amazon.com/gp/product/B00NM7IR26/?tag=titb-20</t>
  </si>
  <si>
    <t>Mr. Peabody &amp; Sherman</t>
  </si>
  <si>
    <t>adventure, sci-fi, comedy, animation, family</t>
  </si>
  <si>
    <t>http://www.amazon.com/gp/product/B00JEK7QAE/?tag=titb-20</t>
  </si>
  <si>
    <t>How to Train Your Dragon 2</t>
  </si>
  <si>
    <t>action, adventure, fantasy, comedy, animation, family</t>
  </si>
  <si>
    <t>http://www.amazon.com/gp/product/B00KYKNHME/?tag=titb-20</t>
  </si>
  <si>
    <t>Exodus: Gods and Kings</t>
  </si>
  <si>
    <t>action, adventure, drama</t>
  </si>
  <si>
    <t>http://www.amazon.com/gp/product/B00QWUJMV0/?tag=titb-20</t>
  </si>
  <si>
    <t>Penguins of Madagascar</t>
  </si>
  <si>
    <t>adventure, comedy, animation, family</t>
  </si>
  <si>
    <t>http://www.amazon.com/gp/product/B00Q6D5O8S/?tag=titb-20</t>
  </si>
  <si>
    <t>Night at the Museum: Secret of the Tomb</t>
  </si>
  <si>
    <t>adventure, fantasy, comedy, family</t>
  </si>
  <si>
    <t>http://www.amazon.com/gp/product/B00R7FU2UE/?tag=titb-20</t>
  </si>
  <si>
    <t>Noah</t>
  </si>
  <si>
    <t>action, adventure, drama, fantasy</t>
  </si>
  <si>
    <t>http://www.amazon.com/gp/product/B00JB3MVCW/?tag=titb-20</t>
  </si>
  <si>
    <t>The Hunger Games: Mockingjay - Part 1</t>
  </si>
  <si>
    <t>action, adventure, sci-fi, drama, thriller</t>
  </si>
  <si>
    <t>http://www.amazon.com/gp/product/B00T6UD7BY/?tag=titb-20</t>
  </si>
  <si>
    <t>Teenage Mutant Ninja Turtles (2014)</t>
  </si>
  <si>
    <t>action, adventure, sci-fi, fantasy, comedy, animation</t>
  </si>
  <si>
    <t>http://www.amazon.com/gp/product/B00R2Z3SZA/?tag=titb-20</t>
  </si>
  <si>
    <t>300: Rise of An Empire</t>
  </si>
  <si>
    <t>action, drama, fantasy, war</t>
  </si>
  <si>
    <t>http://www.amazon.com/gp/product/B00IXE7274/?tag=titb-20</t>
  </si>
  <si>
    <t>Rio 2</t>
  </si>
  <si>
    <t>Hercules (2014)</t>
  </si>
  <si>
    <t>RoboCop (2014)</t>
  </si>
  <si>
    <t>action, sci-fi, thriller, crime</t>
  </si>
  <si>
    <t>http://www.amazon.com/gp/product/B00IK590UI/?tag=titb-20</t>
  </si>
  <si>
    <t>The Expendables 3</t>
  </si>
  <si>
    <t>action, adventure, thriller</t>
  </si>
  <si>
    <t>http://www.amazon.com/gp/product/B00MQOZETK/?tag=titb-20</t>
  </si>
  <si>
    <t>Divergent</t>
  </si>
  <si>
    <t>action, adventure, sci-fi, drama, romance</t>
  </si>
  <si>
    <t>http://www.amazon.com/gp/product/B00J59ZKV6/?tag=titb-20</t>
  </si>
  <si>
    <t>The Monuments Men</t>
  </si>
  <si>
    <t>action, adventure, biography, drama, history, thriller, comedy, war</t>
  </si>
  <si>
    <t>http://www.amazon.com/gp/product/B00II399HG/?tag=titb-20</t>
  </si>
  <si>
    <t>Dracula Untold</t>
  </si>
  <si>
    <t>action, drama, fantasy, horror, war</t>
  </si>
  <si>
    <t>http://www.amazon.com/gp/product/B00RW1J8RG/?tag=titb-20</t>
  </si>
  <si>
    <t>Fury (2014)</t>
  </si>
  <si>
    <t>action, drama, war</t>
  </si>
  <si>
    <t>http://www.amazon.com/gp/product/B00OLI95R6/?tag=titb-20</t>
  </si>
  <si>
    <t>Need for Speed</t>
  </si>
  <si>
    <t>action, drama, thriller, crime</t>
  </si>
  <si>
    <t>http://www.amazon.com/gp/product/B00MFDPZRS/?tag=titb-20</t>
  </si>
  <si>
    <t>Annie (2014)</t>
  </si>
  <si>
    <t>drama, comedy, family, musical</t>
  </si>
  <si>
    <t>http://www.amazon.com/gp/product/B00R7FZ2F4/?tag=titb-20</t>
  </si>
  <si>
    <t>Unbroken</t>
  </si>
  <si>
    <t>action, biography, drama, history, sport, war</t>
  </si>
  <si>
    <t>http://www.amazon.com/gp/product/B00RFHUYKW/?tag=titb-20</t>
  </si>
  <si>
    <t>Gone Girl</t>
  </si>
  <si>
    <t>drama, mystery, thriller</t>
  </si>
  <si>
    <t>http://www.amazon.com/gp/product/B00S65TBHY/?tag=titb-20</t>
  </si>
  <si>
    <t>Jack Ryan: Shadow Recruit</t>
  </si>
  <si>
    <t>action, drama, mystery, thriller</t>
  </si>
  <si>
    <t>http://www.amazon.com/gp/product/B00HZ3C4N6/?tag=titb-20</t>
  </si>
  <si>
    <t>The Boxtrolls</t>
  </si>
  <si>
    <t>adventure, fantasy, comedy, animation, family</t>
  </si>
  <si>
    <t>http://www.amazon.com/gp/product/B00QHMDWUA/?tag=titb-20</t>
  </si>
  <si>
    <t>The LEGO Movie</t>
  </si>
  <si>
    <t>http://www.amazon.com/gp/product/B00L23SE52/?tag=titb-20</t>
  </si>
  <si>
    <t>The Equalizer</t>
  </si>
  <si>
    <t>action, thriller, crime</t>
  </si>
  <si>
    <t>http://www.amazon.com/gp/product/B00NY4UIKG/?tag=titb-20</t>
  </si>
  <si>
    <t>22 Jump Street</t>
  </si>
  <si>
    <t>action, comedy, crime</t>
  </si>
  <si>
    <t>http://www.amazon.com/gp/product/B00KVLQT6M/?tag=titb-20</t>
  </si>
  <si>
    <t>Into the Woods</t>
  </si>
  <si>
    <t>adventure, fantasy, comedy, family, musical</t>
  </si>
  <si>
    <t>http://www.amazon.com/gp/product/B00TPELV50/?tag=titb-20</t>
  </si>
  <si>
    <t>Into The Storm</t>
  </si>
  <si>
    <t>action, thriller</t>
  </si>
  <si>
    <t>http://www.amazon.com/gp/product/B00YIHMBFI/?tag=titb-20</t>
  </si>
  <si>
    <t>Non-Stop</t>
  </si>
  <si>
    <t>action, mystery, thriller</t>
  </si>
  <si>
    <t>http://www.amazon.com/gp/product/B00KW274SM/?tag=titb-20</t>
  </si>
  <si>
    <t>The Book of Life (2014)</t>
  </si>
  <si>
    <t>adventure, fantasy, comedy, romance, animation, family</t>
  </si>
  <si>
    <t>http://www.amazon.com/gp/product/B00OM69HZW/?tag=titb-20</t>
  </si>
  <si>
    <t>The Judge</t>
  </si>
  <si>
    <t>http://www.amazon.com/gp/product/B00OCDSPK8/?tag=titb-20</t>
  </si>
  <si>
    <t>Muppets Most Wanted</t>
  </si>
  <si>
    <t>adventure, comedy, crime, family, musical</t>
  </si>
  <si>
    <t>http://www.amazon.com/gp/product/B00J5A1V5Y/?tag=titb-20</t>
  </si>
  <si>
    <t>Planes: Fire &amp; Rescue</t>
  </si>
  <si>
    <t>http://www.amazon.com/gp/product/B00LXLN4W6/?tag=titb-20</t>
  </si>
  <si>
    <t>Step Up All In</t>
  </si>
  <si>
    <t>music, romance, drama</t>
  </si>
  <si>
    <t>http://www.amazon.com/gp/product/B00O96JHQE/?tag=titb-20</t>
  </si>
  <si>
    <t>The Interview</t>
  </si>
  <si>
    <t>http://www.amazon.com/gp/product/B00RNRD7Y4/?tag=titb-20</t>
  </si>
  <si>
    <t>The Nut Job</t>
  </si>
  <si>
    <t>http://www.amazon.com/gp/product/B00JJHEVKA/?tag=titb-20</t>
  </si>
  <si>
    <t>Horrible Bosses 2</t>
  </si>
  <si>
    <t>comedy, crime</t>
  </si>
  <si>
    <t>http://www.amazon.com/gp/product/B00S7HRCKY/?tag=titb-20</t>
  </si>
  <si>
    <t>Jersey Boys</t>
  </si>
  <si>
    <t>biography, drama, music, musical</t>
  </si>
  <si>
    <t>http://www.amazon.com/gp/product/B00PGV8UV4/?tag=titb-20</t>
  </si>
  <si>
    <t>A Million Ways to Die in the West</t>
  </si>
  <si>
    <t>comedy, western</t>
  </si>
  <si>
    <t>http://www.amazon.com/gp/product/B00KNOVIOU/?tag=titb-20</t>
  </si>
  <si>
    <t>Blended</t>
  </si>
  <si>
    <t>http://www.amazon.com/gp/product/B00KL5HW9Q/?tag=titb-20</t>
  </si>
  <si>
    <t>Lucy</t>
  </si>
  <si>
    <t>action, sci-fi, thriller</t>
  </si>
  <si>
    <t>http://www.amazon.com/gp/product/B00QQW1VJA/?tag=titb-20</t>
  </si>
  <si>
    <t>Sex Tape</t>
  </si>
  <si>
    <t>http://www.amazon.com/gp/product/B00LWY5B52/?tag=titb-20</t>
  </si>
  <si>
    <t>The Other Woman (2014)</t>
  </si>
  <si>
    <t>comedy, romance</t>
  </si>
  <si>
    <t>http://www.amazon.com/gp/product/B00JXCZKU6/?tag=titb-20</t>
  </si>
  <si>
    <t>Dumb and Dumber To</t>
  </si>
  <si>
    <t>http://www.amazon.com/gp/product/B00S8P05OK/?tag=titb-20</t>
  </si>
  <si>
    <t>Dolphin Tale 2</t>
  </si>
  <si>
    <t>drama, family</t>
  </si>
  <si>
    <t>http://www.amazon.com/gp/product/B00PTOYJJ0/?tag=titb-20</t>
  </si>
  <si>
    <t>The Maze Runner</t>
  </si>
  <si>
    <t>action, sci-fi, mystery, thriller</t>
  </si>
  <si>
    <t>http://www.amazon.com/gp/product/B00NQFLZW8/?tag=titb-20</t>
  </si>
  <si>
    <t>Deliver Us From Evil</t>
  </si>
  <si>
    <t>http://www.amazon.com/gp/product/B00LGIO8X0/?tag=titb-20</t>
  </si>
  <si>
    <t>Vampire Academy</t>
  </si>
  <si>
    <t>http://www.amazon.com/gp/product/B00JJH4GAU/?tag=titb-20</t>
  </si>
  <si>
    <t>Get On Up</t>
  </si>
  <si>
    <t>biography, drama, music</t>
  </si>
  <si>
    <t>http://www.amazon.com/gp/product/B00QRPEZ3K/?tag=titb-20</t>
  </si>
  <si>
    <t>A Walk Among the Tombstones</t>
  </si>
  <si>
    <t>http://www.amazon.com/gp/product/B00S65U63W/?tag=titb-20</t>
  </si>
  <si>
    <t>Alexander and the Terrible, Horrible, No Good, Very Bad Day</t>
  </si>
  <si>
    <t>comedy, family</t>
  </si>
  <si>
    <t>http://www.amazon.com/gp/product/B00ST1Q90C/?tag=titb-20</t>
  </si>
  <si>
    <t>3 Days to Kill</t>
  </si>
  <si>
    <t xml:space="preserve">action, drama, thriller, crime </t>
  </si>
  <si>
    <t>http://www.amazon.com/gp/product/B00JNMLMJ4/?tag=titb-20</t>
  </si>
  <si>
    <t>The Best of Me</t>
  </si>
  <si>
    <t>drama, romance</t>
  </si>
  <si>
    <t>http://www.amazon.com/gp/product/B00T4819QS/?tag=titb-20</t>
  </si>
  <si>
    <t>The Giver</t>
  </si>
  <si>
    <t>sci-fi, drama, fantasy</t>
  </si>
  <si>
    <t>http://www.amazon.com/gp/product/B00MR67BCU/?tag=titb-20</t>
  </si>
  <si>
    <t>Million Dollar Arm</t>
  </si>
  <si>
    <t>biography, drama, sport</t>
  </si>
  <si>
    <t>http://www.amazon.com/gp/product/B00O8NRZV2/?tag=titb-20</t>
  </si>
  <si>
    <t>Draft Day</t>
  </si>
  <si>
    <t>drama, sport</t>
  </si>
  <si>
    <t>http://www.amazon.com/gp/product/B00LMKLJY8/?tag=titb-20</t>
  </si>
  <si>
    <t>Ride Along</t>
  </si>
  <si>
    <t>action, comedy, adventure, family, animation</t>
  </si>
  <si>
    <t>http://www.amazon.com/gp/product/B00JP5P1KU/?tag=titb-20</t>
  </si>
  <si>
    <t>The Gambler</t>
  </si>
  <si>
    <t>drama, thriller, crime</t>
  </si>
  <si>
    <t>http://www.amazon.com/gp/product/B00R7FUC7M/?tag=titb-20</t>
  </si>
  <si>
    <t>Foxcatcher</t>
  </si>
  <si>
    <t>http://www.amazon.com/gp/product/B00R2LYXKI/?tag=titb-20</t>
  </si>
  <si>
    <t>Think Like a Man Too</t>
  </si>
  <si>
    <t>http://www.amazon.com/gp/product/B00L4YU34O/?tag=titb-20</t>
  </si>
  <si>
    <t>Son of God</t>
  </si>
  <si>
    <t>http://www.amazon.com/gp/product/B00JWEOYCU/?tag=titb-20</t>
  </si>
  <si>
    <t>The Hundred-Foot Journey</t>
  </si>
  <si>
    <t>http://www.amazon.com/gp/product/B00N2YWAF4/?tag=titb-20</t>
  </si>
  <si>
    <t>John Wick</t>
  </si>
  <si>
    <t>http://www.amazon.com/gp/product/B00R8Q0KV8/?tag=titb-20</t>
  </si>
  <si>
    <t>Tammy</t>
  </si>
  <si>
    <t>http://www.amazon.com/gp/product/B00LGITGDW/?tag=titb-20</t>
  </si>
  <si>
    <t>This is Where I Leave You</t>
  </si>
  <si>
    <t>http://www.amazon.com/gp/product/B00OVNQ31W/?tag=titb-20</t>
  </si>
  <si>
    <t>Neighbors</t>
  </si>
  <si>
    <t>http://www.amazon.com/gp/product/B00K7WZVXC/?tag=titb-20</t>
  </si>
  <si>
    <t>Let's Be Cops</t>
  </si>
  <si>
    <t>http://www.amazon.com/gp/product/B00MO7Y6DO/?tag=titb-20</t>
  </si>
  <si>
    <t xml:space="preserve">Left Behind </t>
  </si>
  <si>
    <t>http://www.amazon.com/gp/product/B00RCSA1ES/?tag=titb-20</t>
  </si>
  <si>
    <t>When the Game Stands Tall</t>
  </si>
  <si>
    <t>http://www.amazon.com/gp/product/B00MXU9YIE/?tag=titb-20</t>
  </si>
  <si>
    <t>The Imitation Game</t>
  </si>
  <si>
    <t>biography, drama, thriller, war</t>
  </si>
  <si>
    <t>http://www.amazon.com/gp/product/B00R7FRTWI/?tag=titb-20</t>
  </si>
  <si>
    <t>No Good Deed (2014)</t>
  </si>
  <si>
    <t>thriller, horror, crime</t>
  </si>
  <si>
    <t>http://www.amazon.com/gp/product/B00NMUWM1A/?tag=titb-20</t>
  </si>
  <si>
    <t>Earth to Echo</t>
  </si>
  <si>
    <t>adventure, sci-fi, family</t>
  </si>
  <si>
    <t>http://www.amazon.com/gp/product/B00NMUU0SW/?tag=titb-20</t>
  </si>
  <si>
    <t>St. Vincent</t>
  </si>
  <si>
    <t>http://www.amazon.com/gp/product/B00QUEE4GQ/?tag=titb-20</t>
  </si>
  <si>
    <t>The Drop</t>
  </si>
  <si>
    <t>http://www.amazon.com/gp/product/B00O4UQ038/?tag=titb-20</t>
  </si>
  <si>
    <t>About Last Night (2014)</t>
  </si>
  <si>
    <t>drama, comedy, romance</t>
  </si>
  <si>
    <t>http://www.amazon.com/gp/product/B00IGE5IG8/?tag=titb-20</t>
  </si>
  <si>
    <t>Heaven is for Real</t>
  </si>
  <si>
    <t>http://www.amazon.com/gp/product/B00M0I05QY/?tag=titb-20</t>
  </si>
  <si>
    <t>The Fault in our Stars</t>
  </si>
  <si>
    <t>http://www.amazon.com/gp/product/B00KPQ7MY6/?tag=titb-20</t>
  </si>
  <si>
    <t>If I Stay</t>
  </si>
  <si>
    <t>drama, romance, music</t>
  </si>
  <si>
    <t>http://www.amazon.com/gp/product/B00OI7J214/?tag=titb-20</t>
  </si>
  <si>
    <t>Chef</t>
  </si>
  <si>
    <t>http://www.amazon.com/gp/product/B00O1SDDOW/?tag=titb-20</t>
  </si>
  <si>
    <t>Big Eyes</t>
  </si>
  <si>
    <t>http://www.amazon.com/gp/product/B00W3DOZVC/?tag=titb-20</t>
  </si>
  <si>
    <t>The Purge: Anarchy</t>
  </si>
  <si>
    <t>action, thriller, horror</t>
  </si>
  <si>
    <t>http://www.amazon.com/gp/product/B00O8NST8U/?tag=titb-20</t>
  </si>
  <si>
    <t>Mr. Turner</t>
  </si>
  <si>
    <t>drama, biography, history</t>
  </si>
  <si>
    <t>http://www.amazon.com/gp/product/B00VY0DTIA/?tag=titb-20</t>
  </si>
  <si>
    <t>Nightcrawler</t>
  </si>
  <si>
    <t>http://www.amazon.com/gp/product/B00TF874XE/?tag=titb-20</t>
  </si>
  <si>
    <t>That Awkward Moment</t>
  </si>
  <si>
    <t>http://www.amazon.com/gp/product/B00KAUCTLS/?tag=titb-20</t>
  </si>
  <si>
    <t>Annabelle</t>
  </si>
  <si>
    <t>http://www.amazon.com/gp/product/B018C4RSIM/?tag=titb-20</t>
  </si>
  <si>
    <t>Ouija</t>
  </si>
  <si>
    <t>action, adventure, thriller, horror</t>
  </si>
  <si>
    <t>http://www.amazon.com/gp/product/B00S0AYSX2/?tag=titb-20</t>
  </si>
  <si>
    <t>Paranormal Activity: The Marked Ones</t>
  </si>
  <si>
    <t>thriller, horror</t>
  </si>
  <si>
    <t>http://www.amazon.com/gp/product/B00INS1U78/?tag=titb-20</t>
  </si>
  <si>
    <t>Tusk</t>
  </si>
  <si>
    <t>http://www.amazon.com/gp/product/B00N8MCC4Y/?tag=titb-20</t>
  </si>
  <si>
    <t>The Babadook</t>
  </si>
  <si>
    <t>http://www.amazon.com/gp/product/B00P596I8Y/?tag=titb-20</t>
  </si>
  <si>
    <t>God's Not Dead</t>
  </si>
  <si>
    <t>drama, fantasy, comedy, family</t>
  </si>
  <si>
    <t>http://www.amazon.com/gp/product/B00LPRKH5U/?tag=titb-20</t>
  </si>
  <si>
    <t>Obvious Child</t>
  </si>
  <si>
    <t>http://www.amazon.com/gp/product/B00KT1B7WK/?tag=titb-20</t>
  </si>
  <si>
    <t>Frozen</t>
  </si>
  <si>
    <t>Action, Adventure, Mystery, Thriller, Fantasy, Comedy, Romance, Animation, Family, Musical</t>
  </si>
  <si>
    <t>http://www.amazon.com/gp/product/B00HV2KPNW/?tag=titb-20</t>
  </si>
  <si>
    <t>Gravity</t>
  </si>
  <si>
    <t>Sci-Fi, Drama, Mystery, Thriller</t>
  </si>
  <si>
    <t>Best Director</t>
  </si>
  <si>
    <t>http://www.amazon.com/gp/product/B00HJ92QTI/</t>
  </si>
  <si>
    <t xml:space="preserve">Her </t>
  </si>
  <si>
    <t>Sci-Fi, Drama, Comedy, Romance</t>
  </si>
  <si>
    <t>Best Original Screenplay (Spike Jonze)</t>
  </si>
  <si>
    <t>http://www.amazon.com/Her-Joaquin-Phoenix/dp/B00IA3NGB4/ref=sr_1_1?s=instant-video&amp;ie=UTF8&amp;qid=1456346457&amp;sr=1-1&amp;keywords=her</t>
  </si>
  <si>
    <t>12 Years a Slave</t>
  </si>
  <si>
    <t>Biography, Drama, History</t>
  </si>
  <si>
    <t>Best Picture, Best Adapted Screenplay</t>
  </si>
  <si>
    <t>http://www.amazon.com/gp/product/B00IRMTTPU/?tag=titb-20</t>
  </si>
  <si>
    <t>Blue Jasmine</t>
  </si>
  <si>
    <t>Drama, Comedy</t>
  </si>
  <si>
    <t>Best Actress (Cate Blanchett)</t>
  </si>
  <si>
    <t>http://www.amazon.com/gp/product/B00HAQAQME/?tag=titb-20</t>
  </si>
  <si>
    <t>Dallas Buyers Club</t>
  </si>
  <si>
    <t>Best Supporting Actor (Jared Leto), Best Makeup and Hairstyling (Adruitha Lee and Robin Mathews), Best Actor (Matthew McConaughey)</t>
  </si>
  <si>
    <t>http://www.amazon.com/gp/product/B00I8H6X58/?tag=titb-20</t>
  </si>
  <si>
    <t xml:space="preserve">Man of Steel </t>
  </si>
  <si>
    <t>Action, Adventure, Sci-Fi, Fantasy</t>
  </si>
  <si>
    <t>http://www.amazon.com/gp/product/B00G91WB3S/?tag=titb-20</t>
  </si>
  <si>
    <t>The Hobbit: The Desolation of Smaug</t>
  </si>
  <si>
    <t>Action, Drama, Fantasy</t>
  </si>
  <si>
    <t>http://www.amazon.com/gp/product/B00ISJSK7K/?tag=titb-20</t>
  </si>
  <si>
    <t>Oz The Great and Powerful</t>
  </si>
  <si>
    <t>Action, Adventure, Fantasy, Family</t>
  </si>
  <si>
    <t>http://www.amazon.com/gp/product/B00DC7NNAC/?tag=titb-20</t>
  </si>
  <si>
    <t>The Lone Ranger</t>
  </si>
  <si>
    <t>Action, Adventure, Western</t>
  </si>
  <si>
    <t>http://www.amazon.com/gp/product/B00G8P1WXK/?tag=titb-20</t>
  </si>
  <si>
    <t>Iron Man 3</t>
  </si>
  <si>
    <t>Action, Adventure, Sci-Fi, Thriller, Fantasy</t>
  </si>
  <si>
    <t>http://www.amazon.com/gp/product/B00FEHXCIG/?tag=titb-20</t>
  </si>
  <si>
    <t>Monsters University</t>
  </si>
  <si>
    <t>Adventure, Fantasy, Comedy, Animation, Family</t>
  </si>
  <si>
    <t>http://www.amazon.com/gp/product/B00G9U7NEQ/?tag=titb-20</t>
  </si>
  <si>
    <t>Jack the Giant Slayer</t>
  </si>
  <si>
    <t>Adventure, Drama, Fantasy, Romance</t>
  </si>
  <si>
    <t>http://www.amazon.com/gp/product/B00CISAPJS/?tag=titb-20</t>
  </si>
  <si>
    <t>World War Z</t>
  </si>
  <si>
    <t>Action, Adventure, Sci-Fi, Drama, Thriller, Horror</t>
  </si>
  <si>
    <t>http://www.amazon.com/gp/product/B00F91SCXC/?tag=titb-20</t>
  </si>
  <si>
    <t>Pacific Rim</t>
  </si>
  <si>
    <t>http://www.amazon.com/gp/product/B00FWLTPU8/?tag=titb-20</t>
  </si>
  <si>
    <t>Star Trek Into Darkness</t>
  </si>
  <si>
    <t>Action, Adventure, Sci-Fi. Thriller</t>
  </si>
  <si>
    <t>http://www.amazon.com/gp/product/B00E5Q1LTY/?tag=titb-20</t>
  </si>
  <si>
    <t>47 Ronin</t>
  </si>
  <si>
    <t>Action, Adventure, Drama, Fantasy</t>
  </si>
  <si>
    <t>http://www.amazon.com/gp/product/B00J0I67XM/?tag=titb-20</t>
  </si>
  <si>
    <t>Thor: The Dark World</t>
  </si>
  <si>
    <t>Action, Adventure, Fantasy</t>
  </si>
  <si>
    <t>http://www.amazon.com/gp/product/B00IMYZL2S/?tag=titb-20</t>
  </si>
  <si>
    <t>Fast &amp; Furious 6</t>
  </si>
  <si>
    <t>Action, Adventure, Thriller, Crime</t>
  </si>
  <si>
    <t>http://www.amazon.com/gp/product/B00FY2UJAU/?tag=titb-20</t>
  </si>
  <si>
    <t>White House Down</t>
  </si>
  <si>
    <t>Action, Drama, Thriller</t>
  </si>
  <si>
    <t>http://www.amazon.com/gp/product/B00EVW0VTI/?tag=titb-20</t>
  </si>
  <si>
    <t>The Croods</t>
  </si>
  <si>
    <t>Adventure, Comedy, Animation, Family</t>
  </si>
  <si>
    <t>http://www.amazon.com/gp/product/B00E0SX118/?tag=titb-20</t>
  </si>
  <si>
    <t>Turbo</t>
  </si>
  <si>
    <t>Adventure, Sport, Comedy, Animation, Family</t>
  </si>
  <si>
    <t>http://www.amazon.com/gp/product/B00FRMDH7Y/?tag=titb-20</t>
  </si>
  <si>
    <t>R.I.P.D.</t>
  </si>
  <si>
    <t>Action, Fantasy, Comedy, Crime</t>
  </si>
  <si>
    <t>http://www.amazon.com/gp/product/B00FPH51LQ/?tag=titb-20</t>
  </si>
  <si>
    <t>After Earth</t>
  </si>
  <si>
    <t>Action, Adventure, Sci-Fi, Mystery</t>
  </si>
  <si>
    <t>http://www.amazon.com/gp/product/B00EP0KBXM/?tag=titb-20</t>
  </si>
  <si>
    <t>G.I. Joe: Retaliation</t>
  </si>
  <si>
    <t>Action, Adventure, Sci-Fi, Thriller</t>
  </si>
  <si>
    <t>http://www.amazon.com/gp/product/B00E8B1358/?tag=titb-20</t>
  </si>
  <si>
    <t>The Hunger Games: Catching Fire</t>
  </si>
  <si>
    <t>Action, Adventure, Sci-Fi, Drama, Thriller</t>
  </si>
  <si>
    <t>http://www.amazon.com/gp/product/B00I2TV3NO/?tag=titb-20</t>
  </si>
  <si>
    <t>Oblivion</t>
  </si>
  <si>
    <t>Action, Adventure, Sci-Fi, Mystery, Thriller</t>
  </si>
  <si>
    <t>http://www.amazon.com/gp/product/B00DP3IGJ6/?tag=titb-20</t>
  </si>
  <si>
    <t>The Wolverine</t>
  </si>
  <si>
    <t>http://www.amazon.com/gp/product/B008ASLK8A/</t>
  </si>
  <si>
    <t>Elysium</t>
  </si>
  <si>
    <t>Action, Sci-Fi, Drama, Thriller</t>
  </si>
  <si>
    <t>http://www.amazon.com/gp/product/B00G3HSF7O/?tag=titb-20</t>
  </si>
  <si>
    <t>Ender's Game</t>
  </si>
  <si>
    <t>Action, Adventure, Sci-Fi</t>
  </si>
  <si>
    <t>http://www.amazon.com/gp/product/B00HV8T8S4/?tag=titb-20</t>
  </si>
  <si>
    <t>The Great Gatsby</t>
  </si>
  <si>
    <t>Drama, Romance</t>
  </si>
  <si>
    <t>http://www.amazon.com/gp/product/B00ESY77LO/?tag=titb-20</t>
  </si>
  <si>
    <t>The Smurfs 2</t>
  </si>
  <si>
    <t>Fantasy, Comedy, Animation, Family</t>
  </si>
  <si>
    <t>The Hangover Part III</t>
  </si>
  <si>
    <t>Comedy</t>
  </si>
  <si>
    <t>Epic</t>
  </si>
  <si>
    <t>The Wolf of Wall Street</t>
  </si>
  <si>
    <t>Biography, Drama, Comedy, Crime</t>
  </si>
  <si>
    <t>http://www.amazon.com/gp/product/B00IIUATDM/?tag=titb-20</t>
  </si>
  <si>
    <t>A Good Day to Die Hard</t>
  </si>
  <si>
    <t>Action, Thriller, Crime</t>
  </si>
  <si>
    <t>http://www.amazon.com/gp/product/B00CFQMVLS/?tag=titb-20</t>
  </si>
  <si>
    <t>The Secret Life of Walter Mitty</t>
  </si>
  <si>
    <t>adaptation, remake / reboot</t>
  </si>
  <si>
    <t>Adventure, Drama, Fantasy, Comedy</t>
  </si>
  <si>
    <t>http://www.amazon.com/gp/product/B00ISJT5IS/?tag=titb-20</t>
  </si>
  <si>
    <t>Percy Jackson: Sea of Monsters</t>
  </si>
  <si>
    <t>Action, Adventure, Drama, Fantasy, Famiily</t>
  </si>
  <si>
    <t>http://www.amazon.com/gp/product/B00GK65HWE/?tag=titb-20</t>
  </si>
  <si>
    <t>Red 2</t>
  </si>
  <si>
    <t>Action, Thriller, Comedy, Crime</t>
  </si>
  <si>
    <t>http://www.amazon.com/gp/product/B00FXMGI0G/?tag=titb-20</t>
  </si>
  <si>
    <t>Grown Ups 2</t>
  </si>
  <si>
    <t>http://www.amazon.com/gp/product/B00FNSR9DK/?tag=titb-20</t>
  </si>
  <si>
    <t>Cloudy With a Chance of Meatballs 2</t>
  </si>
  <si>
    <t>Sci-Fi, Fantasy, Comedy, Animation, Family</t>
  </si>
  <si>
    <t>http://www.amazon.com/gp/product/B00304E5NG/?tag=titb-20</t>
  </si>
  <si>
    <t>Despicable Me 2</t>
  </si>
  <si>
    <t>Adventure, Sci-Fi, Comedy, Crime, Animation, Family</t>
  </si>
  <si>
    <t>http://www.amazon.com/gp/product/B00FVZJUS2/?tag=titb-20</t>
  </si>
  <si>
    <t>Now You See Me</t>
  </si>
  <si>
    <t>Mystery, Thriller, Crime</t>
  </si>
  <si>
    <t>http://www.amazon.com/gp/product/B00EY8BRGU/?tag=titb-20</t>
  </si>
  <si>
    <t>Olympus Has Fallen</t>
  </si>
  <si>
    <t>Action, Thriller</t>
  </si>
  <si>
    <t>http://www.amazon.com/gp/product/B00ECU9EYW/?tag=titb-20</t>
  </si>
  <si>
    <t>2 Guns</t>
  </si>
  <si>
    <t xml:space="preserve">Action, Drama, Thriller, Comedy, Crime </t>
  </si>
  <si>
    <t>http://www.amazon.com/gp/product/B00G5SQFXC/?tag=titb-20</t>
  </si>
  <si>
    <t>Beautiful Creatures</t>
  </si>
  <si>
    <t>Drama, Fantasy, Romance</t>
  </si>
  <si>
    <t>http://www.amazon.com/gp/product/B00CWVGS10/?tag=titb-20</t>
  </si>
  <si>
    <t>The Mortal Instruments: City of Bones</t>
  </si>
  <si>
    <t>Action, Adventure, Drama, Mystery, Fantasy, Romance</t>
  </si>
  <si>
    <t>http://www.amazon.com/gp/product/B00FW1CSNE/?tag=titb-20</t>
  </si>
  <si>
    <t>Gangster Squad</t>
  </si>
  <si>
    <t>Action, Drama, Thriller, Crime</t>
  </si>
  <si>
    <t>http://www.amazon.com/gp/product/B00CBKVMG8/?tag=titb-20</t>
  </si>
  <si>
    <t>The Internship</t>
  </si>
  <si>
    <t>http://www.amazon.com/gp/product/B00F55HNBY/?tag=titb-20</t>
  </si>
  <si>
    <t>Captain Phillips</t>
  </si>
  <si>
    <t>Action, Adventure, Biography, Drama, Thriller, Crime</t>
  </si>
  <si>
    <t>http://www.amazon.com/gp/product/B00HYTSTNU/?tag=titb-20</t>
  </si>
  <si>
    <t>Free Birds</t>
  </si>
  <si>
    <t>http://www.amazon.com/gp/product/B00HBCNIMM/?tag=titb-20</t>
  </si>
  <si>
    <t>Hansel and Gretel: Witch Hunters</t>
  </si>
  <si>
    <t>Action, Fantasy, Horro, Comedy</t>
  </si>
  <si>
    <t>http://www.amazon.com/gp/product/B00C7DGQ9C/?tag=titb-20</t>
  </si>
  <si>
    <t>Escape Plan</t>
  </si>
  <si>
    <t>Action, Sci-Fi, Drama, Mystery, Thriller, Crime</t>
  </si>
  <si>
    <t>http://www.amazon.com/gp/product/B00HB92NIK/?tag=titb-20</t>
  </si>
  <si>
    <t>Planes</t>
  </si>
  <si>
    <t>http://www.amazon.com/gp/product/B00FQMVCEA/?tag=titb-20</t>
  </si>
  <si>
    <t>Anchorman 2: The Legend Continues</t>
  </si>
  <si>
    <t>http://www.amazon.com/gp/product/B00HVNZT3M/?tag=titb-20</t>
  </si>
  <si>
    <t>Prisoners</t>
  </si>
  <si>
    <t>Drama, Thriller, Crime</t>
  </si>
  <si>
    <t>http://www.amazon.com/gp/product/B00GT2GUZW/?tag=titb-20</t>
  </si>
  <si>
    <t>Blue is the Warmest Colour</t>
  </si>
  <si>
    <t>http://www.amazon.com/gp/product/B00I0PENR8/?tag=titb-20</t>
  </si>
  <si>
    <t>The Heat</t>
  </si>
  <si>
    <t>Action, Comedy, Crime</t>
  </si>
  <si>
    <t>http://www.amazon.com/gp/product/B00F4YK53Y/?tag=titb-20</t>
  </si>
  <si>
    <t>Lone Survivor</t>
  </si>
  <si>
    <t>Action, Biography, Drama, Thriller, War</t>
  </si>
  <si>
    <t>http://www.amazon.com/gp/product/B00JX1ROME/?tag=titb-20</t>
  </si>
  <si>
    <t>The Host</t>
  </si>
  <si>
    <t>Action, Adventure, Sci-Fi, Thriller, Romance</t>
  </si>
  <si>
    <t>http://www.amazon.com/gp/product/B00DU74U74/?tag=titb-20</t>
  </si>
  <si>
    <t>Biography, Drama, Sport</t>
  </si>
  <si>
    <t>http://www.amazon.com/gp/product/B00DYQW6EU/?tag=titb-20</t>
  </si>
  <si>
    <t>American Hustle</t>
  </si>
  <si>
    <t>Drama, History, Thriller, Crime</t>
  </si>
  <si>
    <t>Escape From Planet Earth</t>
  </si>
  <si>
    <t>Adventure, Sci-Fi, Comedy, Animation, Family</t>
  </si>
  <si>
    <t>http://www.amazon.com/gp/product/B00CNT53YY/?tag=titb-20</t>
  </si>
  <si>
    <t>Grudge Match</t>
  </si>
  <si>
    <t>Sport, Comedy</t>
  </si>
  <si>
    <t>http://www.amazon.com/gp/product/B00IJ7QSAW/?tag=titb-20</t>
  </si>
  <si>
    <t xml:space="preserve">Rush </t>
  </si>
  <si>
    <t>Action, Biography, Drama, Sport</t>
  </si>
  <si>
    <t>http://www.amazon.com/gp/product/B00H9671YQ/?tag=titb-20</t>
  </si>
  <si>
    <t>Riddick</t>
  </si>
  <si>
    <t>Action, Sci-Fi, Thriller</t>
  </si>
  <si>
    <t>http://www.amazon.com/gp/product/B00GU9E17I/?tag=titb-20</t>
  </si>
  <si>
    <t>We're The Millers</t>
  </si>
  <si>
    <t>Comedy, Crime</t>
  </si>
  <si>
    <t>http://www.amazon.com/gp/product/B00FLNRN06/?tag=titb-20</t>
  </si>
  <si>
    <t>Warm Bodies</t>
  </si>
  <si>
    <t>Drama, Horror, Comedy, Romance</t>
  </si>
  <si>
    <t>http://www.amazon.com/gp/product/B00CL50LEC/?tag=titb-20</t>
  </si>
  <si>
    <t>Mandela: Long Walk to Freedom</t>
  </si>
  <si>
    <t>http://www.amazon.com/gp/product/B00IF5P8TA/?tag=titb-20</t>
  </si>
  <si>
    <t>Saving Mr. Banks</t>
  </si>
  <si>
    <t>Biography, Drama, History, Comedy, Music, Family</t>
  </si>
  <si>
    <t>http://www.amazon.com/gp/product/B00J2PEU3W/?tag=titb-20</t>
  </si>
  <si>
    <t>Identity Thief</t>
  </si>
  <si>
    <t>http://www.amazon.com/gp/product/B00D6C6JAO/?tag=titb-20</t>
  </si>
  <si>
    <t>Snitch</t>
  </si>
  <si>
    <t>http://www.amazon.com/gp/product/B00CTSYHLE/?tag=titb-20</t>
  </si>
  <si>
    <t>This is the End</t>
  </si>
  <si>
    <t>Action, Sci-Fi, Fantasy, Comedy</t>
  </si>
  <si>
    <t>http://www.amazon.com/gp/product/B00EP0MY64/?tag=titb-20</t>
  </si>
  <si>
    <t>Oldboy</t>
  </si>
  <si>
    <t>Action, Drama, Mystery, Thriller</t>
  </si>
  <si>
    <t>http://www.amazon.com/gp/product/B00I95N384/?tag=titb-20</t>
  </si>
  <si>
    <t>The Family</t>
  </si>
  <si>
    <t>Action, Drama, Thriller, Comedy, Crime</t>
  </si>
  <si>
    <t>http://www.amazon.com/gp/product/B00GJ4A9NO/?tag=titb-20</t>
  </si>
  <si>
    <t>Carrie</t>
  </si>
  <si>
    <t>Sci-Fi, Drama, Horro</t>
  </si>
  <si>
    <t>http://www.amazon.com/gp/product/B00HME4I0A/?tag=titb-20</t>
  </si>
  <si>
    <t>Lee Daniels' The Butler</t>
  </si>
  <si>
    <t>http://www.amazon.com/gp/product/B00H6PG2NG/?tag=titb-20</t>
  </si>
  <si>
    <t>Side Effects</t>
  </si>
  <si>
    <t>http://www.amazon.com/gp/product/B00CWV8X04/?tag=titb-20</t>
  </si>
  <si>
    <t>Safe Haven</t>
  </si>
  <si>
    <t>Drama, Mystery, Thriller, Romance</t>
  </si>
  <si>
    <t>http://www.amazon.com/gp/product/B00COGXGNQ/?tag=titb-20</t>
  </si>
  <si>
    <t>Last Vegas</t>
  </si>
  <si>
    <t>http://www.amazon.com/gp/product/B00HZ4AFOU/?tag=titb-20</t>
  </si>
  <si>
    <t>Kick-Ass 2</t>
  </si>
  <si>
    <t>http://www.amazon.com/gp/product/B00GQ69PUI/?tag=titb-20</t>
  </si>
  <si>
    <t>Pain &amp; Gain</t>
  </si>
  <si>
    <t>http://www.amazon.com/gp/product/B00ESY863M/?tag=titb-20</t>
  </si>
  <si>
    <t>Delivery Man</t>
  </si>
  <si>
    <t>http://www.amazon.com/gp/product/B00I8R4DNC/?tag=titb-20</t>
  </si>
  <si>
    <t>August: Osage County</t>
  </si>
  <si>
    <t>http://www.amazon.com/gp/product/B00IEPTXUG/?tag=titb-20</t>
  </si>
  <si>
    <t>Tyler Perry's A Madea Christmas</t>
  </si>
  <si>
    <t>http://www.amazon.com/gp/product/B00NPTL6O2/?tag=titb-20</t>
  </si>
  <si>
    <t>Out of the Furnace</t>
  </si>
  <si>
    <t>http://www.amazon.com/gp/product/B00IXE6568/?tag=titb-20</t>
  </si>
  <si>
    <t>Tyler Perry's Temptation</t>
  </si>
  <si>
    <t>Drama</t>
  </si>
  <si>
    <t>http://www.amazon.com/gp/product/B00DU70VU4/?tag=titb-20</t>
  </si>
  <si>
    <t>The Conjuring</t>
  </si>
  <si>
    <t>Biography, Thriller, Horror</t>
  </si>
  <si>
    <t>http://www.amazon.com/gp/product/B00G32TD98/?tag=titb-20</t>
  </si>
  <si>
    <t>The World's End</t>
  </si>
  <si>
    <t>Action, Sci-Fi, Comedy</t>
  </si>
  <si>
    <t>http://www.amazon.com/gp/product/B00G0OMZPS/?tag=titb-20</t>
  </si>
  <si>
    <t>Machete Kills</t>
  </si>
  <si>
    <t>http://www.amazon.com/gp/product/B00H8C4R3O/?tag=titb-20</t>
  </si>
  <si>
    <t>Scary Movie 5</t>
  </si>
  <si>
    <t>Thriller, Horror, Comedy</t>
  </si>
  <si>
    <t>http://www.amazon.com/gp/product/B00EAZCQ8K/?tag=titb-20</t>
  </si>
  <si>
    <t>Texas Chainsaw 3D</t>
  </si>
  <si>
    <t>Horror</t>
  </si>
  <si>
    <t>http://www.amazon.com/gp/product/B00CL4BRT6/?tag=titb-20</t>
  </si>
  <si>
    <t>The Book Thief</t>
  </si>
  <si>
    <t>Drama, War</t>
  </si>
  <si>
    <t>http://www.amazon.com/gp/product/B00I2X7X7K/?tag=titb-20</t>
  </si>
  <si>
    <t>Evil Dead</t>
  </si>
  <si>
    <t>Thriller, Horror</t>
  </si>
  <si>
    <t>http://www.amazon.com/gp/product/B00DHNAQ2Y/?tag=titb-20</t>
  </si>
  <si>
    <t>The Best Man Holiday</t>
  </si>
  <si>
    <t>http://www.amazon.com/gp/product/B00ID4IATI/?tag=titb-20</t>
  </si>
  <si>
    <t>Mama</t>
  </si>
  <si>
    <t>Mystery, Horror</t>
  </si>
  <si>
    <t>http://www.amazon.com/gp/product/B00COHAUD4/?tag=titb-20</t>
  </si>
  <si>
    <t>Romeo and Juliet</t>
  </si>
  <si>
    <t>http://www.amazon.com/gp/product/B00I8H5EK8/?tag=titb-20</t>
  </si>
  <si>
    <t>Jackass Presents: Bad Grandpa</t>
  </si>
  <si>
    <t xml:space="preserve">Comedy, Documentary </t>
  </si>
  <si>
    <t>http://www.amazon.com/gp/product/B00H9UY4J2/?tag=titb-20</t>
  </si>
  <si>
    <t>21 and Over</t>
  </si>
  <si>
    <t>http://www.amazon.com/gp/product/B00DGNOJ00/?tag=titb-20</t>
  </si>
  <si>
    <t>The Call</t>
  </si>
  <si>
    <t>Thriller</t>
  </si>
  <si>
    <t>http://www.amazon.com/gp/product/B00DHMI9YM/?tag=titb-20</t>
  </si>
  <si>
    <t>Philomena</t>
  </si>
  <si>
    <t>http://www.amazon.com/gp/product/B00IGI5CX8/?tag=titb-20</t>
  </si>
  <si>
    <t>About Time</t>
  </si>
  <si>
    <t>Sci-Fi, Drama, Fantasy, Comedy, Romance</t>
  </si>
  <si>
    <t>http://www.amazon.com/gp/product/B00I8H7APK/?tag=titb-20</t>
  </si>
  <si>
    <t>Inside Llewyn Davis</t>
  </si>
  <si>
    <t>Drama, Music</t>
  </si>
  <si>
    <t>http://www.amazon.com/gp/product/B00IDD5HW2/?tag=titb-20</t>
  </si>
  <si>
    <t>Movie 43</t>
  </si>
  <si>
    <t>http://www.amazon.com/gp/product/B00DBT6SI0/?tag=titb-20</t>
  </si>
  <si>
    <t>Instructions Not Included</t>
  </si>
  <si>
    <t>http://www.amazon.com/gp/product/B00HAWAXW6/?tag=titb-20</t>
  </si>
  <si>
    <t>The Way, Way Back</t>
  </si>
  <si>
    <t>http://www.amazon.com/gp/product/B00FBSP9SO/?tag=titb-20</t>
  </si>
  <si>
    <t>Insidiuous Chapter 2</t>
  </si>
  <si>
    <t>http://www.amazon.com/gp/product/B00GMOR7LS/?tag=titb-20</t>
  </si>
  <si>
    <t>Don Jon</t>
  </si>
  <si>
    <t>Drama, Comedy, Romance</t>
  </si>
  <si>
    <t>http://www.amazon.com/gp/product/B00GJ0HSUK/?tag=titb-20</t>
  </si>
  <si>
    <t>The Purge</t>
  </si>
  <si>
    <t>Sci-Fi, Thriller, Horror</t>
  </si>
  <si>
    <t>http://www.amazon.com/gp/product/B00FPGSCUY/?tag=titb-20</t>
  </si>
  <si>
    <t>The Spectacular Now</t>
  </si>
  <si>
    <t>http://www.amazon.com/gp/product/B00H4M3GXK/?tag=titb-20</t>
  </si>
  <si>
    <t>A Haunted House</t>
  </si>
  <si>
    <t>Horror, Comedy</t>
  </si>
  <si>
    <t>http://www.amazon.com/gp/product/B00CHIG3NQ/?tag=titb-20</t>
  </si>
  <si>
    <t>Kevin Hart: Let Me Explain</t>
  </si>
  <si>
    <t>Comedy, Documentary</t>
  </si>
  <si>
    <t>http://www.amazon.com/gp/product/B00FWLIWVG/?tag=titb-20</t>
  </si>
  <si>
    <t>Kill Your Darlings</t>
  </si>
  <si>
    <t>Biography, Drama, Thriller, Romance</t>
  </si>
  <si>
    <t>http://www.amazon.com/gp/product/B00J2AJW76/?tag=titb-20</t>
  </si>
  <si>
    <t>Brave</t>
  </si>
  <si>
    <t>animation, action, adventure</t>
  </si>
  <si>
    <t>http://www.amazon.com/gp/product/B009D5VNLS/?tag=titb-20</t>
  </si>
  <si>
    <t>Life of Pi</t>
  </si>
  <si>
    <t>http://www.amazon.com/gp/product/B00BSBT8M6/?tag=titb-20</t>
  </si>
  <si>
    <t>Django Unchained</t>
  </si>
  <si>
    <t>adventure, western</t>
  </si>
  <si>
    <t>Best Original Screenplay</t>
  </si>
  <si>
    <t>http://www.amazon.com/gp/product/B00BJS7104/?tag=titb-20</t>
  </si>
  <si>
    <t>Argo</t>
  </si>
  <si>
    <t>biography, history</t>
  </si>
  <si>
    <t>http://www.amazon.com/gp/product/B00BHMETKC/?tag=titb-20</t>
  </si>
  <si>
    <t>Silver Linings Playbook</t>
  </si>
  <si>
    <t>Best Actress</t>
  </si>
  <si>
    <t>http://www.amazon.com/gp/product/B00BZAJMWG/?tag=titb-20</t>
  </si>
  <si>
    <t>John Carter</t>
  </si>
  <si>
    <t>action, adventure, fantasy</t>
  </si>
  <si>
    <t>http://www.amazon.com/gp/product/B0088RQ4X4/?tag=titb-20</t>
  </si>
  <si>
    <t>The Dark Knight Rises</t>
  </si>
  <si>
    <t>action, crime, thriller</t>
  </si>
  <si>
    <t>http://www.amazon.com/gp/product/B009LRE040/?tag=titb-20</t>
  </si>
  <si>
    <t>The Amazing Spider-Man</t>
  </si>
  <si>
    <t>MIB 3</t>
  </si>
  <si>
    <t>action, comedy, sci-fi</t>
  </si>
  <si>
    <t>http://www.amazon.com/gp/product/B009HEJXFS/?tag=titb-20</t>
  </si>
  <si>
    <t>Marvel's The Avengers</t>
  </si>
  <si>
    <t>http://www.amazon.com/gp/product/B009GEBBNQ/?tag=titb-20</t>
  </si>
  <si>
    <t>Battleship</t>
  </si>
  <si>
    <t>http://www.amazon.com/gp/product/B008N1LL42/?tag=titb-20</t>
  </si>
  <si>
    <t>The Hobbit: An Unexpected Journey</t>
  </si>
  <si>
    <t>http://www.amazon.com/gp/product/B00BWJ6JO4/?tag=titb-20</t>
  </si>
  <si>
    <t>Skyfall</t>
  </si>
  <si>
    <t>action, adventure, thriler</t>
  </si>
  <si>
    <t>http://www.amazon.com/gp/product/B00B5HQLMI/?tag=titb-20</t>
  </si>
  <si>
    <t>Snow White and the Huntsman</t>
  </si>
  <si>
    <t>http://www.amazon.com/gp/product/B0098VXCR0/?tag=titb-20</t>
  </si>
  <si>
    <t>Wreck-It Ralph</t>
  </si>
  <si>
    <t>animation, adventure, comedy</t>
  </si>
  <si>
    <t>http://www.amazon.com/gp/product/B00B2DSK06/?tag=titb-20</t>
  </si>
  <si>
    <t>Dark Shadows</t>
  </si>
  <si>
    <t>comedy, horror</t>
  </si>
  <si>
    <t>http://www.amazon.com/gp/product/B009KHBDUU/?tag=titb-20</t>
  </si>
  <si>
    <t>Wrath of the Titans</t>
  </si>
  <si>
    <t>http://www.amazon.com/gp/product/B008EQIA7W/?tag=titb-20</t>
  </si>
  <si>
    <t>Rise of the Guardians</t>
  </si>
  <si>
    <t>animation, adventure, family</t>
  </si>
  <si>
    <t>http://www.amazon.com/gp/product/B00BBQXQFI/?tag=titb-20</t>
  </si>
  <si>
    <t>Madagascar 3: Europe's Most Wanted</t>
  </si>
  <si>
    <t>http://www.amazon.com/gp/product/B0097EZ36Q/?tag=titb-20</t>
  </si>
  <si>
    <t>Prometheus</t>
  </si>
  <si>
    <t>adventure, mystery, sci-fi</t>
  </si>
  <si>
    <t>http://www.amazon.com/gp/product/B009AJDDQU/?tag=titb-20</t>
  </si>
  <si>
    <t>Total Recall (2012)</t>
  </si>
  <si>
    <t>http://www.amazon.com/gp/product/B00A0SLTCU/?tag=titb-20</t>
  </si>
  <si>
    <t>The Bourne Legacy</t>
  </si>
  <si>
    <t>action, adventure, mystery</t>
  </si>
  <si>
    <t>http://www.amazon.com/gp/product/B00AMBH70S/?tag=titb-20</t>
  </si>
  <si>
    <t>The Twilight Saga: Breaking Dawn Part 2</t>
  </si>
  <si>
    <t>http://www.amazon.com/gp/product/B00BLQQQJ6/?tag=titb-20</t>
  </si>
  <si>
    <t>Cloud Atlas</t>
  </si>
  <si>
    <t xml:space="preserve">adventure, sci-fi  </t>
  </si>
  <si>
    <t>http://www.amazon.com/gp/product/B00CRWJ5GO/?tag=titb-20</t>
  </si>
  <si>
    <t>The Expendables 2</t>
  </si>
  <si>
    <t>http://www.amazon.com/gp/product/B009WUAK2M/?tag=titb-20</t>
  </si>
  <si>
    <t>Ice Age: Continental Drift</t>
  </si>
  <si>
    <t>http://www.amazon.com/gp/product/B00APUQT7I/?tag=titb-20</t>
  </si>
  <si>
    <t>Mirror Mirror</t>
  </si>
  <si>
    <t>adventure, comedy</t>
  </si>
  <si>
    <t>http://www.amazon.com/gp/product/B0086DBE62/?tag=titb-20</t>
  </si>
  <si>
    <t>Hotel Transylvania</t>
  </si>
  <si>
    <t>animation, comedy, family</t>
  </si>
  <si>
    <t>http://www.amazon.com/gp/product/B00APJLY0Q/?tag=titb-20</t>
  </si>
  <si>
    <t>Safe House</t>
  </si>
  <si>
    <t>action, crime, mystery</t>
  </si>
  <si>
    <t>http://www.amazon.com/gp/product/B0088TG252/?tag=titb-20</t>
  </si>
  <si>
    <t>Journey 2: The Mysterious Island</t>
  </si>
  <si>
    <t>action, adventure, comedy</t>
  </si>
  <si>
    <t>http://www.amazon.com/gp/product/B0088WG89O/?tag=titb-20</t>
  </si>
  <si>
    <t>The Hunger Games</t>
  </si>
  <si>
    <t>adventure, sci-fi, thriller</t>
  </si>
  <si>
    <t>http://www.amazon.com/gp/product/B008Z9YLV2/?tag=titb-20</t>
  </si>
  <si>
    <t>Rock of Ages</t>
  </si>
  <si>
    <t>comedy, musical</t>
  </si>
  <si>
    <t>http://www.amazon.com/gp/product/B009NPKTN6/?tag=titb-20</t>
  </si>
  <si>
    <t>Dr. Seuss' The Lorax</t>
  </si>
  <si>
    <t>http://www.amazon.com/gp/product/B008K3HRF0/?tag=titb-20</t>
  </si>
  <si>
    <t>That's My Boy</t>
  </si>
  <si>
    <t>http://www.amazon.com/gp/product/B009M1ACO2/?tag=titb-20</t>
  </si>
  <si>
    <t>Underworld Awakening</t>
  </si>
  <si>
    <t>action, fantasy, horror</t>
  </si>
  <si>
    <t>http://www.amazon.com/gp/product/B0094M2O7C/?tag=titb-20</t>
  </si>
  <si>
    <t>Abraham Lincoln: Vampire Hunter</t>
  </si>
  <si>
    <t>http://www.amazon.com/gp/product/B009HV2JT8/?tag=titb-20</t>
  </si>
  <si>
    <t>The Watch</t>
  </si>
  <si>
    <t>comedy, sci-fi</t>
  </si>
  <si>
    <t>http://www.amazon.com/gp/product/B00A6N773O/?tag=titb-20</t>
  </si>
  <si>
    <t>Lincoln</t>
  </si>
  <si>
    <t>http://www.amazon.com/gp/product/B00C1BU7V8/?tag=titb-20</t>
  </si>
  <si>
    <t>The Dictator</t>
  </si>
  <si>
    <t>http://www.amazon.com/gp/product/B0090EIILU/?tag=titb-20</t>
  </si>
  <si>
    <t>Red Dawn (2012)</t>
  </si>
  <si>
    <t>action, thriller, war</t>
  </si>
  <si>
    <t>http://www.amazon.com/gp/product/B00BP4XHZU/?tag=titb-20</t>
  </si>
  <si>
    <t>Resident Evil: Retribution</t>
  </si>
  <si>
    <t>action, horror, sci-fi</t>
  </si>
  <si>
    <t>http://www.amazon.com/gp/product/B00APUQMD4/?tag=titb-20</t>
  </si>
  <si>
    <t>Les Miserables (2012)</t>
  </si>
  <si>
    <t>musical, romance</t>
  </si>
  <si>
    <t>http://www.amazon.com/gp/product/B00BI5IXL4/?tag=titb-20</t>
  </si>
  <si>
    <t>Jack Reacher</t>
  </si>
  <si>
    <t>http://www.amazon.com/gp/product/B00COGY2P2/?tag=titb-20</t>
  </si>
  <si>
    <t>ParaNorman</t>
  </si>
  <si>
    <t>http://www.amazon.com/gp/product/B009SQOGZ2/?tag=titb-20</t>
  </si>
  <si>
    <t>Red Tails</t>
  </si>
  <si>
    <t>http://www.amazon.com/gp/product/B0085776BG/?tag=titb-20</t>
  </si>
  <si>
    <t>Ghost Rider: Spirit of Vengeance</t>
  </si>
  <si>
    <t>action, fantasy, thriller</t>
  </si>
  <si>
    <t>http://www.amazon.com/gp/product/B00845PT18/?tag=titb-20</t>
  </si>
  <si>
    <t>The Pirates! Band of Misfits</t>
  </si>
  <si>
    <t>http://www.amazon.com/gp/product/B0091XRRQC/?tag=titb-20</t>
  </si>
  <si>
    <t>Dredd</t>
  </si>
  <si>
    <t>action, crime, sci-fi</t>
  </si>
  <si>
    <t>http://www.amazon.com/gp/product/B00AYB1RGG/?tag=titb-20</t>
  </si>
  <si>
    <t>Ted</t>
  </si>
  <si>
    <t>comedy, fantasy</t>
  </si>
  <si>
    <t>http://www.amazon.com/gp/product/B00AMBLXP8/?tag=titb-20</t>
  </si>
  <si>
    <t>American Reunion</t>
  </si>
  <si>
    <t>http://www.amazon.com/gp/product/B008JAGZDE/?tag=titb-20</t>
  </si>
  <si>
    <t>Savages (2012)</t>
  </si>
  <si>
    <t>crime, thriller</t>
  </si>
  <si>
    <t>http://www.amazon.com/gp/product/B00A6N7BS0/?tag=titb-20</t>
  </si>
  <si>
    <t>Taken 2</t>
  </si>
  <si>
    <t>http://www.amazon.com/gp/product/B00APLFZWM/?tag=titb-20</t>
  </si>
  <si>
    <t>21 Jump Street</t>
  </si>
  <si>
    <t>http://www.amazon.com/gp/product/B0081L37Z0/?tag=titb-20</t>
  </si>
  <si>
    <t>Man on a Ledge</t>
  </si>
  <si>
    <t>http://www.amazon.com/gp/product/B0087UPMXU/?tag=titb-20</t>
  </si>
  <si>
    <t>Big Miracle</t>
  </si>
  <si>
    <t>http://www.amazon.com/gp/product/B008A1NSTG/?tag=titb-20</t>
  </si>
  <si>
    <t>What to Expect When You're Expecting</t>
  </si>
  <si>
    <t>http://www.amazon.com/gp/product/B0098VXBIA/?tag=titb-20</t>
  </si>
  <si>
    <t>Zero Dark Thirty</t>
  </si>
  <si>
    <t>history, thriller</t>
  </si>
  <si>
    <t>http://www.amazon.com/gp/product/B00BF11UM0/?tag=titb-20</t>
  </si>
  <si>
    <t>The Guilt Trip</t>
  </si>
  <si>
    <t>http://www.amazon.com/gp/product/B00BMT9SQA/?tag=titb-20</t>
  </si>
  <si>
    <t>Frankenweenie</t>
  </si>
  <si>
    <t>http://www.amazon.com/gp/product/B00AOOIIVA/?tag=titb-20</t>
  </si>
  <si>
    <t>Premium Rush</t>
  </si>
  <si>
    <t>http://www.amazon.com/gp/product/B00ARAO720/?tag=titb-20</t>
  </si>
  <si>
    <t>This Is 40</t>
  </si>
  <si>
    <t>http://www.amazon.com/gp/product/B00BGIBVP8/?tag=titb-20</t>
  </si>
  <si>
    <t>Step Up Revolution</t>
  </si>
  <si>
    <t>music, romance</t>
  </si>
  <si>
    <t>http://www.amazon.com/gp/product/B00A3YTC6Q/?tag=titb-20</t>
  </si>
  <si>
    <t>The Master</t>
  </si>
  <si>
    <t>http://www.amazon.com/gp/product/B00BLGXL3U/?tag=titb-20</t>
  </si>
  <si>
    <t>Anna Karenina</t>
  </si>
  <si>
    <t>http://www.amazon.com/gp/product/B00BHU9BV6/?tag=titb-20</t>
  </si>
  <si>
    <t>Flight</t>
  </si>
  <si>
    <t>http://www.amazon.com/gp/product/B00BB8SKPW/?tag=titb-20</t>
  </si>
  <si>
    <t>The Three Stooges</t>
  </si>
  <si>
    <t>http://www.amazon.com/gp/product/B008DJBR5W/?tag=titb-20</t>
  </si>
  <si>
    <t>The Impossible</t>
  </si>
  <si>
    <t>http://www.amazon.com/gp/product/B00CHIMG6Y/?tag=titb-20</t>
  </si>
  <si>
    <t>The Vow</t>
  </si>
  <si>
    <t>http://www.amazon.com/gp/product/B007URCTOG/?tag=titb-20</t>
  </si>
  <si>
    <t>Hope Springs</t>
  </si>
  <si>
    <t>http://www.amazon.com/gp/product/B00AHSINKO/?tag=titb-20</t>
  </si>
  <si>
    <t>Looper</t>
  </si>
  <si>
    <t>http://www.amazon.com/gp/product/B00A9X9TIW/?tag=titb-20</t>
  </si>
  <si>
    <t>Safe (2012)</t>
  </si>
  <si>
    <t>http://www.amazon.com/gp/product/B0095R5YIC/?tag=titb-20</t>
  </si>
  <si>
    <t>The Cabin in the Woods</t>
  </si>
  <si>
    <t>horror, mystery, thriller</t>
  </si>
  <si>
    <t>http://www.amazon.com/gp/product/B009CPN42K/?tag=titb-20</t>
  </si>
  <si>
    <t>The Five-Year Engagement</t>
  </si>
  <si>
    <t>http://www.amazon.com/gp/product/B0095T3H2U/?tag=titb-20</t>
  </si>
  <si>
    <t>Lawless</t>
  </si>
  <si>
    <t xml:space="preserve">crime </t>
  </si>
  <si>
    <t>http://www.amazon.com/gp/product/B00AE2LJVS/?tag=titb-20</t>
  </si>
  <si>
    <t>The Lucky One</t>
  </si>
  <si>
    <t>http://www.amazon.com/gp/product/B00932A4N4/?tag=titb-20</t>
  </si>
  <si>
    <t>Parental Guidance</t>
  </si>
  <si>
    <t>http://www.amazon.com/gp/product/B00C1BVM8A/?tag=titb-20</t>
  </si>
  <si>
    <t>The Grey</t>
  </si>
  <si>
    <t xml:space="preserve">action, adventure  </t>
  </si>
  <si>
    <t>http://www.amazon.com/gp/product/B007WV05GY/?tag=titb-20</t>
  </si>
  <si>
    <t>Contraband</t>
  </si>
  <si>
    <t>action, crime, drama</t>
  </si>
  <si>
    <t>http://www.amazon.com/gp/product/B007X16GFC/?tag=titb-20</t>
  </si>
  <si>
    <t>Haywire</t>
  </si>
  <si>
    <t>http://www.amazon.com/gp/product/B007Z9RAX4/?tag=titb-20</t>
  </si>
  <si>
    <t>Diary of a Wimpy Kid: Dog Days</t>
  </si>
  <si>
    <t>http://www.amazon.com/gp/product/B00APVBKR6/?tag=titb-20</t>
  </si>
  <si>
    <t>Pitch Perfect</t>
  </si>
  <si>
    <t>comedy, music, romance</t>
  </si>
  <si>
    <t>The Woman in Black</t>
  </si>
  <si>
    <t>horror, thriller</t>
  </si>
  <si>
    <t>http://www.amazon.com/gp/product/B008Y7EYSK/?tag=titb-20</t>
  </si>
  <si>
    <t>Moonrise Kingdom</t>
  </si>
  <si>
    <t>Killing Them Softly</t>
  </si>
  <si>
    <t>http://www.amazon.com/gp/product/B00BJOCX24/?tag=titb-20</t>
  </si>
  <si>
    <t>Salmon Fishing in the Yemen</t>
  </si>
  <si>
    <t>http://www.amazon.com/gp/product/B008Y720JU/?tag=titb-20</t>
  </si>
  <si>
    <t>Seven Psychopaths</t>
  </si>
  <si>
    <t>comedy, crime, thriller</t>
  </si>
  <si>
    <t>http://www.amazon.com/gp/product/B00B7G2HQ6/?tag=titb-20</t>
  </si>
  <si>
    <t>The Possession</t>
  </si>
  <si>
    <t>http://www.amazon.com/gp/product/B00B19DMUE/?tag=titb-20</t>
  </si>
  <si>
    <t>Sparkle (2012)</t>
  </si>
  <si>
    <t xml:space="preserve">music  </t>
  </si>
  <si>
    <t>http://www.amazon.com/gp/product/B00AFS3E00/?tag=titb-20</t>
  </si>
  <si>
    <t>The Perks of Being a Wallflower</t>
  </si>
  <si>
    <t>http://www.amazon.com/gp/product/B00AVTMCYW/?tag=titb-20</t>
  </si>
  <si>
    <t>Arbitrage</t>
  </si>
  <si>
    <t>http://www.amazon.com/gp/product/B00ARANA00/?tag=titb-20</t>
  </si>
  <si>
    <t>Chronicle (2012)</t>
  </si>
  <si>
    <t>http://www.amazon.com/gp/product/B0083GPDBO/?tag=titb-20</t>
  </si>
  <si>
    <t>The Best Exotic Marigold Hotel</t>
  </si>
  <si>
    <t>http://www.amazon.com/gp/product/B009CPES4I/?tag=titb-20</t>
  </si>
  <si>
    <t>House at the End of The Street</t>
  </si>
  <si>
    <t>http://www.amazon.com/gp/product/B00AYB20KI/?tag=titb-20</t>
  </si>
  <si>
    <t>The Campaign</t>
  </si>
  <si>
    <t>http://www.amazon.com/gp/product/B009M8W8CY/?tag=titb-20</t>
  </si>
  <si>
    <t>Magic Mike</t>
  </si>
  <si>
    <t>http://www.amazon.com/gp/product/B009VB97EY/?tag=titb-20</t>
  </si>
  <si>
    <t>End of Watch</t>
  </si>
  <si>
    <t>http://www.amazon.com/gp/product/B00B4GNZHE/?tag=titb-20</t>
  </si>
  <si>
    <t>Paranormal Activity 4</t>
  </si>
  <si>
    <t>http://www.amazon.com/gp/product/B00B7G3Y4U/?tag=titb-20</t>
  </si>
  <si>
    <t>Sinister</t>
  </si>
  <si>
    <t>Beasts of the Southern Wild</t>
  </si>
  <si>
    <t>http://www.amazon.com/gp/product/B00ABD0M54/?tag=titb-20</t>
  </si>
  <si>
    <t>Chernobyl Diaries</t>
  </si>
  <si>
    <t>http://www.amazon.com/gp/product/B009KS5SJ6/?tag=titb-20</t>
  </si>
  <si>
    <t>The Devil Inside</t>
  </si>
  <si>
    <t>http://www.amazon.com/gp/product/B0083GR15K/?tag=titb-20</t>
  </si>
  <si>
    <t>Rango</t>
  </si>
  <si>
    <t>Oscar Winner</t>
  </si>
  <si>
    <t>Best Animated Film</t>
  </si>
  <si>
    <t>http://www.amazon.com/gp/product/B0053ZOQMK/?tag=titb-20</t>
  </si>
  <si>
    <t>The Help</t>
  </si>
  <si>
    <t>Best Supporting Actress</t>
  </si>
  <si>
    <t>http://www.amazon.com/gp/product/B006IGZWB2/?tag=titb-20</t>
  </si>
  <si>
    <t>The Descendants</t>
  </si>
  <si>
    <t>http://www.amazon.com/gp/product/B007JRU2UK/?tag=titb-20</t>
  </si>
  <si>
    <t>Midnight in Paris</t>
  </si>
  <si>
    <t>comedy, fantasy, romance</t>
  </si>
  <si>
    <t>http://www.amazon.com/gp/product/B006O5Y09C/?tag=titb-20</t>
  </si>
  <si>
    <t>The Artist</t>
  </si>
  <si>
    <t>Best Picture, Best Director</t>
  </si>
  <si>
    <t>http://www.amazon.com/gp/product/B007ELN8Y8/?tag=titb-20</t>
  </si>
  <si>
    <t>The Iron Lady</t>
  </si>
  <si>
    <t>http://www.amazon.com/gp/product/B007SSEBCU/?tag=titb-20</t>
  </si>
  <si>
    <t>Beginners</t>
  </si>
  <si>
    <t>Best Supporting Actor</t>
  </si>
  <si>
    <t>http://www.amazon.com/gp/product/B0060M9T9U/?tag=titb-20</t>
  </si>
  <si>
    <t>Pirates of the Caribbean:
On Stranger Tides</t>
  </si>
  <si>
    <t>http://www.amazon.com/gp/product/B0094KT5K8/?tag=titb-20</t>
  </si>
  <si>
    <t>Green Lantern</t>
  </si>
  <si>
    <t>http://www.amazon.com/gp/product/B005LJITS0/?tag=titb-20</t>
  </si>
  <si>
    <t>Cars 2</t>
  </si>
  <si>
    <t>http://www.amazon.com/gp/product/B00942XS04/?tag=titb-20</t>
  </si>
  <si>
    <t>Transformers: Dark of the Moon</t>
  </si>
  <si>
    <t>http://www.amazon.com/gp/product/B0095P3ULC/?tag=titb-20</t>
  </si>
  <si>
    <t>Cowboys and Aliens</t>
  </si>
  <si>
    <t>http://www.amazon.com/gp/product/B006C45MRE/?tag=titb-20</t>
  </si>
  <si>
    <t>X-Men: First Class</t>
  </si>
  <si>
    <t>http://www.amazon.com/gp/product/B005NFVZTM/?tag=titb-20</t>
  </si>
  <si>
    <t>Hugo</t>
  </si>
  <si>
    <t>adventure, family, mystery</t>
  </si>
  <si>
    <t>http://www.amazon.com/gp/product/B007EMSW48/?tag=titb-20</t>
  </si>
  <si>
    <t>Mars Needs Moms</t>
  </si>
  <si>
    <t>http://www.amazon.com/gp/product/B005CB2E0Q/?tag=titb-20</t>
  </si>
  <si>
    <t>Thor</t>
  </si>
  <si>
    <t>http://www.amazon.com/gp/product/B005H9B2CE/?tag=titb-20</t>
  </si>
  <si>
    <t>Arthur Christmas</t>
  </si>
  <si>
    <t>http://www.amazon.com/gp/product/B009SQRC9E/?tag=titb-20</t>
  </si>
  <si>
    <t>Kung Fu Panda 2</t>
  </si>
  <si>
    <t>http://www.amazon.com/gp/product/B006QKJQ12/?tag=titb-20</t>
  </si>
  <si>
    <t>Mission Impossible 4</t>
  </si>
  <si>
    <t>http://www.amazon.com/gp/product/B007UXSPK2/?tag=titb-20</t>
  </si>
  <si>
    <t>Captain America: The First Avenger</t>
  </si>
  <si>
    <t>http://www.amazon.com/gp/product/B0095P33IW/?tag=titb-20</t>
  </si>
  <si>
    <t>Happy Feet 2</t>
  </si>
  <si>
    <t>http://www.amazon.com/gp/product/B007JRUCGO/?tag=titb-20</t>
  </si>
  <si>
    <t>Puss In Boots</t>
  </si>
  <si>
    <t>http://www.amazon.com/gp/product/B0077DBZXO/?tag=titb-20</t>
  </si>
  <si>
    <t>The Adventures of Tintin</t>
  </si>
  <si>
    <t>http://www.amazon.com/gp/product/B007MJSQSK/?tag=titb-20</t>
  </si>
  <si>
    <t>Fast Five</t>
  </si>
  <si>
    <t>http://www.amazon.com/gp/product/B00CC8789O/?tag=titb-20</t>
  </si>
  <si>
    <t>Harry Potter and the Deathly Hallows Part 2</t>
  </si>
  <si>
    <t>adventure, fantasy, mystery</t>
  </si>
  <si>
    <t>http://www.amazon.com/gp/product/B005UG542S/?tag=titb-20</t>
  </si>
  <si>
    <t>Sherlock Holmes 2</t>
  </si>
  <si>
    <t>action, adventure, crime</t>
  </si>
  <si>
    <t>The Green Hornet</t>
  </si>
  <si>
    <t>http://www.amazon.com/gp/product/B004YZJYLS/?tag=titb-20</t>
  </si>
  <si>
    <t>Real Steel</t>
  </si>
  <si>
    <t>http://www.amazon.com/gp/product/B006PZBRCY/?tag=titb-20</t>
  </si>
  <si>
    <t>The Smurfs</t>
  </si>
  <si>
    <t>http://www.amazon.com/gp/product/B00637D114/</t>
  </si>
  <si>
    <t>Twilight: Breaking Dawn</t>
  </si>
  <si>
    <t>Rise of the Planet of the Apes</t>
  </si>
  <si>
    <t>http://www.amazon.com/gp/product/B009YMNZJS/?tag=titb-20</t>
  </si>
  <si>
    <t>Conan the Barbarian</t>
  </si>
  <si>
    <t>http://www.amazon.com/gp/product/B006ANJ4BW/</t>
  </si>
  <si>
    <t>The Girl With The Dragon Tattoo</t>
  </si>
  <si>
    <t>crime, mystery</t>
  </si>
  <si>
    <t>http://www.amazon.com/gp/product/B007FH9GT2/?tag=titb-20</t>
  </si>
  <si>
    <t>Rio</t>
  </si>
  <si>
    <t>http://www.amazon.com/gp/product/B005GIS1WA/</t>
  </si>
  <si>
    <t>Sucker Punch</t>
  </si>
  <si>
    <t>http://www.amazon.com/gp/product/B0051OZ564/?tag=titb-20</t>
  </si>
  <si>
    <t>Just Go With It</t>
  </si>
  <si>
    <t>http://www.amazon.com/gp/product/B0051BX8KM/?tag=titb-20</t>
  </si>
  <si>
    <t>Zookeeper</t>
  </si>
  <si>
    <t>comedy, family, romance</t>
  </si>
  <si>
    <t>http://www.amazon.com/gp/product/B005SH5K7I/?tag=titb-20</t>
  </si>
  <si>
    <t>The Hangover Part II</t>
  </si>
  <si>
    <t>http://www.amazon.com/gp/product/B005TBN3EU/?tag=titb-20</t>
  </si>
  <si>
    <t>Jack and Jill</t>
  </si>
  <si>
    <t>http://www.amazon.com/gp/product/B0075ZCNM6/?tag=titb-20</t>
  </si>
  <si>
    <t>Immortals</t>
  </si>
  <si>
    <t>http://www.amazon.com/gp/product/B0091UA5E6/?tag=titb-20</t>
  </si>
  <si>
    <t>The Three Musketeers</t>
  </si>
  <si>
    <t>action, adventure, romance</t>
  </si>
  <si>
    <t>http://www.amazon.com/gp/product/B007JUWM64/?tag=titb-20</t>
  </si>
  <si>
    <t>Tower Heist</t>
  </si>
  <si>
    <t>http://www.amazon.com/gp/product/B007BLUD30/?tag=titb-20</t>
  </si>
  <si>
    <t>Killer Elite</t>
  </si>
  <si>
    <t>http://www.amazon.com/gp/product/B006TLFIAQ/?tag=titb-20</t>
  </si>
  <si>
    <t>Battle: Los Angeles</t>
  </si>
  <si>
    <t>http://www.amazon.com/gp/product/B0051BVQFG/?tag=titb-20</t>
  </si>
  <si>
    <t>The Dilemma</t>
  </si>
  <si>
    <t>http://www.amazon.com/gp/product/B004YJ1MF0/?tag=titb-20</t>
  </si>
  <si>
    <t>War Horse</t>
  </si>
  <si>
    <t>war</t>
  </si>
  <si>
    <t>http://www.amazon.com/gp/product/B007Q476KU/?tag=titb-20</t>
  </si>
  <si>
    <t>Hop</t>
  </si>
  <si>
    <t>http://www.amazon.com/gp/product/B007PKOKTK/?tag=titb-20</t>
  </si>
  <si>
    <t>I Am Number Four</t>
  </si>
  <si>
    <t>romance, sci-fi</t>
  </si>
  <si>
    <t>http://www.amazon.com/gp/product/B004Z2TUGE/?tag=titb-20</t>
  </si>
  <si>
    <t>Priest</t>
  </si>
  <si>
    <t>http://www.amazon.com/gp/product/B005BG2FII/?tag=titb-20</t>
  </si>
  <si>
    <t>Contagion</t>
  </si>
  <si>
    <t>http://www.amazon.com/gp/product/B006SV2LWA/?tag=titb-20</t>
  </si>
  <si>
    <t>New Year's Eve</t>
  </si>
  <si>
    <t>http://www.amazon.com/gp/product/B007Z9QA8K/?tag=titb-20</t>
  </si>
  <si>
    <t>Mr. Popper's Penguins</t>
  </si>
  <si>
    <t>http://www.amazon.com/gp/product/B006LG7V5O/?tag=titb-20</t>
  </si>
  <si>
    <t>The Change Up</t>
  </si>
  <si>
    <t>http://www.amazon.com/gp/product/B0064J6OMO/?tag=titb-20</t>
  </si>
  <si>
    <t>The Adjustment Bureau</t>
  </si>
  <si>
    <t>fantasy, romance, thriller</t>
  </si>
  <si>
    <t>http://www.amazon.com/gp/product/B0055OK2T0/?tag=titb-20</t>
  </si>
  <si>
    <t>We Bought a Zoo</t>
  </si>
  <si>
    <t>http://www.amazon.com/gp/product/B007R0XM88/?tag=titb-20</t>
  </si>
  <si>
    <t>Moneyball</t>
  </si>
  <si>
    <t>biography, sport</t>
  </si>
  <si>
    <t>http://www.amazon.com/gp/product/B006IMY5ZU/?tag=titb-20</t>
  </si>
  <si>
    <t>Crazy, Stupid, Love</t>
  </si>
  <si>
    <t>http://www.amazon.com/gp/product/B0060V1WJ6/?tag=titb-20</t>
  </si>
  <si>
    <t>Dream House</t>
  </si>
  <si>
    <t>mystery, thriller</t>
  </si>
  <si>
    <t>http://www.amazon.com/gp/product/B0070Z97LG/?tag=titb-20</t>
  </si>
  <si>
    <t xml:space="preserve">Super 8 </t>
  </si>
  <si>
    <t>mystery, sci-fi, thriller</t>
  </si>
  <si>
    <t>http://www.amazon.com/gp/product/B0068TJLSY/?tag=titb-20</t>
  </si>
  <si>
    <t>Your Highness</t>
  </si>
  <si>
    <t>adventure, comedy, fantasy</t>
  </si>
  <si>
    <t>http://www.amazon.com/gp/product/B005BZQTGS/?tag=titb-20</t>
  </si>
  <si>
    <t>The Muppets</t>
  </si>
  <si>
    <t>comedy, family, musical</t>
  </si>
  <si>
    <t>http://www.amazon.com/gp/product/B007C94QRK/?tag=titb-20</t>
  </si>
  <si>
    <t>The Rum Diary</t>
  </si>
  <si>
    <t>http://www.amazon.com/gp/product/B006ZEDZNY/?tag=titb-20</t>
  </si>
  <si>
    <t>Drive Angry</t>
  </si>
  <si>
    <t>action, crime, fantasy</t>
  </si>
  <si>
    <t>http://www.amazon.com/gp/product/B0053EZY04/?tag=titb-20</t>
  </si>
  <si>
    <t>Johnny English Reborn</t>
  </si>
  <si>
    <t>adventure, comedy, crime</t>
  </si>
  <si>
    <t>http://www.amazon.com/gp/product/B0076R62FM/?tag=titb-20</t>
  </si>
  <si>
    <t>Red Riding Hood</t>
  </si>
  <si>
    <t>fantasy, horror, mystery</t>
  </si>
  <si>
    <t>http://www.amazon.com/gp/product/B0055QL28I/?tag=titb-20</t>
  </si>
  <si>
    <t>Extremely Loud and Incredibly Close</t>
  </si>
  <si>
    <t>adventure, mystery</t>
  </si>
  <si>
    <t>http://www.amazon.com/gp/product/B007P3S1AQ/?tag=titb-20</t>
  </si>
  <si>
    <t>Season Of The Witch</t>
  </si>
  <si>
    <t>http://www.amazon.com/gp/product/B0057UIV9K/?tag=titb-20</t>
  </si>
  <si>
    <t>The Lincoln Lawyer</t>
  </si>
  <si>
    <t>http://www.amazon.com/gp/product/B008Y73940/?tag=titb-20</t>
  </si>
  <si>
    <t>Colombiana</t>
  </si>
  <si>
    <t>http://www.amazon.com/gp/product/B006O66EFE/?tag=titb-20</t>
  </si>
  <si>
    <t>In Time</t>
  </si>
  <si>
    <t>http://www.amazon.com/gp/product/B0073PZIYI/?tag=titb-20</t>
  </si>
  <si>
    <t>Paul</t>
  </si>
  <si>
    <t>adventure, comedy, sci-fi</t>
  </si>
  <si>
    <t>http://www.amazon.com/gp/product/B005BZQVJ8/?tag=titb-20</t>
  </si>
  <si>
    <t>The Mechanic</t>
  </si>
  <si>
    <t>http://www.amazon.com/gp/product/B0052OWGYW/?tag=titb-20</t>
  </si>
  <si>
    <t>Arthur</t>
  </si>
  <si>
    <t>http://www.amazon.com/gp/product/B0053YIDOS/?tag=titb-20</t>
  </si>
  <si>
    <t>Final Destination 5</t>
  </si>
  <si>
    <t>http://www.amazon.com/gp/product/B00HYM5MHI/?tag=titb-20</t>
  </si>
  <si>
    <t>Scream 4</t>
  </si>
  <si>
    <t>horror, mystery</t>
  </si>
  <si>
    <t>http://www.amazon.com/gp/product/B008W02IWS/?tag=titb-20</t>
  </si>
  <si>
    <t>The Thing</t>
  </si>
  <si>
    <t>horror, mystery, sci-fi</t>
  </si>
  <si>
    <t>http://www.amazon.com/gp/product/B0070Z4M4I/?tag=titb-20</t>
  </si>
  <si>
    <t>Water For Elephants</t>
  </si>
  <si>
    <t>http://www.amazon.com/gp/product/B006228KPW/?tag=titb-20</t>
  </si>
  <si>
    <t>Dolphin Tale</t>
  </si>
  <si>
    <t>http://www.amazon.com/gp/product/B0064J63DY/?tag=titb-20</t>
  </si>
  <si>
    <t>The Rite</t>
  </si>
  <si>
    <t>http://www.amazon.com/gp/product/B00517FG4M/?tag=titb-20</t>
  </si>
  <si>
    <t>Gnomeo and Juliet</t>
  </si>
  <si>
    <t>http://www.amazon.com/gp/product/B004Z2TUDW/?tag=titb-20</t>
  </si>
  <si>
    <t>Hall Pass</t>
  </si>
  <si>
    <t>http://www.amazon.com/gp/product/B00505WQ8E/?tag=titb-20</t>
  </si>
  <si>
    <t>Something Borrowed</t>
  </si>
  <si>
    <t>http://www.amazon.com/gp/product/B005BGBP3Y/?tag=titb-20</t>
  </si>
  <si>
    <t>J.Edgar</t>
  </si>
  <si>
    <t>biography, crime</t>
  </si>
  <si>
    <t>http://www.amazon.com/gp/product/B007BLCGNU/?tag=titb-20</t>
  </si>
  <si>
    <t>Abduction</t>
  </si>
  <si>
    <t>http://www.amazon.com/gp/product/B006P4O5JM/?tag=titb-20</t>
  </si>
  <si>
    <t>Friends With Benefits</t>
  </si>
  <si>
    <t>http://www.amazon.com/gp/product/B00650SSWG/?tag=titb-20</t>
  </si>
  <si>
    <t>Horrible Bosses</t>
  </si>
  <si>
    <t>http://www.amazon.com/gp/product/B005LJK3AC/?tag=titb-20</t>
  </si>
  <si>
    <t>Bridesmaids</t>
  </si>
  <si>
    <t>http://www.amazon.com/gp/product/B005KL3QZ0/?tag=titb-20</t>
  </si>
  <si>
    <t>Source Code</t>
  </si>
  <si>
    <t>http://www.amazon.com/gp/product/B0053F042G/?tag=titb-20</t>
  </si>
  <si>
    <t>The Tree Of Life</t>
  </si>
  <si>
    <t>http://www.amazon.com/gp/product/B005UKJX4E/?tag=titb-20</t>
  </si>
  <si>
    <t>Unknown</t>
  </si>
  <si>
    <t>http://www.amazon.com/gp/product/B004ZGI1V0/?tag=titb-20</t>
  </si>
  <si>
    <t>Winnie The Pooh</t>
  </si>
  <si>
    <t>http://www.amazon.com/gp/product/B005ZB8ZHY/?tag=titb-20</t>
  </si>
  <si>
    <t>Anonymous</t>
  </si>
  <si>
    <t>http://www.amazon.com/gp/product/B0076D21O2/?tag=titb-20</t>
  </si>
  <si>
    <t>Hanna</t>
  </si>
  <si>
    <t>http://www.amazon.com/gp/product/B005KAH7QU/?tag=titb-20</t>
  </si>
  <si>
    <t>Larry Crowne</t>
  </si>
  <si>
    <t>http://www.amazon.com/gp/product/B0067XLIG4/?tag=titb-20</t>
  </si>
  <si>
    <t>Sanctum</t>
  </si>
  <si>
    <t>adventure, thriller</t>
  </si>
  <si>
    <t>http://www.amazon.com/gp/product/B0054IOWTS/?tag=titb-20</t>
  </si>
  <si>
    <t>Fright Night</t>
  </si>
  <si>
    <t>http://www.amazon.com/gp/product/B0094M2TB8/?tag=titb-20</t>
  </si>
  <si>
    <t>30 Minutes or Less</t>
  </si>
  <si>
    <t>http://www.amazon.com/gp/product/B0062KJ1Q6/?tag=titb-20</t>
  </si>
  <si>
    <t>Limitless</t>
  </si>
  <si>
    <t>http://www.amazon.com/gp/product/B005DD7TI0/?tag=titb-20</t>
  </si>
  <si>
    <t>Spy Kids: All The Time in the World</t>
  </si>
  <si>
    <t>http://www.amazon.com/gp/product/B006BQFETE/?tag=titb-20</t>
  </si>
  <si>
    <t>The Eagle</t>
  </si>
  <si>
    <t xml:space="preserve">adventure </t>
  </si>
  <si>
    <t>http://www.amazon.com/gp/product/B0055OKKBA/?tag=titb-2</t>
  </si>
  <si>
    <t>No Strings Attached</t>
  </si>
  <si>
    <t>http://www.amazon.com/gp/product/B00503BN1M/?tag=titb-20</t>
  </si>
  <si>
    <t>Shark Night 3D</t>
  </si>
  <si>
    <t>http://www.amazon.com/gp/product/B006SV89YO/?tag=titb-20</t>
  </si>
  <si>
    <t>Take Me Home Tonight</t>
  </si>
  <si>
    <t>http://www.amazon.com/gp/product/B005DD7CKU/?tag=titb-20</t>
  </si>
  <si>
    <t>The Conspirator</t>
  </si>
  <si>
    <t>crime, history</t>
  </si>
  <si>
    <t>http://www.amazon.com/gp/product/B005HGKW00/?tag=titb-20</t>
  </si>
  <si>
    <t>The Sitter</t>
  </si>
  <si>
    <t>http://www.amazon.com/gp/product/B007MJSOO6/?tag=titb-20</t>
  </si>
  <si>
    <t>Warrior</t>
  </si>
  <si>
    <t>sport</t>
  </si>
  <si>
    <t>http://www.amazon.com/gp/product/B006O5YHUY/?tag=titb-20</t>
  </si>
  <si>
    <t>Don't Be Afraid Of The Dark</t>
  </si>
  <si>
    <t>fantasy, horror, thriller</t>
  </si>
  <si>
    <t>http://www.amazon.com/gp/product/B006REBZOS/?tag=titb-20</t>
  </si>
  <si>
    <t>Footloose</t>
  </si>
  <si>
    <t>http://www.amazon.com/gp/product/B007HJ91HU/?tag=titb-20</t>
  </si>
  <si>
    <t>Tinker Tailor Soldier Spy</t>
  </si>
  <si>
    <t>http://www.amazon.com/gp/product/B007BVOF8E/?tag=titb-20</t>
  </si>
  <si>
    <t>The Beaver</t>
  </si>
  <si>
    <t>http://www.amazon.com/gp/product/B005GH8U0E/?tag=titb-20</t>
  </si>
  <si>
    <t>Diary of a Wimpy Kid 2: Rodrick Rules</t>
  </si>
  <si>
    <t>http://www.amazon.com/gp/product/B00574P9EQ/?tag=titb-20</t>
  </si>
  <si>
    <t>A Dangerous Method</t>
  </si>
  <si>
    <t>biography, thriller</t>
  </si>
  <si>
    <t>http://www.amazon.com/gp/product/B007OUFESC/?tag=titb-20</t>
  </si>
  <si>
    <t>Dylan Dog: Dead of Night</t>
  </si>
  <si>
    <t>comedy, horror, mystery</t>
  </si>
  <si>
    <t>http://www.amazon.com/gp/product/B005EJN5B8/?tag=titb-20</t>
  </si>
  <si>
    <t>Jane Eyre</t>
  </si>
  <si>
    <t>http://www.amazon.com/gp/product/B0057F869U/?tag=titb-20</t>
  </si>
  <si>
    <t>What's Your Number</t>
  </si>
  <si>
    <t>http://www.amazon.com/gp/product/B006VRZ5YM/?tag=titb-20</t>
  </si>
  <si>
    <t>Bad Teacher</t>
  </si>
  <si>
    <t>http://www.amazon.com/gp/product/B005W8SNNG/?tag=titb-20</t>
  </si>
  <si>
    <t>Monte Carlo</t>
  </si>
  <si>
    <t>adventure, comedy, romance</t>
  </si>
  <si>
    <t>http://www.amazon.com/gp/product/B005WQ3F2C/?tag=titb-20</t>
  </si>
  <si>
    <t>The Debt</t>
  </si>
  <si>
    <t>http://www.amazon.com/gp/product/B006INDMEE/?tag=titb-20</t>
  </si>
  <si>
    <t>A Very Harold and Kumar 3D Christmas</t>
  </si>
  <si>
    <t>http://www.amazon.com/gp/product/B006PPW98U/?tag=titb-20</t>
  </si>
  <si>
    <t>Soul Surfer</t>
  </si>
  <si>
    <t>http://www.amazon.com/gp/product/B0055PMUSU/?tag=titb-20</t>
  </si>
  <si>
    <t>Beastly</t>
  </si>
  <si>
    <t>fantasy, romance</t>
  </si>
  <si>
    <t>http://www.amazon.com/gp/product/B0094LYJZI/?tag=titb-20</t>
  </si>
  <si>
    <t>The Roommate</t>
  </si>
  <si>
    <t>http://www.amazon.com/gp/product/B004XWLI4I/?tag=titb-20</t>
  </si>
  <si>
    <t>Drive</t>
  </si>
  <si>
    <t>crime</t>
  </si>
  <si>
    <t>http://www.amazon.com/gp/product/B006W0QR1S/?tag=titb-20</t>
  </si>
  <si>
    <t>One Day</t>
  </si>
  <si>
    <t>http://www.amazon.com/gp/product/B005TPCQ5I/?tag=titb-20</t>
  </si>
  <si>
    <t>The Company Men</t>
  </si>
  <si>
    <t>http://www.amazon.com/gp/product/B0054NQZ9S/?tag=titb-20</t>
  </si>
  <si>
    <t>The Ides of March</t>
  </si>
  <si>
    <t>http://www.amazon.com/gp/product/B006X4MW30/?tag=titb-20</t>
  </si>
  <si>
    <t>My Week with Marilyn</t>
  </si>
  <si>
    <t xml:space="preserve">biography  </t>
  </si>
  <si>
    <t>http://www.amazon.com/gp/product/B007JRUA7K/?tag=titb-20</t>
  </si>
  <si>
    <t>Cedar Rapids</t>
  </si>
  <si>
    <t>http://www.amazon.com/gp/product/B00574SQ6E/?tag=titb-20</t>
  </si>
  <si>
    <t>50/50</t>
  </si>
  <si>
    <t>http://www.amazon.com/gp/product/B00715S5Z4/?tag=titb-20</t>
  </si>
  <si>
    <t>Shame</t>
  </si>
  <si>
    <t>http://www.amazon.com/gp/product/B007UXT6O6/?tag=titb-20</t>
  </si>
  <si>
    <t>Everything Must Go</t>
  </si>
  <si>
    <t>http://www.amazon.com/gp/product/B008Y7I2AQ/?tag=titb-20</t>
  </si>
  <si>
    <t>Apollo 18</t>
  </si>
  <si>
    <t>horror, sci-fi, thriller</t>
  </si>
  <si>
    <t>http://www.amazon.com/gp/product/B006QPVGKG/?tag=titb-20</t>
  </si>
  <si>
    <t>Our Idiot Brother</t>
  </si>
  <si>
    <t>http://www.amazon.com/gp/product/B006FTCBF2/?tag=titb-20</t>
  </si>
  <si>
    <t>Take Shelter</t>
  </si>
  <si>
    <t>http://www.amazon.com/gp/product/B0078YXF4Y/?tag=titb-20</t>
  </si>
  <si>
    <t>Paranormal Activity 3</t>
  </si>
  <si>
    <t>http://www.amazon.com/gp/product/B00715SUI6/?tag=titb-20</t>
  </si>
  <si>
    <t>Red State</t>
  </si>
  <si>
    <t>action, horror, thriller</t>
  </si>
  <si>
    <t>http://www.amazon.com/gp/product/B005KGPC4S/?tag=titb-20</t>
  </si>
  <si>
    <t>Margin Call</t>
  </si>
  <si>
    <t>http://www.amazon.com/gp/product/B008Y6SLL2/?tag=titb-20</t>
  </si>
  <si>
    <t>Insidious</t>
  </si>
  <si>
    <t>Another Earth</t>
  </si>
  <si>
    <t xml:space="preserve">sci-fi </t>
  </si>
  <si>
    <t>http://www.amazon.com/gp/product/B006FTCH2E/?tag=titb-20</t>
  </si>
  <si>
    <t>Toy Story 3</t>
  </si>
  <si>
    <t>http://www.amazon.com/gp/product/B004C3DLJ8/?tag=titb-20</t>
  </si>
  <si>
    <t>The King's Speech</t>
  </si>
  <si>
    <t>Best Picture, Best Director, Best Original Screenplay</t>
  </si>
  <si>
    <t>http://www.amazon.com/gp/product/B004X4R49Y/?tag=titb-20</t>
  </si>
  <si>
    <t xml:space="preserve">Black Swan        </t>
  </si>
  <si>
    <t>http://www.amazon.com/gp/product/B004U8VWLE/?tag=titb-20</t>
  </si>
  <si>
    <t>Tangled</t>
  </si>
  <si>
    <t>http://www.amazon.com/gp/product/B005ZMUXDC/?tag=titb-20</t>
  </si>
  <si>
    <t>Alice in Wonderland</t>
  </si>
  <si>
    <t>adventure, family, fantasy</t>
  </si>
  <si>
    <t>http://www.amazon.com/gp/product/B003QTUQGU/?tag=titb-20</t>
  </si>
  <si>
    <t>Prince of Persia: The Sands of Time</t>
  </si>
  <si>
    <t>http://www.amazon.com/gp/product/B0060D0OWA/?tag=titb-20</t>
  </si>
  <si>
    <t>Robin Hood</t>
  </si>
  <si>
    <t>http://www.amazon.com/gp/product/B003XQM2YU/?tag=titb-20</t>
  </si>
  <si>
    <t>Iron Man 2</t>
  </si>
  <si>
    <t>http://www.amazon.com/gp/product/B0040Z9H5K/?tag=titb-20</t>
  </si>
  <si>
    <t>Tron: Legacy</t>
  </si>
  <si>
    <t>http://www.amazon.com/gp/product/B0094KT8W8/?tag=titb-20</t>
  </si>
  <si>
    <t>How to Train Your Dragon</t>
  </si>
  <si>
    <t>http://www.amazon.com/gp/product/B0047C4KBW/?tag=titb-20</t>
  </si>
  <si>
    <t>Shrek Forever After</t>
  </si>
  <si>
    <t>http://www.amazon.com/gp/product/B004FI5F4O/?tag=titb-20</t>
  </si>
  <si>
    <t>Inception</t>
  </si>
  <si>
    <t>http://www.amazon.com/gp/product/B0047WJ12K/?tag=titb-20</t>
  </si>
  <si>
    <t>The Chronicles of Narnia: The Voyage of the Dawn Treader</t>
  </si>
  <si>
    <t xml:space="preserve">sequel </t>
  </si>
  <si>
    <t>http://www.amazon.com/gp/product/B004XKXOF6/?tag=titb-20</t>
  </si>
  <si>
    <t>The Last Airbender</t>
  </si>
  <si>
    <t>http://www.amazon.com/gp/product/B004FHP7ES/?tag=titb-20</t>
  </si>
  <si>
    <t>The Sorcerer's Apprentice</t>
  </si>
  <si>
    <t>http://www.amazon.com/gp/product/B004EKCN16/?tag=titb-20</t>
  </si>
  <si>
    <t>The Wolfman</t>
  </si>
  <si>
    <t>http://www.amazon.com/gp/product/B003OUMKQA/?tag=titb-20</t>
  </si>
  <si>
    <t>Megamind</t>
  </si>
  <si>
    <t>animation, action, comedy</t>
  </si>
  <si>
    <t>http://www.amazon.com/gp/product/B004PGAQMW/?tag=titb-20</t>
  </si>
  <si>
    <t>Clash of the Titans</t>
  </si>
  <si>
    <t>http://www.amazon.com/gp/product/B003RV43X4/?tag=titb-20</t>
  </si>
  <si>
    <t>Harry Potter and the Deathly Hallows Part 1</t>
  </si>
  <si>
    <t>http://www.amazon.com/gp/product/B004MPEFBE/?tag=titb-20</t>
  </si>
  <si>
    <t>Knight and Day</t>
  </si>
  <si>
    <t>action, comedy, romance</t>
  </si>
  <si>
    <t>http://www.amazon.com/gp/product/B004EDKGSA/?tag=titb-20</t>
  </si>
  <si>
    <t>Gulliver's Travels</t>
  </si>
  <si>
    <t>adventure, comedy, family</t>
  </si>
  <si>
    <t>http://www.amazon.com/gp/product/B004X4R0VQ/?tag=titb-20</t>
  </si>
  <si>
    <t>Salt</t>
  </si>
  <si>
    <t>http://www.amazon.com/gp/product/B004BEMC6G/?tag=titb-20</t>
  </si>
  <si>
    <t>Green Zone</t>
  </si>
  <si>
    <t>http://www.amazon.com/gp/product/B003K07DUC/?tag=titb-20</t>
  </si>
  <si>
    <t>The A-Team</t>
  </si>
  <si>
    <t>http://www.amazon.com/gp/product/B004G8ZZHU/</t>
  </si>
  <si>
    <t>The Other Guys</t>
  </si>
  <si>
    <t>http://www.amazon.com/gp/product/B004DNT78Q/?tag=titb-20</t>
  </si>
  <si>
    <t>The Tourist</t>
  </si>
  <si>
    <t>action, romance, thriller</t>
  </si>
  <si>
    <t>http://www.amazon.com/gp/product/B004QYZATW/?tag=titb-20</t>
  </si>
  <si>
    <t>Little Fockers</t>
  </si>
  <si>
    <t>http://www.amazon.com/gp/product/B004QUGDTM/?tag=titb-20</t>
  </si>
  <si>
    <t>Sex and the City 2</t>
  </si>
  <si>
    <t>http://www.amazon.com/gp/product/B003ZJ23XU/?tag=titb-20</t>
  </si>
  <si>
    <t>Percy Jackson &amp; the Olympians: The Lightning Thief</t>
  </si>
  <si>
    <t>http://www.amazon.com/gp/product/B003U6BE8I/?tag=titb-20</t>
  </si>
  <si>
    <t>Unstoppable</t>
  </si>
  <si>
    <t>http://www.amazon.com/gp/product/B004NS710C/?tag=titb-20</t>
  </si>
  <si>
    <t>Cats &amp; Dogs: The Revenge of Kitty Galore</t>
  </si>
  <si>
    <t>action, comedy, family</t>
  </si>
  <si>
    <t>http://www.amazon.com/gp/product/B00493IOHA/?tag=titb-20</t>
  </si>
  <si>
    <t>The Expendables</t>
  </si>
  <si>
    <t>http://www.amazon.com/gp/product/B004AQR29C/?tag=titb-20</t>
  </si>
  <si>
    <t>Edge of Darkness</t>
  </si>
  <si>
    <t>http://www.amazon.com/gp/product/B003GB2V3O/?tag=titb-20</t>
  </si>
  <si>
    <t>Legend of the Guardians: The Owls of Ga'Hoole</t>
  </si>
  <si>
    <t>animation, adventure, fantasy</t>
  </si>
  <si>
    <t>http://www.amazon.com/gp/product/B004CURZFC/?tag=titb-20</t>
  </si>
  <si>
    <t>Shutter Island</t>
  </si>
  <si>
    <t>http://www.amazon.com/gp/product/B003NTSBUG/?tag=titb-20</t>
  </si>
  <si>
    <t>Yogi Bear</t>
  </si>
  <si>
    <t>http://www.amazon.com/gp/product/B004QZ189W/?tag=titb-20</t>
  </si>
  <si>
    <t>Grown Ups	</t>
  </si>
  <si>
    <t>http://www.amazon.com/gp/product/B00493F28Y/?tag=titb-20</t>
  </si>
  <si>
    <t xml:space="preserve">The Book of Eli        </t>
  </si>
  <si>
    <t>http://www.amazon.com/gp/product/B003KRLKHC/?tag=titb-20</t>
  </si>
  <si>
    <t>Killers</t>
  </si>
  <si>
    <t>http://www.amazon.com/gp/product/B004263YKQ/?tag=titb-20</t>
  </si>
  <si>
    <t>Wall Street: Money Never Sleeps</t>
  </si>
  <si>
    <t>http://www.amazon.com/gp/product/B004GWZPOE/?tag=titb-20</t>
  </si>
  <si>
    <t>Dinner for Schmucks</t>
  </si>
  <si>
    <t>http://www.amazon.com/gp/product/B004GWL3FE/?tag=titb-20</t>
  </si>
  <si>
    <t>Despicable Me</t>
  </si>
  <si>
    <t>animation, comedy, crime</t>
  </si>
  <si>
    <t>http://www.amazon.com/gp/product/B0046B3QTG/?tag=titb-20</t>
  </si>
  <si>
    <t>The Twilight Saga: Eclipse	</t>
  </si>
  <si>
    <t>adventure, fantasy, romance</t>
  </si>
  <si>
    <t>http://www.amazon.com/gp/product/B0045XKJBI/?tag=titb-20</t>
  </si>
  <si>
    <t>Eat Pray Love	</t>
  </si>
  <si>
    <t>http://www.amazon.com/gp/product/B00493FLVC/?tag=titb-20</t>
  </si>
  <si>
    <t>Scott Pilgrim vs. the World</t>
  </si>
  <si>
    <t>action, comedy, fantasy</t>
  </si>
  <si>
    <t>http://www.amazon.com/gp/product/B00448SE4S/?tag=titb-20</t>
  </si>
  <si>
    <t>Resident Evil: Afterlife</t>
  </si>
  <si>
    <t>action, adventure, horror</t>
  </si>
  <si>
    <t>http://www.amazon.com/gp/product/B008Y6WO88/?tag=titb-20</t>
  </si>
  <si>
    <t>Red</t>
  </si>
  <si>
    <t>http://www.amazon.com/gp/product/B004HWYTP4/?tag=titb-20</t>
  </si>
  <si>
    <t>Burlesque</t>
  </si>
  <si>
    <t>http://www.amazon.com/gp/product/B004P12SSW/?tag=titb-20</t>
  </si>
  <si>
    <t>Date Night</t>
  </si>
  <si>
    <t>comedy, crime, romance</t>
  </si>
  <si>
    <t>http://www.amazon.com/gp/product/B003TO0VLW/?tag=titb-20</t>
  </si>
  <si>
    <t>Life as We Know It</t>
  </si>
  <si>
    <t>http://www.amazon.com/gp/product/B004IYNP6U/?tag=titb-20</t>
  </si>
  <si>
    <t>From Paris with Love</t>
  </si>
  <si>
    <t>http://www.amazon.com/gp/product/B003KN5DTC/?tag=titb-20</t>
  </si>
  <si>
    <t>Valentine's Day</t>
  </si>
  <si>
    <t>http://www.amazon.com/gp/product/B0091WZO1S/?tag=titb-20</t>
  </si>
  <si>
    <t>Marmaduke</t>
  </si>
  <si>
    <t>http://www.amazon.com/gp/product/B0041FZR80/?tag=titb-20</t>
  </si>
  <si>
    <t>The Social Network</t>
  </si>
  <si>
    <t xml:space="preserve">biography </t>
  </si>
  <si>
    <t>http://www.amazon.com/gp/product/B004HWR406/?tag=titb-20</t>
  </si>
  <si>
    <t>Due Date</t>
  </si>
  <si>
    <t>http://www.amazon.com/gp/product/B004LFJWL8/?tag=titb-20</t>
  </si>
  <si>
    <t>Tooth Fairy</t>
  </si>
  <si>
    <t>comedy, family, fantasy</t>
  </si>
  <si>
    <t>http://www.amazon.com/gp/product/B003LPR56I/?tag=titb-20</t>
  </si>
  <si>
    <t>Jonah Hex</t>
  </si>
  <si>
    <t xml:space="preserve">action, fantasy </t>
  </si>
  <si>
    <t>http://www.amazon.com/gp/product/B0041VT6HW/?tag=titb-20</t>
  </si>
  <si>
    <t>The Ghost Writer</t>
  </si>
  <si>
    <t>http://www.amazon.com/gp/product/B003SJ4VJ6/?tag=titb-20</t>
  </si>
  <si>
    <t>Charlie St. Cloud	</t>
  </si>
  <si>
    <t>http://www.amazon.com/gp/product/B0042UEU8M/?tag=titb-20</t>
  </si>
  <si>
    <t>The Spy Next Door</t>
  </si>
  <si>
    <t>http://www.amazon.com/gp/product/B003MUQT0A/?tag=titb-20</t>
  </si>
  <si>
    <t>Morning Glory</t>
  </si>
  <si>
    <t>http://www.amazon.com/gp/product/B0094K1JPC/?tag=titb-20</t>
  </si>
  <si>
    <t>The Bounty Hunter</t>
  </si>
  <si>
    <t>http://www.amazon.com/gp/product/B003VMZSB0/?tag=titb-20</t>
  </si>
  <si>
    <t>The Karate Kid</t>
  </si>
  <si>
    <t>action, family, sport</t>
  </si>
  <si>
    <t>http://www.amazon.com/gp/product/B0046U4KG0/?tag=titb-20</t>
  </si>
  <si>
    <t>Get Him to the Greek</t>
  </si>
  <si>
    <t>comedy, music</t>
  </si>
  <si>
    <t>http://www.amazon.com/gp/product/B0041VR5LQ/?tag=titb-20</t>
  </si>
  <si>
    <t>Predators</t>
  </si>
  <si>
    <t>http://www.amazon.com/gp/product/B0047SF41G/?tag=titb-20</t>
  </si>
  <si>
    <t>True Grit</t>
  </si>
  <si>
    <t>http://www.amazon.com/gp/product/B0054NRPMO/?tag=titb-20</t>
  </si>
  <si>
    <t>The Town</t>
  </si>
  <si>
    <t>http://www.amazon.com/gp/product/B004CEUEWE/?tag=titb-20</t>
  </si>
  <si>
    <t>Hot Tub Time Machine</t>
  </si>
  <si>
    <t>http://www.amazon.com/gp/product/B003OEKOFK/?tag=titb-20</t>
  </si>
  <si>
    <t>Furry Vengeance	</t>
  </si>
  <si>
    <t>http://www.amazon.com/gp/product/B003SJ6W4I/?tag=titb-20</t>
  </si>
  <si>
    <t>The Back-up Plan</t>
  </si>
  <si>
    <t>http://www.amazon.com/gp/product/B003YY7BTW/?tag=titb-20</t>
  </si>
  <si>
    <t>A Nightmare on Elm Street</t>
  </si>
  <si>
    <t>http://www.amazon.com/gp/product/B0041VMSL8/?tag=titb-20</t>
  </si>
  <si>
    <t>Nanny McPhee Returns</t>
  </si>
  <si>
    <t>http://www.amazon.com/gp/product/B0048KXRPS/?tag=titb-20</t>
  </si>
  <si>
    <t>Repo Men</t>
  </si>
  <si>
    <t>http://www.amazon.com/gp/product/B003XI6NQ6/?tag=titb-20</t>
  </si>
  <si>
    <t>Going the Distance</t>
  </si>
  <si>
    <t>http://www.amazon.com/gp/product/B004BBJ2MQ/?tag=titb-20</t>
  </si>
  <si>
    <t>Takers</t>
  </si>
  <si>
    <t>http://www.amazon.com/gp/product/B004GGNBYQ/?tag=titb-20</t>
  </si>
  <si>
    <t>Extraordinary Measures	</t>
  </si>
  <si>
    <t>http://www.amazon.com/gp/product/B003L7PKCW/?tag=titb-20</t>
  </si>
  <si>
    <t>Kick-Ass</t>
  </si>
  <si>
    <t>http://www.amazon.com/gp/product/B003TOMAPC/?tag=titb-20</t>
  </si>
  <si>
    <t>Letters to Juliet</t>
  </si>
  <si>
    <t>http://www.amazon.com/gp/product/B003VS9V26/?tag=titb-20</t>
  </si>
  <si>
    <t>Love &amp; Other Drugs</t>
  </si>
  <si>
    <t>http://www.amazon.com/gp/product/B00BN4QOW0/?tag=titb-20</t>
  </si>
  <si>
    <t>Cop Out</t>
  </si>
  <si>
    <t>http://www.amazon.com/gp/product/B003R2JX06/?tag=titb-20</t>
  </si>
  <si>
    <t>The Next Three Days</t>
  </si>
  <si>
    <t>crime, romance</t>
  </si>
  <si>
    <t>http://www.amazon.com/gp/product/B004OZZ624/?tag=titb-20</t>
  </si>
  <si>
    <t>Step Up 3D</t>
  </si>
  <si>
    <t>http://www.amazon.com/gp/product/B004EK91LQ/?tag=titb-20</t>
  </si>
  <si>
    <t>Case 39</t>
  </si>
  <si>
    <t>http://www.amazon.com/gp/product/B004I92OLW/?tag=titb-20</t>
  </si>
  <si>
    <t>Legion</t>
  </si>
  <si>
    <t>http://www.amazon.com/gp/product/B003EVJSBE/?tag=titb-20</t>
  </si>
  <si>
    <t>Dear John</t>
  </si>
  <si>
    <t>romance, war</t>
  </si>
  <si>
    <t>http://www.amazon.com/gp/product/B003IWG4ZW/?tag=titb-20</t>
  </si>
  <si>
    <t>The Losers</t>
  </si>
  <si>
    <t>action, crime</t>
  </si>
  <si>
    <t>http://www.amazon.com/gp/product/B003RUZKC8/?tag=titb-20</t>
  </si>
  <si>
    <t>The Fighter</t>
  </si>
  <si>
    <t>http://www.amazon.com/gp/product/B004S5D3B6/?tag=titb-20</t>
  </si>
  <si>
    <t>Greenberg</t>
  </si>
  <si>
    <t>http://www.amazon.com/gp/product/B003N20IVS/?tag=titb-20</t>
  </si>
  <si>
    <t>My Soul to Take</t>
  </si>
  <si>
    <t>http://www.amazon.com/gp/product/B004H15UY4/?tag=titb-20</t>
  </si>
  <si>
    <t>Faster	</t>
  </si>
  <si>
    <t>http://www.amazon.com/gp/product/B004QJPF2O/?tag=titb-20</t>
  </si>
  <si>
    <t>Piranha 3-D</t>
  </si>
  <si>
    <t>http://www.amazon.com/gp/product/B004HGWYX4/?tag=titb-20</t>
  </si>
  <si>
    <t>Stone</t>
  </si>
  <si>
    <t>http://www.amazon.com/gp/product/B004JMGOO6/?tag=titb-20</t>
  </si>
  <si>
    <t>You Will Meet a Tall Dark Stranger</t>
  </si>
  <si>
    <t>http://www.amazon.com/gp/product/B004SFOIJC/?tag=titb-20</t>
  </si>
  <si>
    <t>For Colored Girls</t>
  </si>
  <si>
    <t>http://www.amazon.com/gp/product/B004MPJVMM/?tag=titb-20</t>
  </si>
  <si>
    <t>Death at a Funeral</t>
  </si>
  <si>
    <t>http://www.amazon.com/gp/product/B0016LTNL4/?tag=titb-20</t>
  </si>
  <si>
    <t>The American</t>
  </si>
  <si>
    <t>http://www.amazon.com/gp/product/B004B8DH98/?tag=titb-20</t>
  </si>
  <si>
    <t>The Last Song</t>
  </si>
  <si>
    <t>http://www.amazon.com/gp/product/B003ZUTS5A/?tag=titb-20</t>
  </si>
  <si>
    <t>Alpha and Omega</t>
  </si>
  <si>
    <t>http://www.amazon.com/gp/product/B0094JO4DM/?tag=titb-20</t>
  </si>
  <si>
    <t>Daybreakers	</t>
  </si>
  <si>
    <t>action, horror</t>
  </si>
  <si>
    <t>http://www.amazon.com/gp/product/B003H54E20/?tag=titb-20</t>
  </si>
  <si>
    <t>Machete</t>
  </si>
  <si>
    <t>http://www.amazon.com/gp/product/B009EEGSDG/?tag=titb-20</t>
  </si>
  <si>
    <t>She's Out of My League</t>
  </si>
  <si>
    <t>http://www.amazon.com/gp/product/B003TJMWAA/?tag=titb-20</t>
  </si>
  <si>
    <t>Vampires Suck</t>
  </si>
  <si>
    <t>http://www.amazon.com/gp/product/B004EDQ698/?tag=titb-20</t>
  </si>
  <si>
    <t>You Again</t>
  </si>
  <si>
    <t>http://www.amazon.com/gp/product/B004KPUMAY/?tag=titb-20</t>
  </si>
  <si>
    <t>The Crazies</t>
  </si>
  <si>
    <t>http://www.amazon.com/gp/product/B003VMZPFO/?tag=titb-20</t>
  </si>
  <si>
    <t>Jackass 3-D</t>
  </si>
  <si>
    <t>documentary, action, comedy</t>
  </si>
  <si>
    <t>http://www.amazon.com/gp/product/B004R0YIRU/?tag=titb-20</t>
  </si>
  <si>
    <t>Saw 3-D</t>
  </si>
  <si>
    <t>crime, horror</t>
  </si>
  <si>
    <t>http://www.amazon.com/gp/product/B004I7IPL2/?tag=titb-20</t>
  </si>
  <si>
    <t>Why Did I Get Married Too?</t>
  </si>
  <si>
    <t>http://www.amazon.com/gp/product/B003W4TPBG/?tag=titb-20</t>
  </si>
  <si>
    <t>The Switch</t>
  </si>
  <si>
    <t>http://www.amazon.com/gp/product/B0091VXC54/?tag=titb-20</t>
  </si>
  <si>
    <t>Leap Year</t>
  </si>
  <si>
    <t>http://www.amazon.com/gp/product/B003EUCNA8/?tag=titb-20</t>
  </si>
  <si>
    <t>127 Hours</t>
  </si>
  <si>
    <t>adventure, biography</t>
  </si>
  <si>
    <t>http://www.amazon.com/gp/product/B004Q3SGWG/?tag=titb-20</t>
  </si>
  <si>
    <t>Youth in Revolt</t>
  </si>
  <si>
    <t>http://www.amazon.com/gp/product/B003N0Y9WO/?tag=titb-20</t>
  </si>
  <si>
    <t>Brooklyn's Finest</t>
  </si>
  <si>
    <t>http://www.amazon.com/gp/product/B003VMUE7I/?tag=titb-20</t>
  </si>
  <si>
    <t>Remember Me</t>
  </si>
  <si>
    <t>http://www.amazon.com/gp/product/B003JHB7WG/?tag=titb-20</t>
  </si>
  <si>
    <t>Diary of a Wimpy Kid</t>
  </si>
  <si>
    <t>http://www.amazon.com/gp/product/B003Y6LROU/?tag=titb-20</t>
  </si>
  <si>
    <t>Never Let Me Go</t>
  </si>
  <si>
    <t>http://www.amazon.com/gp/product/B004LQI0HE/?tag=titb-20</t>
  </si>
  <si>
    <t>I Love You Phillip Morris</t>
  </si>
  <si>
    <t>http://www.amazon.com/gp/product/B004V6X902/?tag=titb-20</t>
  </si>
  <si>
    <t>Country Strong</t>
  </si>
  <si>
    <t>music</t>
  </si>
  <si>
    <t>http://www.amazon.com/gp/product/B004W5T2RG/?tag=titb-20</t>
  </si>
  <si>
    <t>Solitary Man</t>
  </si>
  <si>
    <t>http://www.amazon.com/gp/product/B0043UCXQC/?tag=titb-20</t>
  </si>
  <si>
    <t>Our Family Wedding</t>
  </si>
  <si>
    <t>http://www.amazon.com/gp/product/B003VN1CA0/?tag=titb-20</t>
  </si>
  <si>
    <t>Conviction</t>
  </si>
  <si>
    <t>biography</t>
  </si>
  <si>
    <t>http://www.amazon.com/gp/product/B004LQLKOY/?tag=titb-20</t>
  </si>
  <si>
    <t>Just Wright</t>
  </si>
  <si>
    <t>comedy, romance, sport</t>
  </si>
  <si>
    <t>http://www.amazon.com/gp/product/B009EEMNV2/?tag=titb-20</t>
  </si>
  <si>
    <t>MacGruber</t>
  </si>
  <si>
    <t>http://www.amazon.com/gp/product/B003WKQXCO/?tag=titb-20</t>
  </si>
  <si>
    <t>The Runaways</t>
  </si>
  <si>
    <t>biography, music</t>
  </si>
  <si>
    <t>http://www.amazon.com/gp/product/B003U42L8W/?tag=titb-20</t>
  </si>
  <si>
    <t>Devil</t>
  </si>
  <si>
    <t>http://www.amazon.com/gp/product/B004EAQNO4/?tag=titb-20</t>
  </si>
  <si>
    <t>Skyline</t>
  </si>
  <si>
    <t>http://www.amazon.com/gp/product/B004UTCGNG/?tag=titb-20</t>
  </si>
  <si>
    <t>The Joneses</t>
  </si>
  <si>
    <t>http://www.amazon.com/gp/product/B009EEW6K0/?tag=titb-20</t>
  </si>
  <si>
    <t>Easy A</t>
  </si>
  <si>
    <t>http://www.amazon.com/gp/product/B008Y6Y1RA/?tag=titb-20</t>
  </si>
  <si>
    <t>Cyrus</t>
  </si>
  <si>
    <t>http://www.amazon.com/gp/product/B004G8X10S/?tag=titb-20</t>
  </si>
  <si>
    <t>City Island</t>
  </si>
  <si>
    <t>http://www.amazon.com/gp/product/B003ZSR6MY/?tag=titb-20</t>
  </si>
  <si>
    <t>The Kids Are All Right</t>
  </si>
  <si>
    <t>http://www.amazon.com/gp/product/B0046UGSNS/?tag=titb-20</t>
  </si>
  <si>
    <t>Please Give</t>
  </si>
  <si>
    <t>http://www.amazon.com/gp/product/B004AKGL4U/?tag=titb-20</t>
  </si>
  <si>
    <t>Paranormal Activity 2</t>
  </si>
  <si>
    <t>http://www.amazon.com/gp/product/B004MQ8A78/?tag=titb-20</t>
  </si>
  <si>
    <t>Winter's Bone</t>
  </si>
  <si>
    <t>http://www.amazon.com/gp/product/B008Y6YLBG/?tag=titb-20</t>
  </si>
  <si>
    <t>Buried</t>
  </si>
  <si>
    <t>http://www.amazon.com/gp/product/B004IM14RY/?tag=titb-20</t>
  </si>
  <si>
    <t>The Last Exorcism</t>
  </si>
  <si>
    <t>http://www.amazon.com/gp/product/B004HYDM8W/?tag=titb-20</t>
  </si>
  <si>
    <t>When in Rome</t>
  </si>
  <si>
    <t>http://www.amazon.com/gp/product/B003QTPAB6/?tag=titb-20</t>
  </si>
  <si>
    <t xml:space="preserve">Up </t>
  </si>
  <si>
    <t>http://www.amazon.com/gp/product/B005ZMTXMY/?tag=titb-20</t>
  </si>
  <si>
    <t xml:space="preserve">The Blind Side </t>
  </si>
  <si>
    <t>http://www.amazon.com/gp/product/B0036BK6MW/?tag=titb-20</t>
  </si>
  <si>
    <t xml:space="preserve">The Hurt Locker </t>
  </si>
  <si>
    <t>thriller, war</t>
  </si>
  <si>
    <t>http://www.amazon.com/gp/product/B0030MM68O/?tag=titb-20</t>
  </si>
  <si>
    <t xml:space="preserve">Harry Potter and the Half-Blood Prince </t>
  </si>
  <si>
    <t>http://www.amazon.com/gp/product/B0091X4EYK/?tag=titb-20</t>
  </si>
  <si>
    <t xml:space="preserve">Avatar </t>
  </si>
  <si>
    <t>http://www.amazon.com/gp/product/B001J6W29Q/?tag=titb-20</t>
  </si>
  <si>
    <t xml:space="preserve">Transformers: Revenge of the Fallen </t>
  </si>
  <si>
    <t>http://www.amazon.com/gp/product/B002SARF94/?tag=titb-20</t>
  </si>
  <si>
    <t>A Christmas Carol</t>
  </si>
  <si>
    <t>http://www.amazon.com/gp/product/B0060D196K/?tag=titb-20</t>
  </si>
  <si>
    <t>http://www.amazon.com/gp/product/B00S4P24GQ/?tag=titb-20</t>
  </si>
  <si>
    <t xml:space="preserve">Terminator Salvation </t>
  </si>
  <si>
    <t>http://www.amazon.com/gp/product/B002RRN952/?tag=titb-20</t>
  </si>
  <si>
    <t xml:space="preserve">G.I. Joe: The Rise of Cobra </t>
  </si>
  <si>
    <t>http://www.amazon.com/gp/product/B002Z0TPFE/?tag=titb-20</t>
  </si>
  <si>
    <t xml:space="preserve">Monsters Vs. Aliens </t>
  </si>
  <si>
    <t>http://www.amazon.com/gp/product/B005ML0OLW/?tag=titb-20</t>
  </si>
  <si>
    <t xml:space="preserve">X-Men Origins: Wolverine </t>
  </si>
  <si>
    <t>http://www.amazon.com/gp/product/B004UPANAI/?tag=titb-20</t>
  </si>
  <si>
    <t xml:space="preserve">G-Force </t>
  </si>
  <si>
    <t>http://www.amazon.com/gp/product/B0055XI98M/?tag=titb-20</t>
  </si>
  <si>
    <t xml:space="preserve">Angels &amp; Demons </t>
  </si>
  <si>
    <t>http://www.amazon.com/gp/product/B002Q31MXS/?tag=titb-20</t>
  </si>
  <si>
    <t xml:space="preserve">Night at the Museum: Battle of the Smithsonian </t>
  </si>
  <si>
    <t>http://www.amazon.com/gp/product/B002QR5CQC/?tag=titb-20</t>
  </si>
  <si>
    <t xml:space="preserve">Star Trek </t>
  </si>
  <si>
    <t>http://www.amazon.com/gp/product/B002PMPTIO/?tag=titb-20</t>
  </si>
  <si>
    <t xml:space="preserve">Watchmen </t>
  </si>
  <si>
    <t>action, mystery, sci-fi</t>
  </si>
  <si>
    <t>http://www.amazon.com/gp/product/B002EDH0FE/?tag=titb-20</t>
  </si>
  <si>
    <t xml:space="preserve">The Princess and the Frog </t>
  </si>
  <si>
    <t>animation, family, fantasy</t>
  </si>
  <si>
    <t>http://www.amazon.com/gp/product/B0094KT6J8/?tag=titb-20</t>
  </si>
  <si>
    <t xml:space="preserve">Cloudy with a Chance of Meatballs </t>
  </si>
  <si>
    <t xml:space="preserve">Land of the Lost </t>
  </si>
  <si>
    <t xml:space="preserve">Public Enemies </t>
  </si>
  <si>
    <t>biography, crime, history</t>
  </si>
  <si>
    <t xml:space="preserve">The Taking of Pelham 1 2 3 </t>
  </si>
  <si>
    <t>http://www.amazon.com/gp/product/B002VDC980/?tag=titb-20</t>
  </si>
  <si>
    <t xml:space="preserve">Where the Wild Things Are </t>
  </si>
  <si>
    <t xml:space="preserve">adventure, family </t>
  </si>
  <si>
    <t>http://www.amazon.com/gp/product/B00364NVKS/?tag=titb-20</t>
  </si>
  <si>
    <t xml:space="preserve">Sherlock Holmes </t>
  </si>
  <si>
    <t>http://www.amazon.com/gp/product/B0038P59A0/</t>
  </si>
  <si>
    <t xml:space="preserve">Ice Age: Dawn of the Dinosaurs </t>
  </si>
  <si>
    <t>http://www.amazon.com/gp/product/B002OR0RP0/?tag=titb-20</t>
  </si>
  <si>
    <t xml:space="preserve">It's Complicated </t>
  </si>
  <si>
    <t>http://www.amazon.com/gp/product/B003E7PZCO/?tag=titb-20</t>
  </si>
  <si>
    <t xml:space="preserve">Fast and Furious </t>
  </si>
  <si>
    <t>http://www.amazon.com/gp/product/B002LANLDK/?tag=titb-20</t>
  </si>
  <si>
    <t xml:space="preserve">Nine </t>
  </si>
  <si>
    <t>http://www.amazon.com/gp/product/B003ESVNI8/?tag=titb-20</t>
  </si>
  <si>
    <t xml:space="preserve">Surrogates </t>
  </si>
  <si>
    <t>http://www.amazon.com/gp/product/B005EJNAK4/?tag=titb-20</t>
  </si>
  <si>
    <t xml:space="preserve">Funny People </t>
  </si>
  <si>
    <t>http://www.amazon.com/gp/product/B002U5SDNY/?tag=titb-20</t>
  </si>
  <si>
    <t xml:space="preserve">Alvin and the Chipmunks: The Squeakquel </t>
  </si>
  <si>
    <t>http://www.amazon.com/gp/product/B009EEOP04/?tag=titb-20</t>
  </si>
  <si>
    <t xml:space="preserve">Confessions of a Shopaholic </t>
  </si>
  <si>
    <t>http://www.amazon.com/gp/product/B004MWSUXG/?tag=titb-20</t>
  </si>
  <si>
    <t xml:space="preserve">Inglourious Basterds </t>
  </si>
  <si>
    <t>adventure, war</t>
  </si>
  <si>
    <t>http://www.amazon.com/gp/product/B002YCVWXQ/?tag=titb-20</t>
  </si>
  <si>
    <t xml:space="preserve">Planet 51 </t>
  </si>
  <si>
    <t>http://www.amazon.com/gp/product/B008Y6VCI6/?tag=titb-20</t>
  </si>
  <si>
    <t xml:space="preserve">Astro Boy </t>
  </si>
  <si>
    <t>animation, action, family</t>
  </si>
  <si>
    <t>http://www.amazon.com/gp/product/B0035GX0BM/?tag=titb-20</t>
  </si>
  <si>
    <t xml:space="preserve">The Lovely Bones </t>
  </si>
  <si>
    <t xml:space="preserve">fantasy </t>
  </si>
  <si>
    <t>http://www.amazon.com/gp/product/B003IBEH02/?tag=titb-20</t>
  </si>
  <si>
    <t xml:space="preserve">Coraline </t>
  </si>
  <si>
    <t>animation, fantasy, thriller</t>
  </si>
  <si>
    <t>http://www.amazon.com/gp/product/B002BWCJOA/?tag=titb-20</t>
  </si>
  <si>
    <t xml:space="preserve">Inkheart </t>
  </si>
  <si>
    <t>http://www.amazon.com/gp/product/B002BCTM4A/?tag=titb-20</t>
  </si>
  <si>
    <t>Invictus</t>
  </si>
  <si>
    <t>http://www.amazon.com/gp/product/B003MUOUI8/?tag=titb-20</t>
  </si>
  <si>
    <t xml:space="preserve">State of Play </t>
  </si>
  <si>
    <t>mystery</t>
  </si>
  <si>
    <t>http://www.amazon.com/gp/product/B002NJEJ3A/?tag=titb-20</t>
  </si>
  <si>
    <t xml:space="preserve">The Soloist </t>
  </si>
  <si>
    <t>http://www.amazon.com/gp/product/B002JQIRTO/?tag=titb-20</t>
  </si>
  <si>
    <t xml:space="preserve">Couples Retreat </t>
  </si>
  <si>
    <t>http://www.amazon.com/gp/product/B003361WQ4/?tag=titb-20</t>
  </si>
  <si>
    <t xml:space="preserve">Duplicity </t>
  </si>
  <si>
    <t>crime, romance, thriller</t>
  </si>
  <si>
    <t>http://www.amazon.com/gp/product/B002LANLJY/?tag=titb-20</t>
  </si>
  <si>
    <t xml:space="preserve">Year One </t>
  </si>
  <si>
    <t xml:space="preserve">adventure, comedy </t>
  </si>
  <si>
    <t>http://www.amazon.com/gp/product/B002N62FZC/?tag=titb-20</t>
  </si>
  <si>
    <t xml:space="preserve">The Pink Panther 2 </t>
  </si>
  <si>
    <t>http://www.amazon.com/gp/product/B002IR9ZQS/?tag=titb-20</t>
  </si>
  <si>
    <t xml:space="preserve">Did You Hear About the Morgans? </t>
  </si>
  <si>
    <t>http://www.amazon.com/gp/product/B003881ISE/?tag=titb-20</t>
  </si>
  <si>
    <t xml:space="preserve">Imagine That </t>
  </si>
  <si>
    <t>http://www.amazon.com/gp/product/B002PHW9IC/?tag=titb-20</t>
  </si>
  <si>
    <t xml:space="preserve">Law Abiding Citizen </t>
  </si>
  <si>
    <t>http://www.amazon.com/gp/product/B003CP72QK/?tag=titb-20</t>
  </si>
  <si>
    <t xml:space="preserve">Ghosts of Girlfriends Past </t>
  </si>
  <si>
    <t>http://www.amazon.com/gp/product/B002LAZEJE/?tag=titb-20</t>
  </si>
  <si>
    <t xml:space="preserve">Race to Witch Mountain </t>
  </si>
  <si>
    <t>action, adventure, family</t>
  </si>
  <si>
    <t>http://www.amazon.com/gp/product/B004QBE6S6/?tag=titb-20</t>
  </si>
  <si>
    <t xml:space="preserve">Street Fighter: The Legend of Chun-Li </t>
  </si>
  <si>
    <t>http://www.amazon.com/gp/product/B009EEDZ46/?tag=titb-20</t>
  </si>
  <si>
    <t xml:space="preserve">Knowing </t>
  </si>
  <si>
    <t>mystery, sci-fi</t>
  </si>
  <si>
    <t>http://www.amazon.com/gp/product/B002GGKBT6/?tag=titb-20</t>
  </si>
  <si>
    <t xml:space="preserve">Ninja Assassin </t>
  </si>
  <si>
    <t>http://www.amazon.com/gp/product/B0036JU6CY/?tag=titb-20</t>
  </si>
  <si>
    <t>Pirate Radio (The Boat that Rocked, UK)</t>
  </si>
  <si>
    <t xml:space="preserve">comedy, music </t>
  </si>
  <si>
    <t>http://www.amazon.com/gp/product/B0037VKDQ0/?tag=titb-20</t>
  </si>
  <si>
    <t xml:space="preserve">The International </t>
  </si>
  <si>
    <t>http://www.amazon.com/gp/product/B0024R6VIW/?tag=titb-20</t>
  </si>
  <si>
    <t xml:space="preserve">The Twilight Saga: New Moon </t>
  </si>
  <si>
    <t>adventure, drama, fantasy</t>
  </si>
  <si>
    <t>http://www.amazon.com/gp/product/B0035KMSQQ/?tag=titb-20</t>
  </si>
  <si>
    <t xml:space="preserve">Aliens in the Attic </t>
  </si>
  <si>
    <t>http://www.amazon.com/gp/product/B002VDCTZ8/?tag=titb-20</t>
  </si>
  <si>
    <t xml:space="preserve">Brüno </t>
  </si>
  <si>
    <t>http://www.amazon.com/gp/product/B002TL08FU/?tag=titb-20</t>
  </si>
  <si>
    <t xml:space="preserve">Cirque du Freak: The Vampire's Assistant </t>
  </si>
  <si>
    <t>http://www.amazon.com/gp/product/B0035FRYR4/?tag=titb-20</t>
  </si>
  <si>
    <t xml:space="preserve">Fantastic Mr. Fox </t>
  </si>
  <si>
    <t>http://www.amazon.com/gp/product/B009EEQAT8/?tag=titb-20</t>
  </si>
  <si>
    <t xml:space="preserve">Julie &amp; Julia </t>
  </si>
  <si>
    <t>biography, romance</t>
  </si>
  <si>
    <t>http://www.amazon.com/gp/product/B002VXKYCS/?tag=titb-20</t>
  </si>
  <si>
    <t xml:space="preserve">Pandorum </t>
  </si>
  <si>
    <t>action, horror, mystery</t>
  </si>
  <si>
    <t>http://www.amazon.com/gp/product/B0038P80CO/?tag=titb-20</t>
  </si>
  <si>
    <t xml:space="preserve">Amelia </t>
  </si>
  <si>
    <t>http://www.amazon.com/gp/product/B0036SLOP8/?tag=titb-20</t>
  </si>
  <si>
    <t xml:space="preserve">I Love You, Man </t>
  </si>
  <si>
    <t>http://www.amazon.com/gp/product/B002ICE0O0/?tag=titb-20</t>
  </si>
  <si>
    <t xml:space="preserve">The Proposal </t>
  </si>
  <si>
    <t>http://www.amazon.com/gp/product/B0060D15AK/?tag=titb-20</t>
  </si>
  <si>
    <t xml:space="preserve">The Final Destination </t>
  </si>
  <si>
    <t>http://www.amazon.com/gp/product/B002YDTPHA/?tag=titb-20</t>
  </si>
  <si>
    <t xml:space="preserve">The Time Traveler's Wife </t>
  </si>
  <si>
    <t>http://www.amazon.com/gp/product/B0030RZEKG/?tag=titb-20</t>
  </si>
  <si>
    <t xml:space="preserve">Push </t>
  </si>
  <si>
    <t>http://www.amazon.com/gp/product/B002GH6VYE/?tag=titb-20</t>
  </si>
  <si>
    <t xml:space="preserve">The Ugly Truth </t>
  </si>
  <si>
    <t>http://www.amazon.com/gp/product/B002W9BO8O/?tag=titb-20</t>
  </si>
  <si>
    <t xml:space="preserve">Hannah Montana: The Movie </t>
  </si>
  <si>
    <t>http://www.amazon.com/gp/product/B003W9LKBO/?tag=titb-20</t>
  </si>
  <si>
    <t xml:space="preserve">Hotel for Dogs </t>
  </si>
  <si>
    <t>http://www.amazon.com/gp/product/B0026OFZXU/?tag=titb-20</t>
  </si>
  <si>
    <t xml:space="preserve">Whiteout </t>
  </si>
  <si>
    <t>http://www.amazon.com/gp/product/B00352TZCE/?tag=titb-20</t>
  </si>
  <si>
    <t xml:space="preserve">Old Dogs </t>
  </si>
  <si>
    <t>http://www.amazon.com/gp/product/B003V5CGHG/?tag=titb-20</t>
  </si>
  <si>
    <t xml:space="preserve">The Hangover </t>
  </si>
  <si>
    <t>http://www.amazon.com/gp/product/B002RVCCUQ/?tag=titb-20</t>
  </si>
  <si>
    <t xml:space="preserve">Underworld: Rise of the Lycans </t>
  </si>
  <si>
    <t>http://www.amazon.com/gp/product/B002EVDEXI/?tag=titb-20</t>
  </si>
  <si>
    <t>http://www.amazon.com/gp/product/B00JNK2T7A/?tag=titb-20</t>
  </si>
  <si>
    <t xml:space="preserve">District 9 </t>
  </si>
  <si>
    <t>http://www.amazon.com/gp/product/B0030GJ50C/?tag=titb-20</t>
  </si>
  <si>
    <t xml:space="preserve">Dragonball Evolution </t>
  </si>
  <si>
    <t>http://www.amazon.com/gp/product/B002C4P7J6/?tag=titb-20</t>
  </si>
  <si>
    <t xml:space="preserve">The Box </t>
  </si>
  <si>
    <t>http://www.amazon.com/gp/product/B0032SQCQI/?tag=titb-20</t>
  </si>
  <si>
    <t xml:space="preserve">The Haunting in Connecticut </t>
  </si>
  <si>
    <t>http://www.amazon.com/gp/product/B002B7TQGO/?tag=titb-20</t>
  </si>
  <si>
    <t xml:space="preserve">Bride Wars </t>
  </si>
  <si>
    <t>http://www.amazon.com/gp/product/B0027W8T7K/?tag=titb-20</t>
  </si>
  <si>
    <t xml:space="preserve">Drag Me to Hell </t>
  </si>
  <si>
    <t>http://www.amazon.com/gp/product/B002MUS7LK/?tag=titb-20</t>
  </si>
  <si>
    <t xml:space="preserve">Orphan </t>
  </si>
  <si>
    <t>http://www.amazon.com/gp/product/B002N14GPE/?tag=titb-20</t>
  </si>
  <si>
    <t xml:space="preserve">Taking Woodstock </t>
  </si>
  <si>
    <t>http://www.amazon.com/gp/product/B002YDRA0Y/?tag=titb-20</t>
  </si>
  <si>
    <t xml:space="preserve">My Sister's Keeper </t>
  </si>
  <si>
    <t xml:space="preserve">drama </t>
  </si>
  <si>
    <t>http://www.amazon.com/gp/product/B002XCTO5A/?tag=titb-20</t>
  </si>
  <si>
    <t xml:space="preserve">Paul Blart: Mall Cop </t>
  </si>
  <si>
    <t>http://www.amazon.com/gp/product/B002G205AA/?tag=titb-20</t>
  </si>
  <si>
    <t xml:space="preserve">Brothers </t>
  </si>
  <si>
    <t>http://www.amazon.com/gp/product/B0039NJTLQ/?tag=titb-20</t>
  </si>
  <si>
    <t xml:space="preserve">He's Just Not That Into You </t>
  </si>
  <si>
    <t>http://www.amazon.com/gp/product/B002BBJ52U/?tag=titb-20</t>
  </si>
  <si>
    <t xml:space="preserve">The Men Who Stare at Goats </t>
  </si>
  <si>
    <t>comedy, war</t>
  </si>
  <si>
    <t>http://www.amazon.com/gp/product/B0036SUQWA/?tag=titb-20</t>
  </si>
  <si>
    <t xml:space="preserve">The Road </t>
  </si>
  <si>
    <t>http://www.amazon.com/gp/product/B003IWRE3I/?tag=titb-20</t>
  </si>
  <si>
    <t xml:space="preserve">Up in the Air </t>
  </si>
  <si>
    <t>http://www.amazon.com/gp/product/B003E88TKS/?tag=titb-20</t>
  </si>
  <si>
    <t xml:space="preserve">Dance Flick </t>
  </si>
  <si>
    <t>action, comedy, music</t>
  </si>
  <si>
    <t>http://www.amazon.com/gp/product/B002LWKRNA/?tag=titb-20</t>
  </si>
  <si>
    <t xml:space="preserve">Taken </t>
  </si>
  <si>
    <t>http://www.amazon.com/gp/product/B004F1F32A/?tag=titb-20</t>
  </si>
  <si>
    <t xml:space="preserve">Zombieland </t>
  </si>
  <si>
    <t>http://www.amazon.com/gp/product/B0030B624E/?tag=titb-20</t>
  </si>
  <si>
    <t xml:space="preserve">The Informant! </t>
  </si>
  <si>
    <t>http://www.amazon.com/gp/product/B00319KS7C/?tag=titb-20</t>
  </si>
  <si>
    <t xml:space="preserve">Away We Go </t>
  </si>
  <si>
    <t>http://www.amazon.com/gp/product/B002L2Q1SA/?tag=titb-20</t>
  </si>
  <si>
    <t xml:space="preserve">Everybody's Fine </t>
  </si>
  <si>
    <t>http://www.amazon.com/gp/product/B009RI42I2/?tag=titb-20</t>
  </si>
  <si>
    <t>Notorious</t>
  </si>
  <si>
    <t>http://www.amazon.com/gp/product/B002AKFFVM/?tag=titb-20</t>
  </si>
  <si>
    <t xml:space="preserve">12 Rounds </t>
  </si>
  <si>
    <t>http://www.amazon.com/gp/product/B009EDUD3I/?tag=titb-20</t>
  </si>
  <si>
    <t xml:space="preserve">17 Again </t>
  </si>
  <si>
    <t>http://www.amazon.com/gp/product/B0091WAKL2/?tag=titb-20</t>
  </si>
  <si>
    <t xml:space="preserve">Armored </t>
  </si>
  <si>
    <t>http://www.amazon.com/gp/product/B003883XU0/?tag=titb-20</t>
  </si>
  <si>
    <t xml:space="preserve">Bandslam </t>
  </si>
  <si>
    <t>comedy, family, music</t>
  </si>
  <si>
    <t>http://www.amazon.com/gp/product/B0035GNSQ4/?tag=titb-20</t>
  </si>
  <si>
    <t xml:space="preserve">Fired Up! </t>
  </si>
  <si>
    <t>http://www.amazon.com/gp/product/B0090QI22I/?tag=titb-20</t>
  </si>
  <si>
    <t xml:space="preserve">Obsessed </t>
  </si>
  <si>
    <t>http://www.amazon.com/gp/product/B002KCYIEA/?tag=titb-20</t>
  </si>
  <si>
    <t>The Stepfather</t>
  </si>
  <si>
    <t>http://www.amazon.com/gp/product/B009RMZ2Z0/?tag=titb-20</t>
  </si>
  <si>
    <t xml:space="preserve">The Uninvited </t>
  </si>
  <si>
    <t>http://www.amazon.com/gp/product/B0026OFZZI/?tag=titb-20</t>
  </si>
  <si>
    <t>Friday the 13th</t>
  </si>
  <si>
    <t>http://www.amazon.com/gp/product/B002BCJZ60/?tag=titb-20</t>
  </si>
  <si>
    <t xml:space="preserve">The Invention of Lying </t>
  </si>
  <si>
    <t>http://www.amazon.com/gp/product/B002ZKOVR6/?tag=titb-20</t>
  </si>
  <si>
    <t xml:space="preserve">I Love You Beth Cooper </t>
  </si>
  <si>
    <t>http://www.amazon.com/gp/product/B002VDI1TQ/?tag=titb-20</t>
  </si>
  <si>
    <t xml:space="preserve">Love Happens </t>
  </si>
  <si>
    <t>http://www.amazon.com/gp/product/B0030B0S7Q/?tag=titb-20</t>
  </si>
  <si>
    <t xml:space="preserve">Observe and Report </t>
  </si>
  <si>
    <t>http://www.amazon.com/gp/product/B002LATBAM/?tag=titb-20</t>
  </si>
  <si>
    <t>Fame</t>
  </si>
  <si>
    <t>http://www.amazon.com/gp/product/B002ZCAB96/?tag=titb-20</t>
  </si>
  <si>
    <t xml:space="preserve">My Life in Ruins </t>
  </si>
  <si>
    <t>http://www.amazon.com/gp/product/B009EEJKV8/?tag=titb-20</t>
  </si>
  <si>
    <t xml:space="preserve">Jennifer's Body </t>
  </si>
  <si>
    <t>The Unborn</t>
  </si>
  <si>
    <t>http://www.amazon.com/gp/product/B002KGDDUQ/?tag=titb-20</t>
  </si>
  <si>
    <t xml:space="preserve">Whip It </t>
  </si>
  <si>
    <t>http://www.amazon.com/gp/product/B003413LI0/?tag=titb-20</t>
  </si>
  <si>
    <t xml:space="preserve">All About Steve </t>
  </si>
  <si>
    <t>http://www.amazon.com/gp/product/B0031PXFQC/?tag=titb-20</t>
  </si>
  <si>
    <t xml:space="preserve">Post Grad </t>
  </si>
  <si>
    <t>http://www.amazon.com/gp/product/B0033VQAIY/?tag=titb-20</t>
  </si>
  <si>
    <t xml:space="preserve">Whatever Works </t>
  </si>
  <si>
    <t>http://www.amazon.com/gp/product/B002OQWUME/?tag=titb-20</t>
  </si>
  <si>
    <t>Halloween II (2009)</t>
  </si>
  <si>
    <t>http://www.amazon.com/gp/product/B0033YIOXA/?tag=titb-20</t>
  </si>
  <si>
    <t xml:space="preserve">A Perfect Getaway </t>
  </si>
  <si>
    <t>adventure, mystery, thriller</t>
  </si>
  <si>
    <t>http://www.amazon.com/gp/product/B002VE5472/?tag=titb-20</t>
  </si>
  <si>
    <t xml:space="preserve">My Bloody Valentine 3-D </t>
  </si>
  <si>
    <t>http://www.amazon.com/gp/product/B002DJU02E/?tag=titb-20</t>
  </si>
  <si>
    <t xml:space="preserve">Crank: High Voltage </t>
  </si>
  <si>
    <t>http://www.amazon.com/gp/product/B008Y6Y2YM/?tag=titb-20</t>
  </si>
  <si>
    <t xml:space="preserve">Gamer </t>
  </si>
  <si>
    <t>http://www.amazon.com/gp/product/B002Z8L5ZE/?tag=titb-20</t>
  </si>
  <si>
    <t xml:space="preserve">Sorority Row </t>
  </si>
  <si>
    <t>http://www.amazon.com/gp/product/B0035GP3OE/?tag=titb-20</t>
  </si>
  <si>
    <t xml:space="preserve">Saw VI </t>
  </si>
  <si>
    <t>http://www.amazon.com/gp/product/B00OSQ7QSQ/?tag=titb-20</t>
  </si>
  <si>
    <t xml:space="preserve">The Fourth Kind </t>
  </si>
  <si>
    <t>http://www.amazon.com/gp/product/B0036EJEY0/?tag=titb-20</t>
  </si>
  <si>
    <t xml:space="preserve">Adventureland </t>
  </si>
  <si>
    <t>http://www.amazon.com/gp/product/B008Y76VW2/?tag=titb-20</t>
  </si>
  <si>
    <t>An Education</t>
  </si>
  <si>
    <t>http://www.amazon.com/gp/product/B003EJ41KO/?tag=titb-20</t>
  </si>
  <si>
    <t xml:space="preserve">(500) Days of Summer </t>
  </si>
  <si>
    <t>http://www.amazon.com/gp/product/B0031Q0XCA/?tag=titb-20</t>
  </si>
  <si>
    <t xml:space="preserve">Extract </t>
  </si>
  <si>
    <t>http://www.amazon.com/gp/product/B008Y6U6JM/?tag=titb-20</t>
  </si>
  <si>
    <t xml:space="preserve">A Serious Man </t>
  </si>
  <si>
    <t>http://www.amazon.com/gp/product/B00336C3EY/?tag=titb-20</t>
  </si>
  <si>
    <t xml:space="preserve">Not Easily Broken </t>
  </si>
  <si>
    <t>http://www.amazon.com/gp/product/B002AS6IAG/?tag=titb-20</t>
  </si>
  <si>
    <t xml:space="preserve">Sunshine Cleaning </t>
  </si>
  <si>
    <t>http://www.amazon.com/gp/product/B005K1P8EM/?tag=titb-20</t>
  </si>
  <si>
    <t xml:space="preserve">Next Day Air </t>
  </si>
  <si>
    <t>http://www.amazon.com/gp/product/B002LFIGYY/?tag=titb-20</t>
  </si>
  <si>
    <t xml:space="preserve">Paranormal Activity </t>
  </si>
  <si>
    <t>http://www.amazon.com/gp/product/B003204MQS/?tag=titb-20</t>
  </si>
  <si>
    <t>WALL-E</t>
  </si>
  <si>
    <t>http://www.amazon.com/gp/product/B005ZMUWWY/?tag=titb-20</t>
  </si>
  <si>
    <t>Milk</t>
  </si>
  <si>
    <t>Best Actor, Best Original Screenplay</t>
  </si>
  <si>
    <t>http://www.amazon.com/gp/product/B00ERVIDNO/?tag=titb-20</t>
  </si>
  <si>
    <t>Slumdog Millionaire</t>
  </si>
  <si>
    <t>drama, romance, thriller</t>
  </si>
  <si>
    <t>Best Picture, Best Director, Best Adapted Screenplay</t>
  </si>
  <si>
    <t>http://www.amazon.com/gp/product/B00280GDFQ/?tag=titb-20</t>
  </si>
  <si>
    <t>Quantum of Solace</t>
  </si>
  <si>
    <t>http://www.amazon.com/gp/product/B001VIMCW4/?tag=titb-20</t>
  </si>
  <si>
    <t>Kung Fu Panda</t>
  </si>
  <si>
    <t>http://www.amazon.com/gp/product/B00AALUFFY/?tag=titb-20</t>
  </si>
  <si>
    <t>The Chronicles of Narnia: Prince Caspian</t>
  </si>
  <si>
    <t>http://www.amazon.com/gp/product/B00AOB5G3Q/?tag=titb-20</t>
  </si>
  <si>
    <t>Iron Man</t>
  </si>
  <si>
    <t>http://www.amazon.com/gp/product/B00AA2W4L6/?tag=titb-20</t>
  </si>
  <si>
    <t>The Dark Knight</t>
  </si>
  <si>
    <t>http://www.amazon.com/gp/product/B001I189MQ/?tag=titb-20</t>
  </si>
  <si>
    <t>Indiana Jones and the Kingdom of the Crystal Skull</t>
  </si>
  <si>
    <t xml:space="preserve">action, adventure,  </t>
  </si>
  <si>
    <t>http://www.amazon.com/gp/product/B00GIXT45U/?tag=titb-20</t>
  </si>
  <si>
    <t>The Curious Case of Benjamin Button</t>
  </si>
  <si>
    <t>http://www.amazon.com/gp/product/B002C4YYEU/?tag=titb-20</t>
  </si>
  <si>
    <t>Bolt</t>
  </si>
  <si>
    <t>http://www.amazon.com/gp/product/B005ZMTAAY/?tag=titb-20</t>
  </si>
  <si>
    <t>Hancock</t>
  </si>
  <si>
    <t>http://www.amazon.com/gp/product/B001KAV8F0/?tag=titb-20</t>
  </si>
  <si>
    <t>Madagascar: Escape 2 Africa</t>
  </si>
  <si>
    <t>http://www.amazon.com/gp/product/B005ML94JU/?tag=titb-20</t>
  </si>
  <si>
    <t>The Mummy: Tomb of the Dragon Emperor</t>
  </si>
  <si>
    <t>http://www.amazon.com/gp/product/B0027ZIQHK/?tag=titb-20</t>
  </si>
  <si>
    <t>College Road Trip</t>
  </si>
  <si>
    <t>http://www.amazon.com/gp/product/B003QSD5HS/?tag=titb-20</t>
  </si>
  <si>
    <t>The Incredible Hulk</t>
  </si>
  <si>
    <t>http://www.amazon.com/gp/product/B001IAME78/?tag=titb-20</t>
  </si>
  <si>
    <t>Speed Racer</t>
  </si>
  <si>
    <t>http://www.amazon.com/gp/product/B0091X74II/?tag=titb-20</t>
  </si>
  <si>
    <t>10,000 B.C.</t>
  </si>
  <si>
    <t>http://www.amazon.com/gp/product/B00364NVOE/?tag=titb-20</t>
  </si>
  <si>
    <t xml:space="preserve">The Day the Earth Stood Still </t>
  </si>
  <si>
    <t>http://www.amazon.com/gp/product/B00IK67OQO/</t>
  </si>
  <si>
    <t>The Spiderwick Chronicles</t>
  </si>
  <si>
    <t>http://www.amazon.com/gp/product/B001AF7QVU/?tag=titb-20</t>
  </si>
  <si>
    <t>Tropic Thunder</t>
  </si>
  <si>
    <t xml:space="preserve">action, comedy  </t>
  </si>
  <si>
    <t>http://www.amazon.com/gp/product/B001O6W9QC/?tag=titb-20</t>
  </si>
  <si>
    <t>Dr. Seuss' Horton Hears a Who!</t>
  </si>
  <si>
    <t>http://www.amazon.com/gp/product/B001N4Q4MA/?tag=titb-20</t>
  </si>
  <si>
    <t>Jumper</t>
  </si>
  <si>
    <t>http://www.amazon.com/gp/product/B009EEELX0/?tag=titb-20</t>
  </si>
  <si>
    <t>Hellboy II: The Golden Army</t>
  </si>
  <si>
    <t>http://www.amazon.com/gp/product/B001OFJPIS/?tag=titb-20</t>
  </si>
  <si>
    <t>Get Smart</t>
  </si>
  <si>
    <t>action, comedy, thriller</t>
  </si>
  <si>
    <t>http://www.amazon.com/gp/product/B001XUW0TU/?tag=titb-20</t>
  </si>
  <si>
    <t>Bedtime Stories</t>
  </si>
  <si>
    <t>http://www.amazon.com/gp/product/B0060D3742/?tag=titb-20</t>
  </si>
  <si>
    <t>Eagle Eye</t>
  </si>
  <si>
    <t>http://www.amazon.com/gp/product/B001PRC5P0/?tag=titb-20</t>
  </si>
  <si>
    <t>Four Christmases</t>
  </si>
  <si>
    <t>http://www.amazon.com/gp/product/B0091X5IWM/?tag=titb-20</t>
  </si>
  <si>
    <t>You Don't Mess with the Zohan</t>
  </si>
  <si>
    <t>http://www.amazon.com/gp/product/B00DFEDRW6/?tag=titb-20</t>
  </si>
  <si>
    <t>Australia</t>
  </si>
  <si>
    <t>adventure, history</t>
  </si>
  <si>
    <t>http://www.amazon.com/gp/product/B001UG56ES/?tag=titb-20</t>
  </si>
  <si>
    <t>Wanted</t>
  </si>
  <si>
    <t>http://www.amazon.com/gp/product/B001PP9ALY/?tag=titb-20</t>
  </si>
  <si>
    <t>Valkyrie</t>
  </si>
  <si>
    <t>history, thriller, war</t>
  </si>
  <si>
    <t>http://www.amazon.com/gp/product/B002DTDE3G/?tag=titb-20</t>
  </si>
  <si>
    <t>Fool's Gold</t>
  </si>
  <si>
    <t>http://www.amazon.com/gp/product/B0019LT6AO/?tag=titb-20</t>
  </si>
  <si>
    <t>Yes Man</t>
  </si>
  <si>
    <t>http://www.amazon.com/gp/product/B00266W04K/?tag=titb-20</t>
  </si>
  <si>
    <t>Baby Mama</t>
  </si>
  <si>
    <t>http://www.amazon.com/gp/product/B001HQKB1Y/?tag=titb-20</t>
  </si>
  <si>
    <t>Body of Lies</t>
  </si>
  <si>
    <t xml:space="preserve">action, thriller  </t>
  </si>
  <si>
    <t>http://www.amazon.com/gp/product/B001RUXW48/?tag=titb-20</t>
  </si>
  <si>
    <t>Mamma Mia!</t>
  </si>
  <si>
    <t>comedy, musical, romance</t>
  </si>
  <si>
    <t>http://www.amazon.com/gp/product/B001N4RORE/?tag=titb-20</t>
  </si>
  <si>
    <t>Step Brothers</t>
  </si>
  <si>
    <t>http://www.amazon.com/gp/product/B001PS1I84/?tag=titb-20</t>
  </si>
  <si>
    <t>Superhero Movie</t>
  </si>
  <si>
    <t>http://www.amazon.com/gp/product/B00463IPOU/?tag=titb-20</t>
  </si>
  <si>
    <t>The Love Guru</t>
  </si>
  <si>
    <t>http://www.amazon.com/gp/product/B001IDP08U/?tag=titb-20</t>
  </si>
  <si>
    <t>Miss Pettigrew Lives for a Day</t>
  </si>
  <si>
    <t>http://www.amazon.com/gp/product/B001G7HKZ4/?tag=titb-20</t>
  </si>
  <si>
    <t>Meet Dave</t>
  </si>
  <si>
    <t>http://www.amazon.com/gp/product/B001NEN5IG/?tag=titb-20</t>
  </si>
  <si>
    <t>Righteous Kill</t>
  </si>
  <si>
    <t>http://www.amazon.com/gp/product/B001RI3DZI/?tag=titb-20</t>
  </si>
  <si>
    <t>Leatherheads</t>
  </si>
  <si>
    <t>http://www.amazon.com/gp/product/B001IZL4A6/?tag=titb-20</t>
  </si>
  <si>
    <t>Sex and the City</t>
  </si>
  <si>
    <t>http://www.amazon.com/gp/product/B001HMSFFC/?tag=titb-20</t>
  </si>
  <si>
    <t>Marley and Me</t>
  </si>
  <si>
    <t>http://www.amazon.com/gp/product/B00280Q88S/?tag=titb-20</t>
  </si>
  <si>
    <t>The Forbidden Kingdom</t>
  </si>
  <si>
    <t>http://www.amazon.com/gp/product/B001FVAZUI/?tag=titb-20</t>
  </si>
  <si>
    <t>The Tale of Despereaux</t>
  </si>
  <si>
    <t>adventure, animation, comedy</t>
  </si>
  <si>
    <t>http://www.amazon.com/gp/product/B002B9GR3W/?tag=titb-20</t>
  </si>
  <si>
    <t>Changeling</t>
  </si>
  <si>
    <t>history, mystery</t>
  </si>
  <si>
    <t>http://www.amazon.com/gp/product/B001TCNSOI/?tag=titb-20</t>
  </si>
  <si>
    <t>Seven Pounds</t>
  </si>
  <si>
    <t>http://www.amazon.com/gp/product/B002ADEEZM/?tag=titb-20</t>
  </si>
  <si>
    <t>The Happening</t>
  </si>
  <si>
    <t>http://www.amazon.com/gp/product/B009MY8AZ2/?tag=titb-20</t>
  </si>
  <si>
    <t>Rambo</t>
  </si>
  <si>
    <t>http://www.amazon.com/gp/product/B001AMVKOC/?tag=titb-20</t>
  </si>
  <si>
    <t>Babylon A.D.</t>
  </si>
  <si>
    <t>http://www.amazon.com/gp/product/B009NR5XV2/?tag=titb-20</t>
  </si>
  <si>
    <t>Miracle at St. Anna</t>
  </si>
  <si>
    <t>http://www.amazon.com/gp/product/B004L1NEJS/?tag=titb-20</t>
  </si>
  <si>
    <t>Journey to the Center of the Earth</t>
  </si>
  <si>
    <t>http://www.amazon.com/gp/product/B001JIDE3M/?tag=titb-20</t>
  </si>
  <si>
    <t>Bangkok Dangerous</t>
  </si>
  <si>
    <t>http://www.amazon.com/gp/product/B001OFA37K/?tag=titb-20</t>
  </si>
  <si>
    <t>Death Race</t>
  </si>
  <si>
    <t>http://www.amazon.com/gp/product/B001Q4Z5UY/?tag=titb-20</t>
  </si>
  <si>
    <t>The Other Boleyn Girl</t>
  </si>
  <si>
    <t>http://www.amazon.com/gp/product/B001D7TW8U/?tag=titb-20</t>
  </si>
  <si>
    <t>Drillbit Taylor</t>
  </si>
  <si>
    <t>http://www.amazon.com/gp/product/B001DGGWXO/?tag=titb-20</t>
  </si>
  <si>
    <t>Made of Honor</t>
  </si>
  <si>
    <t>http://www.amazon.com/gp/product/B001JQR9FI/?tag=titb-20</t>
  </si>
  <si>
    <t>Soul Men</t>
  </si>
  <si>
    <t>http://www.amazon.com/gp/product/B002Y3K13W/?tag=titb-20</t>
  </si>
  <si>
    <t>Vantage Point</t>
  </si>
  <si>
    <t>http://www.amazon.com/gp/product/B001DIZPXA/?tag=titb-20</t>
  </si>
  <si>
    <t>City of Ember</t>
  </si>
  <si>
    <t>http://www.amazon.com/gp/product/B009EER7FE/?tag=titb-20</t>
  </si>
  <si>
    <t>The Express</t>
  </si>
  <si>
    <t>http://www.amazon.com/gp/product/B001QAJ0XG/?tag=titb-20</t>
  </si>
  <si>
    <t>Nim's Island</t>
  </si>
  <si>
    <t>http://www.amazon.com/gp/product/B001F8IL84/?tag=titb-20</t>
  </si>
  <si>
    <t>Twilight</t>
  </si>
  <si>
    <t>http://www.amazon.com/gp/product/B001T5D6LK/?tag=titb-20</t>
  </si>
  <si>
    <t>Burn After Reading</t>
  </si>
  <si>
    <t>http://www.amazon.com/gp/product/B001Q2J8BS/?tag=titb-20</t>
  </si>
  <si>
    <t>Space Chimps</t>
  </si>
  <si>
    <t>http://www.amazon.com/gp/product/B001NEP8EA/?tag=titb-20</t>
  </si>
  <si>
    <t>http://www.amazon.com/gp/product/B001EMXS1Q/?tag=titb-20</t>
  </si>
  <si>
    <t>Max Payne</t>
  </si>
  <si>
    <t xml:space="preserve">action, crime  </t>
  </si>
  <si>
    <t>http://www.amazon.com/gp/product/B003Y19DVY/?tag=titb-20</t>
  </si>
  <si>
    <t>Untraceable</t>
  </si>
  <si>
    <t>http://www.amazon.com/gp/product/B001BRS5WG/?tag=titb-20</t>
  </si>
  <si>
    <t>Welcome Home, Roscoe Jenkins</t>
  </si>
  <si>
    <t>http://www.amazon.com/gp/product/B001CQKK8I/?tag=titb-20</t>
  </si>
  <si>
    <t>What Happens in Vegas</t>
  </si>
  <si>
    <t>http://www.amazon.com/gp/product/B001GLYMII/?tag=titb-20</t>
  </si>
  <si>
    <t>Mirrors</t>
  </si>
  <si>
    <t>http://www.amazon.com/gp/product/B001OIF2JQ/?tag=titb-20</t>
  </si>
  <si>
    <t>Punisher: War Zone</t>
  </si>
  <si>
    <t>remake / reboot, adaptation</t>
  </si>
  <si>
    <t>http://www.amazon.com/gp/product/B008Y717U8/?tag=titb-20</t>
  </si>
  <si>
    <t>The X-Files: I Want to Believe</t>
  </si>
  <si>
    <t>http://www.amazon.com/gp/product/B001OPFIG6/?tag=titb-20</t>
  </si>
  <si>
    <t>Doomsday</t>
  </si>
  <si>
    <t xml:space="preserve">action, sci-fi </t>
  </si>
  <si>
    <t>http://www.amazon.com/gp/product/B000W453HO/?tag=titb-20</t>
  </si>
  <si>
    <t>Gran Torino</t>
  </si>
  <si>
    <t>http://www.amazon.com/gp/product/B002BCNK1Q/?tag=titb-20</t>
  </si>
  <si>
    <t>Nights in Rodanthe</t>
  </si>
  <si>
    <t>http://www.amazon.com/gp/product/B001XW0XPG/?tag=titb-20</t>
  </si>
  <si>
    <t>The Longshots</t>
  </si>
  <si>
    <t>biography, comedy</t>
  </si>
  <si>
    <t>http://www.amazon.com/gp/product/B004LZU89S/?tag=titb-20</t>
  </si>
  <si>
    <t>88 Minutes</t>
  </si>
  <si>
    <t>http://www.amazon.com/gp/product/B001G6DXLK/?tag=titb-20</t>
  </si>
  <si>
    <t>Forgetting Sarah Marshall</t>
  </si>
  <si>
    <t>http://www.amazon.com/gp/product/B001L2IFVM/?tag=titb-20</t>
  </si>
  <si>
    <t>Igor</t>
  </si>
  <si>
    <t>http://www.amazon.com/gp/product/B001RMYGXM/?tag=titb-20</t>
  </si>
  <si>
    <t>Meet the Spartans</t>
  </si>
  <si>
    <t>http://www.amazon.com/gp/product/B001C18ND2/?tag=titb-20</t>
  </si>
  <si>
    <t>Pride &amp; Glory</t>
  </si>
  <si>
    <t>http://www.amazon.com/gp/product/B001QV6KE2/?tag=titb-20</t>
  </si>
  <si>
    <t>27 Dresses</t>
  </si>
  <si>
    <t>http://www.amazon.com/gp/product/B0015KMYUS/?tag=titb-20</t>
  </si>
  <si>
    <t>Transporter 3</t>
  </si>
  <si>
    <t>http://www.amazon.com/gp/product/B001RPC8B6/?tag=titb-20</t>
  </si>
  <si>
    <t>Role Models</t>
  </si>
  <si>
    <t>http://www.amazon.com/gp/product/B0027C5IMY/?tag=titb-20</t>
  </si>
  <si>
    <t>The Sisterhood of the Traveling Pants 2</t>
  </si>
  <si>
    <t>http://www.amazon.com/gp/product/B001LGXDMO/?tag=titb-20</t>
  </si>
  <si>
    <t>Pineapple Express</t>
  </si>
  <si>
    <t>http://www.amazon.com/gp/product/B00DC5OICG/?tag=titb-20</t>
  </si>
  <si>
    <t>W.</t>
  </si>
  <si>
    <t>http://www.amazon.com/gp/product/B001TUP3RA/?tag=titb-20</t>
  </si>
  <si>
    <t>Doubt</t>
  </si>
  <si>
    <t xml:space="preserve">mystery </t>
  </si>
  <si>
    <t>http://www.amazon.com/gp/product/B006RXPTNM/?tag=titb-20</t>
  </si>
  <si>
    <t>The Ruins</t>
  </si>
  <si>
    <t>http://www.amazon.com/gp/product/B001DIAXA0/?tag=titb-20</t>
  </si>
  <si>
    <t>Cloverfield</t>
  </si>
  <si>
    <t>http://www.amazon.com/gp/product/B001AOKA3W/?tag=titb-20</t>
  </si>
  <si>
    <t>Stop-Loss</t>
  </si>
  <si>
    <t>http://www.amazon.com/gp/product/B001DXC6Z0/?tag=titb-20</t>
  </si>
  <si>
    <t>The House Bunny</t>
  </si>
  <si>
    <t>http://www.amazon.com/gp/product/B001NZHJGO/?tag=titb-20</t>
  </si>
  <si>
    <t>Zack and Miri Make a Porno</t>
  </si>
  <si>
    <t>http://www.amazon.com/gp/product/B009TGWW70/?tag=titb-20</t>
  </si>
  <si>
    <t>Traitor</t>
  </si>
  <si>
    <t>http://www.amazon.com/gp/product/B001R0BU3I/?tag=titb-20</t>
  </si>
  <si>
    <t>Mad Money</t>
  </si>
  <si>
    <t>http://www.amazon.com/gp/product/B001EPZ6XG/?tag=titb-20</t>
  </si>
  <si>
    <t>Never Back Down</t>
  </si>
  <si>
    <t>action, sport</t>
  </si>
  <si>
    <t>http://www.amazon.com/gp/product/B009HEJWHW/?tag=titb-20</t>
  </si>
  <si>
    <t>Appaloosa</t>
  </si>
  <si>
    <t>crime, western</t>
  </si>
  <si>
    <t>http://www.amazon.com/gp/product/B001O4XWJM/?tag=titb-20</t>
  </si>
  <si>
    <t>Tyler Perry's Meet the Browns</t>
  </si>
  <si>
    <t>http://www.amazon.com/gp/product/B004DHVF0U/?tag=titb-20</t>
  </si>
  <si>
    <t>The Bank Job</t>
  </si>
  <si>
    <t>http://www.amazon.com/gp/product/B008Y71JCE/?tag=titb-20</t>
  </si>
  <si>
    <t>Be Kind, Rewind</t>
  </si>
  <si>
    <t>http://www.amazon.com/gp/product/B001B6LJ0C/?tag=titb-20</t>
  </si>
  <si>
    <t>Beverly Hills Chihuahua</t>
  </si>
  <si>
    <t>http://www.amazon.com/gp/product/B00AOBG8HE/?tag=titb-20</t>
  </si>
  <si>
    <t>Disaster Movie</t>
  </si>
  <si>
    <t>http://www.amazon.com/gp/product/B001OFA38E/?tag=titb-20</t>
  </si>
  <si>
    <t>Ghost Town</t>
  </si>
  <si>
    <t>http://www.amazon.com/gp/product/B001PR7O7E/?tag=titb-20</t>
  </si>
  <si>
    <t>Lakeview Terrace</t>
  </si>
  <si>
    <t>http://www.amazon.com/gp/product/B001VKWPXS/?tag=titb-20</t>
  </si>
  <si>
    <t>My Best Friend's Girl</t>
  </si>
  <si>
    <t>http://www.amazon.com/gp/product/B001S7TZ96/?tag=titb-20</t>
  </si>
  <si>
    <t>Street Kings</t>
  </si>
  <si>
    <t>http://www.amazon.com/gp/product/B001G8JQ6Y/?tag=titb-20</t>
  </si>
  <si>
    <t>Swing Vote</t>
  </si>
  <si>
    <t>http://www.amazon.com/gp/product/B004LHH50G/?tag=titb-20</t>
  </si>
  <si>
    <t>One Missed Call</t>
  </si>
  <si>
    <t xml:space="preserve">horror, mystery  </t>
  </si>
  <si>
    <t>http://www.amazon.com/gp/product/B0093Q9X1Y/?tag=titb-20</t>
  </si>
  <si>
    <t>Sex Drive</t>
  </si>
  <si>
    <t>http://www.amazon.com/gp/product/B001UODAPC/?tag=titb-20</t>
  </si>
  <si>
    <t>Prom Night</t>
  </si>
  <si>
    <t>http://www.amazon.com/gp/product/B008Y6W9Y2/?tag=titb-20</t>
  </si>
  <si>
    <t>Step Up 2: The Streets</t>
  </si>
  <si>
    <t>http://www.amazon.com/gp/product/B003SHYVO8/?tag=titb-20</t>
  </si>
  <si>
    <t>Vicky Cristina Barcelona</t>
  </si>
  <si>
    <t>http://www.amazon.com/gp/product/B0026977EK/?tag=titb-20</t>
  </si>
  <si>
    <t>The Women</t>
  </si>
  <si>
    <t>http://www.amazon.com/gp/product/B001O8D47S/?tag=titb-20</t>
  </si>
  <si>
    <t>In Bruges</t>
  </si>
  <si>
    <t>http://www.amazon.com/gp/product/B001D23BFK/?tag=titb-20</t>
  </si>
  <si>
    <t>Penelope</t>
  </si>
  <si>
    <t>http://www.amazon.com/gp/product/B009HEMJCW/?tag=titb-20</t>
  </si>
  <si>
    <t>The Pirates Who Don't Do Anything</t>
  </si>
  <si>
    <t>http://www.amazon.com/gp/product/B009CGD0C8/?tag=titb-20</t>
  </si>
  <si>
    <t>The Duchess</t>
  </si>
  <si>
    <t>http://www.amazon.com/gp/product/B0026SH3LS/?tag=titb-20</t>
  </si>
  <si>
    <t>First Sunday</t>
  </si>
  <si>
    <t>http://www.amazon.com/gp/product/B001BDV3YW/?tag=titb-20</t>
  </si>
  <si>
    <t>The Boy in the Striped Pyjamas</t>
  </si>
  <si>
    <t>history, war</t>
  </si>
  <si>
    <t>http://www.amazon.com/gp/product/B00628RVV0/?tag=titb-20</t>
  </si>
  <si>
    <t>Cadillac Records</t>
  </si>
  <si>
    <t>http://www.amazon.com/gp/product/B001RONJYC/?tag=titb-20</t>
  </si>
  <si>
    <t>Rachel Getting Married</t>
  </si>
  <si>
    <t>http://www.amazon.com/gp/product/B0027GRM8I/?tag=titb-20</t>
  </si>
  <si>
    <t>Quarantine</t>
  </si>
  <si>
    <t>http://www.amazon.com/gp/product/B001PPNAQ0/?tag=titb-20</t>
  </si>
  <si>
    <t>The Eye</t>
  </si>
  <si>
    <t>drama, horror, thriller</t>
  </si>
  <si>
    <t>Harold and Kumar Escape from Guantanamo Bay</t>
  </si>
  <si>
    <t>http://www.amazon.com/gp/product/B003KARYYC/?tag=titb-20</t>
  </si>
  <si>
    <t>The Secret Life of Bees</t>
  </si>
  <si>
    <t>http://www.amazon.com/gp/product/B001RG8II2/?tag=titb-20</t>
  </si>
  <si>
    <t>High School Musical 3: Senior Year</t>
  </si>
  <si>
    <t>http://www.amazon.com/gp/product/B003QSJVOO/?tag=titb-20</t>
  </si>
  <si>
    <t>Saw V</t>
  </si>
  <si>
    <t>crime, horror, thriller</t>
  </si>
  <si>
    <t>http://www.amazon.com/gp/product/B004OTQRAA/?tag=titb-20</t>
  </si>
  <si>
    <t>Kit Kittredge: An American Girl</t>
  </si>
  <si>
    <t>http://www.amazon.com/gp/product/B0091X2LQS/?tag=titb-20</t>
  </si>
  <si>
    <t>Nick and Norah's Infinite Playlist</t>
  </si>
  <si>
    <t>http://www.amazon.com/gp/product/B001PNV9FG/?tag=titb-20</t>
  </si>
  <si>
    <t>Over Her Dead Body</t>
  </si>
  <si>
    <t>http://www.amazon.com/gp/product/B0091VONT8/?tag=titb-20</t>
  </si>
  <si>
    <t>Tyler Perry's The Family That Preys</t>
  </si>
  <si>
    <t>http://www.amazon.com/gp/product/B001OFIG2Y/?tag=titb-20</t>
  </si>
  <si>
    <t>The Strangers</t>
  </si>
  <si>
    <t>http://www.amazon.com/gp/product/B001LM144M/?tag=titb-20</t>
  </si>
  <si>
    <t>Star Wars: The Clone Wars</t>
  </si>
  <si>
    <t>http://www.amazon.com/gp/product/B001KWTBQQ/?tag=titb-20</t>
  </si>
  <si>
    <t>Shutter</t>
  </si>
  <si>
    <t>http://www.amazon.com/gp/product/B001E7EONM/?tag=titb-20</t>
  </si>
  <si>
    <t>Definitely, Maybe</t>
  </si>
  <si>
    <t>http://www.amazon.com/gp/product/B0018T9JW2/?tag=titb-20</t>
  </si>
  <si>
    <t>Smart People</t>
  </si>
  <si>
    <t>http://www.amazon.com/gp/product/B008Y6ZWL4/?tag=titb-20</t>
  </si>
  <si>
    <t>The Spirit</t>
  </si>
  <si>
    <t>http://www.amazon.com/gp/product/B0029M48E6/?tag=titb-20</t>
  </si>
  <si>
    <t>The Haunting of Molly Hartley</t>
  </si>
  <si>
    <t>http://www.amazon.com/gp/product/B001TUEMOU/?tag=titb-20</t>
  </si>
  <si>
    <t>The Visitor</t>
  </si>
  <si>
    <t>crime, music</t>
  </si>
  <si>
    <t>http://www.amazon.com/gp/product/B001N406EM/?tag=titb-20</t>
  </si>
  <si>
    <t>Semi-Pro</t>
  </si>
  <si>
    <t>comedy, sport</t>
  </si>
  <si>
    <t>http://www.amazon.com/gp/product/B001AOM98Q/?tag=titb-20</t>
  </si>
  <si>
    <t>Religulous</t>
  </si>
  <si>
    <t>documentary, comedy</t>
  </si>
  <si>
    <t>http://www.amazon.com/gp/product/B001UG2UCE/?tag=titb-20</t>
  </si>
  <si>
    <t>Under the Same Moon</t>
  </si>
  <si>
    <t>http://www.amazon.com/gp/product/B004G68EFC/?tag=titb-20</t>
  </si>
  <si>
    <t>Fireproof</t>
  </si>
  <si>
    <t>http://www.amazon.com/gp/product/B001VL5304/?tag=titb-20</t>
  </si>
  <si>
    <t>text</t>
  </si>
  <si>
    <t>screenplay</t>
  </si>
  <si>
    <t>Rotten Tomatoes vs Metacritic</t>
  </si>
  <si>
    <t>Average audience score</t>
  </si>
  <si>
    <t>Audience vs Critics</t>
  </si>
  <si>
    <t>Opening Weekend ($USD)</t>
  </si>
  <si>
    <t>Opening weekend (rounded)</t>
  </si>
  <si>
    <t>Domestic gross (rounded)</t>
  </si>
  <si>
    <t>Foreign Gross (rounded)</t>
  </si>
  <si>
    <t>% Foreign gross</t>
  </si>
  <si>
    <t>average</t>
  </si>
  <si>
    <t>sci fi, thriller</t>
  </si>
  <si>
    <t>Best Supporting Actress (Lupita Nyong'o), Best Adapted Screenplay (John Ridley), Best Picture</t>
  </si>
  <si>
    <t>Best Sound Editing (Alan Robert Murray and Bub Asman)</t>
  </si>
  <si>
    <t>remake</t>
  </si>
  <si>
    <t>adventure, sci fi, thriller</t>
  </si>
  <si>
    <t xml:space="preserve">sci fi </t>
  </si>
  <si>
    <t>Best Animation, Best Original Song</t>
  </si>
  <si>
    <t>Best Picture, Best Actor, Best Director</t>
  </si>
  <si>
    <t>Best Actor (Eddie Redmayne), Best Adapted Screenplay (Graham Moore)</t>
  </si>
  <si>
    <t>Best Visual Effects, Best Sound Mixing, Best Sound Editing, Best Cinamatography, Best Editing, Best Original Score (Steven Price), Best Director (Alfonso Cuarón)</t>
  </si>
  <si>
    <t>action, sci fi, thriller</t>
  </si>
  <si>
    <t>mystery, sci fi, thriller</t>
  </si>
  <si>
    <t>Best Makeup and Hairstyling (Frances Hannon and Mark Coulier), Best Original Score (Alexandre Desplat), Best Production Design (Adam Stockhausen and Anna Pinnock)</t>
  </si>
  <si>
    <t>action, adventure, sci fi</t>
  </si>
  <si>
    <t>Best Picture (Alejandro G. Iñárritu, John Lesher and James W. Skotchdopole), Best Cinematography (Emmanuel Lubezki), Best Director (Alejandro G. Iñárritu), Best Original Screenplay (Alejandro G. Iñárritu, Nicolás Giacobone, Alexander Dinelaris, Jr., and Armando Bo)</t>
  </si>
  <si>
    <t>action, sci fi</t>
  </si>
  <si>
    <t>Best Adapted Screenplay, Best Picture</t>
  </si>
  <si>
    <t>horror, sci fi, thriller</t>
  </si>
  <si>
    <t>Best Supporting Actor, Best Original Screenplay</t>
  </si>
  <si>
    <t>Best Actor</t>
  </si>
  <si>
    <t>Best Animated Feature Film (Don Hall, Chris Williams and Roy Conli), Best Visual Effects (Paul Franklin, Andrew Lockley, Ian Hunter and Scott Fisher)</t>
  </si>
  <si>
    <t>action, horror, sci fi</t>
  </si>
  <si>
    <t>mystery, sci fi</t>
  </si>
  <si>
    <t>Best Costume Design (Catherine Martin), Best Production Design (Catherine Martin and Beverley Dunn)</t>
  </si>
  <si>
    <t>adventure, mystery, sci fi</t>
  </si>
  <si>
    <t>Best Animation</t>
  </si>
  <si>
    <t>adaptation, remake</t>
  </si>
  <si>
    <t>action, comedy, sci fi</t>
  </si>
  <si>
    <t>romance, sci fi</t>
  </si>
  <si>
    <t>adventure, comedy, sci fi</t>
  </si>
  <si>
    <t>action, mystery, sci fi</t>
  </si>
  <si>
    <t xml:space="preserve">adventure, sci fi  </t>
  </si>
  <si>
    <t>comedy, sci fi</t>
  </si>
  <si>
    <t>horror, mystery, sci fi</t>
  </si>
  <si>
    <t>action, crime, sci fi</t>
  </si>
  <si>
    <t xml:space="preserve">action, sci fi </t>
  </si>
  <si>
    <t>remake, adaptation</t>
  </si>
  <si>
    <t>Lead Studio</t>
  </si>
  <si>
    <t>story type</t>
  </si>
  <si>
    <t>Rating</t>
  </si>
  <si>
    <t>no. of theatres</t>
  </si>
  <si>
    <t>average revenue per theatre</t>
  </si>
  <si>
    <t>Budget</t>
  </si>
  <si>
    <t xml:space="preserve">BG </t>
  </si>
  <si>
    <t>R</t>
  </si>
  <si>
    <t>Fox</t>
  </si>
  <si>
    <t>-</t>
  </si>
  <si>
    <t>PG</t>
  </si>
  <si>
    <t>BV</t>
  </si>
  <si>
    <t>PG-13</t>
  </si>
  <si>
    <t>Picturehouse</t>
  </si>
  <si>
    <t>WB</t>
  </si>
  <si>
    <t>Sony, Columbia</t>
  </si>
  <si>
    <t>FoxS</t>
  </si>
  <si>
    <t>Uni.</t>
  </si>
  <si>
    <t>Lionsgate/Summit</t>
  </si>
  <si>
    <t>Lionsgate</t>
  </si>
  <si>
    <t>Roadside Attractions</t>
  </si>
  <si>
    <t>Office</t>
  </si>
  <si>
    <t>China Lion</t>
  </si>
  <si>
    <t>unrated</t>
  </si>
  <si>
    <t>musical</t>
  </si>
  <si>
    <t>Sony/Columbia</t>
  </si>
  <si>
    <t>A24</t>
  </si>
  <si>
    <t xml:space="preserve">STX </t>
  </si>
  <si>
    <t>Para.</t>
  </si>
  <si>
    <t>Sony Classics</t>
  </si>
  <si>
    <t>Open Road Films</t>
  </si>
  <si>
    <t>G</t>
  </si>
  <si>
    <t>Bleecker St.</t>
  </si>
  <si>
    <t>Clarius</t>
  </si>
  <si>
    <t>TriStar</t>
  </si>
  <si>
    <t>Wein.</t>
  </si>
  <si>
    <t>Pure Flix</t>
  </si>
  <si>
    <t>based on a true strory</t>
  </si>
  <si>
    <t>Sony</t>
  </si>
  <si>
    <t>Magnolia</t>
  </si>
  <si>
    <t>Goodnight Mommy</t>
  </si>
  <si>
    <t>Radius-TWC</t>
  </si>
  <si>
    <t xml:space="preserve">Sony </t>
  </si>
  <si>
    <t>Buena Vista</t>
  </si>
  <si>
    <t>Warner Bros.</t>
  </si>
  <si>
    <t>Focus Features</t>
  </si>
  <si>
    <t>Star Wars</t>
  </si>
  <si>
    <t>The Duke of Burgundy</t>
  </si>
  <si>
    <t>IFC</t>
  </si>
  <si>
    <t>Rela.</t>
  </si>
  <si>
    <t>Sony/Screen Gems</t>
  </si>
  <si>
    <t>A Pigeon Sat on a Branch Reflecting on Existence</t>
  </si>
  <si>
    <t>Sci-Fi Action</t>
  </si>
  <si>
    <t>EuropaCorp</t>
  </si>
  <si>
    <t>SGem</t>
  </si>
  <si>
    <t>prequel</t>
  </si>
  <si>
    <t>WB (NL)</t>
  </si>
  <si>
    <t>ORF</t>
  </si>
  <si>
    <t>LG/S</t>
  </si>
  <si>
    <t>SPC</t>
  </si>
  <si>
    <t>Free</t>
  </si>
  <si>
    <t>TriS</t>
  </si>
  <si>
    <t>Par.</t>
  </si>
  <si>
    <t>LGF</t>
  </si>
  <si>
    <t>FD</t>
  </si>
  <si>
    <t>Action, Adventure, Mystery, Thriller, Fantasy, Comedy, Romance,Animation, Family, Musical</t>
  </si>
  <si>
    <t>Action, Adenture, Sci-Fi, Drama, Thriller, Horror</t>
  </si>
  <si>
    <t>CBS</t>
  </si>
  <si>
    <t>Walking with Dinosaurs</t>
  </si>
  <si>
    <t>documentary</t>
  </si>
  <si>
    <t>Action, Adventure, Animation, Family, Documentary</t>
  </si>
  <si>
    <t>One Direction: This is Us</t>
  </si>
  <si>
    <t>Music, Documentary</t>
  </si>
  <si>
    <t>Adventure, Comedy. Animation, Family</t>
  </si>
  <si>
    <t>NC-17</t>
  </si>
  <si>
    <t>adaptation, prequel</t>
  </si>
  <si>
    <t>Action, Adenture, Fantasy</t>
  </si>
  <si>
    <t>W/Dim.</t>
  </si>
  <si>
    <t xml:space="preserve">19,038,008        </t>
  </si>
  <si>
    <t>PG13</t>
  </si>
  <si>
    <t xml:space="preserve">549,368,315         </t>
  </si>
  <si>
    <t>n/a</t>
  </si>
  <si>
    <t xml:space="preserve">161,772,375         </t>
  </si>
  <si>
    <t xml:space="preserve">R </t>
  </si>
  <si>
    <t>P/DW</t>
  </si>
  <si>
    <t xml:space="preserve">530,529,792        </t>
  </si>
  <si>
    <t xml:space="preserve">746,921,274         </t>
  </si>
  <si>
    <t xml:space="preserve">PG </t>
  </si>
  <si>
    <t>RAtt.</t>
  </si>
  <si>
    <t xml:space="preserve">301,700,000           </t>
  </si>
  <si>
    <t xml:space="preserve">538,983,207        </t>
  </si>
  <si>
    <t>Katy Perry: Part of Me</t>
  </si>
  <si>
    <t>documentary, music</t>
  </si>
  <si>
    <t>action adventure, sci fi</t>
  </si>
  <si>
    <t>action, crime sci fi</t>
  </si>
  <si>
    <t>Independent</t>
  </si>
  <si>
    <t>Discovery</t>
  </si>
  <si>
    <t>Love</t>
  </si>
  <si>
    <t>Vertigo Entertainment</t>
  </si>
  <si>
    <t>Maturation</t>
  </si>
  <si>
    <t>Relativity Media</t>
  </si>
  <si>
    <t>Tragedy</t>
  </si>
  <si>
    <t>Temptation</t>
  </si>
  <si>
    <t>Weinstein Company</t>
  </si>
  <si>
    <t>Monster Force</t>
  </si>
  <si>
    <t>Warner Bros</t>
  </si>
  <si>
    <t>Sacrifice</t>
  </si>
  <si>
    <t>Aardman Animations</t>
  </si>
  <si>
    <t>Journey and Return</t>
  </si>
  <si>
    <t>Average - can't find - could be the short, 'The Average American' ?</t>
  </si>
  <si>
    <t>?</t>
  </si>
  <si>
    <t>CBS Films</t>
  </si>
  <si>
    <t>Metamorphosis</t>
  </si>
  <si>
    <t>Rivalry</t>
  </si>
  <si>
    <t>Disney</t>
  </si>
  <si>
    <t>Pixar</t>
  </si>
  <si>
    <t>Fish Out Of Water</t>
  </si>
  <si>
    <t>20th Century Fox</t>
  </si>
  <si>
    <t>Revenge</t>
  </si>
  <si>
    <t>Quest</t>
  </si>
  <si>
    <t>The Riddle</t>
  </si>
  <si>
    <t>Universal</t>
  </si>
  <si>
    <t>Miramax Films</t>
  </si>
  <si>
    <t>Morgan Creek Productions</t>
  </si>
  <si>
    <t>Rescue</t>
  </si>
  <si>
    <t>Reliance Entertainment</t>
  </si>
  <si>
    <t>Escape</t>
  </si>
  <si>
    <t>New Line Cinema</t>
  </si>
  <si>
    <t>Spyglass Entertainment</t>
  </si>
  <si>
    <t>Transformation</t>
  </si>
  <si>
    <t>DreamWorks</t>
  </si>
  <si>
    <t>Village Roadshow Pictures</t>
  </si>
  <si>
    <t>Paramount</t>
  </si>
  <si>
    <t>Regency Enterprises</t>
  </si>
  <si>
    <t>Wretched Excess</t>
  </si>
  <si>
    <t>Happy Madison</t>
  </si>
  <si>
    <t>DreamWorks Animation</t>
  </si>
  <si>
    <t>Virgin</t>
  </si>
  <si>
    <t>Machine Gun Preacher</t>
  </si>
  <si>
    <t>action, biography, crime</t>
  </si>
  <si>
    <t>Pursuit</t>
  </si>
  <si>
    <t>Columbia</t>
  </si>
  <si>
    <t>Underdog</t>
  </si>
  <si>
    <t>The Weinstein Company</t>
  </si>
  <si>
    <t>romace</t>
  </si>
  <si>
    <t>Relativity</t>
  </si>
  <si>
    <t>DreamWorks Pictures</t>
  </si>
  <si>
    <t xml:space="preserve">Relativity </t>
  </si>
  <si>
    <t>NC17</t>
  </si>
  <si>
    <t>Summit Entertainment</t>
  </si>
  <si>
    <t>Legendary Pictures</t>
  </si>
  <si>
    <t>The Big Year</t>
  </si>
  <si>
    <t>Sony Pictures Animation</t>
  </si>
  <si>
    <t>Happy Madison Productions</t>
  </si>
  <si>
    <t>Summit</t>
  </si>
  <si>
    <t>Rags to Riches</t>
  </si>
  <si>
    <t>Highlight Communications</t>
  </si>
  <si>
    <t>MGM</t>
  </si>
  <si>
    <t>Liberty Starz</t>
  </si>
  <si>
    <t>Crest</t>
  </si>
  <si>
    <t>Rags To Riches</t>
  </si>
  <si>
    <t xml:space="preserve">Michael Jackson's This Is It </t>
  </si>
  <si>
    <t xml:space="preserve">Tragedy </t>
  </si>
  <si>
    <t>Halloween II</t>
  </si>
  <si>
    <t>Weinstein Co.</t>
  </si>
  <si>
    <t>Miramax</t>
  </si>
  <si>
    <t>Pursuit
</t>
  </si>
  <si>
    <t>love</t>
  </si>
  <si>
    <t>rescue</t>
  </si>
  <si>
    <t>fish out of water</t>
  </si>
  <si>
    <t>rivalry</t>
  </si>
  <si>
    <t>pursuit</t>
  </si>
  <si>
    <t>quest</t>
  </si>
  <si>
    <t>sacrifice</t>
  </si>
  <si>
    <t>escape</t>
  </si>
  <si>
    <t>maturation</t>
  </si>
  <si>
    <t>underdog</t>
  </si>
  <si>
    <t>journey &amp; return</t>
  </si>
  <si>
    <t>Fish Out of Water</t>
  </si>
  <si>
    <t>discovery</t>
  </si>
  <si>
    <t>Overture</t>
  </si>
  <si>
    <t>monster force</t>
  </si>
  <si>
    <t>Independent*</t>
  </si>
  <si>
    <t>crime, thriler</t>
  </si>
  <si>
    <t>riddle</t>
  </si>
  <si>
    <t>tragedy</t>
  </si>
  <si>
    <t>temptation</t>
  </si>
  <si>
    <t>transformation</t>
  </si>
  <si>
    <t>New Line</t>
  </si>
  <si>
    <t>biogrpahy, sport</t>
  </si>
  <si>
    <t>Expelled: No Intelligence Allowed</t>
  </si>
  <si>
    <t xml:space="preserve">documentary </t>
  </si>
  <si>
    <t>% of gross earned abroad</t>
  </si>
  <si>
    <t>Budget ($million) - needs to be converted</t>
  </si>
  <si>
    <t>3:10 to Yuma</t>
  </si>
  <si>
    <t>30 Days of Night</t>
  </si>
  <si>
    <t>Across the Universe</t>
  </si>
  <si>
    <t>Alien vs. Predator -- Requiem</t>
  </si>
  <si>
    <t>Alvin and the Chipmunks</t>
  </si>
  <si>
    <t>American Gangster</t>
  </si>
  <si>
    <t>August Rush</t>
  </si>
  <si>
    <t>Awake</t>
  </si>
  <si>
    <t>Bee Movie</t>
  </si>
  <si>
    <t>Beowulf</t>
  </si>
  <si>
    <t>Blades of Glory</t>
  </si>
  <si>
    <t>Bridge to Terabithia</t>
  </si>
  <si>
    <t>Catch and Release</t>
  </si>
  <si>
    <t>Charlie Wilson's War</t>
  </si>
  <si>
    <t>Daddy Day Camp</t>
  </si>
  <si>
    <t>Dan in Real Life</t>
  </si>
  <si>
    <t>Dead Silence</t>
  </si>
  <si>
    <t>Death Sentence</t>
  </si>
  <si>
    <t>Disturbia</t>
  </si>
  <si>
    <t>Dragon Wars (aka D-War)</t>
  </si>
  <si>
    <t>Enchanted</t>
  </si>
  <si>
    <t>Epic Movie</t>
  </si>
  <si>
    <t>Evan Almightly</t>
  </si>
  <si>
    <t>Fantastic Four: Rise of the Silver Surfer</t>
  </si>
  <si>
    <t>Freedom Writers</t>
  </si>
  <si>
    <t>Georgia Rule</t>
  </si>
  <si>
    <t>Ghost Rider</t>
  </si>
  <si>
    <t>Gone Baby Gone</t>
  </si>
  <si>
    <t>Good Luck Chuck</t>
  </si>
  <si>
    <t>Grindhouse</t>
  </si>
  <si>
    <t>Hairspray</t>
  </si>
  <si>
    <t>Halloween</t>
  </si>
  <si>
    <t>Happily N'Ever After</t>
  </si>
  <si>
    <t>Hitman</t>
  </si>
  <si>
    <t>Hostel Part II</t>
  </si>
  <si>
    <t>Hot Rod</t>
  </si>
  <si>
    <t>I Am Legend</t>
  </si>
  <si>
    <t>I Now Pronounce You Chuck and Larry</t>
  </si>
  <si>
    <t>I Think I Love My Wife</t>
  </si>
  <si>
    <t>In the Land of Women</t>
  </si>
  <si>
    <t>Into the Wild</t>
  </si>
  <si>
    <t>Juno</t>
  </si>
  <si>
    <t>Knocked Up</t>
  </si>
  <si>
    <t>License to Wed</t>
  </si>
  <si>
    <t>Lions for Lambs</t>
  </si>
  <si>
    <t>Live Free or Die Hard</t>
  </si>
  <si>
    <t>Meet the Robinsons</t>
  </si>
  <si>
    <t>Michael Clayton</t>
  </si>
  <si>
    <t>Mr. Brooks</t>
  </si>
  <si>
    <t>Mr. Magorium's Wonder Emporium</t>
  </si>
  <si>
    <t>Mr. Woodcock</t>
  </si>
  <si>
    <t>Music and Lyrics</t>
  </si>
  <si>
    <t>Nancy Drew</t>
  </si>
  <si>
    <t>National Treasure: Book of Secrets</t>
  </si>
  <si>
    <t>Next</t>
  </si>
  <si>
    <t>No Country for Old Men</t>
  </si>
  <si>
    <t>No Reservations</t>
  </si>
  <si>
    <t>Norbit</t>
  </si>
  <si>
    <t>Ocean's 13</t>
  </si>
  <si>
    <t>P.S. I Love You</t>
  </si>
  <si>
    <t>Pathfinder: Legend of the Ghost Warrior</t>
  </si>
  <si>
    <t>Pirates of the Caribbean: At World's End</t>
  </si>
  <si>
    <t>Premonition</t>
  </si>
  <si>
    <t>Ratatouille</t>
  </si>
  <si>
    <t>Reign Over Me</t>
  </si>
  <si>
    <t>Reno 911!: Miami</t>
  </si>
  <si>
    <t>Rush Hour 3</t>
  </si>
  <si>
    <t>Saw IV</t>
  </si>
  <si>
    <t>Shoot 'Em Up</t>
  </si>
  <si>
    <t>Shooter</t>
  </si>
  <si>
    <t>Shrek the Third</t>
  </si>
  <si>
    <t>Sicko</t>
  </si>
  <si>
    <t>Smokin' Aces</t>
  </si>
  <si>
    <t>Spider-Man 3</t>
  </si>
  <si>
    <t>Stomp the Yard</t>
  </si>
  <si>
    <t>Superbad</t>
  </si>
  <si>
    <t>Surf's Up</t>
  </si>
  <si>
    <t>Sweeney Todd: The Demon Barber of Fleet Street</t>
  </si>
  <si>
    <t>Sydney White</t>
  </si>
  <si>
    <t>The Astronaut Farmer</t>
  </si>
  <si>
    <t>The Bourne Ultimatum</t>
  </si>
  <si>
    <t>The Brave One</t>
  </si>
  <si>
    <t>The Bucket List</t>
  </si>
  <si>
    <t>The Darjeeling Limited</t>
  </si>
  <si>
    <t>The Game Plan</t>
  </si>
  <si>
    <t>The Golden Compass</t>
  </si>
  <si>
    <t>The Heartbreak Kid</t>
  </si>
  <si>
    <t>The Hills Have Eyes 2</t>
  </si>
  <si>
    <t>The Invasion</t>
  </si>
  <si>
    <t>The Invisible</t>
  </si>
  <si>
    <t>The Kingdom</t>
  </si>
  <si>
    <t>The Kite Runner</t>
  </si>
  <si>
    <t>The Messengers</t>
  </si>
  <si>
    <t>The Mist</t>
  </si>
  <si>
    <t>The Nanny Diaries</t>
  </si>
  <si>
    <t>The Number 23</t>
  </si>
  <si>
    <t>The Reaping</t>
  </si>
  <si>
    <t>The Simpsons Movie</t>
  </si>
  <si>
    <t>There Will Be Blood</t>
  </si>
  <si>
    <t>This Christmas</t>
  </si>
  <si>
    <t>TMNT</t>
  </si>
  <si>
    <t>Transformers</t>
  </si>
  <si>
    <t>Tyler Perry's Daddy's Little Girls</t>
  </si>
  <si>
    <t>Tyler Perry's Why Did I get Married</t>
  </si>
  <si>
    <t>Vacancy</t>
  </si>
  <si>
    <t>Waitress</t>
  </si>
  <si>
    <t>Walk Hard: The Dewey Cox Story</t>
  </si>
  <si>
    <t>We Own the Night</t>
  </si>
  <si>
    <t>Wild Hogs</t>
  </si>
  <si>
    <t>Zodiac</t>
  </si>
  <si>
    <t xml:space="preserve">Film </t>
  </si>
  <si>
    <t>Major Studio</t>
  </si>
  <si>
    <t>Rotten Tomatoes</t>
  </si>
  <si>
    <t>Audience Score</t>
  </si>
  <si>
    <t>Story</t>
  </si>
  <si>
    <t>Number of Theatres in Opening Weekend</t>
  </si>
  <si>
    <t>Box Office Average per US Cinema (Opening Weekend)</t>
  </si>
  <si>
    <t>Market Profitability</t>
  </si>
  <si>
    <t>Oscar</t>
  </si>
  <si>
    <t>Bafta</t>
  </si>
  <si>
    <t>Source</t>
  </si>
  <si>
    <t>Worldwide</t>
  </si>
  <si>
    <t>($)</t>
  </si>
  <si>
    <t>($m)</t>
  </si>
  <si>
    <t>% of budget recovered</t>
  </si>
  <si>
    <t>Box Office Mojo</t>
  </si>
  <si>
    <t>Average</t>
  </si>
  <si>
    <t>Action</t>
  </si>
  <si>
    <t>Animation</t>
  </si>
  <si>
    <t>Harry Potter and the Order of the Phoenix</t>
  </si>
  <si>
    <t>Adventure</t>
  </si>
  <si>
    <t>Animated</t>
  </si>
  <si>
    <t>Original Screenplay</t>
  </si>
  <si>
    <t>Musical</t>
  </si>
  <si>
    <t>Evan Almighty</t>
  </si>
  <si>
    <t>Best Picture, Director, Supporting Actor, Adapted Screenplay</t>
  </si>
  <si>
    <t>Supporting Actor, Director</t>
  </si>
  <si>
    <t>Biography</t>
  </si>
  <si>
    <t>Romance</t>
  </si>
  <si>
    <t>Western</t>
  </si>
  <si>
    <t>Supporting Actress</t>
  </si>
  <si>
    <t>Leading Actor</t>
  </si>
  <si>
    <t>Stardust</t>
  </si>
  <si>
    <t>Fantasy</t>
  </si>
  <si>
    <t>Documentary</t>
  </si>
  <si>
    <t>Hostel: Part II</t>
  </si>
  <si>
    <t>Sci-Fi</t>
  </si>
  <si>
    <t>Mediaplex</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</si>
</sst>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quot;$&quot;#,##0"/>
  </numFmts>
  <fonts count="32">
    <font>
      <sz val="10.0"/>
      <color rgb="FF000000"/>
      <name val="Arial"/>
    </font>
    <font>
      <b/>
      <sz val="9.0"/>
      <color rgb="FF000000"/>
      <name val="Arial"/>
    </font>
    <font>
      <sz val="9.0"/>
      <color rgb="FF000000"/>
      <name val="Arial"/>
    </font>
    <font/>
    <font>
      <sz val="9.0"/>
    </font>
    <font>
      <u/>
      <color rgb="FF0000FF"/>
    </font>
    <font>
      <u/>
      <color rgb="FF0000FF"/>
    </font>
    <font>
      <b/>
      <sz val="9.0"/>
      <name val="Arial"/>
    </font>
    <font>
      <sz val="9.0"/>
      <name val="Arial"/>
    </font>
    <font>
      <name val="Arial"/>
    </font>
    <font>
      <color rgb="FF000000"/>
      <name val="Arial"/>
    </font>
    <font>
      <sz val="9.0"/>
      <color rgb="FF000000"/>
    </font>
    <font>
      <b/>
      <sz val="9.0"/>
    </font>
    <font>
      <sz val="10.0"/>
      <color rgb="FFB7B7B7"/>
    </font>
    <font>
      <color rgb="FF000000"/>
    </font>
    <font>
      <sz val="9.0"/>
      <color rgb="FFB7B7B7"/>
    </font>
    <font>
      <sz val="9.0"/>
      <color rgb="FFC0C0C0"/>
    </font>
    <font>
      <u/>
      <sz val="10.0"/>
      <color rgb="FF0000FF"/>
      <name val="Arial"/>
    </font>
    <font>
      <u/>
      <sz val="10.0"/>
      <color rgb="FF0000FF"/>
      <name val="Arial"/>
    </font>
    <font>
      <color rgb="FF0000FF"/>
    </font>
    <font>
      <b/>
      <sz val="9.0"/>
      <color rgb="FF000000"/>
    </font>
    <font>
      <i/>
      <sz val="9.0"/>
      <color rgb="FF000000"/>
      <name val="Arial"/>
    </font>
    <font>
      <b/>
      <sz val="9.0"/>
      <color rgb="FFFF00FF"/>
      <name val="Arial"/>
    </font>
    <font>
      <sz val="9.0"/>
      <color rgb="FFFF00FF"/>
    </font>
    <font>
      <sz val="9.0"/>
      <color rgb="FFFF00FF"/>
      <name val="Arial"/>
    </font>
    <font>
      <sz val="9.0"/>
      <color rgb="FFCCCCCC"/>
    </font>
    <font>
      <b/>
      <sz val="9.0"/>
      <color rgb="FFC0C0C0"/>
      <name val="Arial"/>
    </font>
    <font>
      <sz val="9.0"/>
      <color rgb="FFC0C0C0"/>
      <name val="Arial"/>
    </font>
    <font>
      <b/>
      <sz val="9.0"/>
      <color rgb="FFB7B7B7"/>
    </font>
    <font>
      <b/>
      <sz val="9.0"/>
      <color rgb="FFC0C0C0"/>
    </font>
    <font>
      <b/>
      <sz val="9.0"/>
      <color rgb="FFDDDDDD"/>
    </font>
    <font>
      <sz val="9.0"/>
      <color rgb="FFDDDDDD"/>
    </font>
  </fonts>
  <fills count="6">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FBFBFB"/>
        <bgColor rgb="FFFBFBFB"/>
      </patternFill>
    </fill>
    <fill>
      <patternFill patternType="solid">
        <fgColor rgb="FFF6F6F6"/>
        <bgColor rgb="FFF6F6F6"/>
      </patternFill>
    </fill>
  </fills>
  <borders count="3">
    <border>
      <left/>
      <right/>
      <top/>
      <bottom/>
    </border>
    <border>
      <left/>
      <right/>
      <top/>
      <bottom style="thin">
        <color rgb="FFDDDDDD"/>
      </bottom>
    </border>
    <border>
      <left/>
      <right/>
      <top style="thin">
        <color rgb="FFDDDDDD"/>
      </top>
      <bottom/>
    </border>
  </borders>
  <cellStyleXfs count="1">
    <xf borderId="0" fillId="0" fontId="0" numFmtId="0" applyAlignment="1" applyFont="1"/>
  </cellStyleXfs>
  <cellXfs count="336">
    <xf borderId="0" fillId="0" fontId="0" numFmtId="0" xfId="0" applyAlignment="1" applyFont="1">
      <alignment/>
    </xf>
    <xf borderId="0" fillId="2" fontId="1" numFmtId="0" xfId="0" applyAlignment="1" applyFill="1" applyFont="1">
      <alignment horizontal="left" vertical="top" wrapText="1"/>
    </xf>
    <xf borderId="0" fillId="2" fontId="1" numFmtId="0" xfId="0" applyAlignment="1" applyFont="1">
      <alignment vertical="top" wrapText="1"/>
    </xf>
    <xf borderId="1" fillId="2" fontId="1" numFmtId="164" xfId="0" applyAlignment="1" applyBorder="1" applyFont="1" applyNumberFormat="1">
      <alignment horizontal="left" vertical="top" wrapText="1"/>
    </xf>
    <xf borderId="1" fillId="2" fontId="1" numFmtId="0" xfId="0" applyAlignment="1" applyBorder="1" applyFont="1">
      <alignment horizontal="right" vertical="top" wrapText="1"/>
    </xf>
    <xf borderId="0" fillId="2" fontId="1" numFmtId="0" xfId="0" applyAlignment="1" applyFont="1">
      <alignment horizontal="right" vertical="top" wrapText="1"/>
    </xf>
    <xf borderId="0" fillId="2" fontId="1" numFmtId="0" xfId="0" applyAlignment="1" applyFont="1">
      <alignment horizontal="right" vertical="top" wrapText="1"/>
    </xf>
    <xf borderId="0" fillId="2" fontId="1" numFmtId="0" xfId="0" applyAlignment="1" applyFont="1">
      <alignment horizontal="left" vertical="top" wrapText="1"/>
    </xf>
    <xf borderId="0" fillId="2" fontId="1" numFmtId="3" xfId="0" applyAlignment="1" applyFont="1" applyNumberFormat="1">
      <alignment horizontal="right" vertical="top" wrapText="1"/>
    </xf>
    <xf borderId="0" fillId="2" fontId="1" numFmtId="2" xfId="0" applyAlignment="1" applyFont="1" applyNumberFormat="1">
      <alignment horizontal="right" vertical="top" wrapText="1"/>
    </xf>
    <xf borderId="0" fillId="2" fontId="1" numFmtId="1" xfId="0" applyAlignment="1" applyFont="1" applyNumberFormat="1">
      <alignment horizontal="right" vertical="top" wrapText="1"/>
    </xf>
    <xf borderId="0" fillId="2" fontId="1" numFmtId="2" xfId="0" applyAlignment="1" applyFont="1" applyNumberFormat="1">
      <alignment horizontal="left" vertical="top" wrapText="1"/>
    </xf>
    <xf borderId="0" fillId="2" fontId="1" numFmtId="2" xfId="0" applyAlignment="1" applyFont="1" applyNumberFormat="1">
      <alignment horizontal="right" vertical="top" wrapText="1"/>
    </xf>
    <xf borderId="0" fillId="2" fontId="1" numFmtId="0" xfId="0" applyAlignment="1" applyFont="1">
      <alignment horizontal="left" vertical="top"/>
    </xf>
    <xf borderId="0" fillId="2" fontId="1" numFmtId="0" xfId="0" applyAlignment="1" applyFont="1">
      <alignment vertical="top" wrapText="1"/>
    </xf>
    <xf borderId="0" fillId="0" fontId="1" numFmtId="0" xfId="0" applyAlignment="1" applyFont="1">
      <alignment vertical="top" wrapText="1"/>
    </xf>
    <xf borderId="0" fillId="0" fontId="2" numFmtId="0" xfId="0" applyAlignment="1" applyFont="1">
      <alignment horizontal="left" vertical="top"/>
    </xf>
    <xf borderId="0" fillId="0" fontId="2" numFmtId="0" xfId="0" applyAlignment="1" applyFont="1">
      <alignment vertical="top"/>
    </xf>
    <xf borderId="0" fillId="0" fontId="2" numFmtId="0" xfId="0" applyAlignment="1" applyFont="1">
      <alignment horizontal="left" vertical="top"/>
    </xf>
    <xf borderId="0" fillId="0" fontId="2" numFmtId="0" xfId="0" applyAlignment="1" applyFont="1">
      <alignment horizontal="right" vertical="top"/>
    </xf>
    <xf borderId="0" fillId="3" fontId="2" numFmtId="0" xfId="0" applyAlignment="1" applyFill="1" applyFont="1">
      <alignment horizontal="right" vertical="top"/>
    </xf>
    <xf borderId="0" fillId="0" fontId="2" numFmtId="0" xfId="0" applyAlignment="1" applyFont="1">
      <alignment horizontal="right" vertical="top"/>
    </xf>
    <xf borderId="0" fillId="0" fontId="2" numFmtId="3" xfId="0" applyAlignment="1" applyFont="1" applyNumberFormat="1">
      <alignment horizontal="right" vertical="top"/>
    </xf>
    <xf borderId="0" fillId="0" fontId="2" numFmtId="2" xfId="0" applyAlignment="1" applyFont="1" applyNumberFormat="1">
      <alignment horizontal="right" vertical="top"/>
    </xf>
    <xf borderId="0" fillId="3" fontId="2" numFmtId="3" xfId="0" applyAlignment="1" applyFont="1" applyNumberFormat="1">
      <alignment horizontal="right" vertical="top"/>
    </xf>
    <xf borderId="0" fillId="0" fontId="3" numFmtId="0" xfId="0" applyAlignment="1" applyFont="1">
      <alignment/>
    </xf>
    <xf borderId="0" fillId="0" fontId="2" numFmtId="1" xfId="0" applyAlignment="1" applyFont="1" applyNumberFormat="1">
      <alignment horizontal="right" vertical="top"/>
    </xf>
    <xf borderId="0" fillId="0" fontId="2" numFmtId="10" xfId="0" applyAlignment="1" applyFont="1" applyNumberFormat="1">
      <alignment horizontal="right" vertical="top"/>
    </xf>
    <xf borderId="0" fillId="3" fontId="2" numFmtId="0" xfId="0" applyAlignment="1" applyFont="1">
      <alignment horizontal="right" vertical="top"/>
    </xf>
    <xf borderId="0" fillId="0" fontId="4" numFmtId="10" xfId="0" applyAlignment="1" applyFont="1" applyNumberFormat="1">
      <alignment horizontal="left" vertical="top"/>
    </xf>
    <xf borderId="0" fillId="0" fontId="4" numFmtId="10" xfId="0" applyAlignment="1" applyFont="1" applyNumberFormat="1">
      <alignment horizontal="right" vertical="top"/>
    </xf>
    <xf borderId="0" fillId="0" fontId="2" numFmtId="0" xfId="0" applyAlignment="1" applyFont="1">
      <alignment vertical="top"/>
    </xf>
    <xf borderId="0" fillId="0" fontId="5" numFmtId="0" xfId="0" applyAlignment="1" applyFont="1">
      <alignment/>
    </xf>
    <xf borderId="0" fillId="0" fontId="2" numFmtId="0" xfId="0" applyAlignment="1" applyFont="1">
      <alignment vertical="top"/>
    </xf>
    <xf borderId="2" fillId="0" fontId="1" numFmtId="0" xfId="0" applyAlignment="1" applyBorder="1" applyFont="1">
      <alignment vertical="top" wrapText="1"/>
    </xf>
    <xf borderId="0" fillId="0" fontId="2" numFmtId="2" xfId="0" applyAlignment="1" applyFont="1" applyNumberFormat="1">
      <alignment horizontal="right" vertical="top"/>
    </xf>
    <xf borderId="0" fillId="0" fontId="2" numFmtId="4" xfId="0" applyAlignment="1" applyFont="1" applyNumberFormat="1">
      <alignment horizontal="right" vertical="top"/>
    </xf>
    <xf borderId="0" fillId="0" fontId="2" numFmtId="3" xfId="0" applyAlignment="1" applyFont="1" applyNumberFormat="1">
      <alignment horizontal="right" vertical="top"/>
    </xf>
    <xf borderId="0" fillId="0" fontId="2" numFmtId="1" xfId="0" applyAlignment="1" applyFont="1" applyNumberFormat="1">
      <alignment horizontal="right" vertical="top"/>
    </xf>
    <xf borderId="0" fillId="0" fontId="2" numFmtId="0" xfId="0" applyAlignment="1" applyFont="1">
      <alignment vertical="top"/>
    </xf>
    <xf borderId="1" fillId="0" fontId="2" numFmtId="0" xfId="0" applyAlignment="1" applyBorder="1" applyFont="1">
      <alignment horizontal="right" vertical="top"/>
    </xf>
    <xf borderId="1" fillId="3" fontId="2" numFmtId="0" xfId="0" applyAlignment="1" applyBorder="1" applyFont="1">
      <alignment horizontal="right" vertical="top"/>
    </xf>
    <xf borderId="2" fillId="4" fontId="1" numFmtId="0" xfId="0" applyAlignment="1" applyBorder="1" applyFill="1" applyFont="1">
      <alignment vertical="top" wrapText="1"/>
    </xf>
    <xf borderId="2" fillId="5" fontId="1" numFmtId="0" xfId="0" applyAlignment="1" applyBorder="1" applyFill="1" applyFont="1">
      <alignment vertical="top" wrapText="1"/>
    </xf>
    <xf borderId="0" fillId="0" fontId="4" numFmtId="0" xfId="0" applyAlignment="1" applyFont="1">
      <alignment horizontal="left" vertical="top"/>
    </xf>
    <xf borderId="0" fillId="0" fontId="6" numFmtId="0" xfId="0" applyAlignment="1" applyFont="1">
      <alignment/>
    </xf>
    <xf borderId="0" fillId="5" fontId="1" numFmtId="0" xfId="0" applyAlignment="1" applyFont="1">
      <alignment vertical="top" wrapText="1"/>
    </xf>
    <xf borderId="0" fillId="3" fontId="7" numFmtId="0" xfId="0" applyAlignment="1" applyFont="1">
      <alignment vertical="top"/>
    </xf>
    <xf borderId="0" fillId="3" fontId="8" numFmtId="0" xfId="0" applyAlignment="1" applyFont="1">
      <alignment horizontal="left" vertical="top"/>
    </xf>
    <xf borderId="0" fillId="3" fontId="8" numFmtId="0" xfId="0" applyAlignment="1" applyFont="1">
      <alignment vertical="top"/>
    </xf>
    <xf borderId="0" fillId="3" fontId="8" numFmtId="164" xfId="0" applyAlignment="1" applyFont="1" applyNumberFormat="1">
      <alignment horizontal="left" vertical="top"/>
    </xf>
    <xf borderId="0" fillId="3" fontId="8" numFmtId="0" xfId="0" applyAlignment="1" applyFont="1">
      <alignment horizontal="right" vertical="top"/>
    </xf>
    <xf borderId="0" fillId="3" fontId="8" numFmtId="0" xfId="0" applyAlignment="1" applyFont="1">
      <alignment horizontal="right" vertical="top"/>
    </xf>
    <xf borderId="0" fillId="3" fontId="8" numFmtId="0" xfId="0" applyAlignment="1" applyFont="1">
      <alignment horizontal="left" vertical="top"/>
    </xf>
    <xf borderId="0" fillId="3" fontId="8" numFmtId="3" xfId="0" applyAlignment="1" applyFont="1" applyNumberFormat="1">
      <alignment horizontal="right" vertical="top"/>
    </xf>
    <xf borderId="0" fillId="3" fontId="2" numFmtId="2" xfId="0" applyAlignment="1" applyFont="1" applyNumberFormat="1">
      <alignment horizontal="right"/>
    </xf>
    <xf borderId="0" fillId="3" fontId="8" numFmtId="0" xfId="0" applyAlignment="1" applyFont="1">
      <alignment horizontal="right" vertical="top"/>
    </xf>
    <xf borderId="0" fillId="3" fontId="2" numFmtId="0" xfId="0" applyAlignment="1" applyFont="1">
      <alignment horizontal="right" vertical="top"/>
    </xf>
    <xf borderId="0" fillId="3" fontId="2" numFmtId="3" xfId="0" applyAlignment="1" applyFont="1" applyNumberFormat="1">
      <alignment horizontal="right"/>
    </xf>
    <xf borderId="0" fillId="3" fontId="8" numFmtId="10" xfId="0" applyAlignment="1" applyFont="1" applyNumberFormat="1">
      <alignment horizontal="left" vertical="top"/>
    </xf>
    <xf borderId="0" fillId="3" fontId="8" numFmtId="0" xfId="0" applyAlignment="1" applyFont="1">
      <alignment horizontal="left" vertical="top"/>
    </xf>
    <xf borderId="0" fillId="3" fontId="2" numFmtId="0" xfId="0" applyAlignment="1" applyFont="1">
      <alignment horizontal="left" vertical="top"/>
    </xf>
    <xf borderId="0" fillId="3" fontId="8" numFmtId="3" xfId="0" applyAlignment="1" applyFont="1" applyNumberFormat="1">
      <alignment horizontal="right" vertical="top"/>
    </xf>
    <xf borderId="0" fillId="3" fontId="2" numFmtId="0" xfId="0" applyAlignment="1" applyFont="1">
      <alignment horizontal="right" vertical="top"/>
    </xf>
    <xf borderId="0" fillId="3" fontId="8" numFmtId="0" xfId="0" applyAlignment="1" applyFont="1">
      <alignment horizontal="left" vertical="top"/>
    </xf>
    <xf borderId="0" fillId="3" fontId="8" numFmtId="0" xfId="0" applyAlignment="1" applyFont="1">
      <alignment horizontal="left" vertical="top"/>
    </xf>
    <xf borderId="0" fillId="3" fontId="7" numFmtId="0" xfId="0" applyAlignment="1" applyFont="1">
      <alignment horizontal="left" vertical="top"/>
    </xf>
    <xf borderId="0" fillId="3" fontId="9" numFmtId="0" xfId="0" applyAlignment="1" applyFont="1">
      <alignment/>
    </xf>
    <xf borderId="0" fillId="3" fontId="9" numFmtId="0" xfId="0" applyAlignment="1" applyFont="1">
      <alignment/>
    </xf>
    <xf borderId="0" fillId="3" fontId="9" numFmtId="0" xfId="0" applyAlignment="1" applyFont="1">
      <alignment/>
    </xf>
    <xf borderId="0" fillId="3" fontId="10" numFmtId="0" xfId="0" applyAlignment="1" applyFont="1">
      <alignment horizontal="right"/>
    </xf>
    <xf borderId="0" fillId="3" fontId="8" numFmtId="0" xfId="0" applyAlignment="1" applyFont="1">
      <alignment vertical="top"/>
    </xf>
    <xf borderId="0" fillId="0" fontId="1" numFmtId="0" xfId="0" applyAlignment="1" applyFont="1">
      <alignment horizontal="left" vertical="top"/>
    </xf>
    <xf borderId="0" fillId="0" fontId="2" numFmtId="164" xfId="0" applyAlignment="1" applyFont="1" applyNumberFormat="1">
      <alignment horizontal="left" vertical="top"/>
    </xf>
    <xf borderId="0" fillId="0" fontId="2" numFmtId="0" xfId="0" applyAlignment="1" applyFont="1">
      <alignment horizontal="right" vertical="top"/>
    </xf>
    <xf borderId="0" fillId="3" fontId="2" numFmtId="0" xfId="0" applyAlignment="1" applyFont="1">
      <alignment horizontal="left" vertical="top"/>
    </xf>
    <xf borderId="0" fillId="3" fontId="2" numFmtId="0" xfId="0" applyAlignment="1" applyFont="1">
      <alignment horizontal="right" vertical="top"/>
    </xf>
    <xf borderId="0" fillId="0" fontId="2" numFmtId="3" xfId="0" applyAlignment="1" applyFont="1" applyNumberFormat="1">
      <alignment horizontal="right" vertical="top"/>
    </xf>
    <xf borderId="0" fillId="0" fontId="2" numFmtId="0" xfId="0" applyAlignment="1" applyFont="1">
      <alignment horizontal="left" vertical="top"/>
    </xf>
    <xf borderId="0" fillId="3" fontId="2" numFmtId="0" xfId="0" applyAlignment="1" applyFont="1">
      <alignment horizontal="left" vertical="top"/>
    </xf>
    <xf borderId="0" fillId="0" fontId="2" numFmtId="3" xfId="0" applyAlignment="1" applyFont="1" applyNumberFormat="1">
      <alignment horizontal="right"/>
    </xf>
    <xf borderId="0" fillId="0" fontId="2" numFmtId="0" xfId="0" applyAlignment="1" applyFont="1">
      <alignment horizontal="left" vertical="top"/>
    </xf>
    <xf borderId="0" fillId="0" fontId="11" numFmtId="0" xfId="0" applyAlignment="1" applyFont="1">
      <alignment horizontal="right"/>
    </xf>
    <xf borderId="0" fillId="0" fontId="2" numFmtId="0" xfId="0" applyAlignment="1" applyFont="1">
      <alignment horizontal="right"/>
    </xf>
    <xf borderId="0" fillId="0" fontId="2" numFmtId="0" xfId="0" applyAlignment="1" applyFont="1">
      <alignment/>
    </xf>
    <xf borderId="0" fillId="0" fontId="7" numFmtId="0" xfId="0" applyAlignment="1" applyFont="1">
      <alignment horizontal="left" vertical="top"/>
    </xf>
    <xf borderId="0" fillId="0" fontId="8" numFmtId="0" xfId="0" applyAlignment="1" applyFont="1">
      <alignment horizontal="left" vertical="top"/>
    </xf>
    <xf borderId="0" fillId="0" fontId="8" numFmtId="164" xfId="0" applyAlignment="1" applyFont="1" applyNumberFormat="1">
      <alignment horizontal="left" vertical="top"/>
    </xf>
    <xf borderId="0" fillId="0" fontId="8" numFmtId="0" xfId="0" applyAlignment="1" applyFont="1">
      <alignment horizontal="right" vertical="top"/>
    </xf>
    <xf borderId="0" fillId="0" fontId="8" numFmtId="0" xfId="0" applyAlignment="1" applyFont="1">
      <alignment horizontal="right" vertical="top"/>
    </xf>
    <xf borderId="0" fillId="0" fontId="8" numFmtId="3" xfId="0" applyAlignment="1" applyFont="1" applyNumberFormat="1">
      <alignment horizontal="right" vertical="top"/>
    </xf>
    <xf borderId="0" fillId="0" fontId="8" numFmtId="2" xfId="0" applyAlignment="1" applyFont="1" applyNumberFormat="1">
      <alignment horizontal="right" vertical="top"/>
    </xf>
    <xf borderId="0" fillId="0" fontId="8" numFmtId="3" xfId="0" applyAlignment="1" applyFont="1" applyNumberFormat="1">
      <alignment horizontal="right" vertical="top"/>
    </xf>
    <xf borderId="0" fillId="0" fontId="8" numFmtId="3" xfId="0" applyAlignment="1" applyFont="1" applyNumberFormat="1">
      <alignment horizontal="right" vertical="top"/>
    </xf>
    <xf borderId="0" fillId="0" fontId="8" numFmtId="10" xfId="0" applyAlignment="1" applyFont="1" applyNumberFormat="1">
      <alignment horizontal="left" vertical="top"/>
    </xf>
    <xf borderId="0" fillId="0" fontId="2" numFmtId="0" xfId="0" applyAlignment="1" applyFont="1">
      <alignment horizontal="right" vertical="top"/>
    </xf>
    <xf borderId="0" fillId="0" fontId="8" numFmtId="0" xfId="0" applyAlignment="1" applyFont="1">
      <alignment horizontal="left" vertical="top"/>
    </xf>
    <xf borderId="0" fillId="0" fontId="8" numFmtId="0" xfId="0" applyAlignment="1" applyFont="1">
      <alignment horizontal="left" vertical="top"/>
    </xf>
    <xf borderId="0" fillId="0" fontId="9" numFmtId="0" xfId="0" applyAlignment="1" applyFont="1">
      <alignment/>
    </xf>
    <xf borderId="0" fillId="0" fontId="8" numFmtId="0" xfId="0" applyAlignment="1" applyFont="1">
      <alignment horizontal="left" vertical="top"/>
    </xf>
    <xf borderId="0" fillId="0" fontId="12" numFmtId="0" xfId="0" applyAlignment="1" applyFont="1">
      <alignment/>
    </xf>
    <xf borderId="0" fillId="3" fontId="4" numFmtId="0" xfId="0" applyAlignment="1" applyFont="1">
      <alignment horizontal="left" vertical="top"/>
    </xf>
    <xf borderId="0" fillId="0" fontId="4" numFmtId="0" xfId="0" applyAlignment="1" applyFont="1">
      <alignment/>
    </xf>
    <xf borderId="0" fillId="0" fontId="3" numFmtId="0" xfId="0" applyAlignment="1" applyFont="1">
      <alignment horizontal="left"/>
    </xf>
    <xf borderId="0" fillId="0" fontId="4" numFmtId="0" xfId="0" applyAlignment="1" applyFont="1">
      <alignment horizontal="left" vertical="top"/>
    </xf>
    <xf borderId="0" fillId="0" fontId="4" numFmtId="0" xfId="0" applyAlignment="1" applyFont="1">
      <alignment horizontal="right" vertical="top"/>
    </xf>
    <xf borderId="0" fillId="0" fontId="3" numFmtId="0" xfId="0" applyAlignment="1" applyFont="1">
      <alignment horizontal="right"/>
    </xf>
    <xf borderId="0" fillId="0" fontId="13" numFmtId="0" xfId="0" applyAlignment="1" applyFont="1">
      <alignment horizontal="right"/>
    </xf>
    <xf borderId="0" fillId="0" fontId="3" numFmtId="2" xfId="0" applyAlignment="1" applyFont="1" applyNumberFormat="1">
      <alignment horizontal="right"/>
    </xf>
    <xf borderId="0" fillId="0" fontId="14" numFmtId="0" xfId="0" applyAlignment="1" applyFont="1">
      <alignment horizontal="right"/>
    </xf>
    <xf borderId="0" fillId="0" fontId="15" numFmtId="3" xfId="0" applyAlignment="1" applyFont="1" applyNumberFormat="1">
      <alignment horizontal="right"/>
    </xf>
    <xf borderId="0" fillId="0" fontId="3" numFmtId="10" xfId="0" applyAlignment="1" applyFont="1" applyNumberFormat="1">
      <alignment horizontal="left"/>
    </xf>
    <xf borderId="0" fillId="0" fontId="4" numFmtId="0" xfId="0" applyAlignment="1" applyFont="1">
      <alignment horizontal="left" vertical="top"/>
    </xf>
    <xf borderId="0" fillId="0" fontId="8" numFmtId="0" xfId="0" applyAlignment="1" applyFont="1">
      <alignment/>
    </xf>
    <xf borderId="0" fillId="0" fontId="9" numFmtId="0" xfId="0" applyAlignment="1" applyFont="1">
      <alignment horizontal="right"/>
    </xf>
    <xf borderId="0" fillId="0" fontId="8" numFmtId="10" xfId="0" applyAlignment="1" applyFont="1" applyNumberFormat="1">
      <alignment horizontal="left" vertical="top"/>
    </xf>
    <xf borderId="0" fillId="0" fontId="12" numFmtId="0" xfId="0" applyAlignment="1" applyFont="1">
      <alignment horizontal="left" vertical="top"/>
    </xf>
    <xf borderId="0" fillId="0" fontId="11" numFmtId="0" xfId="0" applyAlignment="1" applyFont="1">
      <alignment horizontal="left" vertical="top"/>
    </xf>
    <xf borderId="0" fillId="0" fontId="4" numFmtId="0" xfId="0" applyAlignment="1" applyFont="1">
      <alignment horizontal="left" vertical="top"/>
    </xf>
    <xf borderId="0" fillId="0" fontId="11" numFmtId="0" xfId="0" applyAlignment="1" applyFont="1">
      <alignment horizontal="right" vertical="top"/>
    </xf>
    <xf borderId="0" fillId="0" fontId="4" numFmtId="0" xfId="0" applyAlignment="1" applyFont="1">
      <alignment horizontal="right" vertical="top"/>
    </xf>
    <xf borderId="0" fillId="0" fontId="11" numFmtId="2" xfId="0" applyAlignment="1" applyFont="1" applyNumberFormat="1">
      <alignment horizontal="right" vertical="top"/>
    </xf>
    <xf borderId="0" fillId="0" fontId="16" numFmtId="2" xfId="0" applyAlignment="1" applyFont="1" applyNumberFormat="1">
      <alignment horizontal="right" vertical="top"/>
    </xf>
    <xf borderId="0" fillId="0" fontId="4" numFmtId="3" xfId="0" applyAlignment="1" applyFont="1" applyNumberFormat="1">
      <alignment horizontal="right"/>
    </xf>
    <xf borderId="0" fillId="0" fontId="11" numFmtId="2" xfId="0" applyAlignment="1" applyFont="1" applyNumberFormat="1">
      <alignment horizontal="right" vertical="top"/>
    </xf>
    <xf borderId="0" fillId="0" fontId="16" numFmtId="0" xfId="0" applyAlignment="1" applyFont="1">
      <alignment horizontal="right" vertical="top"/>
    </xf>
    <xf borderId="0" fillId="0" fontId="4" numFmtId="10" xfId="0" applyAlignment="1" applyFont="1" applyNumberFormat="1">
      <alignment horizontal="left" vertical="top"/>
    </xf>
    <xf borderId="0" fillId="0" fontId="4" numFmtId="0" xfId="0" applyAlignment="1" applyFont="1">
      <alignment horizontal="left" vertical="top"/>
    </xf>
    <xf borderId="0" fillId="0" fontId="4" numFmtId="0" xfId="0" applyAlignment="1" applyFont="1">
      <alignment horizontal="left" vertical="top"/>
    </xf>
    <xf borderId="0" fillId="0" fontId="16" numFmtId="0" xfId="0" applyAlignment="1" applyFont="1">
      <alignment horizontal="left" vertical="top"/>
    </xf>
    <xf borderId="0" fillId="0" fontId="15" numFmtId="0" xfId="0" applyAlignment="1" applyFont="1">
      <alignment horizontal="right" vertical="top"/>
    </xf>
    <xf borderId="0" fillId="0" fontId="11" numFmtId="0" xfId="0" applyAlignment="1" applyFont="1">
      <alignment horizontal="right" vertical="top"/>
    </xf>
    <xf borderId="0" fillId="0" fontId="16" numFmtId="0" xfId="0" applyAlignment="1" applyFont="1">
      <alignment horizontal="right" vertical="top"/>
    </xf>
    <xf borderId="0" fillId="0" fontId="12" numFmtId="0" xfId="0" applyAlignment="1" applyFont="1">
      <alignment horizontal="left" vertical="top"/>
    </xf>
    <xf borderId="0" fillId="0" fontId="4" numFmtId="0" xfId="0" applyAlignment="1" applyFont="1">
      <alignment horizontal="right" vertical="top"/>
    </xf>
    <xf borderId="0" fillId="0" fontId="4" numFmtId="2" xfId="0" applyAlignment="1" applyFont="1" applyNumberFormat="1">
      <alignment horizontal="right" vertical="top"/>
    </xf>
    <xf borderId="0" fillId="0" fontId="4" numFmtId="3" xfId="0" applyAlignment="1" applyFont="1" applyNumberFormat="1">
      <alignment horizontal="right" vertical="top"/>
    </xf>
    <xf borderId="0" fillId="0" fontId="4" numFmtId="2" xfId="0" applyAlignment="1" applyFont="1" applyNumberFormat="1">
      <alignment horizontal="right" vertical="top"/>
    </xf>
    <xf borderId="0" fillId="3" fontId="4" numFmtId="2" xfId="0" applyAlignment="1" applyFont="1" applyNumberFormat="1">
      <alignment horizontal="right" vertical="top"/>
    </xf>
    <xf borderId="0" fillId="3" fontId="12" numFmtId="0" xfId="0" applyAlignment="1" applyFont="1">
      <alignment horizontal="left" vertical="top"/>
    </xf>
    <xf borderId="0" fillId="3" fontId="4" numFmtId="0" xfId="0" applyAlignment="1" applyFont="1">
      <alignment horizontal="left" vertical="top"/>
    </xf>
    <xf borderId="0" fillId="3" fontId="4" numFmtId="0" xfId="0" applyAlignment="1" applyFont="1">
      <alignment horizontal="right" vertical="top"/>
    </xf>
    <xf borderId="0" fillId="3" fontId="11" numFmtId="0" xfId="0" applyAlignment="1" applyFont="1">
      <alignment horizontal="right" vertical="top"/>
    </xf>
    <xf borderId="0" fillId="0" fontId="17" numFmtId="0" xfId="0" applyAlignment="1" applyFont="1">
      <alignment vertical="top"/>
    </xf>
    <xf borderId="0" fillId="0" fontId="18" numFmtId="0" xfId="0" applyAlignment="1" applyFont="1">
      <alignment vertical="top"/>
    </xf>
    <xf borderId="0" fillId="0" fontId="4" numFmtId="0" xfId="0" applyAlignment="1" applyFont="1">
      <alignment horizontal="right" vertical="top"/>
    </xf>
    <xf borderId="0" fillId="0" fontId="19" numFmtId="0" xfId="0" applyAlignment="1" applyFont="1">
      <alignment/>
    </xf>
    <xf borderId="0" fillId="0" fontId="20" numFmtId="0" xfId="0" applyAlignment="1" applyFont="1">
      <alignment horizontal="left" vertical="top"/>
    </xf>
    <xf borderId="0" fillId="0" fontId="11" numFmtId="0" xfId="0" applyAlignment="1" applyFont="1">
      <alignment horizontal="left" vertical="top"/>
    </xf>
    <xf borderId="0" fillId="0" fontId="11" numFmtId="0" xfId="0" applyAlignment="1" applyFont="1">
      <alignment horizontal="left" vertical="top"/>
    </xf>
    <xf borderId="0" fillId="0" fontId="11" numFmtId="0" xfId="0" applyAlignment="1" applyFont="1">
      <alignment horizontal="right" vertical="top"/>
    </xf>
    <xf borderId="0" fillId="0" fontId="11" numFmtId="10" xfId="0" applyAlignment="1" applyFont="1" applyNumberFormat="1">
      <alignment horizontal="left" vertical="top"/>
    </xf>
    <xf borderId="0" fillId="0" fontId="11" numFmtId="0" xfId="0" applyAlignment="1" applyFont="1">
      <alignment horizontal="left" vertical="top"/>
    </xf>
    <xf borderId="0" fillId="0" fontId="4" numFmtId="0" xfId="0" applyAlignment="1" applyFont="1">
      <alignment vertical="top"/>
    </xf>
    <xf borderId="0" fillId="0" fontId="21" numFmtId="0" xfId="0" applyAlignment="1" applyFont="1">
      <alignment vertical="top"/>
    </xf>
    <xf borderId="0" fillId="0" fontId="15" numFmtId="3" xfId="0" applyAlignment="1" applyFont="1" applyNumberFormat="1">
      <alignment horizontal="right" vertical="top"/>
    </xf>
    <xf borderId="0" fillId="0" fontId="4" numFmtId="10" xfId="0" applyAlignment="1" applyFont="1" applyNumberFormat="1">
      <alignment horizontal="right" vertical="top"/>
    </xf>
    <xf borderId="0" fillId="0" fontId="4" numFmtId="10" xfId="0" applyAlignment="1" applyFont="1" applyNumberFormat="1">
      <alignment horizontal="left" vertical="top"/>
    </xf>
    <xf borderId="0" fillId="0" fontId="4" numFmtId="10" xfId="0" applyAlignment="1" applyFont="1" applyNumberFormat="1">
      <alignment horizontal="right" vertical="top"/>
    </xf>
    <xf borderId="0" fillId="0" fontId="3" numFmtId="0" xfId="0" applyAlignment="1" applyFont="1">
      <alignment/>
    </xf>
    <xf borderId="0" fillId="0" fontId="15" numFmtId="0" xfId="0" applyAlignment="1" applyFont="1">
      <alignment horizontal="right" vertical="top"/>
    </xf>
    <xf borderId="0" fillId="0" fontId="15" numFmtId="3" xfId="0" applyAlignment="1" applyFont="1" applyNumberFormat="1">
      <alignment horizontal="right" vertical="top"/>
    </xf>
    <xf borderId="0" fillId="0" fontId="4" numFmtId="10" xfId="0" applyAlignment="1" applyFont="1" applyNumberFormat="1">
      <alignment horizontal="right" vertical="top"/>
    </xf>
    <xf borderId="1" fillId="2" fontId="1" numFmtId="0" xfId="0" applyAlignment="1" applyBorder="1" applyFont="1">
      <alignment horizontal="left" vertical="top" wrapText="1"/>
    </xf>
    <xf borderId="0" fillId="2" fontId="22" numFmtId="3" xfId="0" applyAlignment="1" applyFont="1" applyNumberFormat="1">
      <alignment horizontal="right" vertical="top" wrapText="1"/>
    </xf>
    <xf borderId="0" fillId="2" fontId="1" numFmtId="1" xfId="0" applyAlignment="1" applyFont="1" applyNumberFormat="1">
      <alignment horizontal="right" vertical="top" wrapText="1"/>
    </xf>
    <xf borderId="0" fillId="2" fontId="1" numFmtId="10" xfId="0" applyAlignment="1" applyFont="1" applyNumberFormat="1">
      <alignment horizontal="right" vertical="top" wrapText="1"/>
    </xf>
    <xf borderId="0" fillId="2" fontId="1" numFmtId="2" xfId="0" applyAlignment="1" applyFont="1" applyNumberFormat="1">
      <alignment horizontal="right" vertical="top" wrapText="1"/>
    </xf>
    <xf borderId="0" fillId="0" fontId="4" numFmtId="1" xfId="0" applyAlignment="1" applyFont="1" applyNumberFormat="1">
      <alignment horizontal="left" vertical="top"/>
    </xf>
    <xf borderId="0" fillId="0" fontId="4" numFmtId="3" xfId="0" applyAlignment="1" applyFont="1" applyNumberFormat="1">
      <alignment horizontal="right" vertical="top"/>
    </xf>
    <xf borderId="0" fillId="0" fontId="4" numFmtId="1" xfId="0" applyAlignment="1" applyFont="1" applyNumberFormat="1">
      <alignment horizontal="right" vertical="top"/>
    </xf>
    <xf borderId="0" fillId="0" fontId="11" numFmtId="3" xfId="0" applyAlignment="1" applyFont="1" applyNumberFormat="1">
      <alignment horizontal="right" vertical="top"/>
    </xf>
    <xf borderId="0" fillId="0" fontId="11" numFmtId="1" xfId="0" applyAlignment="1" applyFont="1" applyNumberFormat="1">
      <alignment horizontal="right" vertical="top"/>
    </xf>
    <xf borderId="0" fillId="0" fontId="23" numFmtId="3" xfId="0" applyAlignment="1" applyFont="1" applyNumberFormat="1">
      <alignment horizontal="right" vertical="top"/>
    </xf>
    <xf borderId="0" fillId="0" fontId="11" numFmtId="10" xfId="0" applyAlignment="1" applyFont="1" applyNumberFormat="1">
      <alignment horizontal="right" vertical="top"/>
    </xf>
    <xf borderId="2" fillId="0" fontId="12" numFmtId="0" xfId="0" applyAlignment="1" applyBorder="1" applyFont="1">
      <alignment horizontal="left" vertical="top"/>
    </xf>
    <xf borderId="0" fillId="0" fontId="23" numFmtId="3" xfId="0" applyAlignment="1" applyFont="1" applyNumberFormat="1">
      <alignment horizontal="right"/>
    </xf>
    <xf borderId="0" fillId="0" fontId="24" numFmtId="3" xfId="0" applyAlignment="1" applyFont="1" applyNumberFormat="1">
      <alignment horizontal="right" vertical="top"/>
    </xf>
    <xf borderId="0" fillId="0" fontId="4" numFmtId="10" xfId="0" applyAlignment="1" applyFont="1" applyNumberFormat="1">
      <alignment horizontal="right" vertical="top"/>
    </xf>
    <xf borderId="0" fillId="0" fontId="8" numFmtId="10" xfId="0" applyAlignment="1" applyFont="1" applyNumberFormat="1">
      <alignment horizontal="right" vertical="top"/>
    </xf>
    <xf borderId="0" fillId="0" fontId="8" numFmtId="10" xfId="0" applyAlignment="1" applyFont="1" applyNumberFormat="1">
      <alignment horizontal="right" vertical="top"/>
    </xf>
    <xf borderId="1" fillId="3" fontId="2" numFmtId="0" xfId="0" applyAlignment="1" applyBorder="1" applyFont="1">
      <alignment horizontal="left" vertical="top"/>
    </xf>
    <xf borderId="1" fillId="0" fontId="2" numFmtId="0" xfId="0" applyAlignment="1" applyBorder="1" applyFont="1">
      <alignment horizontal="left" vertical="top"/>
    </xf>
    <xf borderId="1" fillId="0" fontId="4" numFmtId="0" xfId="0" applyAlignment="1" applyBorder="1" applyFont="1">
      <alignment horizontal="left" vertical="top"/>
    </xf>
    <xf borderId="1" fillId="0" fontId="11" numFmtId="0" xfId="0" applyAlignment="1" applyBorder="1" applyFont="1">
      <alignment horizontal="left" vertical="top"/>
    </xf>
    <xf borderId="2" fillId="3" fontId="7" numFmtId="0" xfId="0" applyAlignment="1" applyBorder="1" applyFont="1">
      <alignment vertical="top"/>
    </xf>
    <xf borderId="1" fillId="3" fontId="8" numFmtId="0" xfId="0" applyAlignment="1" applyBorder="1" applyFont="1">
      <alignment horizontal="left" vertical="top"/>
    </xf>
    <xf borderId="0" fillId="3" fontId="24" numFmtId="3" xfId="0" applyAlignment="1" applyFont="1" applyNumberFormat="1">
      <alignment horizontal="right" vertical="top"/>
    </xf>
    <xf borderId="0" fillId="3" fontId="8" numFmtId="10" xfId="0" applyAlignment="1" applyFont="1" applyNumberFormat="1">
      <alignment horizontal="right" vertical="top"/>
    </xf>
    <xf borderId="0" fillId="3" fontId="8" numFmtId="10" xfId="0" applyAlignment="1" applyFont="1" applyNumberFormat="1">
      <alignment horizontal="right" vertical="top"/>
    </xf>
    <xf borderId="1" fillId="0" fontId="4" numFmtId="0" xfId="0" applyAlignment="1" applyBorder="1" applyFont="1">
      <alignment horizontal="left" vertical="top"/>
    </xf>
    <xf borderId="0" fillId="0" fontId="23" numFmtId="3" xfId="0" applyAlignment="1" applyFont="1" applyNumberFormat="1">
      <alignment horizontal="right" vertical="top"/>
    </xf>
    <xf borderId="2" fillId="0" fontId="7" numFmtId="0" xfId="0" applyAlignment="1" applyBorder="1" applyFont="1">
      <alignment horizontal="left" vertical="top"/>
    </xf>
    <xf borderId="1" fillId="0" fontId="8" numFmtId="0" xfId="0" applyAlignment="1" applyBorder="1" applyFont="1">
      <alignment horizontal="left" vertical="top"/>
    </xf>
    <xf borderId="2" fillId="0" fontId="1" numFmtId="0" xfId="0" applyAlignment="1" applyBorder="1" applyFont="1">
      <alignment horizontal="left" vertical="top"/>
    </xf>
    <xf borderId="0" fillId="0" fontId="24" numFmtId="3" xfId="0" applyAlignment="1" applyFont="1" applyNumberFormat="1">
      <alignment horizontal="right"/>
    </xf>
    <xf borderId="0" fillId="0" fontId="24" numFmtId="3" xfId="0" applyAlignment="1" applyFont="1" applyNumberFormat="1">
      <alignment horizontal="right" vertical="top"/>
    </xf>
    <xf borderId="0" fillId="3" fontId="24" numFmtId="3" xfId="0" applyAlignment="1" applyFont="1" applyNumberFormat="1">
      <alignment horizontal="right" vertical="top"/>
    </xf>
    <xf borderId="0" fillId="0" fontId="8" numFmtId="10" xfId="0" applyAlignment="1" applyFont="1" applyNumberFormat="1">
      <alignment horizontal="right" vertical="top"/>
    </xf>
    <xf borderId="0" fillId="3" fontId="8" numFmtId="0" xfId="0" applyAlignment="1" applyFont="1">
      <alignment horizontal="left" vertical="top"/>
    </xf>
    <xf borderId="0" fillId="0" fontId="11" numFmtId="10" xfId="0" applyAlignment="1" applyFont="1" applyNumberFormat="1">
      <alignment horizontal="right" vertical="top"/>
    </xf>
    <xf borderId="0" fillId="0" fontId="11" numFmtId="10" xfId="0" applyAlignment="1" applyFont="1" applyNumberFormat="1">
      <alignment horizontal="right" vertical="top"/>
    </xf>
    <xf borderId="0" fillId="3" fontId="2" numFmtId="0" xfId="0" applyAlignment="1" applyFont="1">
      <alignment vertical="top"/>
    </xf>
    <xf borderId="0" fillId="4" fontId="1" numFmtId="0" xfId="0" applyAlignment="1" applyFont="1">
      <alignment vertical="top" wrapText="1"/>
    </xf>
    <xf borderId="0" fillId="0" fontId="9" numFmtId="0" xfId="0" applyAlignment="1" applyFont="1">
      <alignment horizontal="left"/>
    </xf>
    <xf borderId="0" fillId="0" fontId="23" numFmtId="3" xfId="0" applyAlignment="1" applyFont="1" applyNumberFormat="1">
      <alignment horizontal="right"/>
    </xf>
    <xf borderId="0" fillId="0" fontId="3" numFmtId="10" xfId="0" applyAlignment="1" applyFont="1" applyNumberFormat="1">
      <alignment horizontal="right"/>
    </xf>
    <xf borderId="0" fillId="0" fontId="3" numFmtId="10" xfId="0" applyAlignment="1" applyFont="1" applyNumberFormat="1">
      <alignment horizontal="right"/>
    </xf>
    <xf borderId="1" fillId="2" fontId="1" numFmtId="164" xfId="0" applyAlignment="1" applyBorder="1" applyFont="1" applyNumberFormat="1">
      <alignment horizontal="right" vertical="top" wrapText="1"/>
    </xf>
    <xf borderId="0" fillId="2" fontId="1" numFmtId="3" xfId="0" applyAlignment="1" applyFont="1" applyNumberFormat="1">
      <alignment horizontal="left" vertical="top" wrapText="1"/>
    </xf>
    <xf borderId="0" fillId="2" fontId="1" numFmtId="1" xfId="0" applyAlignment="1" applyFont="1" applyNumberFormat="1">
      <alignment horizontal="left" vertical="top" wrapText="1"/>
    </xf>
    <xf borderId="0" fillId="2" fontId="1" numFmtId="1" xfId="0" applyAlignment="1" applyFont="1" applyNumberFormat="1">
      <alignment horizontal="left" vertical="top" wrapText="1"/>
    </xf>
    <xf borderId="0" fillId="2" fontId="1" numFmtId="2" xfId="0" applyAlignment="1" applyFont="1" applyNumberFormat="1">
      <alignment horizontal="left" vertical="top" wrapText="1"/>
    </xf>
    <xf borderId="0" fillId="0" fontId="2" numFmtId="3" xfId="0" applyAlignment="1" applyFont="1" applyNumberFormat="1">
      <alignment vertical="top"/>
    </xf>
    <xf borderId="0" fillId="0" fontId="2" numFmtId="1" xfId="0" applyAlignment="1" applyFont="1" applyNumberFormat="1">
      <alignment vertical="top"/>
    </xf>
    <xf borderId="0" fillId="3" fontId="2" numFmtId="0" xfId="0" applyAlignment="1" applyFont="1">
      <alignment vertical="top"/>
    </xf>
    <xf borderId="0" fillId="0" fontId="2" numFmtId="3" xfId="0" applyAlignment="1" applyFont="1" applyNumberFormat="1">
      <alignment vertical="top"/>
    </xf>
    <xf borderId="0" fillId="0" fontId="2" numFmtId="2" xfId="0" applyAlignment="1" applyFont="1" applyNumberFormat="1">
      <alignment vertical="top"/>
    </xf>
    <xf borderId="0" fillId="0" fontId="1" numFmtId="2" xfId="0" applyAlignment="1" applyFont="1" applyNumberFormat="1">
      <alignment horizontal="right" vertical="top"/>
    </xf>
    <xf borderId="0" fillId="0" fontId="1" numFmtId="2" xfId="0" applyAlignment="1" applyFont="1" applyNumberFormat="1">
      <alignment horizontal="right" vertical="top"/>
    </xf>
    <xf borderId="0" fillId="0" fontId="2" numFmtId="1" xfId="0" applyAlignment="1" applyFont="1" applyNumberFormat="1">
      <alignment vertical="top"/>
    </xf>
    <xf borderId="0" fillId="3" fontId="8" numFmtId="0" xfId="0" applyAlignment="1" applyFont="1">
      <alignment horizontal="left" vertical="top"/>
    </xf>
    <xf borderId="0" fillId="3" fontId="8" numFmtId="3" xfId="0" applyAlignment="1" applyFont="1" applyNumberFormat="1">
      <alignment horizontal="left" vertical="top"/>
    </xf>
    <xf borderId="0" fillId="3" fontId="2" numFmtId="3" xfId="0" applyAlignment="1" applyFont="1" applyNumberFormat="1">
      <alignment horizontal="left"/>
    </xf>
    <xf borderId="0" fillId="3" fontId="2" numFmtId="1" xfId="0" applyAlignment="1" applyFont="1" applyNumberFormat="1">
      <alignment horizontal="left"/>
    </xf>
    <xf borderId="0" fillId="3" fontId="8" numFmtId="10" xfId="0" applyAlignment="1" applyFont="1" applyNumberFormat="1">
      <alignment horizontal="left" vertical="top"/>
    </xf>
    <xf borderId="0" fillId="3" fontId="2" numFmtId="10" xfId="0" applyAlignment="1" applyFont="1" applyNumberFormat="1">
      <alignment horizontal="left"/>
    </xf>
    <xf borderId="0" fillId="3" fontId="8" numFmtId="3" xfId="0" applyAlignment="1" applyFont="1" applyNumberFormat="1">
      <alignment horizontal="left" vertical="top"/>
    </xf>
    <xf borderId="0" fillId="0" fontId="2" numFmtId="0" xfId="0" applyAlignment="1" applyFont="1">
      <alignment horizontal="left" vertical="top"/>
    </xf>
    <xf borderId="0" fillId="3" fontId="2" numFmtId="0" xfId="0" applyAlignment="1" applyFont="1">
      <alignment horizontal="left"/>
    </xf>
    <xf borderId="0" fillId="0" fontId="2" numFmtId="3" xfId="0" applyAlignment="1" applyFont="1" applyNumberFormat="1">
      <alignment horizontal="left" vertical="top"/>
    </xf>
    <xf borderId="0" fillId="0" fontId="2" numFmtId="3" xfId="0" applyAlignment="1" applyFont="1" applyNumberFormat="1">
      <alignment horizontal="left" vertical="top"/>
    </xf>
    <xf borderId="0" fillId="0" fontId="2" numFmtId="4" xfId="0" applyAlignment="1" applyFont="1" applyNumberFormat="1">
      <alignment horizontal="left" vertical="top"/>
    </xf>
    <xf borderId="0" fillId="0" fontId="2" numFmtId="10" xfId="0" applyAlignment="1" applyFont="1" applyNumberFormat="1">
      <alignment horizontal="left" vertical="top"/>
    </xf>
    <xf borderId="0" fillId="0" fontId="2" numFmtId="3" xfId="0" applyAlignment="1" applyFont="1" applyNumberFormat="1">
      <alignment horizontal="left" vertical="top"/>
    </xf>
    <xf borderId="0" fillId="0" fontId="2" numFmtId="10" xfId="0" applyAlignment="1" applyFont="1" applyNumberFormat="1">
      <alignment horizontal="left" vertical="top"/>
    </xf>
    <xf borderId="0" fillId="0" fontId="2" numFmtId="0" xfId="0" applyAlignment="1" applyFont="1">
      <alignment horizontal="left" vertical="top"/>
    </xf>
    <xf borderId="0" fillId="0" fontId="2" numFmtId="0" xfId="0" applyAlignment="1" applyFont="1">
      <alignment horizontal="left"/>
    </xf>
    <xf borderId="0" fillId="3" fontId="2" numFmtId="0" xfId="0" applyAlignment="1" applyFont="1">
      <alignment horizontal="left" vertical="top"/>
    </xf>
    <xf borderId="0" fillId="0" fontId="2" numFmtId="0" xfId="0" applyAlignment="1" applyFont="1">
      <alignment/>
    </xf>
    <xf borderId="0" fillId="0" fontId="4" numFmtId="0" xfId="0" applyAlignment="1" applyFont="1">
      <alignment horizontal="left"/>
    </xf>
    <xf borderId="0" fillId="0" fontId="3" numFmtId="0" xfId="0" applyAlignment="1" applyFont="1">
      <alignment horizontal="left"/>
    </xf>
    <xf borderId="0" fillId="0" fontId="8" numFmtId="0" xfId="0" applyAlignment="1" applyFont="1">
      <alignment horizontal="left" vertical="top"/>
    </xf>
    <xf borderId="0" fillId="0" fontId="8" numFmtId="3" xfId="0" applyAlignment="1" applyFont="1" applyNumberFormat="1">
      <alignment horizontal="left" vertical="top"/>
    </xf>
    <xf borderId="0" fillId="0" fontId="8" numFmtId="3" xfId="0" applyAlignment="1" applyFont="1" applyNumberFormat="1">
      <alignment horizontal="left" vertical="top"/>
    </xf>
    <xf borderId="0" fillId="0" fontId="25" numFmtId="0" xfId="0" applyAlignment="1" applyFont="1">
      <alignment horizontal="left" vertical="top"/>
    </xf>
    <xf borderId="0" fillId="0" fontId="16" numFmtId="0" xfId="0" applyAlignment="1" applyFont="1">
      <alignment horizontal="left" vertical="top"/>
    </xf>
    <xf borderId="0" fillId="0" fontId="25" numFmtId="0" xfId="0" applyAlignment="1" applyFont="1">
      <alignment horizontal="left" vertical="top"/>
    </xf>
    <xf borderId="0" fillId="0" fontId="23" numFmtId="0" xfId="0" applyAlignment="1" applyFont="1">
      <alignment horizontal="left" vertical="top"/>
    </xf>
    <xf borderId="0" fillId="0" fontId="23" numFmtId="0" xfId="0" applyAlignment="1" applyFont="1">
      <alignment horizontal="left" vertical="top"/>
    </xf>
    <xf borderId="0" fillId="0" fontId="23" numFmtId="0" xfId="0" applyAlignment="1" applyFont="1">
      <alignment horizontal="left" vertical="top"/>
    </xf>
    <xf borderId="0" fillId="0" fontId="23" numFmtId="0" xfId="0" applyAlignment="1" applyFont="1">
      <alignment horizontal="left" vertical="top"/>
    </xf>
    <xf borderId="0" fillId="0" fontId="23" numFmtId="10" xfId="0" applyAlignment="1" applyFont="1" applyNumberFormat="1">
      <alignment horizontal="left" vertical="top"/>
    </xf>
    <xf borderId="0" fillId="0" fontId="15" numFmtId="0" xfId="0" applyAlignment="1" applyFont="1">
      <alignment horizontal="left" vertical="top"/>
    </xf>
    <xf borderId="0" fillId="0" fontId="3" numFmtId="0" xfId="0" applyAlignment="1" applyFont="1">
      <alignment horizontal="left" vertical="top"/>
    </xf>
    <xf borderId="0" fillId="0" fontId="15" numFmtId="0" xfId="0" applyAlignment="1" applyFont="1">
      <alignment horizontal="left" vertical="top"/>
    </xf>
    <xf borderId="0" fillId="0" fontId="13" numFmtId="0" xfId="0" applyAlignment="1" applyFont="1">
      <alignment/>
    </xf>
    <xf borderId="0" fillId="0" fontId="4" numFmtId="0" xfId="0" applyAlignment="1" applyFont="1">
      <alignment/>
    </xf>
    <xf borderId="0" fillId="0" fontId="3" numFmtId="10" xfId="0" applyAlignment="1" applyFont="1" applyNumberFormat="1">
      <alignment/>
    </xf>
    <xf borderId="0" fillId="2" fontId="22" numFmtId="0" xfId="0" applyAlignment="1" applyFont="1">
      <alignment horizontal="right" vertical="top" wrapText="1"/>
    </xf>
    <xf borderId="0" fillId="0" fontId="7" numFmtId="0" xfId="0" applyAlignment="1" applyFont="1">
      <alignment horizontal="left"/>
    </xf>
    <xf borderId="0" fillId="0" fontId="8" numFmtId="0" xfId="0" applyAlignment="1" applyFont="1">
      <alignment/>
    </xf>
    <xf borderId="0" fillId="0" fontId="8" numFmtId="0" xfId="0" applyAlignment="1" applyFont="1">
      <alignment horizontal="left"/>
    </xf>
    <xf borderId="0" fillId="0" fontId="8" numFmtId="0" xfId="0" applyAlignment="1" applyFont="1">
      <alignment horizontal="right"/>
    </xf>
    <xf borderId="0" fillId="0" fontId="8" numFmtId="3" xfId="0" applyAlignment="1" applyFont="1" applyNumberFormat="1">
      <alignment horizontal="right"/>
    </xf>
    <xf borderId="0" fillId="0" fontId="8" numFmtId="0" xfId="0" applyAlignment="1" applyFont="1">
      <alignment horizontal="right"/>
    </xf>
    <xf borderId="0" fillId="0" fontId="7" numFmtId="0" xfId="0" applyAlignment="1" applyFont="1">
      <alignment/>
    </xf>
    <xf borderId="0" fillId="0" fontId="8" numFmtId="0" xfId="0" applyAlignment="1" applyFont="1">
      <alignment/>
    </xf>
    <xf borderId="0" fillId="0" fontId="8" numFmtId="165" xfId="0" applyAlignment="1" applyFont="1" applyNumberFormat="1">
      <alignment horizontal="right"/>
    </xf>
    <xf borderId="0" fillId="0" fontId="8" numFmtId="0" xfId="0" applyAlignment="1" applyFont="1">
      <alignment horizontal="right"/>
    </xf>
    <xf borderId="0" fillId="0" fontId="7" numFmtId="0" xfId="0" applyAlignment="1" applyFont="1">
      <alignment/>
    </xf>
    <xf borderId="0" fillId="0" fontId="26" numFmtId="0" xfId="0" applyAlignment="1" applyFont="1">
      <alignment/>
    </xf>
    <xf borderId="0" fillId="0" fontId="27" numFmtId="0" xfId="0" applyAlignment="1" applyFont="1">
      <alignment/>
    </xf>
    <xf borderId="1" fillId="0" fontId="8" numFmtId="0" xfId="0" applyAlignment="1" applyBorder="1" applyFont="1">
      <alignment horizontal="right" vertical="top"/>
    </xf>
    <xf borderId="0" fillId="0" fontId="26" numFmtId="165" xfId="0" applyAlignment="1" applyFont="1" applyNumberFormat="1">
      <alignment horizontal="right"/>
    </xf>
    <xf borderId="0" fillId="0" fontId="26" numFmtId="0" xfId="0" applyAlignment="1" applyFont="1">
      <alignment horizontal="right"/>
    </xf>
    <xf borderId="0" fillId="0" fontId="26" numFmtId="3" xfId="0" applyAlignment="1" applyFont="1" applyNumberFormat="1">
      <alignment horizontal="right"/>
    </xf>
    <xf borderId="0" fillId="0" fontId="26" numFmtId="0" xfId="0" applyAlignment="1" applyFont="1">
      <alignment horizontal="right"/>
    </xf>
    <xf borderId="1" fillId="3" fontId="8" numFmtId="0" xfId="0" applyAlignment="1" applyBorder="1" applyFont="1">
      <alignment horizontal="right" vertical="top"/>
    </xf>
    <xf borderId="0" fillId="0" fontId="27" numFmtId="165" xfId="0" applyAlignment="1" applyFont="1" applyNumberFormat="1">
      <alignment horizontal="right"/>
    </xf>
    <xf borderId="0" fillId="0" fontId="27" numFmtId="0" xfId="0" applyAlignment="1" applyFont="1">
      <alignment horizontal="right"/>
    </xf>
    <xf borderId="0" fillId="0" fontId="27" numFmtId="3" xfId="0" applyAlignment="1" applyFont="1" applyNumberFormat="1">
      <alignment horizontal="right"/>
    </xf>
    <xf borderId="0" fillId="0" fontId="27" numFmtId="0" xfId="0" applyAlignment="1" applyFont="1">
      <alignment horizontal="right"/>
    </xf>
    <xf borderId="1" fillId="0" fontId="4" numFmtId="0" xfId="0" applyAlignment="1" applyBorder="1" applyFont="1">
      <alignment horizontal="right" vertical="top"/>
    </xf>
    <xf borderId="1" fillId="0" fontId="11" numFmtId="0" xfId="0" applyAlignment="1" applyBorder="1" applyFont="1">
      <alignment horizontal="right" vertical="top"/>
    </xf>
    <xf borderId="0" fillId="0" fontId="11" numFmtId="0" xfId="0" applyAlignment="1" applyFont="1">
      <alignment horizontal="right" vertical="top"/>
    </xf>
    <xf borderId="0" fillId="0" fontId="26" numFmtId="0" xfId="0" applyAlignment="1" applyFont="1">
      <alignment/>
    </xf>
    <xf borderId="0" fillId="0" fontId="27" numFmtId="0" xfId="0" applyAlignment="1" applyFont="1">
      <alignment/>
    </xf>
    <xf borderId="0" fillId="0" fontId="27" numFmtId="0" xfId="0" applyAlignment="1" applyFont="1">
      <alignment horizontal="right"/>
    </xf>
    <xf borderId="0" fillId="3" fontId="8" numFmtId="0" xfId="0" applyAlignment="1" applyFont="1">
      <alignment/>
    </xf>
    <xf borderId="0" fillId="0" fontId="4" numFmtId="0" xfId="0" applyAlignment="1" applyFont="1">
      <alignment horizontal="right"/>
    </xf>
    <xf borderId="0" fillId="0" fontId="15" numFmtId="0" xfId="0" applyAlignment="1" applyFont="1">
      <alignment horizontal="right"/>
    </xf>
    <xf borderId="0" fillId="0" fontId="4" numFmtId="2" xfId="0" applyAlignment="1" applyFont="1" applyNumberFormat="1">
      <alignment horizontal="right"/>
    </xf>
    <xf borderId="0" fillId="0" fontId="4" numFmtId="10" xfId="0" applyAlignment="1" applyFont="1" applyNumberFormat="1">
      <alignment horizontal="right"/>
    </xf>
    <xf borderId="0" fillId="0" fontId="4" numFmtId="10" xfId="0" applyAlignment="1" applyFont="1" applyNumberFormat="1">
      <alignment horizontal="left"/>
    </xf>
    <xf borderId="0" fillId="3" fontId="8" numFmtId="0" xfId="0" applyAlignment="1" applyFont="1">
      <alignment/>
    </xf>
    <xf borderId="0" fillId="0" fontId="1" numFmtId="0" xfId="0" applyAlignment="1" applyFont="1">
      <alignment/>
    </xf>
    <xf borderId="0" fillId="0" fontId="2" numFmtId="0" xfId="0" applyAlignment="1" applyFont="1">
      <alignment/>
    </xf>
    <xf borderId="0" fillId="0" fontId="2" numFmtId="0" xfId="0" applyAlignment="1" applyFont="1">
      <alignment/>
    </xf>
    <xf borderId="0" fillId="0" fontId="2" numFmtId="165"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0" xfId="0" applyAlignment="1" applyFont="1">
      <alignment horizontal="right"/>
    </xf>
    <xf borderId="0" fillId="0" fontId="11" numFmtId="10" xfId="0" applyAlignment="1" applyFont="1" applyNumberFormat="1">
      <alignment horizontal="left" vertical="top"/>
    </xf>
    <xf borderId="0" fillId="0" fontId="4" numFmtId="0" xfId="0" applyAlignment="1" applyFont="1">
      <alignment horizontal="left"/>
    </xf>
    <xf borderId="0" fillId="0" fontId="11" numFmtId="0" xfId="0" applyAlignment="1" applyFont="1">
      <alignment horizontal="right"/>
    </xf>
    <xf borderId="0" fillId="0" fontId="8" numFmtId="0" xfId="0" applyAlignment="1" applyFont="1">
      <alignment horizontal="right"/>
    </xf>
    <xf borderId="0" fillId="3" fontId="2" numFmtId="0" xfId="0" applyAlignment="1" applyFont="1">
      <alignment horizontal="right"/>
    </xf>
    <xf borderId="0" fillId="3" fontId="8" numFmtId="0" xfId="0" applyAlignment="1" applyFont="1">
      <alignment/>
    </xf>
    <xf borderId="0" fillId="0" fontId="4" numFmtId="0" xfId="0" applyFont="1"/>
    <xf borderId="0" fillId="3" fontId="20" numFmtId="0" xfId="0" applyAlignment="1" applyFont="1">
      <alignment horizontal="left" vertical="top"/>
    </xf>
    <xf borderId="0" fillId="0" fontId="20" numFmtId="0" xfId="0" applyAlignment="1" applyFont="1">
      <alignment horizontal="left" vertical="top"/>
    </xf>
    <xf borderId="0" fillId="0" fontId="28" numFmtId="4" xfId="0" applyAlignment="1" applyFont="1" applyNumberFormat="1">
      <alignment horizontal="left" vertical="top"/>
    </xf>
    <xf borderId="0" fillId="0" fontId="29" numFmtId="0" xfId="0" applyAlignment="1" applyFont="1">
      <alignment horizontal="left" vertical="top"/>
    </xf>
    <xf borderId="0" fillId="0" fontId="12" numFmtId="10" xfId="0" applyAlignment="1" applyFont="1" applyNumberFormat="1">
      <alignment horizontal="left" vertical="top"/>
    </xf>
    <xf borderId="0" fillId="3" fontId="30" numFmtId="0" xfId="0" applyAlignment="1" applyFont="1">
      <alignment horizontal="left" vertical="top"/>
    </xf>
    <xf borderId="0" fillId="3" fontId="20" numFmtId="0" xfId="0" applyAlignment="1" applyFont="1">
      <alignment horizontal="left" vertical="top"/>
    </xf>
    <xf borderId="0" fillId="0" fontId="12" numFmtId="0" xfId="0" applyAlignment="1" applyFont="1">
      <alignment horizontal="left" vertical="top"/>
    </xf>
    <xf borderId="0" fillId="0" fontId="20" numFmtId="0" xfId="0" applyAlignment="1" applyFont="1">
      <alignment horizontal="left" vertical="top"/>
    </xf>
    <xf borderId="0" fillId="0" fontId="11" numFmtId="10" xfId="0" applyAlignment="1" applyFont="1" applyNumberFormat="1">
      <alignment horizontal="left" vertical="top"/>
    </xf>
    <xf borderId="0" fillId="0" fontId="29" numFmtId="0" xfId="0" applyAlignment="1" applyFont="1">
      <alignment horizontal="left" vertical="top"/>
    </xf>
    <xf borderId="0" fillId="0" fontId="16" numFmtId="0" xfId="0" applyAlignment="1" applyFont="1">
      <alignment horizontal="left" vertical="top"/>
    </xf>
    <xf borderId="0" fillId="3" fontId="11" numFmtId="0" xfId="0" applyAlignment="1" applyFont="1">
      <alignment horizontal="left" vertical="top"/>
    </xf>
    <xf borderId="0" fillId="0" fontId="4" numFmtId="3" xfId="0" applyAlignment="1" applyFont="1" applyNumberFormat="1">
      <alignment horizontal="left" vertical="top"/>
    </xf>
    <xf borderId="0" fillId="0" fontId="11" numFmtId="3" xfId="0" applyAlignment="1" applyFont="1" applyNumberFormat="1">
      <alignment horizontal="left" vertical="top"/>
    </xf>
    <xf borderId="0" fillId="0" fontId="15" numFmtId="4" xfId="0" applyAlignment="1" applyFont="1" applyNumberFormat="1">
      <alignment horizontal="left" vertical="top"/>
    </xf>
    <xf borderId="0" fillId="0" fontId="4" numFmtId="4" xfId="0" applyAlignment="1" applyFont="1" applyNumberFormat="1">
      <alignment horizontal="left" vertical="top"/>
    </xf>
    <xf borderId="0" fillId="0" fontId="16" numFmtId="4" xfId="0" applyAlignment="1" applyFont="1" applyNumberFormat="1">
      <alignment horizontal="left" vertical="top"/>
    </xf>
    <xf borderId="0" fillId="3" fontId="31" numFmtId="0" xfId="0" applyAlignment="1" applyFont="1">
      <alignment horizontal="left" vertical="top"/>
    </xf>
    <xf borderId="0" fillId="3" fontId="11" numFmtId="0" xfId="0" applyAlignment="1" applyFont="1">
      <alignment horizontal="left" vertical="top"/>
    </xf>
    <xf borderId="0" fillId="0" fontId="15" numFmtId="4" xfId="0" applyAlignment="1" applyFont="1" applyNumberFormat="1">
      <alignment horizontal="left" vertical="top"/>
    </xf>
    <xf borderId="0" fillId="3" fontId="31" numFmtId="0" xfId="0" applyAlignment="1" applyFont="1">
      <alignment horizontal="left" vertical="top"/>
    </xf>
    <xf borderId="0" fillId="3" fontId="31" numFmtId="0" xfId="0" applyAlignment="1" applyFont="1">
      <alignment horizontal="left" vertical="top"/>
    </xf>
    <xf borderId="0" fillId="0" fontId="16" numFmtId="4" xfId="0" applyAlignment="1" applyFont="1" applyNumberFormat="1">
      <alignment horizontal="left" vertical="top"/>
    </xf>
    <xf borderId="0" fillId="3" fontId="31" numFmtId="165" xfId="0" applyAlignment="1" applyFont="1" applyNumberFormat="1">
      <alignment horizontal="left" vertical="top"/>
    </xf>
    <xf borderId="0" fillId="3" fontId="31" numFmtId="165" xfId="0" applyAlignment="1" applyFont="1" applyNumberForma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www.amazon.com/gp/product/B00LWY5B52/?tag=titb-20" TargetMode="External"/><Relationship Id="rId194" Type="http://schemas.openxmlformats.org/officeDocument/2006/relationships/hyperlink" Target="http://www.amazon.com/gp/product/B00NQFLZW8/?tag=titb-20" TargetMode="External"/><Relationship Id="rId193" Type="http://schemas.openxmlformats.org/officeDocument/2006/relationships/hyperlink" Target="http://www.amazon.com/gp/product/B00PTOYJJ0/?tag=titb-20" TargetMode="External"/><Relationship Id="rId192" Type="http://schemas.openxmlformats.org/officeDocument/2006/relationships/hyperlink" Target="http://www.amazon.com/gp/product/B00S8P05OK/?tag=titb-20" TargetMode="External"/><Relationship Id="rId191" Type="http://schemas.openxmlformats.org/officeDocument/2006/relationships/hyperlink" Target="http://www.amazon.com/gp/product/B00JXCZKU6/?tag=titb-20" TargetMode="External"/><Relationship Id="rId187" Type="http://schemas.openxmlformats.org/officeDocument/2006/relationships/hyperlink" Target="http://www.amazon.com/gp/product/B00KNOVIOU/?tag=titb-20" TargetMode="External"/><Relationship Id="rId186" Type="http://schemas.openxmlformats.org/officeDocument/2006/relationships/hyperlink" Target="http://www.amazon.com/gp/product/B00PGV8UV4/?tag=titb-20" TargetMode="External"/><Relationship Id="rId185" Type="http://schemas.openxmlformats.org/officeDocument/2006/relationships/hyperlink" Target="http://www.amazon.com/gp/product/B00S7HRCKY/?tag=titb-20" TargetMode="External"/><Relationship Id="rId184" Type="http://schemas.openxmlformats.org/officeDocument/2006/relationships/hyperlink" Target="http://www.amazon.com/gp/product/B00JJHEVKA/?tag=titb-20" TargetMode="External"/><Relationship Id="rId189" Type="http://schemas.openxmlformats.org/officeDocument/2006/relationships/hyperlink" Target="http://www.amazon.com/gp/product/B00QQW1VJA/?tag=titb-20" TargetMode="External"/><Relationship Id="rId188" Type="http://schemas.openxmlformats.org/officeDocument/2006/relationships/hyperlink" Target="http://www.amazon.com/gp/product/B00KL5HW9Q/?tag=titb-20" TargetMode="External"/><Relationship Id="rId183" Type="http://schemas.openxmlformats.org/officeDocument/2006/relationships/hyperlink" Target="http://www.amazon.com/gp/product/B00RNRD7Y4/?tag=titb-20" TargetMode="External"/><Relationship Id="rId182" Type="http://schemas.openxmlformats.org/officeDocument/2006/relationships/hyperlink" Target="http://www.amazon.com/gp/product/B00O96JHQE/?tag=titb-20" TargetMode="External"/><Relationship Id="rId181" Type="http://schemas.openxmlformats.org/officeDocument/2006/relationships/hyperlink" Target="http://www.amazon.com/gp/product/B00LXLN4W6/?tag=titb-20" TargetMode="External"/><Relationship Id="rId180" Type="http://schemas.openxmlformats.org/officeDocument/2006/relationships/hyperlink" Target="http://www.amazon.com/gp/product/B00J5A1V5Y/?tag=titb-20" TargetMode="External"/><Relationship Id="rId176" Type="http://schemas.openxmlformats.org/officeDocument/2006/relationships/hyperlink" Target="http://www.amazon.com/gp/product/B00YIHMBFI/?tag=titb-20" TargetMode="External"/><Relationship Id="rId175" Type="http://schemas.openxmlformats.org/officeDocument/2006/relationships/hyperlink" Target="http://www.amazon.com/gp/product/B00TPELV50/?tag=titb-20" TargetMode="External"/><Relationship Id="rId174" Type="http://schemas.openxmlformats.org/officeDocument/2006/relationships/hyperlink" Target="http://www.amazon.com/gp/product/B00KVLQT6M/?tag=titb-20" TargetMode="External"/><Relationship Id="rId173" Type="http://schemas.openxmlformats.org/officeDocument/2006/relationships/hyperlink" Target="http://www.amazon.com/gp/product/B00NY4UIKG/?tag=titb-20" TargetMode="External"/><Relationship Id="rId179" Type="http://schemas.openxmlformats.org/officeDocument/2006/relationships/hyperlink" Target="http://www.amazon.com/gp/product/B00OCDSPK8/?tag=titb-20" TargetMode="External"/><Relationship Id="rId178" Type="http://schemas.openxmlformats.org/officeDocument/2006/relationships/hyperlink" Target="http://www.amazon.com/gp/product/B00OM69HZW/?tag=titb-20" TargetMode="External"/><Relationship Id="rId177" Type="http://schemas.openxmlformats.org/officeDocument/2006/relationships/hyperlink" Target="http://www.amazon.com/gp/product/B00KW274SM/?tag=titb-20" TargetMode="External"/><Relationship Id="rId198" Type="http://schemas.openxmlformats.org/officeDocument/2006/relationships/hyperlink" Target="http://www.amazon.com/gp/product/B00S65U63W/?tag=titb-20" TargetMode="External"/><Relationship Id="rId197" Type="http://schemas.openxmlformats.org/officeDocument/2006/relationships/hyperlink" Target="http://www.amazon.com/gp/product/B00QRPEZ3K/?tag=titb-20" TargetMode="External"/><Relationship Id="rId196" Type="http://schemas.openxmlformats.org/officeDocument/2006/relationships/hyperlink" Target="http://www.amazon.com/gp/product/B00JJH4GAU/?tag=titb-20" TargetMode="External"/><Relationship Id="rId195" Type="http://schemas.openxmlformats.org/officeDocument/2006/relationships/hyperlink" Target="http://www.amazon.com/gp/product/B00LGIO8X0/?tag=titb-20" TargetMode="External"/><Relationship Id="rId199" Type="http://schemas.openxmlformats.org/officeDocument/2006/relationships/hyperlink" Target="http://www.amazon.com/gp/product/B00ST1Q90C/?tag=titb-20" TargetMode="External"/><Relationship Id="rId150" Type="http://schemas.openxmlformats.org/officeDocument/2006/relationships/hyperlink" Target="http://www.amazon.com/gp/product/B00KYKNHME/?tag=titb-20" TargetMode="External"/><Relationship Id="rId392" Type="http://schemas.openxmlformats.org/officeDocument/2006/relationships/hyperlink" Target="http://www.amazon.com/gp/product/B0090EIILU/?tag=titb-20" TargetMode="External"/><Relationship Id="rId391" Type="http://schemas.openxmlformats.org/officeDocument/2006/relationships/hyperlink" Target="http://www.amazon.com/gp/product/B00C1BU7V8/?tag=titb-20" TargetMode="External"/><Relationship Id="rId390" Type="http://schemas.openxmlformats.org/officeDocument/2006/relationships/hyperlink" Target="http://www.amazon.com/gp/product/B00A6N773O/?tag=titb-20" TargetMode="External"/><Relationship Id="rId1" Type="http://schemas.openxmlformats.org/officeDocument/2006/relationships/hyperlink" Target="http://www.amazon.com/gp/product/B01A1IZLAO/?tag=titb-20" TargetMode="External"/><Relationship Id="rId2" Type="http://schemas.openxmlformats.org/officeDocument/2006/relationships/hyperlink" Target="http://www.amazon.com/gp/product/B01133UU4S/?tag=titb-20" TargetMode="External"/><Relationship Id="rId3" Type="http://schemas.openxmlformats.org/officeDocument/2006/relationships/hyperlink" Target="http://www.amazon.com/gp/product/B017HYSN0A/?tag=titb-20" TargetMode="External"/><Relationship Id="rId149" Type="http://schemas.openxmlformats.org/officeDocument/2006/relationships/hyperlink" Target="http://www.amazon.com/gp/product/B00JEK7QAE/?tag=titb-20" TargetMode="External"/><Relationship Id="rId4" Type="http://schemas.openxmlformats.org/officeDocument/2006/relationships/hyperlink" Target="http://www.amazon.com/gp/product/B018F03RL0/?tag=titb-20" TargetMode="External"/><Relationship Id="rId148" Type="http://schemas.openxmlformats.org/officeDocument/2006/relationships/hyperlink" Target="http://www.amazon.com/gp/product/B00NM7IR26/?tag=titb-20" TargetMode="External"/><Relationship Id="rId9" Type="http://schemas.openxmlformats.org/officeDocument/2006/relationships/hyperlink" Target="http://www.amazon.com/gp/product/B015D4H780/?tag=titb-20" TargetMode="External"/><Relationship Id="rId143" Type="http://schemas.openxmlformats.org/officeDocument/2006/relationships/hyperlink" Target="http://www.amazon.com/gp/product/B00KW25MFY/?tag=titb-20" TargetMode="External"/><Relationship Id="rId385" Type="http://schemas.openxmlformats.org/officeDocument/2006/relationships/hyperlink" Target="http://www.amazon.com/gp/product/B008K3HRF0/?tag=titb-20" TargetMode="External"/><Relationship Id="rId142" Type="http://schemas.openxmlformats.org/officeDocument/2006/relationships/hyperlink" Target="http://www.amazon.com/gp/product/B00P7PK6JS/?tag=titb-20" TargetMode="External"/><Relationship Id="rId384" Type="http://schemas.openxmlformats.org/officeDocument/2006/relationships/hyperlink" Target="http://www.amazon.com/gp/product/B009NPKTN6/?tag=titb-20" TargetMode="External"/><Relationship Id="rId141" Type="http://schemas.openxmlformats.org/officeDocument/2006/relationships/hyperlink" Target="http://www.amazon.com/gp/product/B00OH74BXY/?tag=titb-20" TargetMode="External"/><Relationship Id="rId383" Type="http://schemas.openxmlformats.org/officeDocument/2006/relationships/hyperlink" Target="http://www.amazon.com/gp/product/B008Z9YLV2/?tag=titb-20" TargetMode="External"/><Relationship Id="rId140" Type="http://schemas.openxmlformats.org/officeDocument/2006/relationships/hyperlink" Target="http://www.amazon.com/gp/product/B00JPNZPCG/?tag=titb-20" TargetMode="External"/><Relationship Id="rId382" Type="http://schemas.openxmlformats.org/officeDocument/2006/relationships/hyperlink" Target="http://www.amazon.com/gp/product/B0088WG89O/?tag=titb-20" TargetMode="External"/><Relationship Id="rId5" Type="http://schemas.openxmlformats.org/officeDocument/2006/relationships/hyperlink" Target="http://www.amazon.com/gp/product/B019EG160I/?tag=titb-20" TargetMode="External"/><Relationship Id="rId147" Type="http://schemas.openxmlformats.org/officeDocument/2006/relationships/hyperlink" Target="http://www.amazon.com/gp/product/B00TU9UFTS/?tag=titb-20" TargetMode="External"/><Relationship Id="rId389" Type="http://schemas.openxmlformats.org/officeDocument/2006/relationships/hyperlink" Target="http://www.amazon.com/gp/product/B009HV2JT8/?tag=titb-20" TargetMode="External"/><Relationship Id="rId6" Type="http://schemas.openxmlformats.org/officeDocument/2006/relationships/hyperlink" Target="http://www.amazon.com/gp/product/B015D4GZCE/?tag=titb-20" TargetMode="External"/><Relationship Id="rId146" Type="http://schemas.openxmlformats.org/officeDocument/2006/relationships/hyperlink" Target="http://www.amazon.com/gp/product/B00LP9G64O/?tag=titb-20" TargetMode="External"/><Relationship Id="rId388" Type="http://schemas.openxmlformats.org/officeDocument/2006/relationships/hyperlink" Target="http://www.amazon.com/gp/product/B0094M2O7C/?tag=titb-20" TargetMode="External"/><Relationship Id="rId7" Type="http://schemas.openxmlformats.org/officeDocument/2006/relationships/hyperlink" Target="http://www.amazon.com/gp/product/B00VLV8BNA/?tag=titb-20" TargetMode="External"/><Relationship Id="rId145" Type="http://schemas.openxmlformats.org/officeDocument/2006/relationships/hyperlink" Target="http://www.amazon.com/gp/product/B018UL4Q4G/?tag=titb-20" TargetMode="External"/><Relationship Id="rId387" Type="http://schemas.openxmlformats.org/officeDocument/2006/relationships/hyperlink" Target="http://www.amazon.com/gp/product/B009M1ACO2/?tag=titb-20" TargetMode="External"/><Relationship Id="rId8" Type="http://schemas.openxmlformats.org/officeDocument/2006/relationships/hyperlink" Target="http://www.amazon.com/gp/product/B00T9DLXYQ/?tag=titb-20" TargetMode="External"/><Relationship Id="rId144" Type="http://schemas.openxmlformats.org/officeDocument/2006/relationships/hyperlink" Target="http://www.amazon.com/gp/product/B00QROJ94Q/?tag=titb-20" TargetMode="External"/><Relationship Id="rId386" Type="http://schemas.openxmlformats.org/officeDocument/2006/relationships/hyperlink" Target="http://www.amazon.com/gp/product/B009M1ACO2/?tag=titb-20" TargetMode="External"/><Relationship Id="rId381" Type="http://schemas.openxmlformats.org/officeDocument/2006/relationships/hyperlink" Target="http://www.amazon.com/gp/product/B0088TG252/?tag=titb-20" TargetMode="External"/><Relationship Id="rId380" Type="http://schemas.openxmlformats.org/officeDocument/2006/relationships/hyperlink" Target="http://www.amazon.com/gp/product/B00APJLY0Q/?tag=titb-20" TargetMode="External"/><Relationship Id="rId139" Type="http://schemas.openxmlformats.org/officeDocument/2006/relationships/hyperlink" Target="http://www.amazon.com/gp/product/B00L83TQR6/?tag=titb-20" TargetMode="External"/><Relationship Id="rId138" Type="http://schemas.openxmlformats.org/officeDocument/2006/relationships/hyperlink" Target="http://www.amazon.com/gp/product/B015K53VXW/?tag=titb-20" TargetMode="External"/><Relationship Id="rId137" Type="http://schemas.openxmlformats.org/officeDocument/2006/relationships/hyperlink" Target="http://www.amazon.com/gp/product/B00PRXDUE8/?tag=titb-20" TargetMode="External"/><Relationship Id="rId379" Type="http://schemas.openxmlformats.org/officeDocument/2006/relationships/hyperlink" Target="http://www.amazon.com/gp/product/B0086DBE62/?tag=titb-20" TargetMode="External"/><Relationship Id="rId132" Type="http://schemas.openxmlformats.org/officeDocument/2006/relationships/hyperlink" Target="http://www.amazon.com/gp/product/B00RFHVCFI/?tag=titb-20" TargetMode="External"/><Relationship Id="rId374" Type="http://schemas.openxmlformats.org/officeDocument/2006/relationships/hyperlink" Target="http://www.amazon.com/gp/product/B00AMBH70S/?tag=titb-20" TargetMode="External"/><Relationship Id="rId131" Type="http://schemas.openxmlformats.org/officeDocument/2006/relationships/hyperlink" Target="http://www.amazon.com/gp/product/B00TYBBYK6/?tag=titb-20" TargetMode="External"/><Relationship Id="rId373" Type="http://schemas.openxmlformats.org/officeDocument/2006/relationships/hyperlink" Target="http://www.amazon.com/gp/product/B00A0SLTCU/?tag=titb-20" TargetMode="External"/><Relationship Id="rId130" Type="http://schemas.openxmlformats.org/officeDocument/2006/relationships/hyperlink" Target="http://www.amazon.com/gp/product/B016KAAFEO/?tag=titb-20" TargetMode="External"/><Relationship Id="rId372" Type="http://schemas.openxmlformats.org/officeDocument/2006/relationships/hyperlink" Target="http://www.amazon.com/gp/product/B009AJDDQU/?tag=titb-20" TargetMode="External"/><Relationship Id="rId371" Type="http://schemas.openxmlformats.org/officeDocument/2006/relationships/hyperlink" Target="http://www.amazon.com/gp/product/B0097EZ36Q/?tag=titb-20" TargetMode="External"/><Relationship Id="rId136" Type="http://schemas.openxmlformats.org/officeDocument/2006/relationships/hyperlink" Target="http://www.amazon.com/gp/product/B00MBWN6UG/?tag=titb-20" TargetMode="External"/><Relationship Id="rId378" Type="http://schemas.openxmlformats.org/officeDocument/2006/relationships/hyperlink" Target="http://www.amazon.com/gp/product/B00APUQT7I/?tag=titb-20" TargetMode="External"/><Relationship Id="rId135" Type="http://schemas.openxmlformats.org/officeDocument/2006/relationships/hyperlink" Target="http://www.amazon.com/gp/product/B00SNEGFNG/?tag=titb-20" TargetMode="External"/><Relationship Id="rId377" Type="http://schemas.openxmlformats.org/officeDocument/2006/relationships/hyperlink" Target="http://www.amazon.com/gp/product/B009WUAK2M/?tag=titb-20" TargetMode="External"/><Relationship Id="rId134" Type="http://schemas.openxmlformats.org/officeDocument/2006/relationships/hyperlink" Target="http://www.amazon.com/gp/product/B00TPJE3ZK/?tag=titb-20" TargetMode="External"/><Relationship Id="rId376" Type="http://schemas.openxmlformats.org/officeDocument/2006/relationships/hyperlink" Target="http://www.amazon.com/gp/product/B00CRWJ5GO/?tag=titb-20" TargetMode="External"/><Relationship Id="rId133" Type="http://schemas.openxmlformats.org/officeDocument/2006/relationships/hyperlink" Target="http://www.amazon.com/gp/product/B00JB3O6H0/?tag=titb-20" TargetMode="External"/><Relationship Id="rId375" Type="http://schemas.openxmlformats.org/officeDocument/2006/relationships/hyperlink" Target="http://www.amazon.com/gp/product/B00BLQQQJ6/?tag=titb-20" TargetMode="External"/><Relationship Id="rId172" Type="http://schemas.openxmlformats.org/officeDocument/2006/relationships/hyperlink" Target="http://www.amazon.com/gp/product/B00L23SE52/?tag=titb-20" TargetMode="External"/><Relationship Id="rId171" Type="http://schemas.openxmlformats.org/officeDocument/2006/relationships/hyperlink" Target="http://www.amazon.com/gp/product/B00QHMDWUA/?tag=titb-20" TargetMode="External"/><Relationship Id="rId170" Type="http://schemas.openxmlformats.org/officeDocument/2006/relationships/hyperlink" Target="http://www.amazon.com/gp/product/B00HZ3C4N6/?tag=titb-20" TargetMode="External"/><Relationship Id="rId165" Type="http://schemas.openxmlformats.org/officeDocument/2006/relationships/hyperlink" Target="http://www.amazon.com/gp/product/B00OLI95R6/?tag=titb-20" TargetMode="External"/><Relationship Id="rId164" Type="http://schemas.openxmlformats.org/officeDocument/2006/relationships/hyperlink" Target="http://www.amazon.com/gp/product/B00RW1J8RG/?tag=titb-20" TargetMode="External"/><Relationship Id="rId163" Type="http://schemas.openxmlformats.org/officeDocument/2006/relationships/hyperlink" Target="http://www.amazon.com/gp/product/B00II399HG/?tag=titb-20" TargetMode="External"/><Relationship Id="rId162" Type="http://schemas.openxmlformats.org/officeDocument/2006/relationships/hyperlink" Target="http://www.amazon.com/gp/product/B00J59ZKV6/?tag=titb-20" TargetMode="External"/><Relationship Id="rId169" Type="http://schemas.openxmlformats.org/officeDocument/2006/relationships/hyperlink" Target="http://www.amazon.com/gp/product/B00S65TBHY/?tag=titb-20" TargetMode="External"/><Relationship Id="rId168" Type="http://schemas.openxmlformats.org/officeDocument/2006/relationships/hyperlink" Target="http://www.amazon.com/gp/product/B00RFHUYKW/?tag=titb-20" TargetMode="External"/><Relationship Id="rId167" Type="http://schemas.openxmlformats.org/officeDocument/2006/relationships/hyperlink" Target="http://www.amazon.com/gp/product/B00R7FZ2F4/?tag=titb-20" TargetMode="External"/><Relationship Id="rId166" Type="http://schemas.openxmlformats.org/officeDocument/2006/relationships/hyperlink" Target="http://www.amazon.com/gp/product/B00MFDPZRS/?tag=titb-20" TargetMode="External"/><Relationship Id="rId161" Type="http://schemas.openxmlformats.org/officeDocument/2006/relationships/hyperlink" Target="http://www.amazon.com/gp/product/B00MQOZETK/?tag=titb-20" TargetMode="External"/><Relationship Id="rId160" Type="http://schemas.openxmlformats.org/officeDocument/2006/relationships/hyperlink" Target="http://www.amazon.com/gp/product/B00IK590UI/?tag=titb-20" TargetMode="External"/><Relationship Id="rId159" Type="http://schemas.openxmlformats.org/officeDocument/2006/relationships/hyperlink" Target="http://www.amazon.com/gp/product/B00OPX707Y/?tag=titb-20" TargetMode="External"/><Relationship Id="rId154" Type="http://schemas.openxmlformats.org/officeDocument/2006/relationships/hyperlink" Target="http://www.amazon.com/gp/product/B00JB3MVCW/?tag=titb-20" TargetMode="External"/><Relationship Id="rId396" Type="http://schemas.openxmlformats.org/officeDocument/2006/relationships/hyperlink" Target="http://www.amazon.com/gp/product/B00COGY2P2/?tag=titb-20" TargetMode="External"/><Relationship Id="rId153" Type="http://schemas.openxmlformats.org/officeDocument/2006/relationships/hyperlink" Target="http://www.amazon.com/gp/product/B00R7FU2UE/?tag=titb-20" TargetMode="External"/><Relationship Id="rId395" Type="http://schemas.openxmlformats.org/officeDocument/2006/relationships/hyperlink" Target="http://www.amazon.com/gp/product/B00BI5IXL4/?tag=titb-20" TargetMode="External"/><Relationship Id="rId152" Type="http://schemas.openxmlformats.org/officeDocument/2006/relationships/hyperlink" Target="http://www.amazon.com/gp/product/B00Q6D5O8S/?tag=titb-20" TargetMode="External"/><Relationship Id="rId394" Type="http://schemas.openxmlformats.org/officeDocument/2006/relationships/hyperlink" Target="http://www.amazon.com/gp/product/B00APUQMD4/?tag=titb-20" TargetMode="External"/><Relationship Id="rId151" Type="http://schemas.openxmlformats.org/officeDocument/2006/relationships/hyperlink" Target="http://www.amazon.com/gp/product/B00QWUJMV0/?tag=titb-20" TargetMode="External"/><Relationship Id="rId393" Type="http://schemas.openxmlformats.org/officeDocument/2006/relationships/hyperlink" Target="http://www.amazon.com/gp/product/B00BP4XHZU/?tag=titb-20" TargetMode="External"/><Relationship Id="rId158" Type="http://schemas.openxmlformats.org/officeDocument/2006/relationships/hyperlink" Target="http://www.amazon.com/gp/product/B00JM6W5RE/?tag=titb-20" TargetMode="External"/><Relationship Id="rId157" Type="http://schemas.openxmlformats.org/officeDocument/2006/relationships/hyperlink" Target="http://www.amazon.com/gp/product/B00IXE7274/?tag=titb-20" TargetMode="External"/><Relationship Id="rId399" Type="http://schemas.openxmlformats.org/officeDocument/2006/relationships/hyperlink" Target="http://www.amazon.com/gp/product/B00845PT18/?tag=titb-20" TargetMode="External"/><Relationship Id="rId156" Type="http://schemas.openxmlformats.org/officeDocument/2006/relationships/hyperlink" Target="http://www.amazon.com/gp/product/B00R2Z3SZA/?tag=titb-20" TargetMode="External"/><Relationship Id="rId398" Type="http://schemas.openxmlformats.org/officeDocument/2006/relationships/hyperlink" Target="http://www.amazon.com/gp/product/B0085776BG/?tag=titb-20" TargetMode="External"/><Relationship Id="rId155" Type="http://schemas.openxmlformats.org/officeDocument/2006/relationships/hyperlink" Target="http://www.amazon.com/gp/product/B00T6UD7BY/?tag=titb-20" TargetMode="External"/><Relationship Id="rId397" Type="http://schemas.openxmlformats.org/officeDocument/2006/relationships/hyperlink" Target="http://www.amazon.com/gp/product/B009SQOGZ2/?tag=titb-20" TargetMode="External"/><Relationship Id="rId808" Type="http://schemas.openxmlformats.org/officeDocument/2006/relationships/hyperlink" Target="http://www.amazon.com/gp/product/B0030GJ50C/?tag=titb-20" TargetMode="External"/><Relationship Id="rId807" Type="http://schemas.openxmlformats.org/officeDocument/2006/relationships/hyperlink" Target="http://www.amazon.com/gp/product/B00JNK2T7A/?tag=titb-20" TargetMode="External"/><Relationship Id="rId806" Type="http://schemas.openxmlformats.org/officeDocument/2006/relationships/hyperlink" Target="http://www.amazon.com/gp/product/B002EVDEXI/?tag=titb-20" TargetMode="External"/><Relationship Id="rId805" Type="http://schemas.openxmlformats.org/officeDocument/2006/relationships/hyperlink" Target="http://www.amazon.com/gp/product/B002RVCCUQ/?tag=titb-20" TargetMode="External"/><Relationship Id="rId809" Type="http://schemas.openxmlformats.org/officeDocument/2006/relationships/hyperlink" Target="http://www.amazon.com/gp/product/B002C4P7J6/?tag=titb-20" TargetMode="External"/><Relationship Id="rId800" Type="http://schemas.openxmlformats.org/officeDocument/2006/relationships/hyperlink" Target="http://www.amazon.com/gp/product/B002W9BO8O/?tag=titb-20" TargetMode="External"/><Relationship Id="rId804" Type="http://schemas.openxmlformats.org/officeDocument/2006/relationships/hyperlink" Target="http://www.amazon.com/gp/product/B003V5CGHG/?tag=titb-20" TargetMode="External"/><Relationship Id="rId803" Type="http://schemas.openxmlformats.org/officeDocument/2006/relationships/hyperlink" Target="http://www.amazon.com/gp/product/B00352TZCE/?tag=titb-20" TargetMode="External"/><Relationship Id="rId802" Type="http://schemas.openxmlformats.org/officeDocument/2006/relationships/hyperlink" Target="http://www.amazon.com/gp/product/B0026OFZXU/?tag=titb-20" TargetMode="External"/><Relationship Id="rId801" Type="http://schemas.openxmlformats.org/officeDocument/2006/relationships/hyperlink" Target="http://www.amazon.com/gp/product/B003W9LKBO/?tag=titb-20" TargetMode="External"/><Relationship Id="rId40" Type="http://schemas.openxmlformats.org/officeDocument/2006/relationships/hyperlink" Target="http://www.amazon.com/gp/product/B00SNQWXZS/?tag=titb-20" TargetMode="External"/><Relationship Id="rId42" Type="http://schemas.openxmlformats.org/officeDocument/2006/relationships/hyperlink" Target="http://www.amazon.com/gp/product/B016Q1LRPI/?tag=titb-20" TargetMode="External"/><Relationship Id="rId41" Type="http://schemas.openxmlformats.org/officeDocument/2006/relationships/hyperlink" Target="http://www.amazon.com/gp/product/B003SI605K/?tag=titb-20" TargetMode="External"/><Relationship Id="rId44" Type="http://schemas.openxmlformats.org/officeDocument/2006/relationships/hyperlink" Target="http://www.amazon.com/gp/product/B016Q1LVIG/?tag=titb-20" TargetMode="External"/><Relationship Id="rId43" Type="http://schemas.openxmlformats.org/officeDocument/2006/relationships/hyperlink" Target="http://www.amazon.com/gp/product/B018JQRT6Y/?tag=titb-20" TargetMode="External"/><Relationship Id="rId46" Type="http://schemas.openxmlformats.org/officeDocument/2006/relationships/hyperlink" Target="http://www.amazon.com/gp/product/B019YHGMBK/?tag=titb-20" TargetMode="External"/><Relationship Id="rId45" Type="http://schemas.openxmlformats.org/officeDocument/2006/relationships/hyperlink" Target="http://www.amazon.com/gp/product/B015IVK1BS/?tag=titb-20" TargetMode="External"/><Relationship Id="rId509" Type="http://schemas.openxmlformats.org/officeDocument/2006/relationships/hyperlink" Target="http://www.amazon.com/gp/product/B0064J6OMO/?tag=titb-20" TargetMode="External"/><Relationship Id="rId508" Type="http://schemas.openxmlformats.org/officeDocument/2006/relationships/hyperlink" Target="http://www.amazon.com/gp/product/B006LG7V5O/?tag=titb-20" TargetMode="External"/><Relationship Id="rId503" Type="http://schemas.openxmlformats.org/officeDocument/2006/relationships/hyperlink" Target="http://www.amazon.com/gp/product/B007PKOKTK/?tag=titb-20" TargetMode="External"/><Relationship Id="rId745" Type="http://schemas.openxmlformats.org/officeDocument/2006/relationships/hyperlink" Target="http://www.amazon.com/gp/product/B002Q31MXS/?tag=titb-20" TargetMode="External"/><Relationship Id="rId987" Type="http://schemas.openxmlformats.org/officeDocument/2006/relationships/hyperlink" Target="http://www.amazon.com/gp/product/B009CGD0C8/?tag=titb-20" TargetMode="External"/><Relationship Id="rId502" Type="http://schemas.openxmlformats.org/officeDocument/2006/relationships/hyperlink" Target="http://www.amazon.com/gp/product/B007Q476KU/?tag=titb-20" TargetMode="External"/><Relationship Id="rId744" Type="http://schemas.openxmlformats.org/officeDocument/2006/relationships/hyperlink" Target="http://www.amazon.com/gp/product/B0055XI98M/?tag=titb-20" TargetMode="External"/><Relationship Id="rId986" Type="http://schemas.openxmlformats.org/officeDocument/2006/relationships/hyperlink" Target="http://www.amazon.com/gp/product/B009HEMJCW/?tag=titb-20" TargetMode="External"/><Relationship Id="rId501" Type="http://schemas.openxmlformats.org/officeDocument/2006/relationships/hyperlink" Target="http://www.amazon.com/gp/product/B004YJ1MF0/?tag=titb-20" TargetMode="External"/><Relationship Id="rId743" Type="http://schemas.openxmlformats.org/officeDocument/2006/relationships/hyperlink" Target="http://www.amazon.com/gp/product/B004UPANAI/?tag=titb-20" TargetMode="External"/><Relationship Id="rId985" Type="http://schemas.openxmlformats.org/officeDocument/2006/relationships/hyperlink" Target="http://www.amazon.com/gp/product/B001D23BFK/?tag=titb-20" TargetMode="External"/><Relationship Id="rId500" Type="http://schemas.openxmlformats.org/officeDocument/2006/relationships/hyperlink" Target="http://www.amazon.com/gp/product/B0051BVQFG/?tag=titb-20" TargetMode="External"/><Relationship Id="rId742" Type="http://schemas.openxmlformats.org/officeDocument/2006/relationships/hyperlink" Target="http://www.amazon.com/gp/product/B005ML0OLW/?tag=titb-20" TargetMode="External"/><Relationship Id="rId984" Type="http://schemas.openxmlformats.org/officeDocument/2006/relationships/hyperlink" Target="http://www.amazon.com/gp/product/B001O8D47S/?tag=titb-20" TargetMode="External"/><Relationship Id="rId507" Type="http://schemas.openxmlformats.org/officeDocument/2006/relationships/hyperlink" Target="http://www.amazon.com/gp/product/B007Z9QA8K/?tag=titb-20" TargetMode="External"/><Relationship Id="rId749" Type="http://schemas.openxmlformats.org/officeDocument/2006/relationships/hyperlink" Target="http://www.amazon.com/gp/product/B0094KT6J8/?tag=titb-20" TargetMode="External"/><Relationship Id="rId506" Type="http://schemas.openxmlformats.org/officeDocument/2006/relationships/hyperlink" Target="http://www.amazon.com/gp/product/B006SV2LWA/?tag=titb-20" TargetMode="External"/><Relationship Id="rId748" Type="http://schemas.openxmlformats.org/officeDocument/2006/relationships/hyperlink" Target="http://www.amazon.com/gp/product/B002EDH0FE/?tag=titb-20" TargetMode="External"/><Relationship Id="rId505" Type="http://schemas.openxmlformats.org/officeDocument/2006/relationships/hyperlink" Target="http://www.amazon.com/gp/product/B005BG2FII/?tag=titb-20" TargetMode="External"/><Relationship Id="rId747" Type="http://schemas.openxmlformats.org/officeDocument/2006/relationships/hyperlink" Target="http://www.amazon.com/gp/product/B002PMPTIO/?tag=titb-20" TargetMode="External"/><Relationship Id="rId989" Type="http://schemas.openxmlformats.org/officeDocument/2006/relationships/hyperlink" Target="http://www.amazon.com/gp/product/B001BDV3YW/?tag=titb-20" TargetMode="External"/><Relationship Id="rId504" Type="http://schemas.openxmlformats.org/officeDocument/2006/relationships/hyperlink" Target="http://www.amazon.com/gp/product/B004Z2TUGE/?tag=titb-20" TargetMode="External"/><Relationship Id="rId746" Type="http://schemas.openxmlformats.org/officeDocument/2006/relationships/hyperlink" Target="http://www.amazon.com/gp/product/B002QR5CQC/?tag=titb-20" TargetMode="External"/><Relationship Id="rId988" Type="http://schemas.openxmlformats.org/officeDocument/2006/relationships/hyperlink" Target="http://www.amazon.com/gp/product/B0026SH3LS/?tag=titb-20" TargetMode="External"/><Relationship Id="rId48" Type="http://schemas.openxmlformats.org/officeDocument/2006/relationships/hyperlink" Target="http://www.amazon.com/gp/product/B00X8CYDN2/?tag=titb-20" TargetMode="External"/><Relationship Id="rId47" Type="http://schemas.openxmlformats.org/officeDocument/2006/relationships/hyperlink" Target="http://www.amazon.com/gp/product/B00YORD6AQ/?tag=titb-20" TargetMode="External"/><Relationship Id="rId49" Type="http://schemas.openxmlformats.org/officeDocument/2006/relationships/hyperlink" Target="http://www.amazon.com/gp/product/B00ZRCSJ5E/?tag=titb-20" TargetMode="External"/><Relationship Id="rId741" Type="http://schemas.openxmlformats.org/officeDocument/2006/relationships/hyperlink" Target="http://www.amazon.com/gp/product/B002Z0TPFE/?tag=titb-20" TargetMode="External"/><Relationship Id="rId983" Type="http://schemas.openxmlformats.org/officeDocument/2006/relationships/hyperlink" Target="http://www.amazon.com/gp/product/B0026977EK/?tag=titb-20" TargetMode="External"/><Relationship Id="rId740" Type="http://schemas.openxmlformats.org/officeDocument/2006/relationships/hyperlink" Target="http://www.amazon.com/gp/product/B002RRN952/?tag=titb-20" TargetMode="External"/><Relationship Id="rId982" Type="http://schemas.openxmlformats.org/officeDocument/2006/relationships/hyperlink" Target="http://www.amazon.com/gp/product/B003SHYVO8/?tag=titb-20" TargetMode="External"/><Relationship Id="rId981" Type="http://schemas.openxmlformats.org/officeDocument/2006/relationships/hyperlink" Target="http://www.amazon.com/gp/product/B008Y6W9Y2/?tag=titb-20" TargetMode="External"/><Relationship Id="rId980" Type="http://schemas.openxmlformats.org/officeDocument/2006/relationships/hyperlink" Target="http://www.amazon.com/gp/product/B001UODAPC/?tag=titb-20" TargetMode="External"/><Relationship Id="rId31" Type="http://schemas.openxmlformats.org/officeDocument/2006/relationships/hyperlink" Target="http://www.amazon.com/gp/product/B015ENAX9U/?tag=titb-20" TargetMode="External"/><Relationship Id="rId30" Type="http://schemas.openxmlformats.org/officeDocument/2006/relationships/hyperlink" Target="http://www.amazon.com/gp/product/B012HPO8TE/?tag=titb-20" TargetMode="External"/><Relationship Id="rId33" Type="http://schemas.openxmlformats.org/officeDocument/2006/relationships/hyperlink" Target="http://www.amazon.com/gp/product/B00T57EOK6/?tag=titb-20" TargetMode="External"/><Relationship Id="rId32" Type="http://schemas.openxmlformats.org/officeDocument/2006/relationships/hyperlink" Target="http://www.amazon.com/gp/product/B013WF1Z4O/?tag=titb-20" TargetMode="External"/><Relationship Id="rId35" Type="http://schemas.openxmlformats.org/officeDocument/2006/relationships/hyperlink" Target="http://www.amazon.com/gp/product/B00VIF5AZ6/?tag=titb-20" TargetMode="External"/><Relationship Id="rId34" Type="http://schemas.openxmlformats.org/officeDocument/2006/relationships/hyperlink" Target="http://www.amazon.com/gp/product/B011802KGM/?tag=titb-20" TargetMode="External"/><Relationship Id="rId739" Type="http://schemas.openxmlformats.org/officeDocument/2006/relationships/hyperlink" Target="http://www.amazon.com/gp/product/B00S4P24GQ/?tag=titb-20" TargetMode="External"/><Relationship Id="rId734" Type="http://schemas.openxmlformats.org/officeDocument/2006/relationships/hyperlink" Target="http://www.amazon.com/gp/product/B0030MM68O/?tag=titb-20" TargetMode="External"/><Relationship Id="rId976" Type="http://schemas.openxmlformats.org/officeDocument/2006/relationships/hyperlink" Target="http://www.amazon.com/gp/product/B001S7TZ96/?tag=titb-20" TargetMode="External"/><Relationship Id="rId733" Type="http://schemas.openxmlformats.org/officeDocument/2006/relationships/hyperlink" Target="http://www.amazon.com/gp/product/B0036BK6MW/?tag=titb-20" TargetMode="External"/><Relationship Id="rId975" Type="http://schemas.openxmlformats.org/officeDocument/2006/relationships/hyperlink" Target="http://www.amazon.com/gp/product/B001VKWPXS/?tag=titb-20" TargetMode="External"/><Relationship Id="rId732" Type="http://schemas.openxmlformats.org/officeDocument/2006/relationships/hyperlink" Target="http://www.amazon.com/gp/product/B005ZMTXMY/?tag=titb-20" TargetMode="External"/><Relationship Id="rId974" Type="http://schemas.openxmlformats.org/officeDocument/2006/relationships/hyperlink" Target="http://www.amazon.com/gp/product/B001PR7O7E/?tag=titb-20" TargetMode="External"/><Relationship Id="rId731" Type="http://schemas.openxmlformats.org/officeDocument/2006/relationships/hyperlink" Target="http://www.amazon.com/gp/product/B003QTPAB6/?tag=titb-20" TargetMode="External"/><Relationship Id="rId973" Type="http://schemas.openxmlformats.org/officeDocument/2006/relationships/hyperlink" Target="http://www.amazon.com/gp/product/B001OFA38E/?tag=titb-20" TargetMode="External"/><Relationship Id="rId738" Type="http://schemas.openxmlformats.org/officeDocument/2006/relationships/hyperlink" Target="http://www.amazon.com/gp/product/B0060D196K/?tag=titb-20" TargetMode="External"/><Relationship Id="rId737" Type="http://schemas.openxmlformats.org/officeDocument/2006/relationships/hyperlink" Target="http://www.amazon.com/gp/product/B002SARF94/?tag=titb-20" TargetMode="External"/><Relationship Id="rId979" Type="http://schemas.openxmlformats.org/officeDocument/2006/relationships/hyperlink" Target="http://www.amazon.com/gp/product/B0093Q9X1Y/?tag=titb-20" TargetMode="External"/><Relationship Id="rId736" Type="http://schemas.openxmlformats.org/officeDocument/2006/relationships/hyperlink" Target="http://www.amazon.com/gp/product/B001J6W29Q/?tag=titb-20" TargetMode="External"/><Relationship Id="rId978" Type="http://schemas.openxmlformats.org/officeDocument/2006/relationships/hyperlink" Target="http://www.amazon.com/gp/product/B004LHH50G/?tag=titb-20" TargetMode="External"/><Relationship Id="rId735" Type="http://schemas.openxmlformats.org/officeDocument/2006/relationships/hyperlink" Target="http://www.amazon.com/gp/product/B0091X4EYK/?tag=titb-20" TargetMode="External"/><Relationship Id="rId977" Type="http://schemas.openxmlformats.org/officeDocument/2006/relationships/hyperlink" Target="http://www.amazon.com/gp/product/B001G8JQ6Y/?tag=titb-20" TargetMode="External"/><Relationship Id="rId37" Type="http://schemas.openxmlformats.org/officeDocument/2006/relationships/hyperlink" Target="http://www.amazon.com/gp/product/B017K2C8NW/?tag=titb-20" TargetMode="External"/><Relationship Id="rId36" Type="http://schemas.openxmlformats.org/officeDocument/2006/relationships/hyperlink" Target="http://www.amazon.com/gp/product/B017HPQE1Y/?tag=titb-20" TargetMode="External"/><Relationship Id="rId39" Type="http://schemas.openxmlformats.org/officeDocument/2006/relationships/hyperlink" Target="http://www.amazon.com/gp/product/B018HCDOVY/?tag=titb-20" TargetMode="External"/><Relationship Id="rId38" Type="http://schemas.openxmlformats.org/officeDocument/2006/relationships/hyperlink" Target="http://www.amazon.com/gp/product/B013EZQV6E/?tag=titb-20" TargetMode="External"/><Relationship Id="rId730" Type="http://schemas.openxmlformats.org/officeDocument/2006/relationships/hyperlink" Target="http://www.amazon.com/gp/product/B004HYDM8W/?tag=titb-20" TargetMode="External"/><Relationship Id="rId972" Type="http://schemas.openxmlformats.org/officeDocument/2006/relationships/hyperlink" Target="http://www.amazon.com/gp/product/B00AOBG8HE/?tag=titb-20" TargetMode="External"/><Relationship Id="rId971" Type="http://schemas.openxmlformats.org/officeDocument/2006/relationships/hyperlink" Target="http://www.amazon.com/gp/product/B001B6LJ0C/?tag=titb-20" TargetMode="External"/><Relationship Id="rId970" Type="http://schemas.openxmlformats.org/officeDocument/2006/relationships/hyperlink" Target="http://www.amazon.com/gp/product/B008Y71JCE/?tag=titb-20" TargetMode="External"/><Relationship Id="rId20" Type="http://schemas.openxmlformats.org/officeDocument/2006/relationships/hyperlink" Target="http://www.amazon.com/gp/product/B013JPCA1Y/?tag=titb-20" TargetMode="External"/><Relationship Id="rId22" Type="http://schemas.openxmlformats.org/officeDocument/2006/relationships/hyperlink" Target="http://www.amazon.com/gp/product/B016JGX1DQ/?tag=titb-20" TargetMode="External"/><Relationship Id="rId21" Type="http://schemas.openxmlformats.org/officeDocument/2006/relationships/hyperlink" Target="http://www.amazon.com/gp/product/B00YI7PCPY/?tag=titb-20" TargetMode="External"/><Relationship Id="rId24" Type="http://schemas.openxmlformats.org/officeDocument/2006/relationships/hyperlink" Target="http://www.amazon.com/gp/product/B01B3MCU0Q/" TargetMode="External"/><Relationship Id="rId23" Type="http://schemas.openxmlformats.org/officeDocument/2006/relationships/hyperlink" Target="http://www.amazon.com/gp/product/B018HIZ65U/?tag=titb-20" TargetMode="External"/><Relationship Id="rId525" Type="http://schemas.openxmlformats.org/officeDocument/2006/relationships/hyperlink" Target="http://www.amazon.com/gp/product/B006O66EFE/?tag=titb-20" TargetMode="External"/><Relationship Id="rId767" Type="http://schemas.openxmlformats.org/officeDocument/2006/relationships/hyperlink" Target="http://www.amazon.com/gp/product/B003IBEH02/?tag=titb-20" TargetMode="External"/><Relationship Id="rId524" Type="http://schemas.openxmlformats.org/officeDocument/2006/relationships/hyperlink" Target="http://www.amazon.com/gp/product/B008Y73940/?tag=titb-20" TargetMode="External"/><Relationship Id="rId766" Type="http://schemas.openxmlformats.org/officeDocument/2006/relationships/hyperlink" Target="http://www.amazon.com/gp/product/B0035GX0BM/?tag=titb-20" TargetMode="External"/><Relationship Id="rId523" Type="http://schemas.openxmlformats.org/officeDocument/2006/relationships/hyperlink" Target="http://www.amazon.com/gp/product/B0057UIV9K/?tag=titb-20" TargetMode="External"/><Relationship Id="rId765" Type="http://schemas.openxmlformats.org/officeDocument/2006/relationships/hyperlink" Target="http://www.amazon.com/gp/product/B008Y6VCI6/?tag=titb-20" TargetMode="External"/><Relationship Id="rId522" Type="http://schemas.openxmlformats.org/officeDocument/2006/relationships/hyperlink" Target="http://www.amazon.com/gp/product/B007P3S1AQ/?tag=titb-20" TargetMode="External"/><Relationship Id="rId764" Type="http://schemas.openxmlformats.org/officeDocument/2006/relationships/hyperlink" Target="http://www.amazon.com/gp/product/B002YCVWXQ/?tag=titb-20" TargetMode="External"/><Relationship Id="rId529" Type="http://schemas.openxmlformats.org/officeDocument/2006/relationships/hyperlink" Target="http://www.amazon.com/gp/product/B0053YIDOS/?tag=titb-20" TargetMode="External"/><Relationship Id="rId528" Type="http://schemas.openxmlformats.org/officeDocument/2006/relationships/hyperlink" Target="http://www.amazon.com/gp/product/B0052OWGYW/?tag=titb-20" TargetMode="External"/><Relationship Id="rId527" Type="http://schemas.openxmlformats.org/officeDocument/2006/relationships/hyperlink" Target="http://www.amazon.com/gp/product/B005BZQVJ8/?tag=titb-20" TargetMode="External"/><Relationship Id="rId769" Type="http://schemas.openxmlformats.org/officeDocument/2006/relationships/hyperlink" Target="http://www.amazon.com/gp/product/B002BCTM4A/?tag=titb-20" TargetMode="External"/><Relationship Id="rId526" Type="http://schemas.openxmlformats.org/officeDocument/2006/relationships/hyperlink" Target="http://www.amazon.com/gp/product/B0073PZIYI/?tag=titb-20" TargetMode="External"/><Relationship Id="rId768" Type="http://schemas.openxmlformats.org/officeDocument/2006/relationships/hyperlink" Target="http://www.amazon.com/gp/product/B002BWCJOA/?tag=titb-20" TargetMode="External"/><Relationship Id="rId26" Type="http://schemas.openxmlformats.org/officeDocument/2006/relationships/hyperlink" Target="http://www.amazon.com/gp/product/B018RK2JV2/?tag=titb-20" TargetMode="External"/><Relationship Id="rId25" Type="http://schemas.openxmlformats.org/officeDocument/2006/relationships/hyperlink" Target="http://www.amazon.com/gp/product/B0197GGS6M/?tag=titb-20" TargetMode="External"/><Relationship Id="rId28" Type="http://schemas.openxmlformats.org/officeDocument/2006/relationships/hyperlink" Target="http://www.amazon.com/gp/product/B00XVPCK4K/?tag=titb-20" TargetMode="External"/><Relationship Id="rId27" Type="http://schemas.openxmlformats.org/officeDocument/2006/relationships/hyperlink" Target="http://www.amazon.com/gp/product/B010VAG5WA/?tag=titb-20" TargetMode="External"/><Relationship Id="rId521" Type="http://schemas.openxmlformats.org/officeDocument/2006/relationships/hyperlink" Target="http://www.amazon.com/gp/product/B0055QL28I/?tag=titb-20" TargetMode="External"/><Relationship Id="rId763" Type="http://schemas.openxmlformats.org/officeDocument/2006/relationships/hyperlink" Target="http://www.amazon.com/gp/product/B004MWSUXG/?tag=titb-20" TargetMode="External"/><Relationship Id="rId29" Type="http://schemas.openxmlformats.org/officeDocument/2006/relationships/hyperlink" Target="http://www.amazon.com/gp/product/B019EKV4YC/?tag=titb-20" TargetMode="External"/><Relationship Id="rId520" Type="http://schemas.openxmlformats.org/officeDocument/2006/relationships/hyperlink" Target="http://www.amazon.com/gp/product/B0076R62FM/?tag=titb-20" TargetMode="External"/><Relationship Id="rId762" Type="http://schemas.openxmlformats.org/officeDocument/2006/relationships/hyperlink" Target="http://www.amazon.com/gp/product/B009EEOP04/?tag=titb-20" TargetMode="External"/><Relationship Id="rId761" Type="http://schemas.openxmlformats.org/officeDocument/2006/relationships/hyperlink" Target="http://www.amazon.com/gp/product/B002U5SDNY/?tag=titb-20" TargetMode="External"/><Relationship Id="rId760" Type="http://schemas.openxmlformats.org/officeDocument/2006/relationships/hyperlink" Target="http://www.amazon.com/gp/product/B005EJNAK4/?tag=titb-20" TargetMode="External"/><Relationship Id="rId11" Type="http://schemas.openxmlformats.org/officeDocument/2006/relationships/hyperlink" Target="http://www.amazon.com/gp/product/B017QHZYUK/?tag=titb-20" TargetMode="External"/><Relationship Id="rId10" Type="http://schemas.openxmlformats.org/officeDocument/2006/relationships/hyperlink" Target="http://www.amazon.com/gp/product/B0186DG6XC/?tag=titb-20" TargetMode="External"/><Relationship Id="rId13" Type="http://schemas.openxmlformats.org/officeDocument/2006/relationships/hyperlink" Target="http://www.amazon.com/gp/product/B018JQTSPE/?tag=titb-20" TargetMode="External"/><Relationship Id="rId12" Type="http://schemas.openxmlformats.org/officeDocument/2006/relationships/hyperlink" Target="http://www.amazon.com/gp/product/B018JQTSPE/?tag=titb-20" TargetMode="External"/><Relationship Id="rId519" Type="http://schemas.openxmlformats.org/officeDocument/2006/relationships/hyperlink" Target="http://www.amazon.com/gp/product/B0053EZY04/?tag=titb-20" TargetMode="External"/><Relationship Id="rId514" Type="http://schemas.openxmlformats.org/officeDocument/2006/relationships/hyperlink" Target="http://www.amazon.com/gp/product/B0070Z97LG/?tag=titb-20" TargetMode="External"/><Relationship Id="rId756" Type="http://schemas.openxmlformats.org/officeDocument/2006/relationships/hyperlink" Target="http://www.amazon.com/gp/product/B002OR0RP0/?tag=titb-20" TargetMode="External"/><Relationship Id="rId998" Type="http://schemas.openxmlformats.org/officeDocument/2006/relationships/hyperlink" Target="http://www.amazon.com/gp/product/B004OTQRAA/?tag=titb-20" TargetMode="External"/><Relationship Id="rId513" Type="http://schemas.openxmlformats.org/officeDocument/2006/relationships/hyperlink" Target="http://www.amazon.com/gp/product/B0060V1WJ6/?tag=titb-20" TargetMode="External"/><Relationship Id="rId755" Type="http://schemas.openxmlformats.org/officeDocument/2006/relationships/hyperlink" Target="http://www.amazon.com/gp/product/B0038P59A0/" TargetMode="External"/><Relationship Id="rId997" Type="http://schemas.openxmlformats.org/officeDocument/2006/relationships/hyperlink" Target="http://www.amazon.com/gp/product/B003QSJVOO/?tag=titb-20" TargetMode="External"/><Relationship Id="rId512" Type="http://schemas.openxmlformats.org/officeDocument/2006/relationships/hyperlink" Target="http://www.amazon.com/gp/product/B006IMY5ZU/?tag=titb-20" TargetMode="External"/><Relationship Id="rId754" Type="http://schemas.openxmlformats.org/officeDocument/2006/relationships/hyperlink" Target="http://www.amazon.com/gp/product/B00364NVKS/?tag=titb-20" TargetMode="External"/><Relationship Id="rId996" Type="http://schemas.openxmlformats.org/officeDocument/2006/relationships/hyperlink" Target="http://www.amazon.com/gp/product/B001RG8II2/?tag=titb-20" TargetMode="External"/><Relationship Id="rId511" Type="http://schemas.openxmlformats.org/officeDocument/2006/relationships/hyperlink" Target="http://www.amazon.com/gp/product/B007R0XM88/?tag=titb-20" TargetMode="External"/><Relationship Id="rId753" Type="http://schemas.openxmlformats.org/officeDocument/2006/relationships/hyperlink" Target="http://www.amazon.com/gp/product/B002VDC980/?tag=titb-20" TargetMode="External"/><Relationship Id="rId995" Type="http://schemas.openxmlformats.org/officeDocument/2006/relationships/hyperlink" Target="http://www.amazon.com/gp/product/B003KARYYC/?tag=titb-20" TargetMode="External"/><Relationship Id="rId518" Type="http://schemas.openxmlformats.org/officeDocument/2006/relationships/hyperlink" Target="http://www.amazon.com/gp/product/B006ZEDZNY/?tag=titb-20" TargetMode="External"/><Relationship Id="rId517" Type="http://schemas.openxmlformats.org/officeDocument/2006/relationships/hyperlink" Target="http://www.amazon.com/gp/product/B007C94QRK/?tag=titb-20" TargetMode="External"/><Relationship Id="rId759" Type="http://schemas.openxmlformats.org/officeDocument/2006/relationships/hyperlink" Target="http://www.amazon.com/gp/product/B003ESVNI8/?tag=titb-20" TargetMode="External"/><Relationship Id="rId516" Type="http://schemas.openxmlformats.org/officeDocument/2006/relationships/hyperlink" Target="http://www.amazon.com/gp/product/B005BZQTGS/?tag=titb-20" TargetMode="External"/><Relationship Id="rId758" Type="http://schemas.openxmlformats.org/officeDocument/2006/relationships/hyperlink" Target="http://www.amazon.com/gp/product/B002LANLDK/?tag=titb-20" TargetMode="External"/><Relationship Id="rId515" Type="http://schemas.openxmlformats.org/officeDocument/2006/relationships/hyperlink" Target="http://www.amazon.com/gp/product/B0068TJLSY/?tag=titb-20" TargetMode="External"/><Relationship Id="rId757" Type="http://schemas.openxmlformats.org/officeDocument/2006/relationships/hyperlink" Target="http://www.amazon.com/gp/product/B003E7PZCO/?tag=titb-20" TargetMode="External"/><Relationship Id="rId999" Type="http://schemas.openxmlformats.org/officeDocument/2006/relationships/hyperlink" Target="http://www.amazon.com/gp/product/B0091X2LQS/?tag=titb-20" TargetMode="External"/><Relationship Id="rId15" Type="http://schemas.openxmlformats.org/officeDocument/2006/relationships/hyperlink" Target="http://www.amazon.com/gp/product/B014QZ9D84/?tag=titb-20" TargetMode="External"/><Relationship Id="rId990" Type="http://schemas.openxmlformats.org/officeDocument/2006/relationships/hyperlink" Target="http://www.amazon.com/gp/product/B00628RVV0/?tag=titb-20" TargetMode="External"/><Relationship Id="rId14" Type="http://schemas.openxmlformats.org/officeDocument/2006/relationships/hyperlink" Target="http://www.amazon.com/gp/product/B016VLEH0A/?tag=titb-20" TargetMode="External"/><Relationship Id="rId17" Type="http://schemas.openxmlformats.org/officeDocument/2006/relationships/hyperlink" Target="http://www.amazon.com/gp/product/B00V9U6BP8/?tag=titb-20" TargetMode="External"/><Relationship Id="rId16" Type="http://schemas.openxmlformats.org/officeDocument/2006/relationships/hyperlink" Target="http://www.amazon.com/gp/product/B012PJVQ7Y/?tag=titb-20" TargetMode="External"/><Relationship Id="rId19" Type="http://schemas.openxmlformats.org/officeDocument/2006/relationships/hyperlink" Target="http://www.amazon.com/gp/product/B015YJRQ8U/?tag=titb-20" TargetMode="External"/><Relationship Id="rId510" Type="http://schemas.openxmlformats.org/officeDocument/2006/relationships/hyperlink" Target="http://www.amazon.com/gp/product/B0055OK2T0/?tag=titb-20" TargetMode="External"/><Relationship Id="rId752" Type="http://schemas.openxmlformats.org/officeDocument/2006/relationships/hyperlink" Target="http://www.amazon.com/gp/product/B002T4HWLK/?tag=titb-20" TargetMode="External"/><Relationship Id="rId994" Type="http://schemas.openxmlformats.org/officeDocument/2006/relationships/hyperlink" Target="http://www.amazon.com/gp/product/B01BIKUOSI/?tag=titb-20" TargetMode="External"/><Relationship Id="rId18" Type="http://schemas.openxmlformats.org/officeDocument/2006/relationships/hyperlink" Target="http://www.amazon.com/gp/product/B01AB7GOD8/?tag=titb-20" TargetMode="External"/><Relationship Id="rId751" Type="http://schemas.openxmlformats.org/officeDocument/2006/relationships/hyperlink" Target="http://www.amazon.com/gp/product/B002WGHM4M/?tag=titb-20" TargetMode="External"/><Relationship Id="rId993" Type="http://schemas.openxmlformats.org/officeDocument/2006/relationships/hyperlink" Target="http://www.amazon.com/gp/product/B001PPNAQ0/?tag=titb-20" TargetMode="External"/><Relationship Id="rId750" Type="http://schemas.openxmlformats.org/officeDocument/2006/relationships/hyperlink" Target="http://www.amazon.com/gp/product/B00I3BQ2NW/?tag=titb-20" TargetMode="External"/><Relationship Id="rId992" Type="http://schemas.openxmlformats.org/officeDocument/2006/relationships/hyperlink" Target="http://www.amazon.com/gp/product/B0027GRM8I/?tag=titb-20" TargetMode="External"/><Relationship Id="rId991" Type="http://schemas.openxmlformats.org/officeDocument/2006/relationships/hyperlink" Target="http://www.amazon.com/gp/product/B001RONJYC/?tag=titb-20" TargetMode="External"/><Relationship Id="rId84" Type="http://schemas.openxmlformats.org/officeDocument/2006/relationships/hyperlink" Target="http://www.amazon.com/gp/product/B00SBZL7F8/?tag=titb-20" TargetMode="External"/><Relationship Id="rId83" Type="http://schemas.openxmlformats.org/officeDocument/2006/relationships/hyperlink" Target="http://www.amazon.com/gp/product/B018AEY8HI/?tag=titb-20" TargetMode="External"/><Relationship Id="rId86" Type="http://schemas.openxmlformats.org/officeDocument/2006/relationships/hyperlink" Target="http://www.amazon.com/gp/product/B011PXGR1Q/?tag=titb-20" TargetMode="External"/><Relationship Id="rId85" Type="http://schemas.openxmlformats.org/officeDocument/2006/relationships/hyperlink" Target="http://www.amazon.com/gp/product/B018SVS6BW/?tag=titb-20" TargetMode="External"/><Relationship Id="rId88" Type="http://schemas.openxmlformats.org/officeDocument/2006/relationships/hyperlink" Target="http://www.amazon.com/gp/product/B01BZLIO32/?tag=titb-20" TargetMode="External"/><Relationship Id="rId87" Type="http://schemas.openxmlformats.org/officeDocument/2006/relationships/hyperlink" Target="http://www.amazon.com/gp/product/B017TDZESS/?tag=titb-20" TargetMode="External"/><Relationship Id="rId89" Type="http://schemas.openxmlformats.org/officeDocument/2006/relationships/hyperlink" Target="http://www.amazon.com/gp/product/B01AZ86I2U/?tag=titb-20" TargetMode="External"/><Relationship Id="rId709" Type="http://schemas.openxmlformats.org/officeDocument/2006/relationships/hyperlink" Target="http://www.amazon.com/gp/product/B003Y6LROU/?tag=titb-20" TargetMode="External"/><Relationship Id="rId708" Type="http://schemas.openxmlformats.org/officeDocument/2006/relationships/hyperlink" Target="http://www.amazon.com/gp/product/B003JHB7WG/?tag=titb-20" TargetMode="External"/><Relationship Id="rId707" Type="http://schemas.openxmlformats.org/officeDocument/2006/relationships/hyperlink" Target="http://www.amazon.com/gp/product/B003VMUE7I/?tag=titb-20" TargetMode="External"/><Relationship Id="rId949" Type="http://schemas.openxmlformats.org/officeDocument/2006/relationships/hyperlink" Target="http://www.amazon.com/gp/product/B001L2IFVM/?tag=titb-20" TargetMode="External"/><Relationship Id="rId706" Type="http://schemas.openxmlformats.org/officeDocument/2006/relationships/hyperlink" Target="http://www.amazon.com/gp/product/B003N0Y9WO/?tag=titb-20" TargetMode="External"/><Relationship Id="rId948" Type="http://schemas.openxmlformats.org/officeDocument/2006/relationships/hyperlink" Target="http://www.amazon.com/gp/product/B001G6DXLK/?tag=titb-20" TargetMode="External"/><Relationship Id="rId80" Type="http://schemas.openxmlformats.org/officeDocument/2006/relationships/hyperlink" Target="http://www.amazon.com/gp/product/B017QHDEW0/?tag=titb-20" TargetMode="External"/><Relationship Id="rId82" Type="http://schemas.openxmlformats.org/officeDocument/2006/relationships/hyperlink" Target="http://www.amazon.com/gp/product/B01AMUSHAC/?tag=titb-20" TargetMode="External"/><Relationship Id="rId81" Type="http://schemas.openxmlformats.org/officeDocument/2006/relationships/hyperlink" Target="http://www.amazon.com/gp/product/B013G1EFIC/?tag=titb-20" TargetMode="External"/><Relationship Id="rId701" Type="http://schemas.openxmlformats.org/officeDocument/2006/relationships/hyperlink" Target="http://www.amazon.com/gp/product/B004I7IPL2/?tag=titb-20" TargetMode="External"/><Relationship Id="rId943" Type="http://schemas.openxmlformats.org/officeDocument/2006/relationships/hyperlink" Target="http://www.amazon.com/gp/product/B001OPFIG6/?tag=titb-20" TargetMode="External"/><Relationship Id="rId700" Type="http://schemas.openxmlformats.org/officeDocument/2006/relationships/hyperlink" Target="http://www.amazon.com/gp/product/B004R0YIRU/?tag=titb-20" TargetMode="External"/><Relationship Id="rId942" Type="http://schemas.openxmlformats.org/officeDocument/2006/relationships/hyperlink" Target="http://www.amazon.com/gp/product/B008Y717U8/?tag=titb-20" TargetMode="External"/><Relationship Id="rId941" Type="http://schemas.openxmlformats.org/officeDocument/2006/relationships/hyperlink" Target="http://www.amazon.com/gp/product/B001OIF2JQ/?tag=titb-20" TargetMode="External"/><Relationship Id="rId940" Type="http://schemas.openxmlformats.org/officeDocument/2006/relationships/hyperlink" Target="http://www.amazon.com/gp/product/B001GLYMII/?tag=titb-20" TargetMode="External"/><Relationship Id="rId705" Type="http://schemas.openxmlformats.org/officeDocument/2006/relationships/hyperlink" Target="http://www.amazon.com/gp/product/B004Q3SGWG/?tag=titb-20" TargetMode="External"/><Relationship Id="rId947" Type="http://schemas.openxmlformats.org/officeDocument/2006/relationships/hyperlink" Target="http://www.amazon.com/gp/product/B004LZU89S/?tag=titb-20" TargetMode="External"/><Relationship Id="rId704" Type="http://schemas.openxmlformats.org/officeDocument/2006/relationships/hyperlink" Target="http://www.amazon.com/gp/product/B003EUCNA8/?tag=titb-20" TargetMode="External"/><Relationship Id="rId946" Type="http://schemas.openxmlformats.org/officeDocument/2006/relationships/hyperlink" Target="http://www.amazon.com/gp/product/B001XW0XPG/?tag=titb-20" TargetMode="External"/><Relationship Id="rId703" Type="http://schemas.openxmlformats.org/officeDocument/2006/relationships/hyperlink" Target="http://www.amazon.com/gp/product/B0091VXC54/?tag=titb-20" TargetMode="External"/><Relationship Id="rId945" Type="http://schemas.openxmlformats.org/officeDocument/2006/relationships/hyperlink" Target="http://www.amazon.com/gp/product/B002BCNK1Q/?tag=titb-20" TargetMode="External"/><Relationship Id="rId702" Type="http://schemas.openxmlformats.org/officeDocument/2006/relationships/hyperlink" Target="http://www.amazon.com/gp/product/B003W4TPBG/?tag=titb-20" TargetMode="External"/><Relationship Id="rId944" Type="http://schemas.openxmlformats.org/officeDocument/2006/relationships/hyperlink" Target="http://www.amazon.com/gp/product/B000W453HO/?tag=titb-20" TargetMode="External"/><Relationship Id="rId73" Type="http://schemas.openxmlformats.org/officeDocument/2006/relationships/hyperlink" Target="http://www.amazon.com/gp/product/B0175FQZJC/?tag=titb-20" TargetMode="External"/><Relationship Id="rId72" Type="http://schemas.openxmlformats.org/officeDocument/2006/relationships/hyperlink" Target="http://www.amazon.com/gp/product/B019EJYASU/?tag=titb-20" TargetMode="External"/><Relationship Id="rId75" Type="http://schemas.openxmlformats.org/officeDocument/2006/relationships/hyperlink" Target="http://www.amazon.com/gp/product/B015O6OZUA/?tag=titb-20" TargetMode="External"/><Relationship Id="rId74" Type="http://schemas.openxmlformats.org/officeDocument/2006/relationships/hyperlink" Target="http://www.amazon.com/gp/product/B00W96OEV4/?tag=titb-20" TargetMode="External"/><Relationship Id="rId77" Type="http://schemas.openxmlformats.org/officeDocument/2006/relationships/hyperlink" Target="http://www.amazon.com/gp/product/B018JQTUQG/?tag=titb-20" TargetMode="External"/><Relationship Id="rId76" Type="http://schemas.openxmlformats.org/officeDocument/2006/relationships/hyperlink" Target="http://www.amazon.com/gp/product/B019969US8/?tag=titb-20" TargetMode="External"/><Relationship Id="rId79" Type="http://schemas.openxmlformats.org/officeDocument/2006/relationships/hyperlink" Target="http://www.amazon.com/gp/product/B01B3NR5ZK/?tag=titb-20" TargetMode="External"/><Relationship Id="rId78" Type="http://schemas.openxmlformats.org/officeDocument/2006/relationships/hyperlink" Target="http://www.amazon.com/gp/product/B018BF2CSI/?tag=titb-20" TargetMode="External"/><Relationship Id="rId939" Type="http://schemas.openxmlformats.org/officeDocument/2006/relationships/hyperlink" Target="http://www.amazon.com/gp/product/B001CQKK8I/?tag=titb-20" TargetMode="External"/><Relationship Id="rId938" Type="http://schemas.openxmlformats.org/officeDocument/2006/relationships/hyperlink" Target="http://www.amazon.com/gp/product/B001BRS5WG/?tag=titb-20" TargetMode="External"/><Relationship Id="rId937" Type="http://schemas.openxmlformats.org/officeDocument/2006/relationships/hyperlink" Target="http://www.amazon.com/gp/product/B003Y19DVY/?tag=titb-20" TargetMode="External"/><Relationship Id="rId71" Type="http://schemas.openxmlformats.org/officeDocument/2006/relationships/hyperlink" Target="http://www.amazon.com/gp/product/B0162LLAQS/?tag=titb-20" TargetMode="External"/><Relationship Id="rId70" Type="http://schemas.openxmlformats.org/officeDocument/2006/relationships/hyperlink" Target="http://www.amazon.com/gp/product/B016C9WTP6/?tag=titb-20" TargetMode="External"/><Relationship Id="rId932" Type="http://schemas.openxmlformats.org/officeDocument/2006/relationships/hyperlink" Target="http://www.amazon.com/gp/product/B001F8IL84/?tag=titb-20" TargetMode="External"/><Relationship Id="rId931" Type="http://schemas.openxmlformats.org/officeDocument/2006/relationships/hyperlink" Target="http://www.amazon.com/gp/product/B001QAJ0XG/?tag=titb-20" TargetMode="External"/><Relationship Id="rId930" Type="http://schemas.openxmlformats.org/officeDocument/2006/relationships/hyperlink" Target="http://www.amazon.com/gp/product/B009EER7FE/?tag=titb-20" TargetMode="External"/><Relationship Id="rId936" Type="http://schemas.openxmlformats.org/officeDocument/2006/relationships/hyperlink" Target="http://www.amazon.com/gp/product/B001EMXS1Q/?tag=titb-20" TargetMode="External"/><Relationship Id="rId935" Type="http://schemas.openxmlformats.org/officeDocument/2006/relationships/hyperlink" Target="http://www.amazon.com/gp/product/B001NEP8EA/?tag=titb-20" TargetMode="External"/><Relationship Id="rId934" Type="http://schemas.openxmlformats.org/officeDocument/2006/relationships/hyperlink" Target="http://www.amazon.com/gp/product/B001Q2J8BS/?tag=titb-20" TargetMode="External"/><Relationship Id="rId933" Type="http://schemas.openxmlformats.org/officeDocument/2006/relationships/hyperlink" Target="http://www.amazon.com/gp/product/B001T5D6LK/?tag=titb-20" TargetMode="External"/><Relationship Id="rId62" Type="http://schemas.openxmlformats.org/officeDocument/2006/relationships/hyperlink" Target="http://www.amazon.com/gp/product/B00XCGUISI/?tag=titb-20" TargetMode="External"/><Relationship Id="rId61" Type="http://schemas.openxmlformats.org/officeDocument/2006/relationships/hyperlink" Target="http://www.amazon.com/gp/product/B00FMOBNKA/?tag=titb-20" TargetMode="External"/><Relationship Id="rId64" Type="http://schemas.openxmlformats.org/officeDocument/2006/relationships/hyperlink" Target="http://www.amazon.com/gp/product/B017QHYW1W/?tag=titb-20" TargetMode="External"/><Relationship Id="rId63" Type="http://schemas.openxmlformats.org/officeDocument/2006/relationships/hyperlink" Target="http://www.amazon.com/gp/product/B015SK5Y4S/?tag=titb-20" TargetMode="External"/><Relationship Id="rId66" Type="http://schemas.openxmlformats.org/officeDocument/2006/relationships/hyperlink" Target="http://www.amazon.com/gp/product/B011AK040Y/?tag=titb-20" TargetMode="External"/><Relationship Id="rId65" Type="http://schemas.openxmlformats.org/officeDocument/2006/relationships/hyperlink" Target="http://www.amazon.com/gp/product/B00UBRGMI6/?tag=titb-20" TargetMode="External"/><Relationship Id="rId68" Type="http://schemas.openxmlformats.org/officeDocument/2006/relationships/hyperlink" Target="http://www.amazon.com/gp/product/B012Y4GPYE/?tag=titb-20" TargetMode="External"/><Relationship Id="rId67" Type="http://schemas.openxmlformats.org/officeDocument/2006/relationships/hyperlink" Target="http://www.amazon.com/gp/product/B00VWQ2P8G/?tag=titb-20" TargetMode="External"/><Relationship Id="rId729" Type="http://schemas.openxmlformats.org/officeDocument/2006/relationships/hyperlink" Target="http://www.amazon.com/gp/product/B004IM14RY/?tag=titb-20" TargetMode="External"/><Relationship Id="rId728" Type="http://schemas.openxmlformats.org/officeDocument/2006/relationships/hyperlink" Target="http://www.amazon.com/gp/product/B008Y6YLBG/?tag=titb-20" TargetMode="External"/><Relationship Id="rId60" Type="http://schemas.openxmlformats.org/officeDocument/2006/relationships/hyperlink" Target="http://www.amazon.com/gp/product/B017ORBC1W/?tag=titb-20" TargetMode="External"/><Relationship Id="rId723" Type="http://schemas.openxmlformats.org/officeDocument/2006/relationships/hyperlink" Target="http://www.amazon.com/gp/product/B004G8X10S/?tag=titb-20" TargetMode="External"/><Relationship Id="rId965" Type="http://schemas.openxmlformats.org/officeDocument/2006/relationships/hyperlink" Target="http://www.amazon.com/gp/product/B001R0BU3I/?tag=titb-20" TargetMode="External"/><Relationship Id="rId722" Type="http://schemas.openxmlformats.org/officeDocument/2006/relationships/hyperlink" Target="http://www.amazon.com/gp/product/B008Y6Y1RA/?tag=titb-20" TargetMode="External"/><Relationship Id="rId964" Type="http://schemas.openxmlformats.org/officeDocument/2006/relationships/hyperlink" Target="http://www.amazon.com/gp/product/B009TGWW70/?tag=titb-20" TargetMode="External"/><Relationship Id="rId721" Type="http://schemas.openxmlformats.org/officeDocument/2006/relationships/hyperlink" Target="http://www.amazon.com/gp/product/B009EEW6K0/?tag=titb-20" TargetMode="External"/><Relationship Id="rId963" Type="http://schemas.openxmlformats.org/officeDocument/2006/relationships/hyperlink" Target="http://www.amazon.com/gp/product/B001NZHJGO/?tag=titb-20" TargetMode="External"/><Relationship Id="rId720" Type="http://schemas.openxmlformats.org/officeDocument/2006/relationships/hyperlink" Target="http://www.amazon.com/gp/product/B004UTCGNG/?tag=titb-20" TargetMode="External"/><Relationship Id="rId962" Type="http://schemas.openxmlformats.org/officeDocument/2006/relationships/hyperlink" Target="http://www.amazon.com/gp/product/B001DXC6Z0/?tag=titb-20" TargetMode="External"/><Relationship Id="rId727" Type="http://schemas.openxmlformats.org/officeDocument/2006/relationships/hyperlink" Target="http://www.amazon.com/gp/product/B004MQ8A78/?tag=titb-20" TargetMode="External"/><Relationship Id="rId969" Type="http://schemas.openxmlformats.org/officeDocument/2006/relationships/hyperlink" Target="http://www.amazon.com/gp/product/B004DHVF0U/?tag=titb-20" TargetMode="External"/><Relationship Id="rId726" Type="http://schemas.openxmlformats.org/officeDocument/2006/relationships/hyperlink" Target="http://www.amazon.com/gp/product/B004AKGL4U/?tag=titb-20" TargetMode="External"/><Relationship Id="rId968" Type="http://schemas.openxmlformats.org/officeDocument/2006/relationships/hyperlink" Target="http://www.amazon.com/gp/product/B001O4XWJM/?tag=titb-20" TargetMode="External"/><Relationship Id="rId725" Type="http://schemas.openxmlformats.org/officeDocument/2006/relationships/hyperlink" Target="http://www.amazon.com/gp/product/B0046UGSNS/?tag=titb-20" TargetMode="External"/><Relationship Id="rId967" Type="http://schemas.openxmlformats.org/officeDocument/2006/relationships/hyperlink" Target="http://www.amazon.com/gp/product/B009HEJWHW/?tag=titb-20" TargetMode="External"/><Relationship Id="rId724" Type="http://schemas.openxmlformats.org/officeDocument/2006/relationships/hyperlink" Target="http://www.amazon.com/gp/product/B003ZSR6MY/?tag=titb-20" TargetMode="External"/><Relationship Id="rId966" Type="http://schemas.openxmlformats.org/officeDocument/2006/relationships/hyperlink" Target="http://www.amazon.com/gp/product/B001EPZ6XG/?tag=titb-20" TargetMode="External"/><Relationship Id="rId69" Type="http://schemas.openxmlformats.org/officeDocument/2006/relationships/hyperlink" Target="http://www.amazon.com/gp/product/B00YSRRDRY/?tag=titb-20" TargetMode="External"/><Relationship Id="rId961" Type="http://schemas.openxmlformats.org/officeDocument/2006/relationships/hyperlink" Target="http://www.amazon.com/gp/product/B001AOKA3W/?tag=titb-20" TargetMode="External"/><Relationship Id="rId960" Type="http://schemas.openxmlformats.org/officeDocument/2006/relationships/hyperlink" Target="http://www.amazon.com/gp/product/B001DIAXA0/?tag=titb-20" TargetMode="External"/><Relationship Id="rId51" Type="http://schemas.openxmlformats.org/officeDocument/2006/relationships/hyperlink" Target="http://www.amazon.com/gp/product/B00VGRCBOY/?tag=titb-20" TargetMode="External"/><Relationship Id="rId50" Type="http://schemas.openxmlformats.org/officeDocument/2006/relationships/hyperlink" Target="http://www.amazon.com/gp/product/B01A1FDRP8/?tag=titb-20" TargetMode="External"/><Relationship Id="rId53" Type="http://schemas.openxmlformats.org/officeDocument/2006/relationships/hyperlink" Target="http://www.amazon.com/gp/product/B018ITLEHC/?tag=titb-20" TargetMode="External"/><Relationship Id="rId52" Type="http://schemas.openxmlformats.org/officeDocument/2006/relationships/hyperlink" Target="http://www.amazon.com/gp/product/B00ZPWJU7C/?tag=titb-20" TargetMode="External"/><Relationship Id="rId55" Type="http://schemas.openxmlformats.org/officeDocument/2006/relationships/hyperlink" Target="http://www.amazon.com/gp/product/B010O68E0C/?tag=titb-20" TargetMode="External"/><Relationship Id="rId54" Type="http://schemas.openxmlformats.org/officeDocument/2006/relationships/hyperlink" Target="http://www.amazon.com/gp/product/B01B5H1SIY/?tag=titb-20" TargetMode="External"/><Relationship Id="rId57" Type="http://schemas.openxmlformats.org/officeDocument/2006/relationships/hyperlink" Target="http://www.amazon.com/gp/product/B017CDG46G/?tag=titb-20" TargetMode="External"/><Relationship Id="rId56" Type="http://schemas.openxmlformats.org/officeDocument/2006/relationships/hyperlink" Target="http://www.amazon.com/gp/product/B00ZAQNRCM/?tag=titb-20" TargetMode="External"/><Relationship Id="rId719" Type="http://schemas.openxmlformats.org/officeDocument/2006/relationships/hyperlink" Target="http://www.amazon.com/gp/product/B004EAQNO4/?tag=titb-20" TargetMode="External"/><Relationship Id="rId718" Type="http://schemas.openxmlformats.org/officeDocument/2006/relationships/hyperlink" Target="http://www.amazon.com/gp/product/B003U42L8W/?tag=titb-20" TargetMode="External"/><Relationship Id="rId717" Type="http://schemas.openxmlformats.org/officeDocument/2006/relationships/hyperlink" Target="http://www.amazon.com/gp/product/B003WKQXCO/?tag=titb-20" TargetMode="External"/><Relationship Id="rId959" Type="http://schemas.openxmlformats.org/officeDocument/2006/relationships/hyperlink" Target="http://www.amazon.com/gp/product/B006RXPTNM/?tag=titb-20" TargetMode="External"/><Relationship Id="rId712" Type="http://schemas.openxmlformats.org/officeDocument/2006/relationships/hyperlink" Target="http://www.amazon.com/gp/product/B004W5T2RG/?tag=titb-20" TargetMode="External"/><Relationship Id="rId954" Type="http://schemas.openxmlformats.org/officeDocument/2006/relationships/hyperlink" Target="http://www.amazon.com/gp/product/B001RPC8B6/?tag=titb-20" TargetMode="External"/><Relationship Id="rId711" Type="http://schemas.openxmlformats.org/officeDocument/2006/relationships/hyperlink" Target="http://www.amazon.com/gp/product/B004V6X902/?tag=titb-20" TargetMode="External"/><Relationship Id="rId953" Type="http://schemas.openxmlformats.org/officeDocument/2006/relationships/hyperlink" Target="http://www.amazon.com/gp/product/B0015KMYUS/?tag=titb-20" TargetMode="External"/><Relationship Id="rId710" Type="http://schemas.openxmlformats.org/officeDocument/2006/relationships/hyperlink" Target="http://www.amazon.com/gp/product/B004LQI0HE/?tag=titb-20" TargetMode="External"/><Relationship Id="rId952" Type="http://schemas.openxmlformats.org/officeDocument/2006/relationships/hyperlink" Target="http://www.amazon.com/gp/product/B001QV6KE2/?tag=titb-20" TargetMode="External"/><Relationship Id="rId951" Type="http://schemas.openxmlformats.org/officeDocument/2006/relationships/hyperlink" Target="http://www.amazon.com/gp/product/B001C18ND2/?tag=titb-20" TargetMode="External"/><Relationship Id="rId716" Type="http://schemas.openxmlformats.org/officeDocument/2006/relationships/hyperlink" Target="http://www.amazon.com/gp/product/B009EEMNV2/?tag=titb-20" TargetMode="External"/><Relationship Id="rId958" Type="http://schemas.openxmlformats.org/officeDocument/2006/relationships/hyperlink" Target="http://www.amazon.com/gp/product/B001TUP3RA/?tag=titb-20" TargetMode="External"/><Relationship Id="rId715" Type="http://schemas.openxmlformats.org/officeDocument/2006/relationships/hyperlink" Target="http://www.amazon.com/gp/product/B004LQLKOY/?tag=titb-20" TargetMode="External"/><Relationship Id="rId957" Type="http://schemas.openxmlformats.org/officeDocument/2006/relationships/hyperlink" Target="http://www.amazon.com/gp/product/B00DC5OICG/?tag=titb-20" TargetMode="External"/><Relationship Id="rId714" Type="http://schemas.openxmlformats.org/officeDocument/2006/relationships/hyperlink" Target="http://www.amazon.com/gp/product/B003VN1CA0/?tag=titb-20" TargetMode="External"/><Relationship Id="rId956" Type="http://schemas.openxmlformats.org/officeDocument/2006/relationships/hyperlink" Target="http://www.amazon.com/gp/product/B001LGXDMO/?tag=titb-20" TargetMode="External"/><Relationship Id="rId713" Type="http://schemas.openxmlformats.org/officeDocument/2006/relationships/hyperlink" Target="http://www.amazon.com/gp/product/B0043UCXQC/?tag=titb-20" TargetMode="External"/><Relationship Id="rId955" Type="http://schemas.openxmlformats.org/officeDocument/2006/relationships/hyperlink" Target="http://www.amazon.com/gp/product/B0027C5IMY/?tag=titb-20" TargetMode="External"/><Relationship Id="rId59" Type="http://schemas.openxmlformats.org/officeDocument/2006/relationships/hyperlink" Target="http://www.amazon.com/gp/product/B018HIW658/?tag=titb-20" TargetMode="External"/><Relationship Id="rId58" Type="http://schemas.openxmlformats.org/officeDocument/2006/relationships/hyperlink" Target="http://www.amazon.com/gp/product/B017WRCU92/?tag=titb-20" TargetMode="External"/><Relationship Id="rId950" Type="http://schemas.openxmlformats.org/officeDocument/2006/relationships/hyperlink" Target="http://www.amazon.com/gp/product/B001RMYGXM/?tag=titb-20" TargetMode="External"/><Relationship Id="rId590" Type="http://schemas.openxmlformats.org/officeDocument/2006/relationships/hyperlink" Target="http://www.amazon.com/gp/product/B0078YXF4Y/?tag=titb-20" TargetMode="External"/><Relationship Id="rId107" Type="http://schemas.openxmlformats.org/officeDocument/2006/relationships/hyperlink" Target="http://www.amazon.com/gp/product/B011KK9J7S/?tag=titb-20" TargetMode="External"/><Relationship Id="rId349" Type="http://schemas.openxmlformats.org/officeDocument/2006/relationships/hyperlink" Target="http://www.amazon.com/gp/product/B00H4M3GXK/?tag=titb-20" TargetMode="External"/><Relationship Id="rId106" Type="http://schemas.openxmlformats.org/officeDocument/2006/relationships/hyperlink" Target="http://www.amazon.com/gp/product/B019J76QLQ/?tag=titb-20" TargetMode="External"/><Relationship Id="rId348" Type="http://schemas.openxmlformats.org/officeDocument/2006/relationships/hyperlink" Target="http://www.amazon.com/gp/product/B00FPGSCUY/?tag=titb-20" TargetMode="External"/><Relationship Id="rId105" Type="http://schemas.openxmlformats.org/officeDocument/2006/relationships/hyperlink" Target="http://www.amazon.com/gp/product/B018SSYB96/?tag=titb-20" TargetMode="External"/><Relationship Id="rId347" Type="http://schemas.openxmlformats.org/officeDocument/2006/relationships/hyperlink" Target="http://www.amazon.com/gp/product/B00GJ0HSUK/?tag=titb-20" TargetMode="External"/><Relationship Id="rId589" Type="http://schemas.openxmlformats.org/officeDocument/2006/relationships/hyperlink" Target="http://www.amazon.com/gp/product/B006FTCBF2/?tag=titb-20" TargetMode="External"/><Relationship Id="rId104" Type="http://schemas.openxmlformats.org/officeDocument/2006/relationships/hyperlink" Target="http://www.amazon.com/gp/product/B016887PIW/?tag=titb-20" TargetMode="External"/><Relationship Id="rId346" Type="http://schemas.openxmlformats.org/officeDocument/2006/relationships/hyperlink" Target="http://www.amazon.com/gp/product/B00GMOR7LS/?tag=titb-20" TargetMode="External"/><Relationship Id="rId588" Type="http://schemas.openxmlformats.org/officeDocument/2006/relationships/hyperlink" Target="http://www.amazon.com/gp/product/B006QPVGKG/?tag=titb-20" TargetMode="External"/><Relationship Id="rId109" Type="http://schemas.openxmlformats.org/officeDocument/2006/relationships/hyperlink" Target="http://www.amazon.com/gp/product/B019QXXFHG/?tag=titb-20" TargetMode="External"/><Relationship Id="rId108" Type="http://schemas.openxmlformats.org/officeDocument/2006/relationships/hyperlink" Target="http://www.amazon.com/gp/product/B00UXS8PQ0/?tag=titb-20" TargetMode="External"/><Relationship Id="rId341" Type="http://schemas.openxmlformats.org/officeDocument/2006/relationships/hyperlink" Target="http://www.amazon.com/gp/product/B00I8H7APK/?tag=titb-20" TargetMode="External"/><Relationship Id="rId583" Type="http://schemas.openxmlformats.org/officeDocument/2006/relationships/hyperlink" Target="http://www.amazon.com/gp/product/B007JRUA7K/?tag=titb-20" TargetMode="External"/><Relationship Id="rId340" Type="http://schemas.openxmlformats.org/officeDocument/2006/relationships/hyperlink" Target="http://www.amazon.com/gp/product/B00IGI5CX8/?tag=titb-20" TargetMode="External"/><Relationship Id="rId582" Type="http://schemas.openxmlformats.org/officeDocument/2006/relationships/hyperlink" Target="http://www.amazon.com/gp/product/B006X4MW30/?tag=titb-20" TargetMode="External"/><Relationship Id="rId581" Type="http://schemas.openxmlformats.org/officeDocument/2006/relationships/hyperlink" Target="http://www.amazon.com/gp/product/B0054NQZ9S/?tag=titb-20" TargetMode="External"/><Relationship Id="rId580" Type="http://schemas.openxmlformats.org/officeDocument/2006/relationships/hyperlink" Target="http://www.amazon.com/gp/product/B005TPCQ5I/?tag=titb-20" TargetMode="External"/><Relationship Id="rId103" Type="http://schemas.openxmlformats.org/officeDocument/2006/relationships/hyperlink" Target="http://www.amazon.com/gp/product/B01B28GJJY/?tag=titb-20" TargetMode="External"/><Relationship Id="rId345" Type="http://schemas.openxmlformats.org/officeDocument/2006/relationships/hyperlink" Target="http://www.amazon.com/gp/product/B00FBSP9SO/?tag=titb-20" TargetMode="External"/><Relationship Id="rId587" Type="http://schemas.openxmlformats.org/officeDocument/2006/relationships/hyperlink" Target="http://www.amazon.com/gp/product/B008Y7I2AQ/?tag=titb-20" TargetMode="External"/><Relationship Id="rId102" Type="http://schemas.openxmlformats.org/officeDocument/2006/relationships/hyperlink" Target="http://www.amazon.com/gp/product/B00ZGTS68S/?tag=titb-20" TargetMode="External"/><Relationship Id="rId344" Type="http://schemas.openxmlformats.org/officeDocument/2006/relationships/hyperlink" Target="http://www.amazon.com/gp/product/B00HAWAXW6/?tag=titb-20" TargetMode="External"/><Relationship Id="rId586" Type="http://schemas.openxmlformats.org/officeDocument/2006/relationships/hyperlink" Target="http://www.amazon.com/gp/product/B007UXT6O6/?tag=titb-20" TargetMode="External"/><Relationship Id="rId101" Type="http://schemas.openxmlformats.org/officeDocument/2006/relationships/hyperlink" Target="http://www.amazon.com/gp/product/B0101432XQ/?tag=titb-20" TargetMode="External"/><Relationship Id="rId343" Type="http://schemas.openxmlformats.org/officeDocument/2006/relationships/hyperlink" Target="http://www.amazon.com/gp/product/B00DBT6SI0/?tag=titb-20" TargetMode="External"/><Relationship Id="rId585" Type="http://schemas.openxmlformats.org/officeDocument/2006/relationships/hyperlink" Target="http://www.amazon.com/gp/product/B00715S5Z4/?tag=titb-20" TargetMode="External"/><Relationship Id="rId100" Type="http://schemas.openxmlformats.org/officeDocument/2006/relationships/hyperlink" Target="http://www.amazon.com/gp/product/B0159COAXQ/?tag=titb-20" TargetMode="External"/><Relationship Id="rId342" Type="http://schemas.openxmlformats.org/officeDocument/2006/relationships/hyperlink" Target="http://www.amazon.com/gp/product/B00IDD5HW2/?tag=titb-20" TargetMode="External"/><Relationship Id="rId584" Type="http://schemas.openxmlformats.org/officeDocument/2006/relationships/hyperlink" Target="http://www.amazon.com/gp/product/B00574SQ6E/?tag=titb-20" TargetMode="External"/><Relationship Id="rId338" Type="http://schemas.openxmlformats.org/officeDocument/2006/relationships/hyperlink" Target="http://www.amazon.com/gp/product/B00DGNOJ00/?tag=titb-20" TargetMode="External"/><Relationship Id="rId337" Type="http://schemas.openxmlformats.org/officeDocument/2006/relationships/hyperlink" Target="http://www.amazon.com/gp/product/B00H9UY4J2/?tag=titb-20" TargetMode="External"/><Relationship Id="rId579" Type="http://schemas.openxmlformats.org/officeDocument/2006/relationships/hyperlink" Target="http://www.amazon.com/gp/product/B006W0QR1S/?tag=titb-20" TargetMode="External"/><Relationship Id="rId336" Type="http://schemas.openxmlformats.org/officeDocument/2006/relationships/hyperlink" Target="http://www.amazon.com/gp/product/B00I8H5EK8/?tag=titb-20" TargetMode="External"/><Relationship Id="rId578" Type="http://schemas.openxmlformats.org/officeDocument/2006/relationships/hyperlink" Target="http://www.amazon.com/gp/product/B004XWLI4I/?tag=titb-20" TargetMode="External"/><Relationship Id="rId335" Type="http://schemas.openxmlformats.org/officeDocument/2006/relationships/hyperlink" Target="http://www.amazon.com/gp/product/B00COHAUD4/?tag=titb-20" TargetMode="External"/><Relationship Id="rId577" Type="http://schemas.openxmlformats.org/officeDocument/2006/relationships/hyperlink" Target="http://www.amazon.com/gp/product/B0094LYJZI/?tag=titb-20" TargetMode="External"/><Relationship Id="rId339" Type="http://schemas.openxmlformats.org/officeDocument/2006/relationships/hyperlink" Target="http://www.amazon.com/gp/product/B00DHMI9YM/?tag=titb-20" TargetMode="External"/><Relationship Id="rId330" Type="http://schemas.openxmlformats.org/officeDocument/2006/relationships/hyperlink" Target="http://www.amazon.com/gp/product/B00EAZCQ8K/?tag=titb-20" TargetMode="External"/><Relationship Id="rId572" Type="http://schemas.openxmlformats.org/officeDocument/2006/relationships/hyperlink" Target="http://www.amazon.com/gp/product/B005W8SNNG/?tag=titb-20" TargetMode="External"/><Relationship Id="rId571" Type="http://schemas.openxmlformats.org/officeDocument/2006/relationships/hyperlink" Target="http://www.amazon.com/gp/product/B006VRZ5YM/?tag=titb-20" TargetMode="External"/><Relationship Id="rId570" Type="http://schemas.openxmlformats.org/officeDocument/2006/relationships/hyperlink" Target="http://www.amazon.com/gp/product/B0057F869U/?tag=titb-20" TargetMode="External"/><Relationship Id="rId334" Type="http://schemas.openxmlformats.org/officeDocument/2006/relationships/hyperlink" Target="http://www.amazon.com/gp/product/B00ID4IATI/?tag=titb-20" TargetMode="External"/><Relationship Id="rId576" Type="http://schemas.openxmlformats.org/officeDocument/2006/relationships/hyperlink" Target="http://www.amazon.com/gp/product/B0055PMUSU/?tag=titb-20" TargetMode="External"/><Relationship Id="rId333" Type="http://schemas.openxmlformats.org/officeDocument/2006/relationships/hyperlink" Target="http://www.amazon.com/gp/product/B00DHNAQ2Y/?tag=titb-20" TargetMode="External"/><Relationship Id="rId575" Type="http://schemas.openxmlformats.org/officeDocument/2006/relationships/hyperlink" Target="http://www.amazon.com/gp/product/B006PPW98U/?tag=titb-20" TargetMode="External"/><Relationship Id="rId332" Type="http://schemas.openxmlformats.org/officeDocument/2006/relationships/hyperlink" Target="http://www.amazon.com/gp/product/B00I2X7X7K/?tag=titb-20" TargetMode="External"/><Relationship Id="rId574" Type="http://schemas.openxmlformats.org/officeDocument/2006/relationships/hyperlink" Target="http://www.amazon.com/gp/product/B006INDMEE/?tag=titb-20" TargetMode="External"/><Relationship Id="rId331" Type="http://schemas.openxmlformats.org/officeDocument/2006/relationships/hyperlink" Target="http://www.amazon.com/gp/product/B00CL4BRT6/?tag=titb-20" TargetMode="External"/><Relationship Id="rId573" Type="http://schemas.openxmlformats.org/officeDocument/2006/relationships/hyperlink" Target="http://www.amazon.com/gp/product/B005WQ3F2C/?tag=titb-20" TargetMode="External"/><Relationship Id="rId370" Type="http://schemas.openxmlformats.org/officeDocument/2006/relationships/hyperlink" Target="http://www.amazon.com/gp/product/B00BBQXQFI/?tag=titb-20" TargetMode="External"/><Relationship Id="rId129" Type="http://schemas.openxmlformats.org/officeDocument/2006/relationships/hyperlink" Target="http://www.amazon.com/gp/product/B017I242IS/?tag=titb-20" TargetMode="External"/><Relationship Id="rId128" Type="http://schemas.openxmlformats.org/officeDocument/2006/relationships/hyperlink" Target="http://www.amazon.com/gp/product/B016Z411SE/?tag=titb-20" TargetMode="External"/><Relationship Id="rId127" Type="http://schemas.openxmlformats.org/officeDocument/2006/relationships/hyperlink" Target="http://www.amazon.com/gp/product/B019HQ7ZJQ/?tag=titb-20" TargetMode="External"/><Relationship Id="rId369" Type="http://schemas.openxmlformats.org/officeDocument/2006/relationships/hyperlink" Target="http://www.amazon.com/gp/product/B008EQIA7W/?tag=titb-20" TargetMode="External"/><Relationship Id="rId126" Type="http://schemas.openxmlformats.org/officeDocument/2006/relationships/hyperlink" Target="http://www.amazon.com/gp/product/B00KG2PHEQ/?tag=titb-20" TargetMode="External"/><Relationship Id="rId368" Type="http://schemas.openxmlformats.org/officeDocument/2006/relationships/hyperlink" Target="http://www.amazon.com/gp/product/B009KHBDUU/?tag=titb-20" TargetMode="External"/><Relationship Id="rId121" Type="http://schemas.openxmlformats.org/officeDocument/2006/relationships/hyperlink" Target="http://www.amazon.com/gp/product/B016Q1OR0U/?tag=titb-20" TargetMode="External"/><Relationship Id="rId363" Type="http://schemas.openxmlformats.org/officeDocument/2006/relationships/hyperlink" Target="http://www.amazon.com/gp/product/B008N1LL42/?tag=titb-20" TargetMode="External"/><Relationship Id="rId120" Type="http://schemas.openxmlformats.org/officeDocument/2006/relationships/hyperlink" Target="http://www.amazon.com/gp/product/B017CBOWEO/?tag=titb-20" TargetMode="External"/><Relationship Id="rId362" Type="http://schemas.openxmlformats.org/officeDocument/2006/relationships/hyperlink" Target="http://www.amazon.com/gp/product/B009GEBBNQ/?tag=titb-20" TargetMode="External"/><Relationship Id="rId361" Type="http://schemas.openxmlformats.org/officeDocument/2006/relationships/hyperlink" Target="http://www.amazon.com/gp/product/B009HEJXFS/?tag=titb-20" TargetMode="External"/><Relationship Id="rId360" Type="http://schemas.openxmlformats.org/officeDocument/2006/relationships/hyperlink" Target="http://www.amazon.com/gp/product/B00JPNZPCG/?tag=titb-20" TargetMode="External"/><Relationship Id="rId125" Type="http://schemas.openxmlformats.org/officeDocument/2006/relationships/hyperlink" Target="http://www.amazon.com/gp/product/B011KKEH70/?tag=titb-20" TargetMode="External"/><Relationship Id="rId367" Type="http://schemas.openxmlformats.org/officeDocument/2006/relationships/hyperlink" Target="http://www.amazon.com/gp/product/B00B2DSK06/?tag=titb-20" TargetMode="External"/><Relationship Id="rId124" Type="http://schemas.openxmlformats.org/officeDocument/2006/relationships/hyperlink" Target="http://www.amazon.com/gp/product/B010X3I2CQ/?tag=titb-20" TargetMode="External"/><Relationship Id="rId366" Type="http://schemas.openxmlformats.org/officeDocument/2006/relationships/hyperlink" Target="http://www.amazon.com/gp/product/B0098VXCR0/?tag=titb-20" TargetMode="External"/><Relationship Id="rId123" Type="http://schemas.openxmlformats.org/officeDocument/2006/relationships/hyperlink" Target="http://www.amazon.com/gp/product/B019HR51KA/?tag=titb-20" TargetMode="External"/><Relationship Id="rId365" Type="http://schemas.openxmlformats.org/officeDocument/2006/relationships/hyperlink" Target="http://www.amazon.com/gp/product/B00B5HQLMI/?tag=titb-20" TargetMode="External"/><Relationship Id="rId122" Type="http://schemas.openxmlformats.org/officeDocument/2006/relationships/hyperlink" Target="http://www.amazon.com/gp/product/B017OJL48G/?tag=titb-20" TargetMode="External"/><Relationship Id="rId364" Type="http://schemas.openxmlformats.org/officeDocument/2006/relationships/hyperlink" Target="http://www.amazon.com/gp/product/B00BWJ6JO4/?tag=titb-20" TargetMode="External"/><Relationship Id="rId95" Type="http://schemas.openxmlformats.org/officeDocument/2006/relationships/hyperlink" Target="http://www.amazon.com/gp/product/B00YCVD78A/?tag=titb-20" TargetMode="External"/><Relationship Id="rId94" Type="http://schemas.openxmlformats.org/officeDocument/2006/relationships/hyperlink" Target="http://www.amazon.com/gp/product/B016887N70/?tag=titb-20" TargetMode="External"/><Relationship Id="rId97" Type="http://schemas.openxmlformats.org/officeDocument/2006/relationships/hyperlink" Target="http://www.amazon.com/gp/product/B00VWQ3LQG/?tag=titb-20" TargetMode="External"/><Relationship Id="rId96" Type="http://schemas.openxmlformats.org/officeDocument/2006/relationships/hyperlink" Target="http://www.amazon.com/gp/product/B016568H4S/?tag=titb-20" TargetMode="External"/><Relationship Id="rId99" Type="http://schemas.openxmlformats.org/officeDocument/2006/relationships/hyperlink" Target="http://www.amazon.com/gp/product/B016VLE24Q/?tag=titb-20" TargetMode="External"/><Relationship Id="rId98" Type="http://schemas.openxmlformats.org/officeDocument/2006/relationships/hyperlink" Target="http://www.amazon.com/gp/product/B00VRTFJYK/?tag=titb-20" TargetMode="External"/><Relationship Id="rId91" Type="http://schemas.openxmlformats.org/officeDocument/2006/relationships/hyperlink" Target="http://www.amazon.com/gp/product/B017C11VP2/?tag=titb-20" TargetMode="External"/><Relationship Id="rId90" Type="http://schemas.openxmlformats.org/officeDocument/2006/relationships/hyperlink" Target="http://www.amazon.com/gp/product/B0142KGGNS/?tag=titb-20" TargetMode="External"/><Relationship Id="rId93" Type="http://schemas.openxmlformats.org/officeDocument/2006/relationships/hyperlink" Target="http://www.amazon.com/gp/product/B018CBR0C4/?tag=titb-20" TargetMode="External"/><Relationship Id="rId92" Type="http://schemas.openxmlformats.org/officeDocument/2006/relationships/hyperlink" Target="http://www.amazon.com/gp/product/B01BIKUOSI/?tag=titb-20" TargetMode="External"/><Relationship Id="rId118" Type="http://schemas.openxmlformats.org/officeDocument/2006/relationships/hyperlink" Target="http://www.amazon.com/gp/product/B019PFW1OI/?tag=titb-20" TargetMode="External"/><Relationship Id="rId117" Type="http://schemas.openxmlformats.org/officeDocument/2006/relationships/hyperlink" Target="http://www.amazon.com/gp/product/B00USRETPM/?tag=titb-20" TargetMode="External"/><Relationship Id="rId359" Type="http://schemas.openxmlformats.org/officeDocument/2006/relationships/hyperlink" Target="http://www.amazon.com/gp/product/B009LRE040/?tag=titb-20" TargetMode="External"/><Relationship Id="rId116" Type="http://schemas.openxmlformats.org/officeDocument/2006/relationships/hyperlink" Target="http://www.amazon.com/gp/product/B014WH7LNK/?tag=titb-20" TargetMode="External"/><Relationship Id="rId358" Type="http://schemas.openxmlformats.org/officeDocument/2006/relationships/hyperlink" Target="http://www.amazon.com/gp/product/B0088RQ4X4/?tag=titb-20" TargetMode="External"/><Relationship Id="rId115" Type="http://schemas.openxmlformats.org/officeDocument/2006/relationships/hyperlink" Target="http://www.amazon.com/gp/product/B0199693VM/?tag=titb-20" TargetMode="External"/><Relationship Id="rId357" Type="http://schemas.openxmlformats.org/officeDocument/2006/relationships/hyperlink" Target="http://www.amazon.com/gp/product/B00BZAJMWG/?tag=titb-20" TargetMode="External"/><Relationship Id="rId599" Type="http://schemas.openxmlformats.org/officeDocument/2006/relationships/hyperlink" Target="http://www.amazon.com/gp/product/B005ZMUXDC/?tag=titb-20" TargetMode="External"/><Relationship Id="rId119" Type="http://schemas.openxmlformats.org/officeDocument/2006/relationships/hyperlink" Target="http://www.amazon.com/gp/product/B00ZRHRXXS/?tag=titb-20" TargetMode="External"/><Relationship Id="rId110" Type="http://schemas.openxmlformats.org/officeDocument/2006/relationships/hyperlink" Target="http://www.amazon.com/gp/product/B016887ZU0/?tag=titb-20" TargetMode="External"/><Relationship Id="rId352" Type="http://schemas.openxmlformats.org/officeDocument/2006/relationships/hyperlink" Target="http://www.amazon.com/gp/product/B00J2AJW76/?tag=titb-20" TargetMode="External"/><Relationship Id="rId594" Type="http://schemas.openxmlformats.org/officeDocument/2006/relationships/hyperlink" Target="http://www.amazon.com/gp/product/B016887PIW/?tag=titb-20" TargetMode="External"/><Relationship Id="rId351" Type="http://schemas.openxmlformats.org/officeDocument/2006/relationships/hyperlink" Target="http://www.amazon.com/gp/product/B00FWLIWVG/?tag=titb-20" TargetMode="External"/><Relationship Id="rId593" Type="http://schemas.openxmlformats.org/officeDocument/2006/relationships/hyperlink" Target="http://www.amazon.com/gp/product/B008Y6SLL2/?tag=titb-20" TargetMode="External"/><Relationship Id="rId350" Type="http://schemas.openxmlformats.org/officeDocument/2006/relationships/hyperlink" Target="http://www.amazon.com/gp/product/B00CHIG3NQ/?tag=titb-20" TargetMode="External"/><Relationship Id="rId592" Type="http://schemas.openxmlformats.org/officeDocument/2006/relationships/hyperlink" Target="http://www.amazon.com/gp/product/B005KGPC4S/?tag=titb-20" TargetMode="External"/><Relationship Id="rId591" Type="http://schemas.openxmlformats.org/officeDocument/2006/relationships/hyperlink" Target="http://www.amazon.com/gp/product/B00715SUI6/?tag=titb-20" TargetMode="External"/><Relationship Id="rId114" Type="http://schemas.openxmlformats.org/officeDocument/2006/relationships/hyperlink" Target="http://www.amazon.com/gp/product/B0178D8ZRG/?tag=titb-20" TargetMode="External"/><Relationship Id="rId356" Type="http://schemas.openxmlformats.org/officeDocument/2006/relationships/hyperlink" Target="http://www.amazon.com/gp/product/B00BHMETKC/?tag=titb-20" TargetMode="External"/><Relationship Id="rId598" Type="http://schemas.openxmlformats.org/officeDocument/2006/relationships/hyperlink" Target="http://www.amazon.com/gp/product/B004U8VWLE/?tag=titb-20" TargetMode="External"/><Relationship Id="rId113" Type="http://schemas.openxmlformats.org/officeDocument/2006/relationships/hyperlink" Target="http://www.amazon.com/gp/product/B0142KIQYA/?tag=titb-20" TargetMode="External"/><Relationship Id="rId355" Type="http://schemas.openxmlformats.org/officeDocument/2006/relationships/hyperlink" Target="http://www.amazon.com/gp/product/B00BJS7104/?tag=titb-20" TargetMode="External"/><Relationship Id="rId597" Type="http://schemas.openxmlformats.org/officeDocument/2006/relationships/hyperlink" Target="http://www.amazon.com/gp/product/B004X4R49Y/?tag=titb-20" TargetMode="External"/><Relationship Id="rId112" Type="http://schemas.openxmlformats.org/officeDocument/2006/relationships/hyperlink" Target="http://www.amazon.com/gp/product/B019ELJRNG/?tag=titb-20" TargetMode="External"/><Relationship Id="rId354" Type="http://schemas.openxmlformats.org/officeDocument/2006/relationships/hyperlink" Target="http://www.amazon.com/gp/product/B00BSBT8M6/?tag=titb-20" TargetMode="External"/><Relationship Id="rId596" Type="http://schemas.openxmlformats.org/officeDocument/2006/relationships/hyperlink" Target="http://www.amazon.com/gp/product/B004C3DLJ8/?tag=titb-20" TargetMode="External"/><Relationship Id="rId111" Type="http://schemas.openxmlformats.org/officeDocument/2006/relationships/hyperlink" Target="http://www.amazon.com/gp/product/B01AOHWGA0/?tag=titb-20" TargetMode="External"/><Relationship Id="rId353" Type="http://schemas.openxmlformats.org/officeDocument/2006/relationships/hyperlink" Target="http://www.amazon.com/gp/product/B009D5VNLS/?tag=titb-20" TargetMode="External"/><Relationship Id="rId595" Type="http://schemas.openxmlformats.org/officeDocument/2006/relationships/hyperlink" Target="http://www.amazon.com/gp/product/B006FTCH2E/?tag=titb-20" TargetMode="External"/><Relationship Id="rId305" Type="http://schemas.openxmlformats.org/officeDocument/2006/relationships/hyperlink" Target="http://www.amazon.com/gp/product/B00GU9E17I/?tag=titb-20" TargetMode="External"/><Relationship Id="rId547" Type="http://schemas.openxmlformats.org/officeDocument/2006/relationships/hyperlink" Target="http://www.amazon.com/gp/product/B005ZB8ZHY/?tag=titb-20" TargetMode="External"/><Relationship Id="rId789" Type="http://schemas.openxmlformats.org/officeDocument/2006/relationships/hyperlink" Target="http://www.amazon.com/gp/product/B002TL08FU/?tag=titb-20" TargetMode="External"/><Relationship Id="rId304" Type="http://schemas.openxmlformats.org/officeDocument/2006/relationships/hyperlink" Target="http://www.amazon.com/gp/product/B00H9671YQ/?tag=titb-20" TargetMode="External"/><Relationship Id="rId546" Type="http://schemas.openxmlformats.org/officeDocument/2006/relationships/hyperlink" Target="http://www.amazon.com/gp/product/B004ZGI1V0/?tag=titb-20" TargetMode="External"/><Relationship Id="rId788" Type="http://schemas.openxmlformats.org/officeDocument/2006/relationships/hyperlink" Target="http://www.amazon.com/gp/product/B002VDCTZ8/?tag=titb-20" TargetMode="External"/><Relationship Id="rId303" Type="http://schemas.openxmlformats.org/officeDocument/2006/relationships/hyperlink" Target="http://www.amazon.com/gp/product/B00IJ7QSAW/?tag=titb-20" TargetMode="External"/><Relationship Id="rId545" Type="http://schemas.openxmlformats.org/officeDocument/2006/relationships/hyperlink" Target="http://www.amazon.com/gp/product/B005UKJX4E/?tag=titb-20" TargetMode="External"/><Relationship Id="rId787" Type="http://schemas.openxmlformats.org/officeDocument/2006/relationships/hyperlink" Target="http://www.amazon.com/gp/product/B0035KMSQQ/?tag=titb-20" TargetMode="External"/><Relationship Id="rId302" Type="http://schemas.openxmlformats.org/officeDocument/2006/relationships/hyperlink" Target="http://www.amazon.com/gp/product/B00CNT53YY/?tag=titb-20" TargetMode="External"/><Relationship Id="rId544" Type="http://schemas.openxmlformats.org/officeDocument/2006/relationships/hyperlink" Target="http://www.amazon.com/gp/product/B0053F042G/?tag=titb-20" TargetMode="External"/><Relationship Id="rId786" Type="http://schemas.openxmlformats.org/officeDocument/2006/relationships/hyperlink" Target="http://www.amazon.com/gp/product/B0024R6VIW/?tag=titb-20" TargetMode="External"/><Relationship Id="rId309" Type="http://schemas.openxmlformats.org/officeDocument/2006/relationships/hyperlink" Target="http://www.amazon.com/gp/product/B00J2PEU3W/?tag=titb-20" TargetMode="External"/><Relationship Id="rId308" Type="http://schemas.openxmlformats.org/officeDocument/2006/relationships/hyperlink" Target="http://www.amazon.com/gp/product/B00IF5P8TA/?tag=titb-20" TargetMode="External"/><Relationship Id="rId307" Type="http://schemas.openxmlformats.org/officeDocument/2006/relationships/hyperlink" Target="http://www.amazon.com/gp/product/B00CL50LEC/?tag=titb-20" TargetMode="External"/><Relationship Id="rId549" Type="http://schemas.openxmlformats.org/officeDocument/2006/relationships/hyperlink" Target="http://www.amazon.com/gp/product/B005KAH7QU/?tag=titb-20" TargetMode="External"/><Relationship Id="rId306" Type="http://schemas.openxmlformats.org/officeDocument/2006/relationships/hyperlink" Target="http://www.amazon.com/gp/product/B00FLNRN06/?tag=titb-20" TargetMode="External"/><Relationship Id="rId548" Type="http://schemas.openxmlformats.org/officeDocument/2006/relationships/hyperlink" Target="http://www.amazon.com/gp/product/B0076D21O2/?tag=titb-20" TargetMode="External"/><Relationship Id="rId781" Type="http://schemas.openxmlformats.org/officeDocument/2006/relationships/hyperlink" Target="http://www.amazon.com/gp/product/B004QBE6S6/?tag=titb-20" TargetMode="External"/><Relationship Id="rId780" Type="http://schemas.openxmlformats.org/officeDocument/2006/relationships/hyperlink" Target="http://www.amazon.com/gp/product/B002LAZEJE/?tag=titb-20" TargetMode="External"/><Relationship Id="rId301" Type="http://schemas.openxmlformats.org/officeDocument/2006/relationships/hyperlink" Target="http://www.amazon.com/gp/product/B00J2PEZAU/?tag=titb-20" TargetMode="External"/><Relationship Id="rId543" Type="http://schemas.openxmlformats.org/officeDocument/2006/relationships/hyperlink" Target="http://www.amazon.com/gp/product/B005KL3QZ0/?tag=titb-20" TargetMode="External"/><Relationship Id="rId785" Type="http://schemas.openxmlformats.org/officeDocument/2006/relationships/hyperlink" Target="http://www.amazon.com/gp/product/B0037VKDQ0/?tag=titb-20" TargetMode="External"/><Relationship Id="rId300" Type="http://schemas.openxmlformats.org/officeDocument/2006/relationships/hyperlink" Target="http://www.amazon.com/gp/product/B00DYQW6EU/?tag=titb-20" TargetMode="External"/><Relationship Id="rId542" Type="http://schemas.openxmlformats.org/officeDocument/2006/relationships/hyperlink" Target="http://www.amazon.com/gp/product/B005LJK3AC/?tag=titb-20" TargetMode="External"/><Relationship Id="rId784" Type="http://schemas.openxmlformats.org/officeDocument/2006/relationships/hyperlink" Target="http://www.amazon.com/gp/product/B0036JU6CY/?tag=titb-20" TargetMode="External"/><Relationship Id="rId541" Type="http://schemas.openxmlformats.org/officeDocument/2006/relationships/hyperlink" Target="http://www.amazon.com/gp/product/B00650SSWG/?tag=titb-20" TargetMode="External"/><Relationship Id="rId783" Type="http://schemas.openxmlformats.org/officeDocument/2006/relationships/hyperlink" Target="http://www.amazon.com/gp/product/B002GGKBT6/?tag=titb-20" TargetMode="External"/><Relationship Id="rId540" Type="http://schemas.openxmlformats.org/officeDocument/2006/relationships/hyperlink" Target="http://www.amazon.com/gp/product/B006P4O5JM/?tag=titb-20" TargetMode="External"/><Relationship Id="rId782" Type="http://schemas.openxmlformats.org/officeDocument/2006/relationships/hyperlink" Target="http://www.amazon.com/gp/product/B009EEDZ46/?tag=titb-20" TargetMode="External"/><Relationship Id="rId536" Type="http://schemas.openxmlformats.org/officeDocument/2006/relationships/hyperlink" Target="http://www.amazon.com/gp/product/B004Z2TUDW/?tag=titb-20" TargetMode="External"/><Relationship Id="rId778" Type="http://schemas.openxmlformats.org/officeDocument/2006/relationships/hyperlink" Target="http://www.amazon.com/gp/product/B002PHW9IC/?tag=titb-20" TargetMode="External"/><Relationship Id="rId535" Type="http://schemas.openxmlformats.org/officeDocument/2006/relationships/hyperlink" Target="http://www.amazon.com/gp/product/B00517FG4M/?tag=titb-20" TargetMode="External"/><Relationship Id="rId777" Type="http://schemas.openxmlformats.org/officeDocument/2006/relationships/hyperlink" Target="http://www.amazon.com/gp/product/B003881ISE/?tag=titb-20" TargetMode="External"/><Relationship Id="rId534" Type="http://schemas.openxmlformats.org/officeDocument/2006/relationships/hyperlink" Target="http://www.amazon.com/gp/product/B0064J63DY/?tag=titb-20" TargetMode="External"/><Relationship Id="rId776" Type="http://schemas.openxmlformats.org/officeDocument/2006/relationships/hyperlink" Target="http://www.amazon.com/gp/product/B002IR9ZQS/?tag=titb-20" TargetMode="External"/><Relationship Id="rId533" Type="http://schemas.openxmlformats.org/officeDocument/2006/relationships/hyperlink" Target="http://www.amazon.com/gp/product/B006228KPW/?tag=titb-20" TargetMode="External"/><Relationship Id="rId775" Type="http://schemas.openxmlformats.org/officeDocument/2006/relationships/hyperlink" Target="http://www.amazon.com/gp/product/B002N62FZC/?tag=titb-20" TargetMode="External"/><Relationship Id="rId539" Type="http://schemas.openxmlformats.org/officeDocument/2006/relationships/hyperlink" Target="http://www.amazon.com/gp/product/B007BLCGNU/?tag=titb-20" TargetMode="External"/><Relationship Id="rId538" Type="http://schemas.openxmlformats.org/officeDocument/2006/relationships/hyperlink" Target="http://www.amazon.com/gp/product/B005BGBP3Y/?tag=titb-20" TargetMode="External"/><Relationship Id="rId537" Type="http://schemas.openxmlformats.org/officeDocument/2006/relationships/hyperlink" Target="http://www.amazon.com/gp/product/B00505WQ8E/?tag=titb-20" TargetMode="External"/><Relationship Id="rId779" Type="http://schemas.openxmlformats.org/officeDocument/2006/relationships/hyperlink" Target="http://www.amazon.com/gp/product/B003CP72QK/?tag=titb-20" TargetMode="External"/><Relationship Id="rId770" Type="http://schemas.openxmlformats.org/officeDocument/2006/relationships/hyperlink" Target="http://www.amazon.com/gp/product/B003MUOUI8/?tag=titb-20" TargetMode="External"/><Relationship Id="rId532" Type="http://schemas.openxmlformats.org/officeDocument/2006/relationships/hyperlink" Target="http://www.amazon.com/gp/product/B0070Z4M4I/?tag=titb-20" TargetMode="External"/><Relationship Id="rId774" Type="http://schemas.openxmlformats.org/officeDocument/2006/relationships/hyperlink" Target="http://www.amazon.com/gp/product/B002LANLJY/?tag=titb-20" TargetMode="External"/><Relationship Id="rId531" Type="http://schemas.openxmlformats.org/officeDocument/2006/relationships/hyperlink" Target="http://www.amazon.com/gp/product/B008W02IWS/?tag=titb-20" TargetMode="External"/><Relationship Id="rId773" Type="http://schemas.openxmlformats.org/officeDocument/2006/relationships/hyperlink" Target="http://www.amazon.com/gp/product/B003361WQ4/?tag=titb-20" TargetMode="External"/><Relationship Id="rId530" Type="http://schemas.openxmlformats.org/officeDocument/2006/relationships/hyperlink" Target="http://www.amazon.com/gp/product/B00HYM5MHI/?tag=titb-20" TargetMode="External"/><Relationship Id="rId772" Type="http://schemas.openxmlformats.org/officeDocument/2006/relationships/hyperlink" Target="http://www.amazon.com/gp/product/B002JQIRTO/?tag=titb-20" TargetMode="External"/><Relationship Id="rId771" Type="http://schemas.openxmlformats.org/officeDocument/2006/relationships/hyperlink" Target="http://www.amazon.com/gp/product/B002NJEJ3A/?tag=titb-20" TargetMode="External"/><Relationship Id="rId327" Type="http://schemas.openxmlformats.org/officeDocument/2006/relationships/hyperlink" Target="http://www.amazon.com/gp/product/B00G32TD98/?tag=titb-20" TargetMode="External"/><Relationship Id="rId569" Type="http://schemas.openxmlformats.org/officeDocument/2006/relationships/hyperlink" Target="http://www.amazon.com/gp/product/B005EJN5B8/?tag=titb-20" TargetMode="External"/><Relationship Id="rId326" Type="http://schemas.openxmlformats.org/officeDocument/2006/relationships/hyperlink" Target="http://www.amazon.com/gp/product/B00DU70VU4/?tag=titb-20" TargetMode="External"/><Relationship Id="rId568" Type="http://schemas.openxmlformats.org/officeDocument/2006/relationships/hyperlink" Target="http://www.amazon.com/gp/product/B007OUFESC/?tag=titb-20" TargetMode="External"/><Relationship Id="rId325" Type="http://schemas.openxmlformats.org/officeDocument/2006/relationships/hyperlink" Target="http://www.amazon.com/gp/product/B00IXE6568/?tag=titb-20" TargetMode="External"/><Relationship Id="rId567" Type="http://schemas.openxmlformats.org/officeDocument/2006/relationships/hyperlink" Target="http://www.amazon.com/gp/product/B00574P9EQ/?tag=titb-20" TargetMode="External"/><Relationship Id="rId324" Type="http://schemas.openxmlformats.org/officeDocument/2006/relationships/hyperlink" Target="http://www.amazon.com/gp/product/B00NPTL6O2/?tag=titb-20" TargetMode="External"/><Relationship Id="rId566" Type="http://schemas.openxmlformats.org/officeDocument/2006/relationships/hyperlink" Target="http://www.amazon.com/gp/product/B005GH8U0E/?tag=titb-20" TargetMode="External"/><Relationship Id="rId329" Type="http://schemas.openxmlformats.org/officeDocument/2006/relationships/hyperlink" Target="http://www.amazon.com/gp/product/B00H8C4R3O/?tag=titb-20" TargetMode="External"/><Relationship Id="rId328" Type="http://schemas.openxmlformats.org/officeDocument/2006/relationships/hyperlink" Target="http://www.amazon.com/gp/product/B00G0OMZPS/?tag=titb-20" TargetMode="External"/><Relationship Id="rId561" Type="http://schemas.openxmlformats.org/officeDocument/2006/relationships/hyperlink" Target="http://www.amazon.com/gp/product/B007MJSOO6/?tag=titb-20" TargetMode="External"/><Relationship Id="rId560" Type="http://schemas.openxmlformats.org/officeDocument/2006/relationships/hyperlink" Target="http://www.amazon.com/gp/product/B005HGKW00/?tag=titb-20" TargetMode="External"/><Relationship Id="rId323" Type="http://schemas.openxmlformats.org/officeDocument/2006/relationships/hyperlink" Target="http://www.amazon.com/gp/product/B00IEPTXUG/?tag=titb-20" TargetMode="External"/><Relationship Id="rId565" Type="http://schemas.openxmlformats.org/officeDocument/2006/relationships/hyperlink" Target="http://www.amazon.com/gp/product/B007BVOF8E/?tag=titb-20" TargetMode="External"/><Relationship Id="rId322" Type="http://schemas.openxmlformats.org/officeDocument/2006/relationships/hyperlink" Target="http://www.amazon.com/gp/product/B00I8R4DNC/?tag=titb-20" TargetMode="External"/><Relationship Id="rId564" Type="http://schemas.openxmlformats.org/officeDocument/2006/relationships/hyperlink" Target="http://www.amazon.com/gp/product/B007HJ91HU/?tag=titb-20" TargetMode="External"/><Relationship Id="rId321" Type="http://schemas.openxmlformats.org/officeDocument/2006/relationships/hyperlink" Target="http://www.amazon.com/gp/product/B00ESY863M/?tag=titb-20" TargetMode="External"/><Relationship Id="rId563" Type="http://schemas.openxmlformats.org/officeDocument/2006/relationships/hyperlink" Target="http://www.amazon.com/gp/product/B006REBZOS/?tag=titb-20" TargetMode="External"/><Relationship Id="rId320" Type="http://schemas.openxmlformats.org/officeDocument/2006/relationships/hyperlink" Target="http://www.amazon.com/gp/product/B00GQ69PUI/?tag=titb-20" TargetMode="External"/><Relationship Id="rId562" Type="http://schemas.openxmlformats.org/officeDocument/2006/relationships/hyperlink" Target="http://www.amazon.com/gp/product/B006O5YHUY/?tag=titb-20" TargetMode="External"/><Relationship Id="rId316" Type="http://schemas.openxmlformats.org/officeDocument/2006/relationships/hyperlink" Target="http://www.amazon.com/gp/product/B00H6PG2NG/?tag=titb-20" TargetMode="External"/><Relationship Id="rId558" Type="http://schemas.openxmlformats.org/officeDocument/2006/relationships/hyperlink" Target="http://www.amazon.com/gp/product/B006SV89YO/?tag=titb-20" TargetMode="External"/><Relationship Id="rId315" Type="http://schemas.openxmlformats.org/officeDocument/2006/relationships/hyperlink" Target="http://www.amazon.com/gp/product/B00HME4I0A/?tag=titb-20" TargetMode="External"/><Relationship Id="rId557" Type="http://schemas.openxmlformats.org/officeDocument/2006/relationships/hyperlink" Target="http://www.amazon.com/gp/product/B00503BN1M/?tag=titb-20" TargetMode="External"/><Relationship Id="rId799" Type="http://schemas.openxmlformats.org/officeDocument/2006/relationships/hyperlink" Target="http://www.amazon.com/gp/product/B002GH6VYE/?tag=titb-20" TargetMode="External"/><Relationship Id="rId314" Type="http://schemas.openxmlformats.org/officeDocument/2006/relationships/hyperlink" Target="http://www.amazon.com/gp/product/B00GJ4A9NO/?tag=titb-20" TargetMode="External"/><Relationship Id="rId556" Type="http://schemas.openxmlformats.org/officeDocument/2006/relationships/hyperlink" Target="http://www.amazon.com/gp/product/B0055OKKBA/?tag=titb-2" TargetMode="External"/><Relationship Id="rId798" Type="http://schemas.openxmlformats.org/officeDocument/2006/relationships/hyperlink" Target="http://www.amazon.com/gp/product/B0030RZEKG/?tag=titb-20" TargetMode="External"/><Relationship Id="rId313" Type="http://schemas.openxmlformats.org/officeDocument/2006/relationships/hyperlink" Target="http://www.amazon.com/gp/product/B00I95N384/?tag=titb-20" TargetMode="External"/><Relationship Id="rId555" Type="http://schemas.openxmlformats.org/officeDocument/2006/relationships/hyperlink" Target="http://www.amazon.com/gp/product/B006BQFETE/?tag=titb-20" TargetMode="External"/><Relationship Id="rId797" Type="http://schemas.openxmlformats.org/officeDocument/2006/relationships/hyperlink" Target="http://www.amazon.com/gp/product/B002YDTPHA/?tag=titb-20" TargetMode="External"/><Relationship Id="rId319" Type="http://schemas.openxmlformats.org/officeDocument/2006/relationships/hyperlink" Target="http://www.amazon.com/gp/product/B00HZ4AFOU/?tag=titb-20" TargetMode="External"/><Relationship Id="rId318" Type="http://schemas.openxmlformats.org/officeDocument/2006/relationships/hyperlink" Target="http://www.amazon.com/gp/product/B00COGXGNQ/?tag=titb-20" TargetMode="External"/><Relationship Id="rId317" Type="http://schemas.openxmlformats.org/officeDocument/2006/relationships/hyperlink" Target="http://www.amazon.com/gp/product/B00CWV8X04/?tag=titb-20" TargetMode="External"/><Relationship Id="rId559" Type="http://schemas.openxmlformats.org/officeDocument/2006/relationships/hyperlink" Target="http://www.amazon.com/gp/product/B005DD7CKU/?tag=titb-20" TargetMode="External"/><Relationship Id="rId550" Type="http://schemas.openxmlformats.org/officeDocument/2006/relationships/hyperlink" Target="http://www.amazon.com/gp/product/B0067XLIG4/?tag=titb-20" TargetMode="External"/><Relationship Id="rId792" Type="http://schemas.openxmlformats.org/officeDocument/2006/relationships/hyperlink" Target="http://www.amazon.com/gp/product/B002VXKYCS/?tag=titb-20" TargetMode="External"/><Relationship Id="rId791" Type="http://schemas.openxmlformats.org/officeDocument/2006/relationships/hyperlink" Target="http://www.amazon.com/gp/product/B009EEQAT8/?tag=titb-20" TargetMode="External"/><Relationship Id="rId790" Type="http://schemas.openxmlformats.org/officeDocument/2006/relationships/hyperlink" Target="http://www.amazon.com/gp/product/B0035FRYR4/?tag=titb-20" TargetMode="External"/><Relationship Id="rId312" Type="http://schemas.openxmlformats.org/officeDocument/2006/relationships/hyperlink" Target="http://www.amazon.com/gp/product/B00EP0MY64/?tag=titb-20" TargetMode="External"/><Relationship Id="rId554" Type="http://schemas.openxmlformats.org/officeDocument/2006/relationships/hyperlink" Target="http://www.amazon.com/gp/product/B005DD7TI0/?tag=titb-20" TargetMode="External"/><Relationship Id="rId796" Type="http://schemas.openxmlformats.org/officeDocument/2006/relationships/hyperlink" Target="http://www.amazon.com/gp/product/B0060D15AK/?tag=titb-20" TargetMode="External"/><Relationship Id="rId311" Type="http://schemas.openxmlformats.org/officeDocument/2006/relationships/hyperlink" Target="http://www.amazon.com/gp/product/B00CTSYHLE/?tag=titb-20" TargetMode="External"/><Relationship Id="rId553" Type="http://schemas.openxmlformats.org/officeDocument/2006/relationships/hyperlink" Target="http://www.amazon.com/gp/product/B0062KJ1Q6/?tag=titb-20" TargetMode="External"/><Relationship Id="rId795" Type="http://schemas.openxmlformats.org/officeDocument/2006/relationships/hyperlink" Target="http://www.amazon.com/gp/product/B002ICE0O0/?tag=titb-20" TargetMode="External"/><Relationship Id="rId310" Type="http://schemas.openxmlformats.org/officeDocument/2006/relationships/hyperlink" Target="http://www.amazon.com/gp/product/B00D6C6JAO/?tag=titb-20" TargetMode="External"/><Relationship Id="rId552" Type="http://schemas.openxmlformats.org/officeDocument/2006/relationships/hyperlink" Target="http://www.amazon.com/gp/product/B0094M2TB8/?tag=titb-20" TargetMode="External"/><Relationship Id="rId794" Type="http://schemas.openxmlformats.org/officeDocument/2006/relationships/hyperlink" Target="http://www.amazon.com/gp/product/B0036SLOP8/?tag=titb-20" TargetMode="External"/><Relationship Id="rId551" Type="http://schemas.openxmlformats.org/officeDocument/2006/relationships/hyperlink" Target="http://www.amazon.com/gp/product/B0054IOWTS/?tag=titb-20" TargetMode="External"/><Relationship Id="rId793" Type="http://schemas.openxmlformats.org/officeDocument/2006/relationships/hyperlink" Target="http://www.amazon.com/gp/product/B0038P80CO/?tag=titb-20" TargetMode="External"/><Relationship Id="rId297" Type="http://schemas.openxmlformats.org/officeDocument/2006/relationships/hyperlink" Target="http://www.amazon.com/gp/product/B00F4YK53Y/?tag=titb-20" TargetMode="External"/><Relationship Id="rId296" Type="http://schemas.openxmlformats.org/officeDocument/2006/relationships/hyperlink" Target="http://www.amazon.com/gp/product/B00I0PENR8/?tag=titb-20" TargetMode="External"/><Relationship Id="rId295" Type="http://schemas.openxmlformats.org/officeDocument/2006/relationships/hyperlink" Target="http://www.amazon.com/gp/product/B00GT2GUZW/?tag=titb-20" TargetMode="External"/><Relationship Id="rId294" Type="http://schemas.openxmlformats.org/officeDocument/2006/relationships/hyperlink" Target="http://www.amazon.com/gp/product/B00HVNZT3M/?tag=titb-20" TargetMode="External"/><Relationship Id="rId299" Type="http://schemas.openxmlformats.org/officeDocument/2006/relationships/hyperlink" Target="http://www.amazon.com/gp/product/B00DU74U74/?tag=titb-20" TargetMode="External"/><Relationship Id="rId298" Type="http://schemas.openxmlformats.org/officeDocument/2006/relationships/hyperlink" Target="http://www.amazon.com/gp/product/B00JX1ROME/?tag=titb-20" TargetMode="External"/><Relationship Id="rId271" Type="http://schemas.openxmlformats.org/officeDocument/2006/relationships/hyperlink" Target="http://www.amazon.com/gp/product/B00FPTW1A8/?tag=titb-20" TargetMode="External"/><Relationship Id="rId270" Type="http://schemas.openxmlformats.org/officeDocument/2006/relationships/hyperlink" Target="http://www.amazon.com/gp/product/B00ESY77LO/?tag=titb-20" TargetMode="External"/><Relationship Id="rId269" Type="http://schemas.openxmlformats.org/officeDocument/2006/relationships/hyperlink" Target="http://www.amazon.com/gp/product/B00HV8T8S4/?tag=titb-20" TargetMode="External"/><Relationship Id="rId264" Type="http://schemas.openxmlformats.org/officeDocument/2006/relationships/hyperlink" Target="http://www.amazon.com/gp/product/B00E8B1358/?tag=titb-20" TargetMode="External"/><Relationship Id="rId263" Type="http://schemas.openxmlformats.org/officeDocument/2006/relationships/hyperlink" Target="http://www.amazon.com/gp/product/B00EP0KBXM/?tag=titb-20" TargetMode="External"/><Relationship Id="rId262" Type="http://schemas.openxmlformats.org/officeDocument/2006/relationships/hyperlink" Target="http://www.amazon.com/gp/product/B00FPH51LQ/?tag=titb-20" TargetMode="External"/><Relationship Id="rId261" Type="http://schemas.openxmlformats.org/officeDocument/2006/relationships/hyperlink" Target="http://www.amazon.com/gp/product/B00FRMDH7Y/?tag=titb-20" TargetMode="External"/><Relationship Id="rId268" Type="http://schemas.openxmlformats.org/officeDocument/2006/relationships/hyperlink" Target="http://www.amazon.com/gp/product/B00G3HSF7O/?tag=titb-20" TargetMode="External"/><Relationship Id="rId267" Type="http://schemas.openxmlformats.org/officeDocument/2006/relationships/hyperlink" Target="http://www.amazon.com/gp/product/B008ASLK8A/" TargetMode="External"/><Relationship Id="rId266" Type="http://schemas.openxmlformats.org/officeDocument/2006/relationships/hyperlink" Target="http://www.amazon.com/gp/product/B00DP3IGJ6/?tag=titb-20" TargetMode="External"/><Relationship Id="rId265" Type="http://schemas.openxmlformats.org/officeDocument/2006/relationships/hyperlink" Target="http://www.amazon.com/gp/product/B00I2TV3NO/?tag=titb-20" TargetMode="External"/><Relationship Id="rId260" Type="http://schemas.openxmlformats.org/officeDocument/2006/relationships/hyperlink" Target="http://www.amazon.com/gp/product/B00E0SX118/?tag=titb-20" TargetMode="External"/><Relationship Id="rId259" Type="http://schemas.openxmlformats.org/officeDocument/2006/relationships/hyperlink" Target="http://www.amazon.com/gp/product/B00EVW0VTI/?tag=titb-20" TargetMode="External"/><Relationship Id="rId258" Type="http://schemas.openxmlformats.org/officeDocument/2006/relationships/hyperlink" Target="http://www.amazon.com/gp/product/B00FY2UJAU/?tag=titb-20" TargetMode="External"/><Relationship Id="rId253" Type="http://schemas.openxmlformats.org/officeDocument/2006/relationships/hyperlink" Target="http://www.amazon.com/gp/product/B00F91SCXC/?tag=titb-20" TargetMode="External"/><Relationship Id="rId495" Type="http://schemas.openxmlformats.org/officeDocument/2006/relationships/hyperlink" Target="http://www.amazon.com/gp/product/B0075ZCNM6/?tag=titb-20" TargetMode="External"/><Relationship Id="rId252" Type="http://schemas.openxmlformats.org/officeDocument/2006/relationships/hyperlink" Target="http://www.amazon.com/gp/product/B00CISAPJS/?tag=titb-20" TargetMode="External"/><Relationship Id="rId494" Type="http://schemas.openxmlformats.org/officeDocument/2006/relationships/hyperlink" Target="http://www.amazon.com/gp/product/B005TBN3EU/?tag=titb-20" TargetMode="External"/><Relationship Id="rId251" Type="http://schemas.openxmlformats.org/officeDocument/2006/relationships/hyperlink" Target="http://www.amazon.com/gp/product/B00G9U7NEQ/?tag=titb-20" TargetMode="External"/><Relationship Id="rId493" Type="http://schemas.openxmlformats.org/officeDocument/2006/relationships/hyperlink" Target="http://www.amazon.com/gp/product/B005SH5K7I/?tag=titb-20" TargetMode="External"/><Relationship Id="rId250" Type="http://schemas.openxmlformats.org/officeDocument/2006/relationships/hyperlink" Target="http://www.amazon.com/gp/product/B00FEHXCIG/?tag=titb-20" TargetMode="External"/><Relationship Id="rId492" Type="http://schemas.openxmlformats.org/officeDocument/2006/relationships/hyperlink" Target="http://www.amazon.com/gp/product/B0051BX8KM/?tag=titb-20" TargetMode="External"/><Relationship Id="rId257" Type="http://schemas.openxmlformats.org/officeDocument/2006/relationships/hyperlink" Target="http://www.amazon.com/gp/product/B00IMYZL2S/?tag=titb-20" TargetMode="External"/><Relationship Id="rId499" Type="http://schemas.openxmlformats.org/officeDocument/2006/relationships/hyperlink" Target="http://www.amazon.com/gp/product/B006TLFIAQ/?tag=titb-20" TargetMode="External"/><Relationship Id="rId256" Type="http://schemas.openxmlformats.org/officeDocument/2006/relationships/hyperlink" Target="http://www.amazon.com/gp/product/B00J0I67XM/?tag=titb-20" TargetMode="External"/><Relationship Id="rId498" Type="http://schemas.openxmlformats.org/officeDocument/2006/relationships/hyperlink" Target="http://www.amazon.com/gp/product/B007BLUD30/?tag=titb-20" TargetMode="External"/><Relationship Id="rId255" Type="http://schemas.openxmlformats.org/officeDocument/2006/relationships/hyperlink" Target="http://www.amazon.com/gp/product/B00E5Q1LTY/?tag=titb-20" TargetMode="External"/><Relationship Id="rId497" Type="http://schemas.openxmlformats.org/officeDocument/2006/relationships/hyperlink" Target="http://www.amazon.com/gp/product/B007JUWM64/?tag=titb-20" TargetMode="External"/><Relationship Id="rId254" Type="http://schemas.openxmlformats.org/officeDocument/2006/relationships/hyperlink" Target="http://www.amazon.com/gp/product/B00FWLTPU8/?tag=titb-20" TargetMode="External"/><Relationship Id="rId496" Type="http://schemas.openxmlformats.org/officeDocument/2006/relationships/hyperlink" Target="http://www.amazon.com/gp/product/B0091UA5E6/?tag=titb-20" TargetMode="External"/><Relationship Id="rId293" Type="http://schemas.openxmlformats.org/officeDocument/2006/relationships/hyperlink" Target="http://www.amazon.com/gp/product/B00FQMVCEA/?tag=titb-20" TargetMode="External"/><Relationship Id="rId292" Type="http://schemas.openxmlformats.org/officeDocument/2006/relationships/hyperlink" Target="http://www.amazon.com/gp/product/B00HB92NIK/?tag=titb-20" TargetMode="External"/><Relationship Id="rId291" Type="http://schemas.openxmlformats.org/officeDocument/2006/relationships/hyperlink" Target="http://www.amazon.com/gp/product/B00C7DGQ9C/?tag=titb-20" TargetMode="External"/><Relationship Id="rId290" Type="http://schemas.openxmlformats.org/officeDocument/2006/relationships/hyperlink" Target="http://www.amazon.com/gp/product/B00HBCNIMM/?tag=titb-20" TargetMode="External"/><Relationship Id="rId286" Type="http://schemas.openxmlformats.org/officeDocument/2006/relationships/hyperlink" Target="http://www.amazon.com/gp/product/B00FW1CSNE/?tag=titb-20" TargetMode="External"/><Relationship Id="rId285" Type="http://schemas.openxmlformats.org/officeDocument/2006/relationships/hyperlink" Target="http://www.amazon.com/gp/product/B00CWVGS10/?tag=titb-20" TargetMode="External"/><Relationship Id="rId284" Type="http://schemas.openxmlformats.org/officeDocument/2006/relationships/hyperlink" Target="http://www.amazon.com/gp/product/B00G5SQFXC/?tag=titb-20" TargetMode="External"/><Relationship Id="rId283" Type="http://schemas.openxmlformats.org/officeDocument/2006/relationships/hyperlink" Target="http://www.amazon.com/gp/product/B00ECU9EYW/?tag=titb-20" TargetMode="External"/><Relationship Id="rId289" Type="http://schemas.openxmlformats.org/officeDocument/2006/relationships/hyperlink" Target="http://www.amazon.com/gp/product/B00HYTSTNU/?tag=titb-20" TargetMode="External"/><Relationship Id="rId288" Type="http://schemas.openxmlformats.org/officeDocument/2006/relationships/hyperlink" Target="http://www.amazon.com/gp/product/B00F55HNBY/?tag=titb-20" TargetMode="External"/><Relationship Id="rId287" Type="http://schemas.openxmlformats.org/officeDocument/2006/relationships/hyperlink" Target="http://www.amazon.com/gp/product/B00CBKVMG8/?tag=titb-20" TargetMode="External"/><Relationship Id="rId282" Type="http://schemas.openxmlformats.org/officeDocument/2006/relationships/hyperlink" Target="http://www.amazon.com/gp/product/B00EY8BRGU/?tag=titb-20" TargetMode="External"/><Relationship Id="rId281" Type="http://schemas.openxmlformats.org/officeDocument/2006/relationships/hyperlink" Target="http://www.amazon.com/gp/product/B00FVZJUS2/?tag=titb-20" TargetMode="External"/><Relationship Id="rId280" Type="http://schemas.openxmlformats.org/officeDocument/2006/relationships/hyperlink" Target="http://www.amazon.com/gp/product/B00304E5NG/?tag=titb-20" TargetMode="External"/><Relationship Id="rId275" Type="http://schemas.openxmlformats.org/officeDocument/2006/relationships/hyperlink" Target="http://www.amazon.com/gp/product/B00CFQMVLS/?tag=titb-20" TargetMode="External"/><Relationship Id="rId274" Type="http://schemas.openxmlformats.org/officeDocument/2006/relationships/hyperlink" Target="http://www.amazon.com/gp/product/B00IIUATDM/?tag=titb-20" TargetMode="External"/><Relationship Id="rId273" Type="http://schemas.openxmlformats.org/officeDocument/2006/relationships/hyperlink" Target="http://www.amazon.com/gp/product/B00ECHM73U/?tag=titb-20" TargetMode="External"/><Relationship Id="rId272" Type="http://schemas.openxmlformats.org/officeDocument/2006/relationships/hyperlink" Target="http://www.amazon.com/gp/product/B00FPGSPQU/?tag=titb-20" TargetMode="External"/><Relationship Id="rId279" Type="http://schemas.openxmlformats.org/officeDocument/2006/relationships/hyperlink" Target="http://www.amazon.com/gp/product/B00FNSR9DK/?tag=titb-20" TargetMode="External"/><Relationship Id="rId278" Type="http://schemas.openxmlformats.org/officeDocument/2006/relationships/hyperlink" Target="http://www.amazon.com/gp/product/B00FXMGI0G/?tag=titb-20" TargetMode="External"/><Relationship Id="rId277" Type="http://schemas.openxmlformats.org/officeDocument/2006/relationships/hyperlink" Target="http://www.amazon.com/gp/product/B00GK65HWE/?tag=titb-20" TargetMode="External"/><Relationship Id="rId276" Type="http://schemas.openxmlformats.org/officeDocument/2006/relationships/hyperlink" Target="http://www.amazon.com/gp/product/B00ISJT5IS/?tag=titb-20" TargetMode="External"/><Relationship Id="rId907" Type="http://schemas.openxmlformats.org/officeDocument/2006/relationships/hyperlink" Target="http://www.amazon.com/gp/product/B001IDP08U/?tag=titb-20" TargetMode="External"/><Relationship Id="rId906" Type="http://schemas.openxmlformats.org/officeDocument/2006/relationships/hyperlink" Target="http://www.amazon.com/gp/product/B00463IPOU/?tag=titb-20" TargetMode="External"/><Relationship Id="rId905" Type="http://schemas.openxmlformats.org/officeDocument/2006/relationships/hyperlink" Target="http://www.amazon.com/gp/product/B001PS1I84/?tag=titb-20" TargetMode="External"/><Relationship Id="rId904" Type="http://schemas.openxmlformats.org/officeDocument/2006/relationships/hyperlink" Target="http://www.amazon.com/gp/product/B001N4RORE/?tag=titb-20" TargetMode="External"/><Relationship Id="rId909" Type="http://schemas.openxmlformats.org/officeDocument/2006/relationships/hyperlink" Target="http://www.amazon.com/gp/product/B001NEN5IG/?tag=titb-20" TargetMode="External"/><Relationship Id="rId908" Type="http://schemas.openxmlformats.org/officeDocument/2006/relationships/hyperlink" Target="http://www.amazon.com/gp/product/B001G7HKZ4/?tag=titb-20" TargetMode="External"/><Relationship Id="rId903" Type="http://schemas.openxmlformats.org/officeDocument/2006/relationships/hyperlink" Target="http://www.amazon.com/gp/product/B001RUXW48/?tag=titb-20" TargetMode="External"/><Relationship Id="rId902" Type="http://schemas.openxmlformats.org/officeDocument/2006/relationships/hyperlink" Target="http://www.amazon.com/gp/product/B001HQKB1Y/?tag=titb-20" TargetMode="External"/><Relationship Id="rId901" Type="http://schemas.openxmlformats.org/officeDocument/2006/relationships/hyperlink" Target="http://www.amazon.com/gp/product/B00266W04K/?tag=titb-20" TargetMode="External"/><Relationship Id="rId900" Type="http://schemas.openxmlformats.org/officeDocument/2006/relationships/hyperlink" Target="http://www.amazon.com/gp/product/B0019LT6AO/?tag=titb-20" TargetMode="External"/><Relationship Id="rId929" Type="http://schemas.openxmlformats.org/officeDocument/2006/relationships/hyperlink" Target="http://www.amazon.com/gp/product/B001DIZPXA/?tag=titb-20" TargetMode="External"/><Relationship Id="rId928" Type="http://schemas.openxmlformats.org/officeDocument/2006/relationships/hyperlink" Target="http://www.amazon.com/gp/product/B002Y3K13W/?tag=titb-20" TargetMode="External"/><Relationship Id="rId927" Type="http://schemas.openxmlformats.org/officeDocument/2006/relationships/hyperlink" Target="http://www.amazon.com/gp/product/B001JQR9FI/?tag=titb-20" TargetMode="External"/><Relationship Id="rId926" Type="http://schemas.openxmlformats.org/officeDocument/2006/relationships/hyperlink" Target="http://www.amazon.com/gp/product/B001DGGWXO/?tag=titb-20" TargetMode="External"/><Relationship Id="rId921" Type="http://schemas.openxmlformats.org/officeDocument/2006/relationships/hyperlink" Target="http://www.amazon.com/gp/product/B004L1NEJS/?tag=titb-20" TargetMode="External"/><Relationship Id="rId920" Type="http://schemas.openxmlformats.org/officeDocument/2006/relationships/hyperlink" Target="http://www.amazon.com/gp/product/B009NR5XV2/?tag=titb-20" TargetMode="External"/><Relationship Id="rId925" Type="http://schemas.openxmlformats.org/officeDocument/2006/relationships/hyperlink" Target="http://www.amazon.com/gp/product/B001D7TW8U/?tag=titb-20" TargetMode="External"/><Relationship Id="rId924" Type="http://schemas.openxmlformats.org/officeDocument/2006/relationships/hyperlink" Target="http://www.amazon.com/gp/product/B001Q4Z5UY/?tag=titb-20" TargetMode="External"/><Relationship Id="rId923" Type="http://schemas.openxmlformats.org/officeDocument/2006/relationships/hyperlink" Target="http://www.amazon.com/gp/product/B001OFA37K/?tag=titb-20" TargetMode="External"/><Relationship Id="rId922" Type="http://schemas.openxmlformats.org/officeDocument/2006/relationships/hyperlink" Target="http://www.amazon.com/gp/product/B001JIDE3M/?tag=titb-20" TargetMode="External"/><Relationship Id="rId918" Type="http://schemas.openxmlformats.org/officeDocument/2006/relationships/hyperlink" Target="http://www.amazon.com/gp/product/B009MY8AZ2/?tag=titb-20" TargetMode="External"/><Relationship Id="rId917" Type="http://schemas.openxmlformats.org/officeDocument/2006/relationships/hyperlink" Target="http://www.amazon.com/gp/product/B002ADEEZM/?tag=titb-20" TargetMode="External"/><Relationship Id="rId916" Type="http://schemas.openxmlformats.org/officeDocument/2006/relationships/hyperlink" Target="http://www.amazon.com/gp/product/B001TCNSOI/?tag=titb-20" TargetMode="External"/><Relationship Id="rId915" Type="http://schemas.openxmlformats.org/officeDocument/2006/relationships/hyperlink" Target="http://www.amazon.com/gp/product/B002B9GR3W/?tag=titb-20" TargetMode="External"/><Relationship Id="rId919" Type="http://schemas.openxmlformats.org/officeDocument/2006/relationships/hyperlink" Target="http://www.amazon.com/gp/product/B001AMVKOC/?tag=titb-20" TargetMode="External"/><Relationship Id="rId910" Type="http://schemas.openxmlformats.org/officeDocument/2006/relationships/hyperlink" Target="http://www.amazon.com/gp/product/B001RI3DZI/?tag=titb-20" TargetMode="External"/><Relationship Id="rId914" Type="http://schemas.openxmlformats.org/officeDocument/2006/relationships/hyperlink" Target="http://www.amazon.com/gp/product/B001FVAZUI/?tag=titb-20" TargetMode="External"/><Relationship Id="rId913" Type="http://schemas.openxmlformats.org/officeDocument/2006/relationships/hyperlink" Target="http://www.amazon.com/gp/product/B00280Q88S/?tag=titb-20" TargetMode="External"/><Relationship Id="rId912" Type="http://schemas.openxmlformats.org/officeDocument/2006/relationships/hyperlink" Target="http://www.amazon.com/gp/product/B001HMSFFC/?tag=titb-20" TargetMode="External"/><Relationship Id="rId911" Type="http://schemas.openxmlformats.org/officeDocument/2006/relationships/hyperlink" Target="http://www.amazon.com/gp/product/B001IZL4A6/?tag=titb-20" TargetMode="External"/><Relationship Id="rId629" Type="http://schemas.openxmlformats.org/officeDocument/2006/relationships/hyperlink" Target="http://www.amazon.com/gp/product/B004CURZFC/?tag=titb-20" TargetMode="External"/><Relationship Id="rId624" Type="http://schemas.openxmlformats.org/officeDocument/2006/relationships/hyperlink" Target="http://www.amazon.com/gp/product/B003U6BE8I/?tag=titb-20" TargetMode="External"/><Relationship Id="rId866" Type="http://schemas.openxmlformats.org/officeDocument/2006/relationships/hyperlink" Target="http://www.amazon.com/gp/product/B002LFIGYY/?tag=titb-20" TargetMode="External"/><Relationship Id="rId623" Type="http://schemas.openxmlformats.org/officeDocument/2006/relationships/hyperlink" Target="http://www.amazon.com/gp/product/B003ZJ23XU/?tag=titb-20" TargetMode="External"/><Relationship Id="rId865" Type="http://schemas.openxmlformats.org/officeDocument/2006/relationships/hyperlink" Target="http://www.amazon.com/gp/product/B005K1P8EM/?tag=titb-20" TargetMode="External"/><Relationship Id="rId622" Type="http://schemas.openxmlformats.org/officeDocument/2006/relationships/hyperlink" Target="http://www.amazon.com/gp/product/B004QUGDTM/?tag=titb-20" TargetMode="External"/><Relationship Id="rId864" Type="http://schemas.openxmlformats.org/officeDocument/2006/relationships/hyperlink" Target="http://www.amazon.com/gp/product/B002AS6IAG/?tag=titb-20" TargetMode="External"/><Relationship Id="rId621" Type="http://schemas.openxmlformats.org/officeDocument/2006/relationships/hyperlink" Target="http://www.amazon.com/gp/product/B004QYZATW/?tag=titb-20" TargetMode="External"/><Relationship Id="rId863" Type="http://schemas.openxmlformats.org/officeDocument/2006/relationships/hyperlink" Target="http://www.amazon.com/gp/product/B00336C3EY/?tag=titb-20" TargetMode="External"/><Relationship Id="rId628" Type="http://schemas.openxmlformats.org/officeDocument/2006/relationships/hyperlink" Target="http://www.amazon.com/gp/product/B003GB2V3O/?tag=titb-20" TargetMode="External"/><Relationship Id="rId627" Type="http://schemas.openxmlformats.org/officeDocument/2006/relationships/hyperlink" Target="http://www.amazon.com/gp/product/B004AQR29C/?tag=titb-20" TargetMode="External"/><Relationship Id="rId869" Type="http://schemas.openxmlformats.org/officeDocument/2006/relationships/hyperlink" Target="http://www.amazon.com/gp/product/B00ERVIDNO/?tag=titb-20" TargetMode="External"/><Relationship Id="rId626" Type="http://schemas.openxmlformats.org/officeDocument/2006/relationships/hyperlink" Target="http://www.amazon.com/gp/product/B00493IOHA/?tag=titb-20" TargetMode="External"/><Relationship Id="rId868" Type="http://schemas.openxmlformats.org/officeDocument/2006/relationships/hyperlink" Target="http://www.amazon.com/gp/product/B005ZMUWWY/?tag=titb-20" TargetMode="External"/><Relationship Id="rId625" Type="http://schemas.openxmlformats.org/officeDocument/2006/relationships/hyperlink" Target="http://www.amazon.com/gp/product/B004NS710C/?tag=titb-20" TargetMode="External"/><Relationship Id="rId867" Type="http://schemas.openxmlformats.org/officeDocument/2006/relationships/hyperlink" Target="http://www.amazon.com/gp/product/B003204MQS/?tag=titb-20" TargetMode="External"/><Relationship Id="rId620" Type="http://schemas.openxmlformats.org/officeDocument/2006/relationships/hyperlink" Target="http://www.amazon.com/gp/product/B004DNT78Q/?tag=titb-20" TargetMode="External"/><Relationship Id="rId862" Type="http://schemas.openxmlformats.org/officeDocument/2006/relationships/hyperlink" Target="http://www.amazon.com/gp/product/B008Y6U6JM/?tag=titb-20" TargetMode="External"/><Relationship Id="rId861" Type="http://schemas.openxmlformats.org/officeDocument/2006/relationships/hyperlink" Target="http://www.amazon.com/gp/product/B0031Q0XCA/?tag=titb-20" TargetMode="External"/><Relationship Id="rId860" Type="http://schemas.openxmlformats.org/officeDocument/2006/relationships/hyperlink" Target="http://www.amazon.com/gp/product/B003EJ41KO/?tag=titb-20" TargetMode="External"/><Relationship Id="rId619" Type="http://schemas.openxmlformats.org/officeDocument/2006/relationships/hyperlink" Target="http://www.amazon.com/gp/product/B004G8ZZHU/" TargetMode="External"/><Relationship Id="rId618" Type="http://schemas.openxmlformats.org/officeDocument/2006/relationships/hyperlink" Target="http://www.amazon.com/gp/product/B003K07DUC/?tag=titb-20" TargetMode="External"/><Relationship Id="rId613" Type="http://schemas.openxmlformats.org/officeDocument/2006/relationships/hyperlink" Target="http://www.amazon.com/gp/product/B003RV43X4/?tag=titb-20" TargetMode="External"/><Relationship Id="rId855" Type="http://schemas.openxmlformats.org/officeDocument/2006/relationships/hyperlink" Target="http://www.amazon.com/gp/product/B002Z8L5ZE/?tag=titb-20" TargetMode="External"/><Relationship Id="rId612" Type="http://schemas.openxmlformats.org/officeDocument/2006/relationships/hyperlink" Target="http://www.amazon.com/gp/product/B004PGAQMW/?tag=titb-20" TargetMode="External"/><Relationship Id="rId854" Type="http://schemas.openxmlformats.org/officeDocument/2006/relationships/hyperlink" Target="http://www.amazon.com/gp/product/B008Y6Y2YM/?tag=titb-20" TargetMode="External"/><Relationship Id="rId611" Type="http://schemas.openxmlformats.org/officeDocument/2006/relationships/hyperlink" Target="http://www.amazon.com/gp/product/B003OUMKQA/?tag=titb-20" TargetMode="External"/><Relationship Id="rId853" Type="http://schemas.openxmlformats.org/officeDocument/2006/relationships/hyperlink" Target="http://www.amazon.com/gp/product/B002DJU02E/?tag=titb-20" TargetMode="External"/><Relationship Id="rId610" Type="http://schemas.openxmlformats.org/officeDocument/2006/relationships/hyperlink" Target="http://www.amazon.com/gp/product/B004EKCN16/?tag=titb-20" TargetMode="External"/><Relationship Id="rId852" Type="http://schemas.openxmlformats.org/officeDocument/2006/relationships/hyperlink" Target="http://www.amazon.com/gp/product/B002VE5472/?tag=titb-20" TargetMode="External"/><Relationship Id="rId617" Type="http://schemas.openxmlformats.org/officeDocument/2006/relationships/hyperlink" Target="http://www.amazon.com/gp/product/B004BEMC6G/?tag=titb-20" TargetMode="External"/><Relationship Id="rId859" Type="http://schemas.openxmlformats.org/officeDocument/2006/relationships/hyperlink" Target="http://www.amazon.com/gp/product/B008Y76VW2/?tag=titb-20" TargetMode="External"/><Relationship Id="rId616" Type="http://schemas.openxmlformats.org/officeDocument/2006/relationships/hyperlink" Target="http://www.amazon.com/gp/product/B004X4R0VQ/?tag=titb-20" TargetMode="External"/><Relationship Id="rId858" Type="http://schemas.openxmlformats.org/officeDocument/2006/relationships/hyperlink" Target="http://www.amazon.com/gp/product/B0036EJEY0/?tag=titb-20" TargetMode="External"/><Relationship Id="rId615" Type="http://schemas.openxmlformats.org/officeDocument/2006/relationships/hyperlink" Target="http://www.amazon.com/gp/product/B004EDKGSA/?tag=titb-20" TargetMode="External"/><Relationship Id="rId857" Type="http://schemas.openxmlformats.org/officeDocument/2006/relationships/hyperlink" Target="http://www.amazon.com/gp/product/B00OSQ7QSQ/?tag=titb-20" TargetMode="External"/><Relationship Id="rId614" Type="http://schemas.openxmlformats.org/officeDocument/2006/relationships/hyperlink" Target="http://www.amazon.com/gp/product/B004MPEFBE/?tag=titb-20" TargetMode="External"/><Relationship Id="rId856" Type="http://schemas.openxmlformats.org/officeDocument/2006/relationships/hyperlink" Target="http://www.amazon.com/gp/product/B0035GP3OE/?tag=titb-20" TargetMode="External"/><Relationship Id="rId851" Type="http://schemas.openxmlformats.org/officeDocument/2006/relationships/hyperlink" Target="http://www.amazon.com/gp/product/B0033YIOXA/?tag=titb-20" TargetMode="External"/><Relationship Id="rId850" Type="http://schemas.openxmlformats.org/officeDocument/2006/relationships/hyperlink" Target="http://www.amazon.com/gp/product/B002OQWUME/?tag=titb-20" TargetMode="External"/><Relationship Id="rId409" Type="http://schemas.openxmlformats.org/officeDocument/2006/relationships/hyperlink" Target="http://www.amazon.com/gp/product/B008A1NSTG/?tag=titb-20" TargetMode="External"/><Relationship Id="rId404" Type="http://schemas.openxmlformats.org/officeDocument/2006/relationships/hyperlink" Target="http://www.amazon.com/gp/product/B00A6N7BS0/?tag=titb-20" TargetMode="External"/><Relationship Id="rId646" Type="http://schemas.openxmlformats.org/officeDocument/2006/relationships/hyperlink" Target="http://www.amazon.com/gp/product/B003KN5DTC/?tag=titb-20" TargetMode="External"/><Relationship Id="rId888" Type="http://schemas.openxmlformats.org/officeDocument/2006/relationships/hyperlink" Target="http://www.amazon.com/gp/product/B001O6W9QC/?tag=titb-20" TargetMode="External"/><Relationship Id="rId403" Type="http://schemas.openxmlformats.org/officeDocument/2006/relationships/hyperlink" Target="http://www.amazon.com/gp/product/B008JAGZDE/?tag=titb-20" TargetMode="External"/><Relationship Id="rId645" Type="http://schemas.openxmlformats.org/officeDocument/2006/relationships/hyperlink" Target="http://www.amazon.com/gp/product/B004IYNP6U/?tag=titb-20" TargetMode="External"/><Relationship Id="rId887" Type="http://schemas.openxmlformats.org/officeDocument/2006/relationships/hyperlink" Target="http://www.amazon.com/gp/product/B001AF7QVU/?tag=titb-20" TargetMode="External"/><Relationship Id="rId402" Type="http://schemas.openxmlformats.org/officeDocument/2006/relationships/hyperlink" Target="http://www.amazon.com/gp/product/B00AMBLXP8/?tag=titb-20" TargetMode="External"/><Relationship Id="rId644" Type="http://schemas.openxmlformats.org/officeDocument/2006/relationships/hyperlink" Target="http://www.amazon.com/gp/product/B003TO0VLW/?tag=titb-20" TargetMode="External"/><Relationship Id="rId886" Type="http://schemas.openxmlformats.org/officeDocument/2006/relationships/hyperlink" Target="http://www.amazon.com/gp/product/B00IK67OQO/" TargetMode="External"/><Relationship Id="rId401" Type="http://schemas.openxmlformats.org/officeDocument/2006/relationships/hyperlink" Target="http://www.amazon.com/gp/product/B00AYB1RGG/?tag=titb-20" TargetMode="External"/><Relationship Id="rId643" Type="http://schemas.openxmlformats.org/officeDocument/2006/relationships/hyperlink" Target="http://www.amazon.com/gp/product/B004P12SSW/?tag=titb-20" TargetMode="External"/><Relationship Id="rId885" Type="http://schemas.openxmlformats.org/officeDocument/2006/relationships/hyperlink" Target="http://www.amazon.com/gp/product/B00364NVOE/?tag=titb-20" TargetMode="External"/><Relationship Id="rId408" Type="http://schemas.openxmlformats.org/officeDocument/2006/relationships/hyperlink" Target="http://www.amazon.com/gp/product/B008A1NSTG/?tag=titb-20" TargetMode="External"/><Relationship Id="rId407" Type="http://schemas.openxmlformats.org/officeDocument/2006/relationships/hyperlink" Target="http://www.amazon.com/gp/product/B0087UPMXU/?tag=titb-20" TargetMode="External"/><Relationship Id="rId649" Type="http://schemas.openxmlformats.org/officeDocument/2006/relationships/hyperlink" Target="http://www.amazon.com/gp/product/B004HWR406/?tag=titb-20" TargetMode="External"/><Relationship Id="rId406" Type="http://schemas.openxmlformats.org/officeDocument/2006/relationships/hyperlink" Target="http://www.amazon.com/gp/product/B0081L37Z0/?tag=titb-20" TargetMode="External"/><Relationship Id="rId648" Type="http://schemas.openxmlformats.org/officeDocument/2006/relationships/hyperlink" Target="http://www.amazon.com/gp/product/B0041FZR80/?tag=titb-20" TargetMode="External"/><Relationship Id="rId405" Type="http://schemas.openxmlformats.org/officeDocument/2006/relationships/hyperlink" Target="http://www.amazon.com/gp/product/B00APLFZWM/?tag=titb-20" TargetMode="External"/><Relationship Id="rId647" Type="http://schemas.openxmlformats.org/officeDocument/2006/relationships/hyperlink" Target="http://www.amazon.com/gp/product/B0091WZO1S/?tag=titb-20" TargetMode="External"/><Relationship Id="rId889" Type="http://schemas.openxmlformats.org/officeDocument/2006/relationships/hyperlink" Target="http://www.amazon.com/gp/product/B001N4Q4MA/?tag=titb-20" TargetMode="External"/><Relationship Id="rId880" Type="http://schemas.openxmlformats.org/officeDocument/2006/relationships/hyperlink" Target="http://www.amazon.com/gp/product/B005ML94JU/?tag=titb-20" TargetMode="External"/><Relationship Id="rId400" Type="http://schemas.openxmlformats.org/officeDocument/2006/relationships/hyperlink" Target="http://www.amazon.com/gp/product/B0091XRRQC/?tag=titb-20" TargetMode="External"/><Relationship Id="rId642" Type="http://schemas.openxmlformats.org/officeDocument/2006/relationships/hyperlink" Target="http://www.amazon.com/gp/product/B004HWYTP4/?tag=titb-20" TargetMode="External"/><Relationship Id="rId884" Type="http://schemas.openxmlformats.org/officeDocument/2006/relationships/hyperlink" Target="http://www.amazon.com/gp/product/B0091X74II/?tag=titb-20" TargetMode="External"/><Relationship Id="rId641" Type="http://schemas.openxmlformats.org/officeDocument/2006/relationships/hyperlink" Target="http://www.amazon.com/gp/product/B008Y6WO88/?tag=titb-20" TargetMode="External"/><Relationship Id="rId883" Type="http://schemas.openxmlformats.org/officeDocument/2006/relationships/hyperlink" Target="http://www.amazon.com/gp/product/B001IAME78/?tag=titb-20" TargetMode="External"/><Relationship Id="rId640" Type="http://schemas.openxmlformats.org/officeDocument/2006/relationships/hyperlink" Target="http://www.amazon.com/gp/product/B00448SE4S/?tag=titb-20" TargetMode="External"/><Relationship Id="rId882" Type="http://schemas.openxmlformats.org/officeDocument/2006/relationships/hyperlink" Target="http://www.amazon.com/gp/product/B003QSD5HS/?tag=titb-20" TargetMode="External"/><Relationship Id="rId881" Type="http://schemas.openxmlformats.org/officeDocument/2006/relationships/hyperlink" Target="http://www.amazon.com/gp/product/B0027ZIQHK/?tag=titb-20" TargetMode="External"/><Relationship Id="rId635" Type="http://schemas.openxmlformats.org/officeDocument/2006/relationships/hyperlink" Target="http://www.amazon.com/gp/product/B004GWZPOE/?tag=titb-20" TargetMode="External"/><Relationship Id="rId877" Type="http://schemas.openxmlformats.org/officeDocument/2006/relationships/hyperlink" Target="http://www.amazon.com/gp/product/B002C4YYEU/?tag=titb-20" TargetMode="External"/><Relationship Id="rId634" Type="http://schemas.openxmlformats.org/officeDocument/2006/relationships/hyperlink" Target="http://www.amazon.com/gp/product/B004263YKQ/?tag=titb-20" TargetMode="External"/><Relationship Id="rId876" Type="http://schemas.openxmlformats.org/officeDocument/2006/relationships/hyperlink" Target="http://www.amazon.com/gp/product/B00GIXT45U/?tag=titb-20" TargetMode="External"/><Relationship Id="rId633" Type="http://schemas.openxmlformats.org/officeDocument/2006/relationships/hyperlink" Target="http://www.amazon.com/gp/product/B003KRLKHC/?tag=titb-20" TargetMode="External"/><Relationship Id="rId875" Type="http://schemas.openxmlformats.org/officeDocument/2006/relationships/hyperlink" Target="http://www.amazon.com/gp/product/B001I189MQ/?tag=titb-20" TargetMode="External"/><Relationship Id="rId632" Type="http://schemas.openxmlformats.org/officeDocument/2006/relationships/hyperlink" Target="http://www.amazon.com/gp/product/B00493F28Y/?tag=titb-20" TargetMode="External"/><Relationship Id="rId874" Type="http://schemas.openxmlformats.org/officeDocument/2006/relationships/hyperlink" Target="http://www.amazon.com/gp/product/B00AA2W4L6/?tag=titb-20" TargetMode="External"/><Relationship Id="rId639" Type="http://schemas.openxmlformats.org/officeDocument/2006/relationships/hyperlink" Target="http://www.amazon.com/gp/product/B00493FLVC/?tag=titb-20" TargetMode="External"/><Relationship Id="rId638" Type="http://schemas.openxmlformats.org/officeDocument/2006/relationships/hyperlink" Target="http://www.amazon.com/gp/product/B0045XKJBI/?tag=titb-20" TargetMode="External"/><Relationship Id="rId637" Type="http://schemas.openxmlformats.org/officeDocument/2006/relationships/hyperlink" Target="http://www.amazon.com/gp/product/B0046B3QTG/?tag=titb-20" TargetMode="External"/><Relationship Id="rId879" Type="http://schemas.openxmlformats.org/officeDocument/2006/relationships/hyperlink" Target="http://www.amazon.com/gp/product/B001KAV8F0/?tag=titb-20" TargetMode="External"/><Relationship Id="rId636" Type="http://schemas.openxmlformats.org/officeDocument/2006/relationships/hyperlink" Target="http://www.amazon.com/gp/product/B004GWL3FE/?tag=titb-20" TargetMode="External"/><Relationship Id="rId878" Type="http://schemas.openxmlformats.org/officeDocument/2006/relationships/hyperlink" Target="http://www.amazon.com/gp/product/B005ZMTAAY/?tag=titb-20" TargetMode="External"/><Relationship Id="rId631" Type="http://schemas.openxmlformats.org/officeDocument/2006/relationships/hyperlink" Target="http://www.amazon.com/gp/product/B004QZ189W/?tag=titb-20" TargetMode="External"/><Relationship Id="rId873" Type="http://schemas.openxmlformats.org/officeDocument/2006/relationships/hyperlink" Target="http://www.amazon.com/gp/product/B00AOB5G3Q/?tag=titb-20" TargetMode="External"/><Relationship Id="rId630" Type="http://schemas.openxmlformats.org/officeDocument/2006/relationships/hyperlink" Target="http://www.amazon.com/gp/product/B003NTSBUG/?tag=titb-20" TargetMode="External"/><Relationship Id="rId872" Type="http://schemas.openxmlformats.org/officeDocument/2006/relationships/hyperlink" Target="http://www.amazon.com/gp/product/B00AALUFFY/?tag=titb-20" TargetMode="External"/><Relationship Id="rId871" Type="http://schemas.openxmlformats.org/officeDocument/2006/relationships/hyperlink" Target="http://www.amazon.com/gp/product/B001VIMCW4/?tag=titb-20" TargetMode="External"/><Relationship Id="rId870" Type="http://schemas.openxmlformats.org/officeDocument/2006/relationships/hyperlink" Target="http://www.amazon.com/gp/product/B00280GDFQ/?tag=titb-20" TargetMode="External"/><Relationship Id="rId829" Type="http://schemas.openxmlformats.org/officeDocument/2006/relationships/hyperlink" Target="http://www.amazon.com/gp/product/B002AKFFVM/?tag=titb-20" TargetMode="External"/><Relationship Id="rId828" Type="http://schemas.openxmlformats.org/officeDocument/2006/relationships/hyperlink" Target="http://www.amazon.com/gp/product/B009RI42I2/?tag=titb-20" TargetMode="External"/><Relationship Id="rId827" Type="http://schemas.openxmlformats.org/officeDocument/2006/relationships/hyperlink" Target="http://www.amazon.com/gp/product/B002L2Q1SA/?tag=titb-20" TargetMode="External"/><Relationship Id="rId822" Type="http://schemas.openxmlformats.org/officeDocument/2006/relationships/hyperlink" Target="http://www.amazon.com/gp/product/B003E88TKS/?tag=titb-20" TargetMode="External"/><Relationship Id="rId821" Type="http://schemas.openxmlformats.org/officeDocument/2006/relationships/hyperlink" Target="http://www.amazon.com/gp/product/B003IWRE3I/?tag=titb-20" TargetMode="External"/><Relationship Id="rId820" Type="http://schemas.openxmlformats.org/officeDocument/2006/relationships/hyperlink" Target="http://www.amazon.com/gp/product/B0036SUQWA/?tag=titb-20" TargetMode="External"/><Relationship Id="rId826" Type="http://schemas.openxmlformats.org/officeDocument/2006/relationships/hyperlink" Target="http://www.amazon.com/gp/product/B00319KS7C/?tag=titb-20" TargetMode="External"/><Relationship Id="rId825" Type="http://schemas.openxmlformats.org/officeDocument/2006/relationships/hyperlink" Target="http://www.amazon.com/gp/product/B0030B624E/?tag=titb-20" TargetMode="External"/><Relationship Id="rId824" Type="http://schemas.openxmlformats.org/officeDocument/2006/relationships/hyperlink" Target="http://www.amazon.com/gp/product/B004F1F32A/?tag=titb-20" TargetMode="External"/><Relationship Id="rId823" Type="http://schemas.openxmlformats.org/officeDocument/2006/relationships/hyperlink" Target="http://www.amazon.com/gp/product/B002LWKRNA/?tag=titb-20" TargetMode="External"/><Relationship Id="rId819" Type="http://schemas.openxmlformats.org/officeDocument/2006/relationships/hyperlink" Target="http://www.amazon.com/gp/product/B002BBJ52U/?tag=titb-20" TargetMode="External"/><Relationship Id="rId818" Type="http://schemas.openxmlformats.org/officeDocument/2006/relationships/hyperlink" Target="http://www.amazon.com/gp/product/B0039NJTLQ/?tag=titb-20" TargetMode="External"/><Relationship Id="rId817" Type="http://schemas.openxmlformats.org/officeDocument/2006/relationships/hyperlink" Target="http://www.amazon.com/gp/product/B002G205AA/?tag=titb-20" TargetMode="External"/><Relationship Id="rId816" Type="http://schemas.openxmlformats.org/officeDocument/2006/relationships/hyperlink" Target="http://www.amazon.com/gp/product/B002XCTO5A/?tag=titb-20" TargetMode="External"/><Relationship Id="rId811" Type="http://schemas.openxmlformats.org/officeDocument/2006/relationships/hyperlink" Target="http://www.amazon.com/gp/product/B002B7TQGO/?tag=titb-20" TargetMode="External"/><Relationship Id="rId810" Type="http://schemas.openxmlformats.org/officeDocument/2006/relationships/hyperlink" Target="http://www.amazon.com/gp/product/B0032SQCQI/?tag=titb-20" TargetMode="External"/><Relationship Id="rId815" Type="http://schemas.openxmlformats.org/officeDocument/2006/relationships/hyperlink" Target="http://www.amazon.com/gp/product/B002YDRA0Y/?tag=titb-20" TargetMode="External"/><Relationship Id="rId814" Type="http://schemas.openxmlformats.org/officeDocument/2006/relationships/hyperlink" Target="http://www.amazon.com/gp/product/B002N14GPE/?tag=titb-20" TargetMode="External"/><Relationship Id="rId813" Type="http://schemas.openxmlformats.org/officeDocument/2006/relationships/hyperlink" Target="http://www.amazon.com/gp/product/B002MUS7LK/?tag=titb-20" TargetMode="External"/><Relationship Id="rId812" Type="http://schemas.openxmlformats.org/officeDocument/2006/relationships/hyperlink" Target="http://www.amazon.com/gp/product/B0027W8T7K/?tag=titb-20" TargetMode="External"/><Relationship Id="rId609" Type="http://schemas.openxmlformats.org/officeDocument/2006/relationships/hyperlink" Target="http://www.amazon.com/gp/product/B004FHP7ES/?tag=titb-20" TargetMode="External"/><Relationship Id="rId608" Type="http://schemas.openxmlformats.org/officeDocument/2006/relationships/hyperlink" Target="http://www.amazon.com/gp/product/B004XKXOF6/?tag=titb-20" TargetMode="External"/><Relationship Id="rId607" Type="http://schemas.openxmlformats.org/officeDocument/2006/relationships/hyperlink" Target="http://www.amazon.com/gp/product/B0047WJ12K/?tag=titb-20" TargetMode="External"/><Relationship Id="rId849" Type="http://schemas.openxmlformats.org/officeDocument/2006/relationships/hyperlink" Target="http://www.amazon.com/gp/product/B0033VQAIY/?tag=titb-20" TargetMode="External"/><Relationship Id="rId602" Type="http://schemas.openxmlformats.org/officeDocument/2006/relationships/hyperlink" Target="http://www.amazon.com/gp/product/B003XQM2YU/?tag=titb-20" TargetMode="External"/><Relationship Id="rId844" Type="http://schemas.openxmlformats.org/officeDocument/2006/relationships/hyperlink" Target="http://www.amazon.com/gp/product/B009EEJKV8/?tag=titb-20" TargetMode="External"/><Relationship Id="rId601" Type="http://schemas.openxmlformats.org/officeDocument/2006/relationships/hyperlink" Target="http://www.amazon.com/gp/product/B0060D0OWA/?tag=titb-20" TargetMode="External"/><Relationship Id="rId843" Type="http://schemas.openxmlformats.org/officeDocument/2006/relationships/hyperlink" Target="http://www.amazon.com/gp/product/B002ZCAB96/?tag=titb-20" TargetMode="External"/><Relationship Id="rId600" Type="http://schemas.openxmlformats.org/officeDocument/2006/relationships/hyperlink" Target="http://www.amazon.com/gp/product/B003QTUQGU/?tag=titb-20" TargetMode="External"/><Relationship Id="rId842" Type="http://schemas.openxmlformats.org/officeDocument/2006/relationships/hyperlink" Target="http://www.amazon.com/gp/product/B002LATBAM/?tag=titb-20" TargetMode="External"/><Relationship Id="rId841" Type="http://schemas.openxmlformats.org/officeDocument/2006/relationships/hyperlink" Target="http://www.amazon.com/gp/product/B0030B0S7Q/?tag=titb-20" TargetMode="External"/><Relationship Id="rId606" Type="http://schemas.openxmlformats.org/officeDocument/2006/relationships/hyperlink" Target="http://www.amazon.com/gp/product/B004FI5F4O/?tag=titb-20" TargetMode="External"/><Relationship Id="rId848" Type="http://schemas.openxmlformats.org/officeDocument/2006/relationships/hyperlink" Target="http://www.amazon.com/gp/product/B0031PXFQC/?tag=titb-20" TargetMode="External"/><Relationship Id="rId605" Type="http://schemas.openxmlformats.org/officeDocument/2006/relationships/hyperlink" Target="http://www.amazon.com/gp/product/B0047C4KBW/?tag=titb-20" TargetMode="External"/><Relationship Id="rId847" Type="http://schemas.openxmlformats.org/officeDocument/2006/relationships/hyperlink" Target="http://www.amazon.com/gp/product/B003413LI0/?tag=titb-20" TargetMode="External"/><Relationship Id="rId604" Type="http://schemas.openxmlformats.org/officeDocument/2006/relationships/hyperlink" Target="http://www.amazon.com/gp/product/B0094KT8W8/?tag=titb-20" TargetMode="External"/><Relationship Id="rId846" Type="http://schemas.openxmlformats.org/officeDocument/2006/relationships/hyperlink" Target="http://www.amazon.com/gp/product/B002KGDDUQ/?tag=titb-20" TargetMode="External"/><Relationship Id="rId603" Type="http://schemas.openxmlformats.org/officeDocument/2006/relationships/hyperlink" Target="http://www.amazon.com/gp/product/B0040Z9H5K/?tag=titb-20" TargetMode="External"/><Relationship Id="rId845" Type="http://schemas.openxmlformats.org/officeDocument/2006/relationships/hyperlink" Target="http://www.amazon.com/gp/product/B005F2BC28/?tag=titb-20" TargetMode="External"/><Relationship Id="rId840" Type="http://schemas.openxmlformats.org/officeDocument/2006/relationships/hyperlink" Target="http://www.amazon.com/gp/product/B002VDI1TQ/?tag=titb-20" TargetMode="External"/><Relationship Id="rId839" Type="http://schemas.openxmlformats.org/officeDocument/2006/relationships/hyperlink" Target="http://www.amazon.com/gp/product/B002ZKOVR6/?tag=titb-20" TargetMode="External"/><Relationship Id="rId838" Type="http://schemas.openxmlformats.org/officeDocument/2006/relationships/hyperlink" Target="http://www.amazon.com/gp/product/B002BCJZ60/?tag=titb-20" TargetMode="External"/><Relationship Id="rId833" Type="http://schemas.openxmlformats.org/officeDocument/2006/relationships/hyperlink" Target="http://www.amazon.com/gp/product/B0035GNSQ4/?tag=titb-20" TargetMode="External"/><Relationship Id="rId832" Type="http://schemas.openxmlformats.org/officeDocument/2006/relationships/hyperlink" Target="http://www.amazon.com/gp/product/B003883XU0/?tag=titb-20" TargetMode="External"/><Relationship Id="rId831" Type="http://schemas.openxmlformats.org/officeDocument/2006/relationships/hyperlink" Target="http://www.amazon.com/gp/product/B0091WAKL2/?tag=titb-20" TargetMode="External"/><Relationship Id="rId830" Type="http://schemas.openxmlformats.org/officeDocument/2006/relationships/hyperlink" Target="http://www.amazon.com/gp/product/B009EDUD3I/?tag=titb-20" TargetMode="External"/><Relationship Id="rId837" Type="http://schemas.openxmlformats.org/officeDocument/2006/relationships/hyperlink" Target="http://www.amazon.com/gp/product/B0026OFZZI/?tag=titb-20" TargetMode="External"/><Relationship Id="rId836" Type="http://schemas.openxmlformats.org/officeDocument/2006/relationships/hyperlink" Target="http://www.amazon.com/gp/product/B009RMZ2Z0/?tag=titb-20" TargetMode="External"/><Relationship Id="rId835" Type="http://schemas.openxmlformats.org/officeDocument/2006/relationships/hyperlink" Target="http://www.amazon.com/gp/product/B002KCYIEA/?tag=titb-20" TargetMode="External"/><Relationship Id="rId834" Type="http://schemas.openxmlformats.org/officeDocument/2006/relationships/hyperlink" Target="http://www.amazon.com/gp/product/B0090QI22I/?tag=titb-20" TargetMode="External"/><Relationship Id="rId228" Type="http://schemas.openxmlformats.org/officeDocument/2006/relationships/hyperlink" Target="http://www.amazon.com/gp/product/B00W3DOZVC/?tag=titb-20" TargetMode="External"/><Relationship Id="rId227" Type="http://schemas.openxmlformats.org/officeDocument/2006/relationships/hyperlink" Target="http://www.amazon.com/gp/product/B00O1SDDOW/?tag=titb-20" TargetMode="External"/><Relationship Id="rId469" Type="http://schemas.openxmlformats.org/officeDocument/2006/relationships/hyperlink" Target="http://www.amazon.com/gp/product/B006C45MRE/?tag=titb-20" TargetMode="External"/><Relationship Id="rId226" Type="http://schemas.openxmlformats.org/officeDocument/2006/relationships/hyperlink" Target="http://www.amazon.com/gp/product/B00OI7J214/?tag=titb-20" TargetMode="External"/><Relationship Id="rId468" Type="http://schemas.openxmlformats.org/officeDocument/2006/relationships/hyperlink" Target="http://www.amazon.com/gp/product/B0095P3ULC/?tag=titb-20" TargetMode="External"/><Relationship Id="rId225" Type="http://schemas.openxmlformats.org/officeDocument/2006/relationships/hyperlink" Target="http://www.amazon.com/gp/product/B00KPQ7MY6/?tag=titb-20" TargetMode="External"/><Relationship Id="rId467" Type="http://schemas.openxmlformats.org/officeDocument/2006/relationships/hyperlink" Target="http://www.amazon.com/gp/product/B00942XS04/?tag=titb-20" TargetMode="External"/><Relationship Id="rId229" Type="http://schemas.openxmlformats.org/officeDocument/2006/relationships/hyperlink" Target="http://www.amazon.com/gp/product/B00O8NST8U/?tag=titb-20" TargetMode="External"/><Relationship Id="rId220" Type="http://schemas.openxmlformats.org/officeDocument/2006/relationships/hyperlink" Target="http://www.amazon.com/gp/product/B00NMUU0SW/?tag=titb-20" TargetMode="External"/><Relationship Id="rId462" Type="http://schemas.openxmlformats.org/officeDocument/2006/relationships/hyperlink" Target="http://www.amazon.com/gp/product/B007ELN8Y8/?tag=titb-20" TargetMode="External"/><Relationship Id="rId461" Type="http://schemas.openxmlformats.org/officeDocument/2006/relationships/hyperlink" Target="http://www.amazon.com/gp/product/B006O5Y09C/?tag=titb-20" TargetMode="External"/><Relationship Id="rId460" Type="http://schemas.openxmlformats.org/officeDocument/2006/relationships/hyperlink" Target="http://www.amazon.com/gp/product/B007JRU2UK/?tag=titb-20" TargetMode="External"/><Relationship Id="rId224" Type="http://schemas.openxmlformats.org/officeDocument/2006/relationships/hyperlink" Target="http://www.amazon.com/gp/product/B00M0I05QY/?tag=titb-20" TargetMode="External"/><Relationship Id="rId466" Type="http://schemas.openxmlformats.org/officeDocument/2006/relationships/hyperlink" Target="http://www.amazon.com/gp/product/B005LJITS0/?tag=titb-20" TargetMode="External"/><Relationship Id="rId223" Type="http://schemas.openxmlformats.org/officeDocument/2006/relationships/hyperlink" Target="http://www.amazon.com/gp/product/B00IGE5IG8/?tag=titb-20" TargetMode="External"/><Relationship Id="rId465" Type="http://schemas.openxmlformats.org/officeDocument/2006/relationships/hyperlink" Target="http://www.amazon.com/gp/product/B0094KT5K8/?tag=titb-20" TargetMode="External"/><Relationship Id="rId222" Type="http://schemas.openxmlformats.org/officeDocument/2006/relationships/hyperlink" Target="http://www.amazon.com/gp/product/B00O4UQ038/?tag=titb-20" TargetMode="External"/><Relationship Id="rId464" Type="http://schemas.openxmlformats.org/officeDocument/2006/relationships/hyperlink" Target="http://www.amazon.com/gp/product/B0060M9T9U/?tag=titb-20" TargetMode="External"/><Relationship Id="rId221" Type="http://schemas.openxmlformats.org/officeDocument/2006/relationships/hyperlink" Target="http://www.amazon.com/gp/product/B00QUEE4GQ/?tag=titb-20" TargetMode="External"/><Relationship Id="rId463" Type="http://schemas.openxmlformats.org/officeDocument/2006/relationships/hyperlink" Target="http://www.amazon.com/gp/product/B007SSEBCU/?tag=titb-20" TargetMode="External"/><Relationship Id="rId217" Type="http://schemas.openxmlformats.org/officeDocument/2006/relationships/hyperlink" Target="http://www.amazon.com/gp/product/B00MXU9YIE/?tag=titb-20" TargetMode="External"/><Relationship Id="rId459" Type="http://schemas.openxmlformats.org/officeDocument/2006/relationships/hyperlink" Target="http://www.amazon.com/gp/product/B006IGZWB2/?tag=titb-20" TargetMode="External"/><Relationship Id="rId216" Type="http://schemas.openxmlformats.org/officeDocument/2006/relationships/hyperlink" Target="http://www.amazon.com/gp/product/B00RCSA1ES/?tag=titb-20" TargetMode="External"/><Relationship Id="rId458" Type="http://schemas.openxmlformats.org/officeDocument/2006/relationships/hyperlink" Target="http://www.amazon.com/gp/product/B0053ZOQMK/?tag=titb-20" TargetMode="External"/><Relationship Id="rId215" Type="http://schemas.openxmlformats.org/officeDocument/2006/relationships/hyperlink" Target="http://www.amazon.com/gp/product/B00MO7Y6DO/?tag=titb-20" TargetMode="External"/><Relationship Id="rId457" Type="http://schemas.openxmlformats.org/officeDocument/2006/relationships/hyperlink" Target="http://www.amazon.com/gp/product/B0083GR15K/?tag=titb-20" TargetMode="External"/><Relationship Id="rId699" Type="http://schemas.openxmlformats.org/officeDocument/2006/relationships/hyperlink" Target="http://www.amazon.com/gp/product/B003VMZPFO/?tag=titb-20" TargetMode="External"/><Relationship Id="rId214" Type="http://schemas.openxmlformats.org/officeDocument/2006/relationships/hyperlink" Target="http://www.amazon.com/gp/product/B00K7WZVXC/?tag=titb-20" TargetMode="External"/><Relationship Id="rId456" Type="http://schemas.openxmlformats.org/officeDocument/2006/relationships/hyperlink" Target="http://www.amazon.com/gp/product/B009KS5SJ6/?tag=titb-20" TargetMode="External"/><Relationship Id="rId698" Type="http://schemas.openxmlformats.org/officeDocument/2006/relationships/hyperlink" Target="http://www.amazon.com/gp/product/B004KPUMAY/?tag=titb-20" TargetMode="External"/><Relationship Id="rId219" Type="http://schemas.openxmlformats.org/officeDocument/2006/relationships/hyperlink" Target="http://www.amazon.com/gp/product/B00NMUWM1A/?tag=titb-20" TargetMode="External"/><Relationship Id="rId218" Type="http://schemas.openxmlformats.org/officeDocument/2006/relationships/hyperlink" Target="http://www.amazon.com/gp/product/B00R7FRTWI/?tag=titb-20" TargetMode="External"/><Relationship Id="rId451" Type="http://schemas.openxmlformats.org/officeDocument/2006/relationships/hyperlink" Target="http://www.amazon.com/gp/product/B009VB97EY/?tag=titb-20" TargetMode="External"/><Relationship Id="rId693" Type="http://schemas.openxmlformats.org/officeDocument/2006/relationships/hyperlink" Target="http://www.amazon.com/gp/product/B0094JO4DM/?tag=titb-20" TargetMode="External"/><Relationship Id="rId450" Type="http://schemas.openxmlformats.org/officeDocument/2006/relationships/hyperlink" Target="http://www.amazon.com/gp/product/B009M8W8CY/?tag=titb-20" TargetMode="External"/><Relationship Id="rId692" Type="http://schemas.openxmlformats.org/officeDocument/2006/relationships/hyperlink" Target="http://www.amazon.com/gp/product/B003ZUTS5A/?tag=titb-20" TargetMode="External"/><Relationship Id="rId691" Type="http://schemas.openxmlformats.org/officeDocument/2006/relationships/hyperlink" Target="http://www.amazon.com/gp/product/B004B8DH98/?tag=titb-20" TargetMode="External"/><Relationship Id="rId690" Type="http://schemas.openxmlformats.org/officeDocument/2006/relationships/hyperlink" Target="http://www.amazon.com/gp/product/B0016LTNL4/?tag=titb-20" TargetMode="External"/><Relationship Id="rId213" Type="http://schemas.openxmlformats.org/officeDocument/2006/relationships/hyperlink" Target="http://www.amazon.com/gp/product/B00OVNQ31W/?tag=titb-20" TargetMode="External"/><Relationship Id="rId455" Type="http://schemas.openxmlformats.org/officeDocument/2006/relationships/hyperlink" Target="http://www.amazon.com/gp/product/B00ABD0M54/?tag=titb-20" TargetMode="External"/><Relationship Id="rId697" Type="http://schemas.openxmlformats.org/officeDocument/2006/relationships/hyperlink" Target="http://www.amazon.com/gp/product/B004EDQ698/?tag=titb-20" TargetMode="External"/><Relationship Id="rId212" Type="http://schemas.openxmlformats.org/officeDocument/2006/relationships/hyperlink" Target="http://www.amazon.com/gp/product/B00LGITGDW/?tag=titb-20" TargetMode="External"/><Relationship Id="rId454" Type="http://schemas.openxmlformats.org/officeDocument/2006/relationships/hyperlink" Target="http://www.amazon.com/gp/product/B019J76QLQ/?tag=titb-20" TargetMode="External"/><Relationship Id="rId696" Type="http://schemas.openxmlformats.org/officeDocument/2006/relationships/hyperlink" Target="http://www.amazon.com/gp/product/B003TJMWAA/?tag=titb-20" TargetMode="External"/><Relationship Id="rId211" Type="http://schemas.openxmlformats.org/officeDocument/2006/relationships/hyperlink" Target="http://www.amazon.com/gp/product/B00R8Q0KV8/?tag=titb-20" TargetMode="External"/><Relationship Id="rId453" Type="http://schemas.openxmlformats.org/officeDocument/2006/relationships/hyperlink" Target="http://www.amazon.com/gp/product/B00B7G3Y4U/?tag=titb-20" TargetMode="External"/><Relationship Id="rId695" Type="http://schemas.openxmlformats.org/officeDocument/2006/relationships/hyperlink" Target="http://www.amazon.com/gp/product/B009EEGSDG/?tag=titb-20" TargetMode="External"/><Relationship Id="rId210" Type="http://schemas.openxmlformats.org/officeDocument/2006/relationships/hyperlink" Target="http://www.amazon.com/gp/product/B00N2YWAF4/?tag=titb-20" TargetMode="External"/><Relationship Id="rId452" Type="http://schemas.openxmlformats.org/officeDocument/2006/relationships/hyperlink" Target="http://www.amazon.com/gp/product/B00B4GNZHE/?tag=titb-20" TargetMode="External"/><Relationship Id="rId694" Type="http://schemas.openxmlformats.org/officeDocument/2006/relationships/hyperlink" Target="http://www.amazon.com/gp/product/B003H54E20/?tag=titb-20" TargetMode="External"/><Relationship Id="rId491" Type="http://schemas.openxmlformats.org/officeDocument/2006/relationships/hyperlink" Target="http://www.amazon.com/gp/product/B0051OZ564/?tag=titb-20" TargetMode="External"/><Relationship Id="rId490" Type="http://schemas.openxmlformats.org/officeDocument/2006/relationships/hyperlink" Target="http://www.amazon.com/gp/product/B005GIS1WA/" TargetMode="External"/><Relationship Id="rId249" Type="http://schemas.openxmlformats.org/officeDocument/2006/relationships/hyperlink" Target="http://www.amazon.com/gp/product/B00G8P1WXK/?tag=titb-20" TargetMode="External"/><Relationship Id="rId248" Type="http://schemas.openxmlformats.org/officeDocument/2006/relationships/hyperlink" Target="http://www.amazon.com/gp/product/B00DC7NNAC/?tag=titb-20" TargetMode="External"/><Relationship Id="rId247" Type="http://schemas.openxmlformats.org/officeDocument/2006/relationships/hyperlink" Target="http://www.amazon.com/gp/product/B00ISJSK7K/?tag=titb-20" TargetMode="External"/><Relationship Id="rId489" Type="http://schemas.openxmlformats.org/officeDocument/2006/relationships/hyperlink" Target="http://www.amazon.com/gp/product/B007FH9GT2/?tag=titb-20" TargetMode="External"/><Relationship Id="rId242" Type="http://schemas.openxmlformats.org/officeDocument/2006/relationships/hyperlink" Target="http://www.amazon.com/Her-Joaquin-Phoenix/dp/B00IA3NGB4/ref=sr_1_1?s=instant-video&amp;ie=UTF8&amp;qid=1456346457&amp;sr=1-1&amp;keywords=her" TargetMode="External"/><Relationship Id="rId484" Type="http://schemas.openxmlformats.org/officeDocument/2006/relationships/hyperlink" Target="http://www.amazon.com/gp/product/B006PZBRCY/?tag=titb-20" TargetMode="External"/><Relationship Id="rId241" Type="http://schemas.openxmlformats.org/officeDocument/2006/relationships/hyperlink" Target="http://www.amazon.com/gp/product/B00HJ92QTI/" TargetMode="External"/><Relationship Id="rId483" Type="http://schemas.openxmlformats.org/officeDocument/2006/relationships/hyperlink" Target="http://www.amazon.com/gp/product/B004YZJYLS/?tag=titb-20" TargetMode="External"/><Relationship Id="rId240" Type="http://schemas.openxmlformats.org/officeDocument/2006/relationships/hyperlink" Target="http://www.amazon.com/gp/product/B00HV2KPNW/?tag=titb-20" TargetMode="External"/><Relationship Id="rId482" Type="http://schemas.openxmlformats.org/officeDocument/2006/relationships/hyperlink" Target="http://www.amazon.com/gp/product/B005UG542S/?tag=titb-20" TargetMode="External"/><Relationship Id="rId481" Type="http://schemas.openxmlformats.org/officeDocument/2006/relationships/hyperlink" Target="http://www.amazon.com/gp/product/B00CC8789O/?tag=titb-20" TargetMode="External"/><Relationship Id="rId246" Type="http://schemas.openxmlformats.org/officeDocument/2006/relationships/hyperlink" Target="http://www.amazon.com/gp/product/B00G91WB3S/?tag=titb-20" TargetMode="External"/><Relationship Id="rId488" Type="http://schemas.openxmlformats.org/officeDocument/2006/relationships/hyperlink" Target="http://www.amazon.com/gp/product/B006ANJ4BW/" TargetMode="External"/><Relationship Id="rId245" Type="http://schemas.openxmlformats.org/officeDocument/2006/relationships/hyperlink" Target="http://www.amazon.com/gp/product/B00I8H6X58/?tag=titb-20" TargetMode="External"/><Relationship Id="rId487" Type="http://schemas.openxmlformats.org/officeDocument/2006/relationships/hyperlink" Target="http://www.amazon.com/gp/product/B009YMNZJS/?tag=titb-20" TargetMode="External"/><Relationship Id="rId244" Type="http://schemas.openxmlformats.org/officeDocument/2006/relationships/hyperlink" Target="http://www.amazon.com/gp/product/B00HAQAQME/?tag=titb-20" TargetMode="External"/><Relationship Id="rId486" Type="http://schemas.openxmlformats.org/officeDocument/2006/relationships/hyperlink" Target="http://www.amazon.com/gp/product/B00BLQQQJ6/?tag=titb-20" TargetMode="External"/><Relationship Id="rId243" Type="http://schemas.openxmlformats.org/officeDocument/2006/relationships/hyperlink" Target="http://www.amazon.com/gp/product/B00IRMTTPU/?tag=titb-20" TargetMode="External"/><Relationship Id="rId485" Type="http://schemas.openxmlformats.org/officeDocument/2006/relationships/hyperlink" Target="http://www.amazon.com/gp/product/B00637D114/" TargetMode="External"/><Relationship Id="rId480" Type="http://schemas.openxmlformats.org/officeDocument/2006/relationships/hyperlink" Target="http://www.amazon.com/gp/product/B007MJSQSK/?tag=titb-20" TargetMode="External"/><Relationship Id="rId239" Type="http://schemas.openxmlformats.org/officeDocument/2006/relationships/hyperlink" Target="http://www.amazon.com/gp/product/B00KT1B7WK/?tag=titb-20" TargetMode="External"/><Relationship Id="rId238" Type="http://schemas.openxmlformats.org/officeDocument/2006/relationships/hyperlink" Target="http://www.amazon.com/gp/product/B00LPRKH5U/?tag=titb-20" TargetMode="External"/><Relationship Id="rId237" Type="http://schemas.openxmlformats.org/officeDocument/2006/relationships/hyperlink" Target="http://www.amazon.com/gp/product/B00P596I8Y/?tag=titb-20" TargetMode="External"/><Relationship Id="rId479" Type="http://schemas.openxmlformats.org/officeDocument/2006/relationships/hyperlink" Target="http://www.amazon.com/gp/product/B0077DBZXO/?tag=titb-20" TargetMode="External"/><Relationship Id="rId236" Type="http://schemas.openxmlformats.org/officeDocument/2006/relationships/hyperlink" Target="http://www.amazon.com/gp/product/B00N8MCC4Y/?tag=titb-20" TargetMode="External"/><Relationship Id="rId478" Type="http://schemas.openxmlformats.org/officeDocument/2006/relationships/hyperlink" Target="http://www.amazon.com/gp/product/B007JRUCGO/?tag=titb-20" TargetMode="External"/><Relationship Id="rId231" Type="http://schemas.openxmlformats.org/officeDocument/2006/relationships/hyperlink" Target="http://www.amazon.com/gp/product/B00TF874XE/?tag=titb-20" TargetMode="External"/><Relationship Id="rId473" Type="http://schemas.openxmlformats.org/officeDocument/2006/relationships/hyperlink" Target="http://www.amazon.com/gp/product/B005H9B2CE/?tag=titb-20" TargetMode="External"/><Relationship Id="rId230" Type="http://schemas.openxmlformats.org/officeDocument/2006/relationships/hyperlink" Target="http://www.amazon.com/gp/product/B00VY0DTIA/?tag=titb-20" TargetMode="External"/><Relationship Id="rId472" Type="http://schemas.openxmlformats.org/officeDocument/2006/relationships/hyperlink" Target="http://www.amazon.com/gp/product/B005CB2E0Q/?tag=titb-20" TargetMode="External"/><Relationship Id="rId471" Type="http://schemas.openxmlformats.org/officeDocument/2006/relationships/hyperlink" Target="http://www.amazon.com/gp/product/B007EMSW48/?tag=titb-20" TargetMode="External"/><Relationship Id="rId470" Type="http://schemas.openxmlformats.org/officeDocument/2006/relationships/hyperlink" Target="http://www.amazon.com/gp/product/B005NFVZTM/?tag=titb-20" TargetMode="External"/><Relationship Id="rId235" Type="http://schemas.openxmlformats.org/officeDocument/2006/relationships/hyperlink" Target="http://www.amazon.com/gp/product/B00INS1U78/?tag=titb-20" TargetMode="External"/><Relationship Id="rId477" Type="http://schemas.openxmlformats.org/officeDocument/2006/relationships/hyperlink" Target="http://www.amazon.com/gp/product/B0095P33IW/?tag=titb-20" TargetMode="External"/><Relationship Id="rId234" Type="http://schemas.openxmlformats.org/officeDocument/2006/relationships/hyperlink" Target="http://www.amazon.com/gp/product/B00S0AYSX2/?tag=titb-20" TargetMode="External"/><Relationship Id="rId476" Type="http://schemas.openxmlformats.org/officeDocument/2006/relationships/hyperlink" Target="http://www.amazon.com/gp/product/B007UXSPK2/?tag=titb-20" TargetMode="External"/><Relationship Id="rId233" Type="http://schemas.openxmlformats.org/officeDocument/2006/relationships/hyperlink" Target="http://www.amazon.com/gp/product/B018C4RSIM/?tag=titb-20" TargetMode="External"/><Relationship Id="rId475" Type="http://schemas.openxmlformats.org/officeDocument/2006/relationships/hyperlink" Target="http://www.amazon.com/gp/product/B006QKJQ12/?tag=titb-20" TargetMode="External"/><Relationship Id="rId232" Type="http://schemas.openxmlformats.org/officeDocument/2006/relationships/hyperlink" Target="http://www.amazon.com/gp/product/B00KAUCTLS/?tag=titb-20" TargetMode="External"/><Relationship Id="rId474" Type="http://schemas.openxmlformats.org/officeDocument/2006/relationships/hyperlink" Target="http://www.amazon.com/gp/product/B009SQRC9E/?tag=titb-20" TargetMode="External"/><Relationship Id="rId1015" Type="http://schemas.openxmlformats.org/officeDocument/2006/relationships/drawing" Target="../drawings/worksheetdrawing1.xml"/><Relationship Id="rId426" Type="http://schemas.openxmlformats.org/officeDocument/2006/relationships/hyperlink" Target="http://www.amazon.com/gp/product/B00A9X9TIW/?tag=titb-20" TargetMode="External"/><Relationship Id="rId668" Type="http://schemas.openxmlformats.org/officeDocument/2006/relationships/hyperlink" Target="http://www.amazon.com/gp/product/B003XI6NQ6/?tag=titb-20" TargetMode="External"/><Relationship Id="rId425" Type="http://schemas.openxmlformats.org/officeDocument/2006/relationships/hyperlink" Target="http://www.amazon.com/gp/product/B00AHSINKO/?tag=titb-20" TargetMode="External"/><Relationship Id="rId667" Type="http://schemas.openxmlformats.org/officeDocument/2006/relationships/hyperlink" Target="http://www.amazon.com/gp/product/B0048KXRPS/?tag=titb-20" TargetMode="External"/><Relationship Id="rId424" Type="http://schemas.openxmlformats.org/officeDocument/2006/relationships/hyperlink" Target="http://www.amazon.com/gp/product/B007URCTOG/?tag=titb-20" TargetMode="External"/><Relationship Id="rId666" Type="http://schemas.openxmlformats.org/officeDocument/2006/relationships/hyperlink" Target="http://www.amazon.com/gp/product/B0041VMSL8/?tag=titb-20" TargetMode="External"/><Relationship Id="rId423" Type="http://schemas.openxmlformats.org/officeDocument/2006/relationships/hyperlink" Target="http://www.amazon.com/gp/product/B00CHIMG6Y/?tag=titb-20" TargetMode="External"/><Relationship Id="rId665" Type="http://schemas.openxmlformats.org/officeDocument/2006/relationships/hyperlink" Target="http://www.amazon.com/gp/product/B003YY7BTW/?tag=titb-20" TargetMode="External"/><Relationship Id="rId429" Type="http://schemas.openxmlformats.org/officeDocument/2006/relationships/hyperlink" Target="http://www.amazon.com/gp/product/B0095T3H2U/?tag=titb-20" TargetMode="External"/><Relationship Id="rId428" Type="http://schemas.openxmlformats.org/officeDocument/2006/relationships/hyperlink" Target="http://www.amazon.com/gp/product/B009CPN42K/?tag=titb-20" TargetMode="External"/><Relationship Id="rId427" Type="http://schemas.openxmlformats.org/officeDocument/2006/relationships/hyperlink" Target="http://www.amazon.com/gp/product/B0095R5YIC/?tag=titb-20" TargetMode="External"/><Relationship Id="rId669" Type="http://schemas.openxmlformats.org/officeDocument/2006/relationships/hyperlink" Target="http://www.amazon.com/gp/product/B004BBJ2MQ/?tag=titb-20" TargetMode="External"/><Relationship Id="rId660" Type="http://schemas.openxmlformats.org/officeDocument/2006/relationships/hyperlink" Target="http://www.amazon.com/gp/product/B0047SF41G/?tag=titb-20" TargetMode="External"/><Relationship Id="rId1010" Type="http://schemas.openxmlformats.org/officeDocument/2006/relationships/hyperlink" Target="http://www.amazon.com/gp/product/B001N406EM/?tag=titb-20" TargetMode="External"/><Relationship Id="rId422" Type="http://schemas.openxmlformats.org/officeDocument/2006/relationships/hyperlink" Target="http://www.amazon.com/gp/product/B008DJBR5W/?tag=titb-20" TargetMode="External"/><Relationship Id="rId664" Type="http://schemas.openxmlformats.org/officeDocument/2006/relationships/hyperlink" Target="http://www.amazon.com/gp/product/B003SJ6W4I/?tag=titb-20" TargetMode="External"/><Relationship Id="rId1011" Type="http://schemas.openxmlformats.org/officeDocument/2006/relationships/hyperlink" Target="http://www.amazon.com/gp/product/B001AOM98Q/?tag=titb-20" TargetMode="External"/><Relationship Id="rId421" Type="http://schemas.openxmlformats.org/officeDocument/2006/relationships/hyperlink" Target="http://www.amazon.com/gp/product/B00BB8SKPW/?tag=titb-20" TargetMode="External"/><Relationship Id="rId663" Type="http://schemas.openxmlformats.org/officeDocument/2006/relationships/hyperlink" Target="http://www.amazon.com/gp/product/B003OEKOFK/?tag=titb-20" TargetMode="External"/><Relationship Id="rId1012" Type="http://schemas.openxmlformats.org/officeDocument/2006/relationships/hyperlink" Target="http://www.amazon.com/gp/product/B001UG2UCE/?tag=titb-20" TargetMode="External"/><Relationship Id="rId420" Type="http://schemas.openxmlformats.org/officeDocument/2006/relationships/hyperlink" Target="http://www.amazon.com/gp/product/B00BHU9BV6/?tag=titb-20" TargetMode="External"/><Relationship Id="rId662" Type="http://schemas.openxmlformats.org/officeDocument/2006/relationships/hyperlink" Target="http://www.amazon.com/gp/product/B004CEUEWE/?tag=titb-20" TargetMode="External"/><Relationship Id="rId1013" Type="http://schemas.openxmlformats.org/officeDocument/2006/relationships/hyperlink" Target="http://www.amazon.com/gp/product/B004G68EFC/?tag=titb-20" TargetMode="External"/><Relationship Id="rId661" Type="http://schemas.openxmlformats.org/officeDocument/2006/relationships/hyperlink" Target="http://www.amazon.com/gp/product/B0054NRPMO/?tag=titb-20" TargetMode="External"/><Relationship Id="rId1014" Type="http://schemas.openxmlformats.org/officeDocument/2006/relationships/hyperlink" Target="http://www.amazon.com/gp/product/B001VL5304/?tag=titb-20" TargetMode="External"/><Relationship Id="rId1004" Type="http://schemas.openxmlformats.org/officeDocument/2006/relationships/hyperlink" Target="http://www.amazon.com/gp/product/B001KWTBQQ/?tag=titb-20" TargetMode="External"/><Relationship Id="rId1005" Type="http://schemas.openxmlformats.org/officeDocument/2006/relationships/hyperlink" Target="http://www.amazon.com/gp/product/B001E7EONM/?tag=titb-20" TargetMode="External"/><Relationship Id="rId1006" Type="http://schemas.openxmlformats.org/officeDocument/2006/relationships/hyperlink" Target="http://www.amazon.com/gp/product/B0018T9JW2/?tag=titb-20" TargetMode="External"/><Relationship Id="rId1007" Type="http://schemas.openxmlformats.org/officeDocument/2006/relationships/hyperlink" Target="http://www.amazon.com/gp/product/B008Y6ZWL4/?tag=titb-20" TargetMode="External"/><Relationship Id="rId1008" Type="http://schemas.openxmlformats.org/officeDocument/2006/relationships/hyperlink" Target="http://www.amazon.com/gp/product/B0029M48E6/?tag=titb-20" TargetMode="External"/><Relationship Id="rId1009" Type="http://schemas.openxmlformats.org/officeDocument/2006/relationships/hyperlink" Target="http://www.amazon.com/gp/product/B001TUEMOU/?tag=titb-20" TargetMode="External"/><Relationship Id="rId415" Type="http://schemas.openxmlformats.org/officeDocument/2006/relationships/hyperlink" Target="http://www.amazon.com/gp/product/B00ARAO720/?tag=titb-20" TargetMode="External"/><Relationship Id="rId657" Type="http://schemas.openxmlformats.org/officeDocument/2006/relationships/hyperlink" Target="http://www.amazon.com/gp/product/B003VMZSB0/?tag=titb-20" TargetMode="External"/><Relationship Id="rId899" Type="http://schemas.openxmlformats.org/officeDocument/2006/relationships/hyperlink" Target="http://www.amazon.com/gp/product/B002DTDE3G/?tag=titb-20" TargetMode="External"/><Relationship Id="rId414" Type="http://schemas.openxmlformats.org/officeDocument/2006/relationships/hyperlink" Target="http://www.amazon.com/gp/product/B00ARAO720/?tag=titb-20" TargetMode="External"/><Relationship Id="rId656" Type="http://schemas.openxmlformats.org/officeDocument/2006/relationships/hyperlink" Target="http://www.amazon.com/gp/product/B0094K1JPC/?tag=titb-20" TargetMode="External"/><Relationship Id="rId898" Type="http://schemas.openxmlformats.org/officeDocument/2006/relationships/hyperlink" Target="http://www.amazon.com/gp/product/B001PP9ALY/?tag=titb-20" TargetMode="External"/><Relationship Id="rId413" Type="http://schemas.openxmlformats.org/officeDocument/2006/relationships/hyperlink" Target="http://www.amazon.com/gp/product/B00AOOIIVA/?tag=titb-20" TargetMode="External"/><Relationship Id="rId655" Type="http://schemas.openxmlformats.org/officeDocument/2006/relationships/hyperlink" Target="http://www.amazon.com/gp/product/B003MUQT0A/?tag=titb-20" TargetMode="External"/><Relationship Id="rId897" Type="http://schemas.openxmlformats.org/officeDocument/2006/relationships/hyperlink" Target="http://www.amazon.com/gp/product/B001UG56ES/?tag=titb-20" TargetMode="External"/><Relationship Id="rId412" Type="http://schemas.openxmlformats.org/officeDocument/2006/relationships/hyperlink" Target="http://www.amazon.com/gp/product/B00BMT9SQA/?tag=titb-20" TargetMode="External"/><Relationship Id="rId654" Type="http://schemas.openxmlformats.org/officeDocument/2006/relationships/hyperlink" Target="http://www.amazon.com/gp/product/B0042UEU8M/?tag=titb-20" TargetMode="External"/><Relationship Id="rId896" Type="http://schemas.openxmlformats.org/officeDocument/2006/relationships/hyperlink" Target="http://www.amazon.com/gp/product/B00DFEDRW6/?tag=titb-20" TargetMode="External"/><Relationship Id="rId419" Type="http://schemas.openxmlformats.org/officeDocument/2006/relationships/hyperlink" Target="http://www.amazon.com/gp/product/B00BLGXL3U/?tag=titb-20" TargetMode="External"/><Relationship Id="rId418" Type="http://schemas.openxmlformats.org/officeDocument/2006/relationships/hyperlink" Target="http://www.amazon.com/gp/product/B00BLGXL3U/?tag=titb-20" TargetMode="External"/><Relationship Id="rId417" Type="http://schemas.openxmlformats.org/officeDocument/2006/relationships/hyperlink" Target="http://www.amazon.com/gp/product/B00A3YTC6Q/?tag=titb-20" TargetMode="External"/><Relationship Id="rId659" Type="http://schemas.openxmlformats.org/officeDocument/2006/relationships/hyperlink" Target="http://www.amazon.com/gp/product/B0041VR5LQ/?tag=titb-20" TargetMode="External"/><Relationship Id="rId416" Type="http://schemas.openxmlformats.org/officeDocument/2006/relationships/hyperlink" Target="http://www.amazon.com/gp/product/B00BGIBVP8/?tag=titb-20" TargetMode="External"/><Relationship Id="rId658" Type="http://schemas.openxmlformats.org/officeDocument/2006/relationships/hyperlink" Target="http://www.amazon.com/gp/product/B0046U4KG0/?tag=titb-20" TargetMode="External"/><Relationship Id="rId891" Type="http://schemas.openxmlformats.org/officeDocument/2006/relationships/hyperlink" Target="http://www.amazon.com/gp/product/B001OFJPIS/?tag=titb-20" TargetMode="External"/><Relationship Id="rId890" Type="http://schemas.openxmlformats.org/officeDocument/2006/relationships/hyperlink" Target="http://www.amazon.com/gp/product/B009EEELX0/?tag=titb-20" TargetMode="External"/><Relationship Id="rId411" Type="http://schemas.openxmlformats.org/officeDocument/2006/relationships/hyperlink" Target="http://www.amazon.com/gp/product/B00BF11UM0/?tag=titb-20" TargetMode="External"/><Relationship Id="rId653" Type="http://schemas.openxmlformats.org/officeDocument/2006/relationships/hyperlink" Target="http://www.amazon.com/gp/product/B003SJ4VJ6/?tag=titb-20" TargetMode="External"/><Relationship Id="rId895" Type="http://schemas.openxmlformats.org/officeDocument/2006/relationships/hyperlink" Target="http://www.amazon.com/gp/product/B0091X5IWM/?tag=titb-20" TargetMode="External"/><Relationship Id="rId1000" Type="http://schemas.openxmlformats.org/officeDocument/2006/relationships/hyperlink" Target="http://www.amazon.com/gp/product/B001PNV9FG/?tag=titb-20" TargetMode="External"/><Relationship Id="rId410" Type="http://schemas.openxmlformats.org/officeDocument/2006/relationships/hyperlink" Target="http://www.amazon.com/gp/product/B0098VXBIA/?tag=titb-20" TargetMode="External"/><Relationship Id="rId652" Type="http://schemas.openxmlformats.org/officeDocument/2006/relationships/hyperlink" Target="http://www.amazon.com/gp/product/B0041VT6HW/?tag=titb-20" TargetMode="External"/><Relationship Id="rId894" Type="http://schemas.openxmlformats.org/officeDocument/2006/relationships/hyperlink" Target="http://www.amazon.com/gp/product/B001PRC5P0/?tag=titb-20" TargetMode="External"/><Relationship Id="rId1001" Type="http://schemas.openxmlformats.org/officeDocument/2006/relationships/hyperlink" Target="http://www.amazon.com/gp/product/B0091VONT8/?tag=titb-20" TargetMode="External"/><Relationship Id="rId651" Type="http://schemas.openxmlformats.org/officeDocument/2006/relationships/hyperlink" Target="http://www.amazon.com/gp/product/B003LPR56I/?tag=titb-20" TargetMode="External"/><Relationship Id="rId893" Type="http://schemas.openxmlformats.org/officeDocument/2006/relationships/hyperlink" Target="http://www.amazon.com/gp/product/B0060D3742/?tag=titb-20" TargetMode="External"/><Relationship Id="rId1002" Type="http://schemas.openxmlformats.org/officeDocument/2006/relationships/hyperlink" Target="http://www.amazon.com/gp/product/B001OFIG2Y/?tag=titb-20" TargetMode="External"/><Relationship Id="rId650" Type="http://schemas.openxmlformats.org/officeDocument/2006/relationships/hyperlink" Target="http://www.amazon.com/gp/product/B004LFJWL8/?tag=titb-20" TargetMode="External"/><Relationship Id="rId892" Type="http://schemas.openxmlformats.org/officeDocument/2006/relationships/hyperlink" Target="http://www.amazon.com/gp/product/B001XUW0TU/?tag=titb-20" TargetMode="External"/><Relationship Id="rId1003" Type="http://schemas.openxmlformats.org/officeDocument/2006/relationships/hyperlink" Target="http://www.amazon.com/gp/product/B001LM144M/?tag=titb-20" TargetMode="External"/><Relationship Id="rId206" Type="http://schemas.openxmlformats.org/officeDocument/2006/relationships/hyperlink" Target="http://www.amazon.com/gp/product/B00R7FUC7M/?tag=titb-20" TargetMode="External"/><Relationship Id="rId448" Type="http://schemas.openxmlformats.org/officeDocument/2006/relationships/hyperlink" Target="http://www.amazon.com/gp/product/B009CPES4I/?tag=titb-20" TargetMode="External"/><Relationship Id="rId205" Type="http://schemas.openxmlformats.org/officeDocument/2006/relationships/hyperlink" Target="http://www.amazon.com/gp/product/B00JP5P1KU/?tag=titb-20" TargetMode="External"/><Relationship Id="rId447" Type="http://schemas.openxmlformats.org/officeDocument/2006/relationships/hyperlink" Target="http://www.amazon.com/gp/product/B0083GPDBO/?tag=titb-20" TargetMode="External"/><Relationship Id="rId689" Type="http://schemas.openxmlformats.org/officeDocument/2006/relationships/hyperlink" Target="http://www.amazon.com/gp/product/B004MPJVMM/?tag=titb-20" TargetMode="External"/><Relationship Id="rId204" Type="http://schemas.openxmlformats.org/officeDocument/2006/relationships/hyperlink" Target="http://www.amazon.com/gp/product/B00LMKLJY8/?tag=titb-20" TargetMode="External"/><Relationship Id="rId446" Type="http://schemas.openxmlformats.org/officeDocument/2006/relationships/hyperlink" Target="http://www.amazon.com/gp/product/B00ARANA00/?tag=titb-20" TargetMode="External"/><Relationship Id="rId688" Type="http://schemas.openxmlformats.org/officeDocument/2006/relationships/hyperlink" Target="http://www.amazon.com/gp/product/B004SFOIJC/?tag=titb-20" TargetMode="External"/><Relationship Id="rId203" Type="http://schemas.openxmlformats.org/officeDocument/2006/relationships/hyperlink" Target="http://www.amazon.com/gp/product/B00O8NRZV2/?tag=titb-20" TargetMode="External"/><Relationship Id="rId445" Type="http://schemas.openxmlformats.org/officeDocument/2006/relationships/hyperlink" Target="http://www.amazon.com/gp/product/B00AVTMCYW/?tag=titb-20" TargetMode="External"/><Relationship Id="rId687" Type="http://schemas.openxmlformats.org/officeDocument/2006/relationships/hyperlink" Target="http://www.amazon.com/gp/product/B004JMGOO6/?tag=titb-20" TargetMode="External"/><Relationship Id="rId209" Type="http://schemas.openxmlformats.org/officeDocument/2006/relationships/hyperlink" Target="http://www.amazon.com/gp/product/B00JWEOYCU/?tag=titb-20" TargetMode="External"/><Relationship Id="rId208" Type="http://schemas.openxmlformats.org/officeDocument/2006/relationships/hyperlink" Target="http://www.amazon.com/gp/product/B00L4YU34O/?tag=titb-20" TargetMode="External"/><Relationship Id="rId207" Type="http://schemas.openxmlformats.org/officeDocument/2006/relationships/hyperlink" Target="http://www.amazon.com/gp/product/B00R2LYXKI/?tag=titb-20" TargetMode="External"/><Relationship Id="rId449" Type="http://schemas.openxmlformats.org/officeDocument/2006/relationships/hyperlink" Target="http://www.amazon.com/gp/product/B00AYB20KI/?tag=titb-20" TargetMode="External"/><Relationship Id="rId440" Type="http://schemas.openxmlformats.org/officeDocument/2006/relationships/hyperlink" Target="http://www.amazon.com/gp/product/B00BJOCX24/?tag=titb-20" TargetMode="External"/><Relationship Id="rId682" Type="http://schemas.openxmlformats.org/officeDocument/2006/relationships/hyperlink" Target="http://www.amazon.com/gp/product/B004S5D3B6/?tag=titb-20" TargetMode="External"/><Relationship Id="rId681" Type="http://schemas.openxmlformats.org/officeDocument/2006/relationships/hyperlink" Target="http://www.amazon.com/gp/product/B003RUZKC8/?tag=titb-20" TargetMode="External"/><Relationship Id="rId680" Type="http://schemas.openxmlformats.org/officeDocument/2006/relationships/hyperlink" Target="http://www.amazon.com/gp/product/B003IWG4ZW/?tag=titb-20" TargetMode="External"/><Relationship Id="rId202" Type="http://schemas.openxmlformats.org/officeDocument/2006/relationships/hyperlink" Target="http://www.amazon.com/gp/product/B00MR67BCU/?tag=titb-20" TargetMode="External"/><Relationship Id="rId444" Type="http://schemas.openxmlformats.org/officeDocument/2006/relationships/hyperlink" Target="http://www.amazon.com/gp/product/B00AFS3E00/?tag=titb-20" TargetMode="External"/><Relationship Id="rId686" Type="http://schemas.openxmlformats.org/officeDocument/2006/relationships/hyperlink" Target="http://www.amazon.com/gp/product/B004HGWYX4/?tag=titb-20" TargetMode="External"/><Relationship Id="rId201" Type="http://schemas.openxmlformats.org/officeDocument/2006/relationships/hyperlink" Target="http://www.amazon.com/gp/product/B00T4819QS/?tag=titb-20" TargetMode="External"/><Relationship Id="rId443" Type="http://schemas.openxmlformats.org/officeDocument/2006/relationships/hyperlink" Target="http://www.amazon.com/gp/product/B00B19DMUE/?tag=titb-20" TargetMode="External"/><Relationship Id="rId685" Type="http://schemas.openxmlformats.org/officeDocument/2006/relationships/hyperlink" Target="http://www.amazon.com/gp/product/B004QJPF2O/?tag=titb-20" TargetMode="External"/><Relationship Id="rId200" Type="http://schemas.openxmlformats.org/officeDocument/2006/relationships/hyperlink" Target="http://www.amazon.com/gp/product/B00JNMLMJ4/?tag=titb-20" TargetMode="External"/><Relationship Id="rId442" Type="http://schemas.openxmlformats.org/officeDocument/2006/relationships/hyperlink" Target="http://www.amazon.com/gp/product/B00B7G2HQ6/?tag=titb-20" TargetMode="External"/><Relationship Id="rId684" Type="http://schemas.openxmlformats.org/officeDocument/2006/relationships/hyperlink" Target="http://www.amazon.com/gp/product/B004H15UY4/?tag=titb-20" TargetMode="External"/><Relationship Id="rId441" Type="http://schemas.openxmlformats.org/officeDocument/2006/relationships/hyperlink" Target="http://www.amazon.com/gp/product/B008Y720JU/?tag=titb-20" TargetMode="External"/><Relationship Id="rId683" Type="http://schemas.openxmlformats.org/officeDocument/2006/relationships/hyperlink" Target="http://www.amazon.com/gp/product/B003N20IVS/?tag=titb-20" TargetMode="External"/><Relationship Id="rId437" Type="http://schemas.openxmlformats.org/officeDocument/2006/relationships/hyperlink" Target="http://www.amazon.com/gp/product/B015O6OZUA/?tag=titb-20" TargetMode="External"/><Relationship Id="rId679" Type="http://schemas.openxmlformats.org/officeDocument/2006/relationships/hyperlink" Target="http://www.amazon.com/gp/product/B003EVJSBE/?tag=titb-20" TargetMode="External"/><Relationship Id="rId436" Type="http://schemas.openxmlformats.org/officeDocument/2006/relationships/hyperlink" Target="http://www.amazon.com/gp/product/B00APVBKR6/?tag=titb-20" TargetMode="External"/><Relationship Id="rId678" Type="http://schemas.openxmlformats.org/officeDocument/2006/relationships/hyperlink" Target="http://www.amazon.com/gp/product/B004I92OLW/?tag=titb-20" TargetMode="External"/><Relationship Id="rId435" Type="http://schemas.openxmlformats.org/officeDocument/2006/relationships/hyperlink" Target="http://www.amazon.com/gp/product/B007Z9RAX4/?tag=titb-20" TargetMode="External"/><Relationship Id="rId677" Type="http://schemas.openxmlformats.org/officeDocument/2006/relationships/hyperlink" Target="http://www.amazon.com/gp/product/B004EK91LQ/?tag=titb-20" TargetMode="External"/><Relationship Id="rId434" Type="http://schemas.openxmlformats.org/officeDocument/2006/relationships/hyperlink" Target="http://www.amazon.com/gp/product/B007X16GFC/?tag=titb-20" TargetMode="External"/><Relationship Id="rId676" Type="http://schemas.openxmlformats.org/officeDocument/2006/relationships/hyperlink" Target="http://www.amazon.com/gp/product/B004OZZ624/?tag=titb-20" TargetMode="External"/><Relationship Id="rId439" Type="http://schemas.openxmlformats.org/officeDocument/2006/relationships/hyperlink" Target="http://www.amazon.com/gp/product/B009RI4FRU/?tag=titb-20" TargetMode="External"/><Relationship Id="rId438" Type="http://schemas.openxmlformats.org/officeDocument/2006/relationships/hyperlink" Target="http://www.amazon.com/gp/product/B008Y7EYSK/?tag=titb-20" TargetMode="External"/><Relationship Id="rId671" Type="http://schemas.openxmlformats.org/officeDocument/2006/relationships/hyperlink" Target="http://www.amazon.com/gp/product/B003L7PKCW/?tag=titb-20" TargetMode="External"/><Relationship Id="rId670" Type="http://schemas.openxmlformats.org/officeDocument/2006/relationships/hyperlink" Target="http://www.amazon.com/gp/product/B004GGNBYQ/?tag=titb-20" TargetMode="External"/><Relationship Id="rId433" Type="http://schemas.openxmlformats.org/officeDocument/2006/relationships/hyperlink" Target="http://www.amazon.com/gp/product/B007WV05GY/?tag=titb-20" TargetMode="External"/><Relationship Id="rId675" Type="http://schemas.openxmlformats.org/officeDocument/2006/relationships/hyperlink" Target="http://www.amazon.com/gp/product/B003R2JX06/?tag=titb-20" TargetMode="External"/><Relationship Id="rId432" Type="http://schemas.openxmlformats.org/officeDocument/2006/relationships/hyperlink" Target="http://www.amazon.com/gp/product/B00C1BVM8A/?tag=titb-20" TargetMode="External"/><Relationship Id="rId674" Type="http://schemas.openxmlformats.org/officeDocument/2006/relationships/hyperlink" Target="http://www.amazon.com/gp/product/B00BN4QOW0/?tag=titb-20" TargetMode="External"/><Relationship Id="rId431" Type="http://schemas.openxmlformats.org/officeDocument/2006/relationships/hyperlink" Target="http://www.amazon.com/gp/product/B00932A4N4/?tag=titb-20" TargetMode="External"/><Relationship Id="rId673" Type="http://schemas.openxmlformats.org/officeDocument/2006/relationships/hyperlink" Target="http://www.amazon.com/gp/product/B003VS9V26/?tag=titb-20" TargetMode="External"/><Relationship Id="rId430" Type="http://schemas.openxmlformats.org/officeDocument/2006/relationships/hyperlink" Target="http://www.amazon.com/gp/product/B00AE2LJVS/?tag=titb-20" TargetMode="External"/><Relationship Id="rId672" Type="http://schemas.openxmlformats.org/officeDocument/2006/relationships/hyperlink" Target="http://www.amazon.com/gp/product/B003TOMAPC/?tag=titb-2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7.86"/>
    <col customWidth="1" min="2" max="2" width="7.14"/>
    <col customWidth="1" min="3" max="3" width="20.86"/>
    <col customWidth="1" min="4" max="4" width="9.57"/>
    <col customWidth="1" min="5" max="5" width="9.43"/>
    <col customWidth="1" min="6" max="6" width="10.14"/>
    <col customWidth="1" min="7" max="7" width="9.57"/>
    <col customWidth="1" min="8" max="8" width="11.14"/>
    <col customWidth="1" min="9" max="9" width="11.71"/>
    <col customWidth="1" min="10" max="10" width="11.29"/>
    <col customWidth="1" min="11" max="11" width="9.0"/>
    <col customWidth="1" min="12" max="12" width="24.71"/>
    <col customWidth="1" min="14" max="14" width="12.71"/>
    <col customWidth="1" min="20" max="20" width="12.0"/>
    <col customWidth="1" min="22" max="22" width="9.71"/>
    <col customWidth="1" min="24" max="24" width="13.43"/>
    <col customWidth="1" min="25" max="25" width="19.14"/>
    <col customWidth="1" min="26" max="26" width="34.14"/>
  </cols>
  <sheetData>
    <row r="1">
      <c r="A1" s="1" t="s">
        <v>0</v>
      </c>
      <c r="B1" s="1" t="s">
        <v>1</v>
      </c>
      <c r="C1" s="2" t="s">
        <v>2</v>
      </c>
      <c r="D1" s="1" t="s">
        <v>3</v>
      </c>
      <c r="E1" s="1" t="s">
        <v>4</v>
      </c>
      <c r="F1" s="3" t="s">
        <v>5</v>
      </c>
      <c r="G1" s="4" t="s">
        <v>6</v>
      </c>
      <c r="H1" s="5" t="s">
        <v>7</v>
      </c>
      <c r="I1" s="6" t="s">
        <v>8</v>
      </c>
      <c r="J1" s="6" t="s">
        <v>9</v>
      </c>
      <c r="K1" s="6" t="s">
        <v>10</v>
      </c>
      <c r="L1" s="7" t="s">
        <v>11</v>
      </c>
      <c r="M1" s="8" t="s">
        <v>12</v>
      </c>
      <c r="N1" s="9" t="s">
        <v>13</v>
      </c>
      <c r="O1" s="6" t="s">
        <v>14</v>
      </c>
      <c r="P1" s="9" t="s">
        <v>15</v>
      </c>
      <c r="Q1" s="6" t="s">
        <v>16</v>
      </c>
      <c r="R1" s="5" t="s">
        <v>17</v>
      </c>
      <c r="S1" s="8" t="s">
        <v>18</v>
      </c>
      <c r="T1" s="10" t="s">
        <v>19</v>
      </c>
      <c r="U1" s="6" t="s">
        <v>20</v>
      </c>
      <c r="V1" s="6" t="s">
        <v>21</v>
      </c>
      <c r="W1" s="11" t="s">
        <v>22</v>
      </c>
      <c r="X1" s="12" t="s">
        <v>23</v>
      </c>
      <c r="Y1" s="7" t="s">
        <v>24</v>
      </c>
      <c r="Z1" s="13" t="s">
        <v>25</v>
      </c>
      <c r="AA1" s="2" t="s">
        <v>26</v>
      </c>
      <c r="AB1" s="2" t="s">
        <v>27</v>
      </c>
      <c r="AC1" s="14"/>
    </row>
    <row r="2">
      <c r="A2" s="15" t="s">
        <v>28</v>
      </c>
      <c r="B2" s="16">
        <v>2015.0</v>
      </c>
      <c r="C2" s="17" t="s">
        <v>29</v>
      </c>
      <c r="D2" s="16">
        <v>98.0</v>
      </c>
      <c r="E2" s="16">
        <v>87.0</v>
      </c>
      <c r="F2" s="18" t="str">
        <f t="shared" ref="F2:F131" si="1">(D2+E2)/2</f>
        <v>92.5</v>
      </c>
      <c r="G2" s="19">
        <v>89.0</v>
      </c>
      <c r="H2" s="19">
        <v>81.0</v>
      </c>
      <c r="I2" s="20" t="str">
        <f t="shared" ref="I2:I384" si="2">SUM(G2-H2)</f>
        <v>8</v>
      </c>
      <c r="J2" s="21" t="str">
        <f t="shared" ref="J2:J131" si="3">(G2+H2)/2</f>
        <v>85</v>
      </c>
      <c r="K2" s="20" t="str">
        <f t="shared" ref="K2:K384" si="4">SUM(F2-J2)</f>
        <v>7.5</v>
      </c>
      <c r="L2" s="17" t="s">
        <v>30</v>
      </c>
      <c r="M2" s="22">
        <v>3946000.0</v>
      </c>
      <c r="N2" s="23">
        <v>3.94</v>
      </c>
      <c r="O2" s="24">
        <v>3.5679377E7</v>
      </c>
      <c r="P2" s="23">
        <v>35.67</v>
      </c>
      <c r="Q2" s="25">
        <v>14.0</v>
      </c>
      <c r="R2" s="22">
        <v>1.4E7</v>
      </c>
      <c r="S2" s="22">
        <v>4.1E7</v>
      </c>
      <c r="T2" s="26">
        <v>41.0</v>
      </c>
      <c r="U2" s="27" t="str">
        <f t="shared" ref="U2:U1016" si="5">(R2/S2)</f>
        <v>34.15%</v>
      </c>
      <c r="V2" s="28">
        <v>11.0</v>
      </c>
      <c r="W2" s="29" t="str">
        <f t="shared" ref="W2:W131" si="6">SUM(T2/V2)</f>
        <v>372.73%</v>
      </c>
      <c r="X2" s="30" t="str">
        <f t="shared" ref="X2:X1016" si="7">SUM(N2/V2)</f>
        <v>35.82%</v>
      </c>
      <c r="Y2" s="17"/>
      <c r="Z2" s="31"/>
      <c r="AA2" s="32" t="s">
        <v>31</v>
      </c>
      <c r="AB2" s="17"/>
      <c r="AC2" s="33"/>
    </row>
    <row r="3">
      <c r="A3" s="34" t="s">
        <v>32</v>
      </c>
      <c r="B3" s="16">
        <v>2015.0</v>
      </c>
      <c r="C3" s="17" t="s">
        <v>33</v>
      </c>
      <c r="D3" s="16">
        <v>74.0</v>
      </c>
      <c r="E3" s="16">
        <v>66.0</v>
      </c>
      <c r="F3" s="18" t="str">
        <f t="shared" si="1"/>
        <v>70</v>
      </c>
      <c r="G3" s="19">
        <v>85.0</v>
      </c>
      <c r="H3" s="19">
        <v>70.0</v>
      </c>
      <c r="I3" s="20" t="str">
        <f t="shared" si="2"/>
        <v>15</v>
      </c>
      <c r="J3" s="21" t="str">
        <f t="shared" si="3"/>
        <v>77.5</v>
      </c>
      <c r="K3" s="20" t="str">
        <f t="shared" si="4"/>
        <v>-7.5</v>
      </c>
      <c r="L3" s="17" t="s">
        <v>34</v>
      </c>
      <c r="M3" s="22">
        <v>1.91271109E8</v>
      </c>
      <c r="N3" s="35" t="str">
        <f t="shared" ref="N3:N240" si="8">M3/1000000</f>
        <v>191.27</v>
      </c>
      <c r="O3" s="28">
        <v>4.59005868E8</v>
      </c>
      <c r="P3" s="35" t="str">
        <f t="shared" ref="P3:P240" si="9">O3/1000000</f>
        <v>459.01</v>
      </c>
      <c r="Q3" s="36" t="str">
        <f t="shared" ref="Q3:Q28" si="10">R3/1000000</f>
        <v>943.80</v>
      </c>
      <c r="R3" s="28">
        <v>9.438E8</v>
      </c>
      <c r="S3" s="37" t="str">
        <f t="shared" ref="S3:S39" si="11">SUM(O3+(Q3*1000000))</f>
        <v>1,402,805,868</v>
      </c>
      <c r="T3" s="38" t="str">
        <f t="shared" ref="T3:T240" si="12">S3/1000000</f>
        <v>1403</v>
      </c>
      <c r="U3" s="27" t="str">
        <f t="shared" si="5"/>
        <v>67.28%</v>
      </c>
      <c r="V3" s="28">
        <v>250.0</v>
      </c>
      <c r="W3" s="29" t="str">
        <f t="shared" si="6"/>
        <v>561.12%</v>
      </c>
      <c r="X3" s="30" t="str">
        <f t="shared" si="7"/>
        <v>76.51%</v>
      </c>
      <c r="Y3" s="17"/>
      <c r="Z3" s="39"/>
      <c r="AA3" s="32" t="s">
        <v>35</v>
      </c>
      <c r="AB3" s="17">
        <v>1.0</v>
      </c>
      <c r="AC3" s="33"/>
    </row>
    <row r="4">
      <c r="A4" s="15" t="s">
        <v>36</v>
      </c>
      <c r="B4" s="16">
        <v>2015.0</v>
      </c>
      <c r="C4" s="17" t="s">
        <v>37</v>
      </c>
      <c r="D4" s="16">
        <v>64.0</v>
      </c>
      <c r="E4" s="16">
        <v>60.0</v>
      </c>
      <c r="F4" s="18" t="str">
        <f t="shared" si="1"/>
        <v>62</v>
      </c>
      <c r="G4" s="19">
        <v>65.0</v>
      </c>
      <c r="H4" s="19">
        <v>67.0</v>
      </c>
      <c r="I4" s="20" t="str">
        <f t="shared" si="2"/>
        <v>-2</v>
      </c>
      <c r="J4" s="21" t="str">
        <f t="shared" si="3"/>
        <v>66</v>
      </c>
      <c r="K4" s="20" t="str">
        <f t="shared" si="4"/>
        <v>-4</v>
      </c>
      <c r="L4" s="17" t="s">
        <v>38</v>
      </c>
      <c r="M4" s="22">
        <v>7.0403148E7</v>
      </c>
      <c r="N4" s="35" t="str">
        <f t="shared" si="8"/>
        <v>70.40</v>
      </c>
      <c r="O4" s="28">
        <v>1.96489955E8</v>
      </c>
      <c r="P4" s="35" t="str">
        <f t="shared" si="9"/>
        <v>196.49</v>
      </c>
      <c r="Q4" s="36" t="str">
        <f t="shared" si="10"/>
        <v>653.90</v>
      </c>
      <c r="R4" s="28">
        <v>6.539E8</v>
      </c>
      <c r="S4" s="37" t="str">
        <f t="shared" si="11"/>
        <v>850,389,955</v>
      </c>
      <c r="T4" s="38" t="str">
        <f t="shared" si="12"/>
        <v>850</v>
      </c>
      <c r="U4" s="27" t="str">
        <f t="shared" si="5"/>
        <v>76.89%</v>
      </c>
      <c r="V4" s="19">
        <v>245.0</v>
      </c>
      <c r="W4" s="29" t="str">
        <f t="shared" si="6"/>
        <v>347.10%</v>
      </c>
      <c r="X4" s="30" t="str">
        <f t="shared" si="7"/>
        <v>28.74%</v>
      </c>
      <c r="Y4" s="33"/>
      <c r="Z4" s="31"/>
      <c r="AA4" s="32" t="s">
        <v>39</v>
      </c>
      <c r="AB4" s="17">
        <v>1.0</v>
      </c>
      <c r="AC4" s="33"/>
    </row>
    <row r="5">
      <c r="A5" s="15" t="s">
        <v>40</v>
      </c>
      <c r="B5" s="16">
        <v>2015.0</v>
      </c>
      <c r="C5" s="17" t="s">
        <v>41</v>
      </c>
      <c r="D5" s="16">
        <v>77.0</v>
      </c>
      <c r="E5" s="16">
        <v>66.0</v>
      </c>
      <c r="F5" s="18" t="str">
        <f t="shared" si="1"/>
        <v>71.5</v>
      </c>
      <c r="G5" s="19">
        <v>71.0</v>
      </c>
      <c r="H5" s="19">
        <v>73.0</v>
      </c>
      <c r="I5" s="20" t="str">
        <f t="shared" si="2"/>
        <v>-2</v>
      </c>
      <c r="J5" s="21" t="str">
        <f t="shared" si="3"/>
        <v>72</v>
      </c>
      <c r="K5" s="20" t="str">
        <f t="shared" si="4"/>
        <v>-0.5</v>
      </c>
      <c r="L5" s="17" t="s">
        <v>42</v>
      </c>
      <c r="M5" s="22">
        <v>3.9155217E7</v>
      </c>
      <c r="N5" s="35" t="str">
        <f t="shared" si="8"/>
        <v>39.16</v>
      </c>
      <c r="O5" s="28">
        <v>1.06619227E8</v>
      </c>
      <c r="P5" s="35" t="str">
        <f t="shared" si="9"/>
        <v>106.62</v>
      </c>
      <c r="Q5" s="36" t="str">
        <f t="shared" si="10"/>
        <v>109.00</v>
      </c>
      <c r="R5" s="28">
        <v>1.09E8</v>
      </c>
      <c r="S5" s="37" t="str">
        <f t="shared" si="11"/>
        <v>215,619,227</v>
      </c>
      <c r="T5" s="38" t="str">
        <f t="shared" si="12"/>
        <v>216</v>
      </c>
      <c r="U5" s="27" t="str">
        <f t="shared" si="5"/>
        <v>50.55%</v>
      </c>
      <c r="V5" s="19">
        <v>200.0</v>
      </c>
      <c r="W5" s="29" t="str">
        <f t="shared" si="6"/>
        <v>107.81%</v>
      </c>
      <c r="X5" s="30" t="str">
        <f t="shared" si="7"/>
        <v>19.58%</v>
      </c>
      <c r="Y5" s="33"/>
      <c r="Z5" s="31"/>
      <c r="AA5" s="32" t="s">
        <v>43</v>
      </c>
      <c r="AB5" s="17">
        <v>1.0</v>
      </c>
      <c r="AC5" s="33"/>
    </row>
    <row r="6">
      <c r="A6" s="34" t="s">
        <v>44</v>
      </c>
      <c r="B6" s="16">
        <v>2015.0</v>
      </c>
      <c r="C6" s="17" t="s">
        <v>37</v>
      </c>
      <c r="D6" s="16">
        <v>94.0</v>
      </c>
      <c r="E6" s="16">
        <v>81.0</v>
      </c>
      <c r="F6" s="18" t="str">
        <f t="shared" si="1"/>
        <v>87.5</v>
      </c>
      <c r="G6" s="19">
        <v>91.0</v>
      </c>
      <c r="H6" s="19">
        <v>70.0</v>
      </c>
      <c r="I6" s="20" t="str">
        <f t="shared" si="2"/>
        <v>21</v>
      </c>
      <c r="J6" s="21" t="str">
        <f t="shared" si="3"/>
        <v>80.5</v>
      </c>
      <c r="K6" s="20" t="str">
        <f t="shared" si="4"/>
        <v>7</v>
      </c>
      <c r="L6" s="17" t="s">
        <v>45</v>
      </c>
      <c r="M6" s="22">
        <v>2.47966675E8</v>
      </c>
      <c r="N6" s="35" t="str">
        <f t="shared" si="8"/>
        <v>247.97</v>
      </c>
      <c r="O6" s="28">
        <v>8.95426162E8</v>
      </c>
      <c r="P6" s="35" t="str">
        <f t="shared" si="9"/>
        <v>895.43</v>
      </c>
      <c r="Q6" s="36" t="str">
        <f t="shared" si="10"/>
        <v>1,087.80</v>
      </c>
      <c r="R6" s="28">
        <v>1.0878E9</v>
      </c>
      <c r="S6" s="37" t="str">
        <f t="shared" si="11"/>
        <v>1,983,226,162</v>
      </c>
      <c r="T6" s="38" t="str">
        <f t="shared" si="12"/>
        <v>1983</v>
      </c>
      <c r="U6" s="27" t="str">
        <f t="shared" si="5"/>
        <v>54.85%</v>
      </c>
      <c r="V6" s="28">
        <v>200.0</v>
      </c>
      <c r="W6" s="29" t="str">
        <f t="shared" si="6"/>
        <v>991.61%</v>
      </c>
      <c r="X6" s="30" t="str">
        <f t="shared" si="7"/>
        <v>123.98%</v>
      </c>
      <c r="Y6" s="17"/>
      <c r="Z6" s="31"/>
      <c r="AA6" s="32" t="s">
        <v>46</v>
      </c>
      <c r="AB6" s="17">
        <v>1.0</v>
      </c>
      <c r="AC6" s="33"/>
    </row>
    <row r="7">
      <c r="A7" s="34" t="s">
        <v>47</v>
      </c>
      <c r="B7" s="16">
        <v>2015.0</v>
      </c>
      <c r="C7" s="17" t="s">
        <v>41</v>
      </c>
      <c r="D7" s="16">
        <v>50.0</v>
      </c>
      <c r="E7" s="16">
        <v>60.0</v>
      </c>
      <c r="F7" s="18" t="str">
        <f t="shared" si="1"/>
        <v>55</v>
      </c>
      <c r="G7" s="19">
        <v>52.0</v>
      </c>
      <c r="H7" s="19">
        <v>64.0</v>
      </c>
      <c r="I7" s="20" t="str">
        <f t="shared" si="2"/>
        <v>-12</v>
      </c>
      <c r="J7" s="21" t="str">
        <f t="shared" si="3"/>
        <v>58</v>
      </c>
      <c r="K7" s="20" t="str">
        <f t="shared" si="4"/>
        <v>-3</v>
      </c>
      <c r="L7" s="17" t="s">
        <v>48</v>
      </c>
      <c r="M7" s="22">
        <v>3.3028165E7</v>
      </c>
      <c r="N7" s="35" t="str">
        <f t="shared" si="8"/>
        <v>33.03</v>
      </c>
      <c r="O7" s="28">
        <v>9.3436322E7</v>
      </c>
      <c r="P7" s="35" t="str">
        <f t="shared" si="9"/>
        <v>93.44</v>
      </c>
      <c r="Q7" s="36" t="str">
        <f t="shared" si="10"/>
        <v>115.20</v>
      </c>
      <c r="R7" s="28">
        <v>1.152E8</v>
      </c>
      <c r="S7" s="37" t="str">
        <f t="shared" si="11"/>
        <v>208,636,322</v>
      </c>
      <c r="T7" s="38" t="str">
        <f t="shared" si="12"/>
        <v>209</v>
      </c>
      <c r="U7" s="27" t="str">
        <f t="shared" si="5"/>
        <v>55.22%</v>
      </c>
      <c r="V7" s="28">
        <v>190.0</v>
      </c>
      <c r="W7" s="29" t="str">
        <f t="shared" si="6"/>
        <v>109.81%</v>
      </c>
      <c r="X7" s="30" t="str">
        <f t="shared" si="7"/>
        <v>17.38%</v>
      </c>
      <c r="Y7" s="17"/>
      <c r="Z7" s="31"/>
      <c r="AA7" s="32" t="s">
        <v>49</v>
      </c>
      <c r="AB7" s="17">
        <v>1.0</v>
      </c>
      <c r="AC7" s="33"/>
    </row>
    <row r="8">
      <c r="A8" s="34" t="s">
        <v>50</v>
      </c>
      <c r="B8" s="16">
        <v>2015.0</v>
      </c>
      <c r="C8" s="17" t="s">
        <v>37</v>
      </c>
      <c r="D8" s="16">
        <v>81.0</v>
      </c>
      <c r="E8" s="16">
        <v>67.0</v>
      </c>
      <c r="F8" s="18" t="str">
        <f t="shared" si="1"/>
        <v>74</v>
      </c>
      <c r="G8" s="40">
        <v>84.0</v>
      </c>
      <c r="H8" s="40">
        <v>68.0</v>
      </c>
      <c r="I8" s="20" t="str">
        <f t="shared" si="2"/>
        <v>16</v>
      </c>
      <c r="J8" s="21" t="str">
        <f t="shared" si="3"/>
        <v>76</v>
      </c>
      <c r="K8" s="20" t="str">
        <f t="shared" si="4"/>
        <v>-2</v>
      </c>
      <c r="L8" s="17" t="s">
        <v>38</v>
      </c>
      <c r="M8" s="22">
        <v>1.4718704E8</v>
      </c>
      <c r="N8" s="35" t="str">
        <f t="shared" si="8"/>
        <v>147.19</v>
      </c>
      <c r="O8" s="28">
        <v>3.5278683E8</v>
      </c>
      <c r="P8" s="35" t="str">
        <f t="shared" si="9"/>
        <v>352.79</v>
      </c>
      <c r="Q8" s="36" t="str">
        <f t="shared" si="10"/>
        <v>1,162.04</v>
      </c>
      <c r="R8" s="28">
        <v>1.162040651E9</v>
      </c>
      <c r="S8" s="37" t="str">
        <f t="shared" si="11"/>
        <v>1,514,827,481</v>
      </c>
      <c r="T8" s="38" t="str">
        <f t="shared" si="12"/>
        <v>1515</v>
      </c>
      <c r="U8" s="27" t="str">
        <f t="shared" si="5"/>
        <v>76.71%</v>
      </c>
      <c r="V8" s="28">
        <v>190.0</v>
      </c>
      <c r="W8" s="29" t="str">
        <f t="shared" si="6"/>
        <v>797.28%</v>
      </c>
      <c r="X8" s="30" t="str">
        <f t="shared" si="7"/>
        <v>77.47%</v>
      </c>
      <c r="Y8" s="17"/>
      <c r="Z8" s="31"/>
      <c r="AA8" s="32" t="s">
        <v>51</v>
      </c>
      <c r="AB8" s="17">
        <v>1.0</v>
      </c>
      <c r="AC8" s="33"/>
    </row>
    <row r="9">
      <c r="A9" s="34" t="s">
        <v>52</v>
      </c>
      <c r="B9" s="16">
        <v>2015.0</v>
      </c>
      <c r="C9" s="17" t="s">
        <v>41</v>
      </c>
      <c r="D9" s="16">
        <v>26.0</v>
      </c>
      <c r="E9" s="16">
        <v>40.0</v>
      </c>
      <c r="F9" s="18" t="str">
        <f t="shared" si="1"/>
        <v>33</v>
      </c>
      <c r="G9" s="41">
        <v>40.0</v>
      </c>
      <c r="H9" s="19">
        <v>45.0</v>
      </c>
      <c r="I9" s="20" t="str">
        <f t="shared" si="2"/>
        <v>-5</v>
      </c>
      <c r="J9" s="21" t="str">
        <f t="shared" si="3"/>
        <v>42.5</v>
      </c>
      <c r="K9" s="20" t="str">
        <f t="shared" si="4"/>
        <v>-9.5</v>
      </c>
      <c r="L9" s="17" t="s">
        <v>48</v>
      </c>
      <c r="M9" s="22">
        <v>1.8372372E7</v>
      </c>
      <c r="N9" s="35" t="str">
        <f t="shared" si="8"/>
        <v>18.37</v>
      </c>
      <c r="O9" s="28">
        <v>4.7387723E7</v>
      </c>
      <c r="P9" s="35" t="str">
        <f t="shared" si="9"/>
        <v>47.39</v>
      </c>
      <c r="Q9" s="36" t="str">
        <f t="shared" si="10"/>
        <v>136.50</v>
      </c>
      <c r="R9" s="28">
        <v>1.365E8</v>
      </c>
      <c r="S9" s="37" t="str">
        <f t="shared" si="11"/>
        <v>183,887,723</v>
      </c>
      <c r="T9" s="38" t="str">
        <f t="shared" si="12"/>
        <v>184</v>
      </c>
      <c r="U9" s="27" t="str">
        <f t="shared" si="5"/>
        <v>74.23%</v>
      </c>
      <c r="V9" s="28">
        <v>176.0</v>
      </c>
      <c r="W9" s="29" t="str">
        <f t="shared" si="6"/>
        <v>104.48%</v>
      </c>
      <c r="X9" s="30" t="str">
        <f t="shared" si="7"/>
        <v>10.44%</v>
      </c>
      <c r="Y9" s="17"/>
      <c r="Z9" s="31"/>
      <c r="AA9" s="32" t="s">
        <v>53</v>
      </c>
      <c r="AB9" s="17">
        <v>1.0</v>
      </c>
      <c r="AC9" s="33"/>
    </row>
    <row r="10">
      <c r="A10" s="34" t="s">
        <v>54</v>
      </c>
      <c r="B10" s="16">
        <v>2015.0</v>
      </c>
      <c r="C10" s="17" t="s">
        <v>41</v>
      </c>
      <c r="D10" s="16">
        <v>98.0</v>
      </c>
      <c r="E10" s="16">
        <v>94.0</v>
      </c>
      <c r="F10" s="18" t="str">
        <f t="shared" si="1"/>
        <v>96</v>
      </c>
      <c r="G10" s="40">
        <v>90.0</v>
      </c>
      <c r="H10" s="19">
        <v>88.0</v>
      </c>
      <c r="I10" s="20" t="str">
        <f t="shared" si="2"/>
        <v>2</v>
      </c>
      <c r="J10" s="21" t="str">
        <f t="shared" si="3"/>
        <v>89</v>
      </c>
      <c r="K10" s="20" t="str">
        <f t="shared" si="4"/>
        <v>7</v>
      </c>
      <c r="L10" s="17" t="s">
        <v>42</v>
      </c>
      <c r="M10" s="22">
        <v>9.0440272E7</v>
      </c>
      <c r="N10" s="35" t="str">
        <f t="shared" si="8"/>
        <v>90.44</v>
      </c>
      <c r="O10" s="28">
        <v>3.55597857E8</v>
      </c>
      <c r="P10" s="35" t="str">
        <f t="shared" si="9"/>
        <v>355.60</v>
      </c>
      <c r="Q10" s="36" t="str">
        <f t="shared" si="10"/>
        <v>486.90</v>
      </c>
      <c r="R10" s="28">
        <v>4.869E8</v>
      </c>
      <c r="S10" s="37" t="str">
        <f t="shared" si="11"/>
        <v>842,497,857</v>
      </c>
      <c r="T10" s="38" t="str">
        <f t="shared" si="12"/>
        <v>842</v>
      </c>
      <c r="U10" s="27" t="str">
        <f t="shared" si="5"/>
        <v>57.79%</v>
      </c>
      <c r="V10" s="28">
        <v>175.0</v>
      </c>
      <c r="W10" s="29" t="str">
        <f t="shared" si="6"/>
        <v>481.43%</v>
      </c>
      <c r="X10" s="30" t="str">
        <f t="shared" si="7"/>
        <v>51.68%</v>
      </c>
      <c r="Y10" s="17"/>
      <c r="Z10" s="31"/>
      <c r="AA10" s="32" t="s">
        <v>55</v>
      </c>
      <c r="AB10" s="17">
        <v>1.0</v>
      </c>
      <c r="AC10" s="33"/>
    </row>
    <row r="11">
      <c r="A11" s="34" t="s">
        <v>56</v>
      </c>
      <c r="B11" s="16">
        <v>2015.0</v>
      </c>
      <c r="C11" s="17" t="s">
        <v>37</v>
      </c>
      <c r="D11" s="16">
        <v>70.0</v>
      </c>
      <c r="E11" s="16">
        <v>65.0</v>
      </c>
      <c r="F11" s="18" t="str">
        <f t="shared" si="1"/>
        <v>67.5</v>
      </c>
      <c r="G11" s="40">
        <v>70.0</v>
      </c>
      <c r="H11" s="19">
        <v>70.0</v>
      </c>
      <c r="I11" s="20" t="str">
        <f t="shared" si="2"/>
        <v>0</v>
      </c>
      <c r="J11" s="21" t="str">
        <f t="shared" si="3"/>
        <v>70</v>
      </c>
      <c r="K11" s="20" t="str">
        <f t="shared" si="4"/>
        <v>-2.5</v>
      </c>
      <c r="L11" s="17" t="s">
        <v>34</v>
      </c>
      <c r="M11" s="22">
        <v>1.02665981E8</v>
      </c>
      <c r="N11" s="35" t="str">
        <f t="shared" si="8"/>
        <v>102.67</v>
      </c>
      <c r="O11" s="28">
        <v>2.65885848E8</v>
      </c>
      <c r="P11" s="35" t="str">
        <f t="shared" si="9"/>
        <v>265.89</v>
      </c>
      <c r="Q11" s="36" t="str">
        <f t="shared" si="10"/>
        <v>352.20</v>
      </c>
      <c r="R11" s="28">
        <v>3.522E8</v>
      </c>
      <c r="S11" s="37" t="str">
        <f t="shared" si="11"/>
        <v>618,085,848</v>
      </c>
      <c r="T11" s="38" t="str">
        <f t="shared" si="12"/>
        <v>618</v>
      </c>
      <c r="U11" s="27" t="str">
        <f t="shared" si="5"/>
        <v>56.98%</v>
      </c>
      <c r="V11" s="19">
        <v>160.0</v>
      </c>
      <c r="W11" s="29" t="str">
        <f t="shared" si="6"/>
        <v>386.30%</v>
      </c>
      <c r="X11" s="30" t="str">
        <f t="shared" si="7"/>
        <v>64.17%</v>
      </c>
      <c r="Y11" s="33"/>
      <c r="Z11" s="31"/>
      <c r="AA11" s="32" t="s">
        <v>57</v>
      </c>
      <c r="AB11" s="17">
        <v>1.0</v>
      </c>
      <c r="AC11" s="33"/>
    </row>
    <row r="12">
      <c r="A12" s="34" t="s">
        <v>58</v>
      </c>
      <c r="B12" s="16">
        <v>2015.0</v>
      </c>
      <c r="C12" s="17" t="s">
        <v>37</v>
      </c>
      <c r="D12" s="16">
        <v>25.0</v>
      </c>
      <c r="E12" s="16">
        <v>38.0</v>
      </c>
      <c r="F12" s="18" t="str">
        <f t="shared" si="1"/>
        <v>31.5</v>
      </c>
      <c r="G12" s="41">
        <v>59.0</v>
      </c>
      <c r="H12" s="19">
        <v>63.0</v>
      </c>
      <c r="I12" s="20" t="str">
        <f t="shared" si="2"/>
        <v>-4</v>
      </c>
      <c r="J12" s="21" t="str">
        <f t="shared" si="3"/>
        <v>61</v>
      </c>
      <c r="K12" s="20" t="str">
        <f t="shared" si="4"/>
        <v>-29.5</v>
      </c>
      <c r="L12" s="17" t="s">
        <v>38</v>
      </c>
      <c r="M12" s="22">
        <v>2.7018486E7</v>
      </c>
      <c r="N12" s="35" t="str">
        <f t="shared" si="8"/>
        <v>27.02</v>
      </c>
      <c r="O12" s="28">
        <v>8.9760956E7</v>
      </c>
      <c r="P12" s="35" t="str">
        <f t="shared" si="9"/>
        <v>89.76</v>
      </c>
      <c r="Q12" s="36" t="str">
        <f t="shared" si="10"/>
        <v>350.84</v>
      </c>
      <c r="R12" s="28">
        <v>3.50842581E8</v>
      </c>
      <c r="S12" s="37" t="str">
        <f t="shared" si="11"/>
        <v>440,603,537</v>
      </c>
      <c r="T12" s="38" t="str">
        <f t="shared" si="12"/>
        <v>441</v>
      </c>
      <c r="U12" s="27" t="str">
        <f t="shared" si="5"/>
        <v>79.63%</v>
      </c>
      <c r="V12" s="28">
        <v>155.0</v>
      </c>
      <c r="W12" s="29" t="str">
        <f t="shared" si="6"/>
        <v>284.26%</v>
      </c>
      <c r="X12" s="30" t="str">
        <f t="shared" si="7"/>
        <v>17.43%</v>
      </c>
      <c r="Y12" s="17"/>
      <c r="Z12" s="31"/>
      <c r="AA12" s="32" t="s">
        <v>59</v>
      </c>
      <c r="AB12" s="17">
        <v>1.0</v>
      </c>
      <c r="AC12" s="33"/>
    </row>
    <row r="13">
      <c r="A13" s="34" t="s">
        <v>60</v>
      </c>
      <c r="B13" s="16">
        <v>2015.0</v>
      </c>
      <c r="C13" s="17" t="s">
        <v>29</v>
      </c>
      <c r="D13" s="16">
        <v>26.0</v>
      </c>
      <c r="E13" s="16">
        <v>36.0</v>
      </c>
      <c r="F13" s="18" t="str">
        <f t="shared" si="1"/>
        <v>31</v>
      </c>
      <c r="G13" s="40">
        <v>46.0</v>
      </c>
      <c r="H13" s="19">
        <v>48.0</v>
      </c>
      <c r="I13" s="20" t="str">
        <f t="shared" si="2"/>
        <v>-2</v>
      </c>
      <c r="J13" s="21" t="str">
        <f t="shared" si="3"/>
        <v>47</v>
      </c>
      <c r="K13" s="20" t="str">
        <f t="shared" si="4"/>
        <v>-16</v>
      </c>
      <c r="L13" s="17" t="s">
        <v>61</v>
      </c>
      <c r="M13" s="22">
        <v>1.5315435E7</v>
      </c>
      <c r="N13" s="35" t="str">
        <f t="shared" si="8"/>
        <v>15.32</v>
      </c>
      <c r="O13" s="28">
        <v>3.4991522E7</v>
      </c>
      <c r="P13" s="35" t="str">
        <f t="shared" si="9"/>
        <v>34.99</v>
      </c>
      <c r="Q13" s="36" t="str">
        <f t="shared" si="10"/>
        <v>91.50</v>
      </c>
      <c r="R13" s="28">
        <v>9.15E7</v>
      </c>
      <c r="S13" s="37" t="str">
        <f t="shared" si="11"/>
        <v>126,491,522</v>
      </c>
      <c r="T13" s="38" t="str">
        <f t="shared" si="12"/>
        <v>126</v>
      </c>
      <c r="U13" s="27" t="str">
        <f t="shared" si="5"/>
        <v>72.34%</v>
      </c>
      <c r="V13" s="19">
        <v>150.0</v>
      </c>
      <c r="W13" s="29" t="str">
        <f t="shared" si="6"/>
        <v>84.33%</v>
      </c>
      <c r="X13" s="30" t="str">
        <f t="shared" si="7"/>
        <v>10.21%</v>
      </c>
      <c r="Y13" s="17"/>
      <c r="Z13" s="31"/>
      <c r="AA13" s="32" t="s">
        <v>62</v>
      </c>
      <c r="AB13" s="17">
        <v>1.0</v>
      </c>
      <c r="AC13" s="33"/>
    </row>
    <row r="14">
      <c r="A14" s="34" t="s">
        <v>60</v>
      </c>
      <c r="B14" s="16">
        <v>2015.0</v>
      </c>
      <c r="C14" s="17" t="s">
        <v>29</v>
      </c>
      <c r="D14" s="16">
        <v>26.0</v>
      </c>
      <c r="E14" s="16">
        <v>36.0</v>
      </c>
      <c r="F14" s="18" t="str">
        <f t="shared" si="1"/>
        <v>31</v>
      </c>
      <c r="G14" s="41">
        <v>50.0</v>
      </c>
      <c r="H14" s="19">
        <v>50.0</v>
      </c>
      <c r="I14" s="20" t="str">
        <f t="shared" si="2"/>
        <v>0</v>
      </c>
      <c r="J14" s="21" t="str">
        <f t="shared" si="3"/>
        <v>50</v>
      </c>
      <c r="K14" s="20" t="str">
        <f t="shared" si="4"/>
        <v>-19</v>
      </c>
      <c r="L14" s="17" t="s">
        <v>61</v>
      </c>
      <c r="M14" s="22">
        <v>1.5315435E7</v>
      </c>
      <c r="N14" s="35" t="str">
        <f t="shared" si="8"/>
        <v>15.32</v>
      </c>
      <c r="O14" s="28">
        <v>3.237135E7</v>
      </c>
      <c r="P14" s="35" t="str">
        <f t="shared" si="9"/>
        <v>32.37</v>
      </c>
      <c r="Q14" s="36" t="str">
        <f t="shared" si="10"/>
        <v>81.60</v>
      </c>
      <c r="R14" s="28">
        <v>8.16E7</v>
      </c>
      <c r="S14" s="37" t="str">
        <f t="shared" si="11"/>
        <v>113,971,350</v>
      </c>
      <c r="T14" s="38" t="str">
        <f t="shared" si="12"/>
        <v>114</v>
      </c>
      <c r="U14" s="27" t="str">
        <f t="shared" si="5"/>
        <v>71.60%</v>
      </c>
      <c r="V14" s="28">
        <v>150.0</v>
      </c>
      <c r="W14" s="29" t="str">
        <f t="shared" si="6"/>
        <v>75.98%</v>
      </c>
      <c r="X14" s="30" t="str">
        <f t="shared" si="7"/>
        <v>10.21%</v>
      </c>
      <c r="Y14" s="17"/>
      <c r="Z14" s="31"/>
      <c r="AA14" s="32" t="s">
        <v>62</v>
      </c>
      <c r="AB14" s="17">
        <v>1.0</v>
      </c>
      <c r="AC14" s="33"/>
    </row>
    <row r="15">
      <c r="A15" s="34" t="s">
        <v>63</v>
      </c>
      <c r="B15" s="16">
        <v>2015.0</v>
      </c>
      <c r="C15" s="17" t="s">
        <v>37</v>
      </c>
      <c r="D15" s="16">
        <v>71.0</v>
      </c>
      <c r="E15" s="16">
        <v>59.0</v>
      </c>
      <c r="F15" s="18" t="str">
        <f t="shared" si="1"/>
        <v>65</v>
      </c>
      <c r="G15" s="40">
        <v>80.0</v>
      </c>
      <c r="H15" s="19">
        <v>69.0</v>
      </c>
      <c r="I15" s="20" t="str">
        <f t="shared" si="2"/>
        <v>11</v>
      </c>
      <c r="J15" s="21" t="str">
        <f t="shared" si="3"/>
        <v>74.5</v>
      </c>
      <c r="K15" s="20" t="str">
        <f t="shared" si="4"/>
        <v>-9.5</v>
      </c>
      <c r="L15" s="17" t="s">
        <v>64</v>
      </c>
      <c r="M15" s="22">
        <v>2.0880627E8</v>
      </c>
      <c r="N15" s="35" t="str">
        <f t="shared" si="8"/>
        <v>208.81</v>
      </c>
      <c r="O15" s="28">
        <v>6.52050585E8</v>
      </c>
      <c r="P15" s="35" t="str">
        <f t="shared" si="9"/>
        <v>652.05</v>
      </c>
      <c r="Q15" s="36" t="str">
        <f t="shared" si="10"/>
        <v>1,014.00</v>
      </c>
      <c r="R15" s="28">
        <v>1.014E9</v>
      </c>
      <c r="S15" s="37" t="str">
        <f t="shared" si="11"/>
        <v>1,666,050,585</v>
      </c>
      <c r="T15" s="38" t="str">
        <f t="shared" si="12"/>
        <v>1666</v>
      </c>
      <c r="U15" s="27" t="str">
        <f t="shared" si="5"/>
        <v>60.86%</v>
      </c>
      <c r="V15" s="28">
        <v>150.0</v>
      </c>
      <c r="W15" s="29" t="str">
        <f t="shared" si="6"/>
        <v>1110.70%</v>
      </c>
      <c r="X15" s="30" t="str">
        <f t="shared" si="7"/>
        <v>139.20%</v>
      </c>
      <c r="Y15" s="17"/>
      <c r="Z15" s="31"/>
      <c r="AA15" s="32" t="s">
        <v>65</v>
      </c>
      <c r="AB15" s="17">
        <v>1.0</v>
      </c>
      <c r="AC15" s="33"/>
    </row>
    <row r="16">
      <c r="A16" s="42" t="s">
        <v>66</v>
      </c>
      <c r="B16" s="16">
        <v>2015.0</v>
      </c>
      <c r="C16" s="17" t="s">
        <v>37</v>
      </c>
      <c r="D16" s="16">
        <v>97.0</v>
      </c>
      <c r="E16" s="16">
        <v>89.0</v>
      </c>
      <c r="F16" s="18" t="str">
        <f t="shared" si="1"/>
        <v>93</v>
      </c>
      <c r="G16" s="40">
        <v>87.0</v>
      </c>
      <c r="H16" s="19">
        <v>87.0</v>
      </c>
      <c r="I16" s="20" t="str">
        <f t="shared" si="2"/>
        <v>0</v>
      </c>
      <c r="J16" s="21" t="str">
        <f t="shared" si="3"/>
        <v>87</v>
      </c>
      <c r="K16" s="20" t="str">
        <f t="shared" si="4"/>
        <v>6</v>
      </c>
      <c r="L16" s="17" t="s">
        <v>67</v>
      </c>
      <c r="M16" s="22">
        <v>4.5428128E7</v>
      </c>
      <c r="N16" s="35" t="str">
        <f t="shared" si="8"/>
        <v>45.43</v>
      </c>
      <c r="O16" s="28">
        <v>1.53636354E8</v>
      </c>
      <c r="P16" s="35" t="str">
        <f t="shared" si="9"/>
        <v>153.64</v>
      </c>
      <c r="Q16" s="36" t="str">
        <f t="shared" si="10"/>
        <v>221.10</v>
      </c>
      <c r="R16" s="28">
        <v>2.211E8</v>
      </c>
      <c r="S16" s="37" t="str">
        <f t="shared" si="11"/>
        <v>374,736,354</v>
      </c>
      <c r="T16" s="38" t="str">
        <f t="shared" si="12"/>
        <v>375</v>
      </c>
      <c r="U16" s="27" t="str">
        <f t="shared" si="5"/>
        <v>59.00%</v>
      </c>
      <c r="V16" s="28">
        <v>150.0</v>
      </c>
      <c r="W16" s="29" t="str">
        <f t="shared" si="6"/>
        <v>249.82%</v>
      </c>
      <c r="X16" s="30" t="str">
        <f t="shared" si="7"/>
        <v>30.29%</v>
      </c>
      <c r="Y16" s="17"/>
      <c r="Z16" s="31"/>
      <c r="AA16" s="32" t="s">
        <v>68</v>
      </c>
      <c r="AB16" s="17">
        <v>1.0</v>
      </c>
      <c r="AC16" s="33"/>
    </row>
    <row r="17">
      <c r="A17" s="34" t="s">
        <v>69</v>
      </c>
      <c r="B17" s="16">
        <v>2015.0</v>
      </c>
      <c r="C17" s="17" t="s">
        <v>37</v>
      </c>
      <c r="D17" s="16">
        <v>92.0</v>
      </c>
      <c r="E17" s="16">
        <v>75.0</v>
      </c>
      <c r="F17" s="18" t="str">
        <f t="shared" si="1"/>
        <v>83.5</v>
      </c>
      <c r="G17" s="40">
        <v>89.0</v>
      </c>
      <c r="H17" s="19">
        <v>79.0</v>
      </c>
      <c r="I17" s="20" t="str">
        <f t="shared" si="2"/>
        <v>10</v>
      </c>
      <c r="J17" s="21" t="str">
        <f t="shared" si="3"/>
        <v>84</v>
      </c>
      <c r="K17" s="20" t="str">
        <f t="shared" si="4"/>
        <v>-0.5</v>
      </c>
      <c r="L17" s="17" t="s">
        <v>38</v>
      </c>
      <c r="M17" s="22">
        <v>5.5520089E7</v>
      </c>
      <c r="N17" s="35" t="str">
        <f t="shared" si="8"/>
        <v>55.52</v>
      </c>
      <c r="O17" s="28">
        <v>1.95042377E8</v>
      </c>
      <c r="P17" s="35" t="str">
        <f t="shared" si="9"/>
        <v>195.04</v>
      </c>
      <c r="Q17" s="36" t="str">
        <f t="shared" si="10"/>
        <v>487.10</v>
      </c>
      <c r="R17" s="28">
        <v>4.871E8</v>
      </c>
      <c r="S17" s="37" t="str">
        <f t="shared" si="11"/>
        <v>682,142,377</v>
      </c>
      <c r="T17" s="38" t="str">
        <f t="shared" si="12"/>
        <v>682</v>
      </c>
      <c r="U17" s="27" t="str">
        <f t="shared" si="5"/>
        <v>71.41%</v>
      </c>
      <c r="V17" s="28">
        <v>150.0</v>
      </c>
      <c r="W17" s="29" t="str">
        <f t="shared" si="6"/>
        <v>454.76%</v>
      </c>
      <c r="X17" s="30" t="str">
        <f t="shared" si="7"/>
        <v>37.01%</v>
      </c>
      <c r="Y17" s="17"/>
      <c r="Z17" s="31"/>
      <c r="AA17" s="32" t="s">
        <v>70</v>
      </c>
      <c r="AB17" s="17">
        <v>1.0</v>
      </c>
      <c r="AC17" s="33"/>
    </row>
    <row r="18">
      <c r="A18" s="34" t="s">
        <v>71</v>
      </c>
      <c r="B18" s="16">
        <v>2015.0</v>
      </c>
      <c r="C18" s="17" t="s">
        <v>29</v>
      </c>
      <c r="D18" s="16">
        <v>47.0</v>
      </c>
      <c r="E18" s="16">
        <v>55.0</v>
      </c>
      <c r="F18" s="18" t="str">
        <f t="shared" si="1"/>
        <v>51</v>
      </c>
      <c r="G18" s="40">
        <v>64.0</v>
      </c>
      <c r="H18" s="19">
        <v>74.0</v>
      </c>
      <c r="I18" s="20" t="str">
        <f t="shared" si="2"/>
        <v>-10</v>
      </c>
      <c r="J18" s="21" t="str">
        <f t="shared" si="3"/>
        <v>69</v>
      </c>
      <c r="K18" s="20" t="str">
        <f t="shared" si="4"/>
        <v>-18</v>
      </c>
      <c r="L18" s="17" t="s">
        <v>42</v>
      </c>
      <c r="M18" s="22">
        <v>5.2107731E7</v>
      </c>
      <c r="N18" s="35" t="str">
        <f t="shared" si="8"/>
        <v>52.11</v>
      </c>
      <c r="O18" s="28">
        <v>1.7739751E8</v>
      </c>
      <c r="P18" s="35" t="str">
        <f t="shared" si="9"/>
        <v>177.40</v>
      </c>
      <c r="Q18" s="36" t="str">
        <f t="shared" si="10"/>
        <v>208.64</v>
      </c>
      <c r="R18" s="28">
        <v>2.08644097E8</v>
      </c>
      <c r="S18" s="37" t="str">
        <f t="shared" si="11"/>
        <v>386,041,607</v>
      </c>
      <c r="T18" s="38" t="str">
        <f t="shared" si="12"/>
        <v>386</v>
      </c>
      <c r="U18" s="27" t="str">
        <f t="shared" si="5"/>
        <v>54.05%</v>
      </c>
      <c r="V18" s="19">
        <v>135.0</v>
      </c>
      <c r="W18" s="29" t="str">
        <f t="shared" si="6"/>
        <v>285.96%</v>
      </c>
      <c r="X18" s="30" t="str">
        <f t="shared" si="7"/>
        <v>38.60%</v>
      </c>
      <c r="Y18" s="17"/>
      <c r="Z18" s="31"/>
      <c r="AA18" s="32" t="s">
        <v>72</v>
      </c>
      <c r="AB18" s="17">
        <v>1.0</v>
      </c>
      <c r="AC18" s="33"/>
    </row>
    <row r="19">
      <c r="A19" s="34" t="s">
        <v>73</v>
      </c>
      <c r="B19" s="16">
        <v>2015.0</v>
      </c>
      <c r="C19" s="17" t="s">
        <v>29</v>
      </c>
      <c r="D19" s="16">
        <v>38.0</v>
      </c>
      <c r="E19" s="16">
        <v>76.0</v>
      </c>
      <c r="F19" s="18" t="str">
        <f t="shared" si="1"/>
        <v>57</v>
      </c>
      <c r="G19" s="40">
        <v>86.0</v>
      </c>
      <c r="H19" s="19">
        <v>81.0</v>
      </c>
      <c r="I19" s="20" t="str">
        <f t="shared" si="2"/>
        <v>5</v>
      </c>
      <c r="J19" s="21" t="str">
        <f t="shared" si="3"/>
        <v>83.5</v>
      </c>
      <c r="K19" s="20" t="str">
        <f t="shared" si="4"/>
        <v>-26.5</v>
      </c>
      <c r="L19" s="17" t="s">
        <v>34</v>
      </c>
      <c r="M19" s="22">
        <v>3.982684E7</v>
      </c>
      <c r="N19" s="35" t="str">
        <f t="shared" si="8"/>
        <v>39.83</v>
      </c>
      <c r="O19" s="28">
        <v>1.38171368E8</v>
      </c>
      <c r="P19" s="35" t="str">
        <f t="shared" si="9"/>
        <v>138.17</v>
      </c>
      <c r="Q19" s="36" t="str">
        <f t="shared" si="10"/>
        <v>136.56</v>
      </c>
      <c r="R19" s="28">
        <v>1.3656409E8</v>
      </c>
      <c r="S19" s="37" t="str">
        <f t="shared" si="11"/>
        <v>274,735,458</v>
      </c>
      <c r="T19" s="38" t="str">
        <f t="shared" si="12"/>
        <v>275</v>
      </c>
      <c r="U19" s="27" t="str">
        <f t="shared" si="5"/>
        <v>49.71%</v>
      </c>
      <c r="V19" s="19">
        <v>135.0</v>
      </c>
      <c r="W19" s="29" t="str">
        <f t="shared" si="6"/>
        <v>203.51%</v>
      </c>
      <c r="X19" s="30" t="str">
        <f t="shared" si="7"/>
        <v>29.50%</v>
      </c>
      <c r="Y19" s="17"/>
      <c r="Z19" s="31"/>
      <c r="AA19" s="32" t="s">
        <v>74</v>
      </c>
      <c r="AB19" s="17">
        <v>1.0</v>
      </c>
      <c r="AC19" s="33"/>
    </row>
    <row r="20">
      <c r="A20" s="34" t="s">
        <v>75</v>
      </c>
      <c r="B20" s="16">
        <v>2015.0</v>
      </c>
      <c r="C20" s="17" t="s">
        <v>29</v>
      </c>
      <c r="D20" s="16">
        <v>80.0</v>
      </c>
      <c r="E20" s="16">
        <v>64.0</v>
      </c>
      <c r="F20" s="18" t="str">
        <f t="shared" si="1"/>
        <v>72</v>
      </c>
      <c r="G20" s="40">
        <v>89.0</v>
      </c>
      <c r="H20" s="19">
        <v>80.0</v>
      </c>
      <c r="I20" s="20" t="str">
        <f t="shared" si="2"/>
        <v>9</v>
      </c>
      <c r="J20" s="21" t="str">
        <f t="shared" si="3"/>
        <v>84.5</v>
      </c>
      <c r="K20" s="20" t="str">
        <f t="shared" si="4"/>
        <v>-12.5</v>
      </c>
      <c r="L20" s="17" t="s">
        <v>34</v>
      </c>
      <c r="M20" s="22">
        <v>5.7225526E7</v>
      </c>
      <c r="N20" s="35" t="str">
        <f t="shared" si="8"/>
        <v>57.23</v>
      </c>
      <c r="O20" s="28">
        <v>1.79267303E8</v>
      </c>
      <c r="P20" s="35" t="str">
        <f t="shared" si="9"/>
        <v>179.27</v>
      </c>
      <c r="Q20" s="36" t="str">
        <f t="shared" si="10"/>
        <v>334.50</v>
      </c>
      <c r="R20" s="28">
        <v>3.345E8</v>
      </c>
      <c r="S20" s="37" t="str">
        <f t="shared" si="11"/>
        <v>513,767,303</v>
      </c>
      <c r="T20" s="38" t="str">
        <f t="shared" si="12"/>
        <v>514</v>
      </c>
      <c r="U20" s="27" t="str">
        <f t="shared" si="5"/>
        <v>65.11%</v>
      </c>
      <c r="V20" s="28">
        <v>130.0</v>
      </c>
      <c r="W20" s="29" t="str">
        <f t="shared" si="6"/>
        <v>395.21%</v>
      </c>
      <c r="X20" s="30" t="str">
        <f t="shared" si="7"/>
        <v>44.02%</v>
      </c>
      <c r="Y20" s="17"/>
      <c r="Z20" s="31"/>
      <c r="AA20" s="32" t="s">
        <v>76</v>
      </c>
      <c r="AB20" s="17">
        <v>1.0</v>
      </c>
      <c r="AC20" s="33"/>
    </row>
    <row r="21">
      <c r="A21" s="34" t="s">
        <v>77</v>
      </c>
      <c r="B21" s="16">
        <v>2015.0</v>
      </c>
      <c r="C21" s="17" t="s">
        <v>29</v>
      </c>
      <c r="D21" s="16">
        <v>9.0</v>
      </c>
      <c r="E21" s="16">
        <v>27.0</v>
      </c>
      <c r="F21" s="18" t="str">
        <f t="shared" si="1"/>
        <v>18</v>
      </c>
      <c r="G21" s="41">
        <v>20.0</v>
      </c>
      <c r="H21" s="19">
        <v>26.0</v>
      </c>
      <c r="I21" s="20" t="str">
        <f t="shared" si="2"/>
        <v>-6</v>
      </c>
      <c r="J21" s="21" t="str">
        <f t="shared" si="3"/>
        <v>23</v>
      </c>
      <c r="K21" s="20" t="str">
        <f t="shared" si="4"/>
        <v>-5</v>
      </c>
      <c r="L21" s="17" t="s">
        <v>34</v>
      </c>
      <c r="M21" s="22">
        <v>2.5685737E7</v>
      </c>
      <c r="N21" s="35" t="str">
        <f t="shared" si="8"/>
        <v>25.69</v>
      </c>
      <c r="O21" s="28">
        <v>5.6117548E7</v>
      </c>
      <c r="P21" s="35" t="str">
        <f t="shared" si="9"/>
        <v>56.12</v>
      </c>
      <c r="Q21" s="36" t="str">
        <f t="shared" si="10"/>
        <v>111.77</v>
      </c>
      <c r="R21" s="28">
        <v>1.11765333E8</v>
      </c>
      <c r="S21" s="37" t="str">
        <f t="shared" si="11"/>
        <v>167,882,881</v>
      </c>
      <c r="T21" s="38" t="str">
        <f t="shared" si="12"/>
        <v>168</v>
      </c>
      <c r="U21" s="27" t="str">
        <f t="shared" si="5"/>
        <v>66.57%</v>
      </c>
      <c r="V21" s="28">
        <v>120.0</v>
      </c>
      <c r="W21" s="29" t="str">
        <f t="shared" si="6"/>
        <v>139.90%</v>
      </c>
      <c r="X21" s="30" t="str">
        <f t="shared" si="7"/>
        <v>21.40%</v>
      </c>
      <c r="Y21" s="17"/>
      <c r="Z21" s="31"/>
      <c r="AA21" s="32" t="s">
        <v>78</v>
      </c>
      <c r="AB21" s="17">
        <v>1.0</v>
      </c>
      <c r="AC21" s="33"/>
    </row>
    <row r="22">
      <c r="A22" s="43" t="s">
        <v>79</v>
      </c>
      <c r="B22" s="16">
        <v>2015.0</v>
      </c>
      <c r="C22" s="17" t="s">
        <v>29</v>
      </c>
      <c r="D22" s="16">
        <v>30.0</v>
      </c>
      <c r="E22" s="16">
        <v>42.0</v>
      </c>
      <c r="F22" s="18" t="str">
        <f t="shared" si="1"/>
        <v>36</v>
      </c>
      <c r="G22" s="40">
        <v>61.0</v>
      </c>
      <c r="H22" s="19">
        <v>54.0</v>
      </c>
      <c r="I22" s="20" t="str">
        <f t="shared" si="2"/>
        <v>7</v>
      </c>
      <c r="J22" s="21" t="str">
        <f t="shared" si="3"/>
        <v>57.5</v>
      </c>
      <c r="K22" s="20" t="str">
        <f t="shared" si="4"/>
        <v>-21.5</v>
      </c>
      <c r="L22" s="17" t="s">
        <v>34</v>
      </c>
      <c r="M22" s="22">
        <v>5.226368E7</v>
      </c>
      <c r="N22" s="35" t="str">
        <f t="shared" si="8"/>
        <v>52.26</v>
      </c>
      <c r="O22" s="28">
        <v>1.30179072E8</v>
      </c>
      <c r="P22" s="35" t="str">
        <f t="shared" si="9"/>
        <v>130.18</v>
      </c>
      <c r="Q22" s="36" t="str">
        <f t="shared" si="10"/>
        <v>166.82</v>
      </c>
      <c r="R22" s="28">
        <v>1.66823455E8</v>
      </c>
      <c r="S22" s="37" t="str">
        <f t="shared" si="11"/>
        <v>297,002,527</v>
      </c>
      <c r="T22" s="38" t="str">
        <f t="shared" si="12"/>
        <v>297</v>
      </c>
      <c r="U22" s="27" t="str">
        <f t="shared" si="5"/>
        <v>56.17%</v>
      </c>
      <c r="V22" s="22">
        <v>110.0</v>
      </c>
      <c r="W22" s="29" t="str">
        <f t="shared" si="6"/>
        <v>270.00%</v>
      </c>
      <c r="X22" s="30" t="str">
        <f t="shared" si="7"/>
        <v>47.51%</v>
      </c>
      <c r="Y22" s="17"/>
      <c r="Z22" s="31"/>
      <c r="AA22" s="32" t="s">
        <v>80</v>
      </c>
      <c r="AB22" s="17">
        <v>1.0</v>
      </c>
      <c r="AC22" s="33"/>
    </row>
    <row r="23">
      <c r="A23" s="43" t="s">
        <v>81</v>
      </c>
      <c r="B23" s="16">
        <v>2015.0</v>
      </c>
      <c r="C23" s="17" t="s">
        <v>41</v>
      </c>
      <c r="D23" s="16">
        <v>50.0</v>
      </c>
      <c r="E23" s="16">
        <v>43.0</v>
      </c>
      <c r="F23" s="18" t="str">
        <f t="shared" si="1"/>
        <v>46.5</v>
      </c>
      <c r="G23" s="40">
        <v>56.0</v>
      </c>
      <c r="H23" s="19">
        <v>55.0</v>
      </c>
      <c r="I23" s="20" t="str">
        <f t="shared" si="2"/>
        <v>1</v>
      </c>
      <c r="J23" s="21" t="str">
        <f t="shared" si="3"/>
        <v>55.5</v>
      </c>
      <c r="K23" s="20" t="str">
        <f t="shared" si="4"/>
        <v>-9</v>
      </c>
      <c r="L23" s="17" t="s">
        <v>38</v>
      </c>
      <c r="M23" s="22">
        <v>5.4588173E7</v>
      </c>
      <c r="N23" s="35" t="str">
        <f t="shared" si="8"/>
        <v>54.59</v>
      </c>
      <c r="O23" s="28">
        <v>1.55190832E8</v>
      </c>
      <c r="P23" s="35" t="str">
        <f t="shared" si="9"/>
        <v>155.19</v>
      </c>
      <c r="Q23" s="36" t="str">
        <f t="shared" si="10"/>
        <v>315.30</v>
      </c>
      <c r="R23" s="28">
        <v>3.153E8</v>
      </c>
      <c r="S23" s="37" t="str">
        <f t="shared" si="11"/>
        <v>470,490,832</v>
      </c>
      <c r="T23" s="38" t="str">
        <f t="shared" si="12"/>
        <v>470</v>
      </c>
      <c r="U23" s="27" t="str">
        <f t="shared" si="5"/>
        <v>67.02%</v>
      </c>
      <c r="V23" s="22">
        <v>110.0</v>
      </c>
      <c r="W23" s="29" t="str">
        <f t="shared" si="6"/>
        <v>427.72%</v>
      </c>
      <c r="X23" s="30" t="str">
        <f t="shared" si="7"/>
        <v>49.63%</v>
      </c>
      <c r="Y23" s="17"/>
      <c r="Z23" s="31"/>
      <c r="AA23" s="32" t="s">
        <v>82</v>
      </c>
      <c r="AB23" s="17">
        <v>1.0</v>
      </c>
      <c r="AC23" s="33"/>
    </row>
    <row r="24">
      <c r="A24" s="34" t="s">
        <v>83</v>
      </c>
      <c r="B24" s="16">
        <v>2015.0</v>
      </c>
      <c r="C24" s="17" t="s">
        <v>29</v>
      </c>
      <c r="D24" s="16">
        <v>93.0</v>
      </c>
      <c r="E24" s="16">
        <v>80.0</v>
      </c>
      <c r="F24" s="18" t="str">
        <f t="shared" si="1"/>
        <v>86.5</v>
      </c>
      <c r="G24" s="40">
        <v>93.0</v>
      </c>
      <c r="H24" s="19">
        <v>81.0</v>
      </c>
      <c r="I24" s="20" t="str">
        <f t="shared" si="2"/>
        <v>12</v>
      </c>
      <c r="J24" s="21" t="str">
        <f t="shared" si="3"/>
        <v>87</v>
      </c>
      <c r="K24" s="20" t="str">
        <f t="shared" si="4"/>
        <v>-0.5</v>
      </c>
      <c r="L24" s="17" t="s">
        <v>48</v>
      </c>
      <c r="M24" s="22">
        <v>5.4308575E7</v>
      </c>
      <c r="N24" s="35" t="str">
        <f t="shared" si="8"/>
        <v>54.31</v>
      </c>
      <c r="O24" s="28">
        <v>1.96841665E8</v>
      </c>
      <c r="P24" s="35" t="str">
        <f t="shared" si="9"/>
        <v>196.84</v>
      </c>
      <c r="Q24" s="36" t="str">
        <f t="shared" si="10"/>
        <v>262.02</v>
      </c>
      <c r="R24" s="28">
        <v>2.62015153E8</v>
      </c>
      <c r="S24" s="37" t="str">
        <f t="shared" si="11"/>
        <v>458,856,818</v>
      </c>
      <c r="T24" s="38" t="str">
        <f t="shared" si="12"/>
        <v>459</v>
      </c>
      <c r="U24" s="27" t="str">
        <f t="shared" si="5"/>
        <v>57.10%</v>
      </c>
      <c r="V24" s="28">
        <v>108.0</v>
      </c>
      <c r="W24" s="29" t="str">
        <f t="shared" si="6"/>
        <v>424.87%</v>
      </c>
      <c r="X24" s="30" t="str">
        <f t="shared" si="7"/>
        <v>50.29%</v>
      </c>
      <c r="Y24" s="17"/>
      <c r="Z24" s="31"/>
      <c r="AA24" s="32" t="s">
        <v>84</v>
      </c>
      <c r="AB24" s="17">
        <v>1.0</v>
      </c>
      <c r="AC24" s="33"/>
    </row>
    <row r="25">
      <c r="A25" s="34" t="s">
        <v>85</v>
      </c>
      <c r="B25" s="16">
        <v>2015.0</v>
      </c>
      <c r="C25" s="44" t="s">
        <v>86</v>
      </c>
      <c r="D25" s="16">
        <v>9.0</v>
      </c>
      <c r="E25" s="16">
        <v>38.0</v>
      </c>
      <c r="F25" s="18" t="str">
        <f t="shared" si="1"/>
        <v>23.5</v>
      </c>
      <c r="G25" s="40">
        <v>37.0</v>
      </c>
      <c r="H25" s="19">
        <v>22.0</v>
      </c>
      <c r="I25" s="20" t="str">
        <f t="shared" si="2"/>
        <v>15</v>
      </c>
      <c r="J25" s="21" t="str">
        <f t="shared" si="3"/>
        <v>29.5</v>
      </c>
      <c r="K25" s="20" t="str">
        <f t="shared" si="4"/>
        <v>-6</v>
      </c>
      <c r="L25" s="17" t="s">
        <v>38</v>
      </c>
      <c r="M25" s="22">
        <v>9805000.0</v>
      </c>
      <c r="N25" s="35" t="str">
        <f t="shared" si="8"/>
        <v>9.81</v>
      </c>
      <c r="O25" s="28">
        <v>2.8305532E7</v>
      </c>
      <c r="P25" s="35" t="str">
        <f t="shared" si="9"/>
        <v>28.31</v>
      </c>
      <c r="Q25" s="36" t="str">
        <f t="shared" si="10"/>
        <v>87.90</v>
      </c>
      <c r="R25" s="28">
        <v>8.79E7</v>
      </c>
      <c r="S25" s="37" t="str">
        <f t="shared" si="11"/>
        <v>116,205,532</v>
      </c>
      <c r="T25" s="38" t="str">
        <f t="shared" si="12"/>
        <v>116</v>
      </c>
      <c r="U25" s="27" t="str">
        <f t="shared" si="5"/>
        <v>75.64%</v>
      </c>
      <c r="V25" s="19">
        <v>105.0</v>
      </c>
      <c r="W25" s="29" t="str">
        <f t="shared" si="6"/>
        <v>110.67%</v>
      </c>
      <c r="X25" s="30" t="str">
        <f t="shared" si="7"/>
        <v>9.34%</v>
      </c>
      <c r="Y25" s="17"/>
      <c r="Z25" s="31"/>
      <c r="AA25" s="32" t="s">
        <v>87</v>
      </c>
      <c r="AB25" s="17">
        <v>1.0</v>
      </c>
      <c r="AC25" s="33"/>
    </row>
    <row r="26">
      <c r="A26" s="34" t="s">
        <v>88</v>
      </c>
      <c r="B26" s="16">
        <v>2015.0</v>
      </c>
      <c r="C26" s="17" t="s">
        <v>29</v>
      </c>
      <c r="D26" s="16">
        <v>43.0</v>
      </c>
      <c r="E26" s="16">
        <v>47.0</v>
      </c>
      <c r="F26" s="18" t="str">
        <f t="shared" si="1"/>
        <v>45</v>
      </c>
      <c r="G26" s="40">
        <v>57.0</v>
      </c>
      <c r="H26" s="19">
        <v>70.0</v>
      </c>
      <c r="I26" s="20" t="str">
        <f t="shared" si="2"/>
        <v>-13</v>
      </c>
      <c r="J26" s="21" t="str">
        <f t="shared" si="3"/>
        <v>63.5</v>
      </c>
      <c r="K26" s="20" t="str">
        <f t="shared" si="4"/>
        <v>-18.5</v>
      </c>
      <c r="L26" s="17" t="s">
        <v>89</v>
      </c>
      <c r="M26" s="22">
        <v>1.1053366E7</v>
      </c>
      <c r="N26" s="35" t="str">
        <f t="shared" si="8"/>
        <v>11.05</v>
      </c>
      <c r="O26" s="28">
        <v>2.476035E7</v>
      </c>
      <c r="P26" s="35" t="str">
        <f t="shared" si="9"/>
        <v>24.76</v>
      </c>
      <c r="Q26" s="36" t="str">
        <f t="shared" si="10"/>
        <v>65.60</v>
      </c>
      <c r="R26" s="28">
        <v>6.56E7</v>
      </c>
      <c r="S26" s="37" t="str">
        <f t="shared" si="11"/>
        <v>90,360,350</v>
      </c>
      <c r="T26" s="38" t="str">
        <f t="shared" si="12"/>
        <v>90</v>
      </c>
      <c r="U26" s="27" t="str">
        <f t="shared" si="5"/>
        <v>72.60%</v>
      </c>
      <c r="V26" s="28">
        <v>100.0</v>
      </c>
      <c r="W26" s="29" t="str">
        <f t="shared" si="6"/>
        <v>90.36%</v>
      </c>
      <c r="X26" s="30" t="str">
        <f t="shared" si="7"/>
        <v>11.05%</v>
      </c>
      <c r="Y26" s="33"/>
      <c r="Z26" s="31"/>
      <c r="AA26" s="45" t="str">
        <f>HYPERLINK("http://www.amazon.com/gp/product/B0197GGS6M/?tag=titb-20","http://www.amazon.com/gp/product/B0197GGS6M/?tag=titb-20")</f>
        <v>http://www.amazon.com/gp/product/B0197GGS6M/?tag=titb-20</v>
      </c>
      <c r="AB26" s="17">
        <v>1.0</v>
      </c>
      <c r="AC26" s="33"/>
    </row>
    <row r="27">
      <c r="A27" s="34" t="s">
        <v>90</v>
      </c>
      <c r="B27" s="16">
        <v>2015.0</v>
      </c>
      <c r="C27" s="17" t="s">
        <v>29</v>
      </c>
      <c r="D27" s="16">
        <v>86.0</v>
      </c>
      <c r="E27" s="16">
        <v>67.0</v>
      </c>
      <c r="F27" s="18" t="str">
        <f t="shared" si="1"/>
        <v>76.5</v>
      </c>
      <c r="G27" s="40">
        <v>81.0</v>
      </c>
      <c r="H27" s="19">
        <v>83.0</v>
      </c>
      <c r="I27" s="20" t="str">
        <f t="shared" si="2"/>
        <v>-2</v>
      </c>
      <c r="J27" s="21" t="str">
        <f t="shared" si="3"/>
        <v>82</v>
      </c>
      <c r="K27" s="20" t="str">
        <f t="shared" si="4"/>
        <v>-5.5</v>
      </c>
      <c r="L27" s="17" t="s">
        <v>42</v>
      </c>
      <c r="M27" s="22">
        <v>4.4213073E7</v>
      </c>
      <c r="N27" s="35" t="str">
        <f t="shared" si="8"/>
        <v>44.21</v>
      </c>
      <c r="O27" s="28">
        <v>1.27742629E8</v>
      </c>
      <c r="P27" s="35" t="str">
        <f t="shared" si="9"/>
        <v>127.74</v>
      </c>
      <c r="Q27" s="36" t="str">
        <f t="shared" si="10"/>
        <v>44.60</v>
      </c>
      <c r="R27" s="28">
        <v>4.4601164E7</v>
      </c>
      <c r="S27" s="37" t="str">
        <f t="shared" si="11"/>
        <v>172,343,793</v>
      </c>
      <c r="T27" s="38" t="str">
        <f t="shared" si="12"/>
        <v>172</v>
      </c>
      <c r="U27" s="27" t="str">
        <f t="shared" si="5"/>
        <v>25.88%</v>
      </c>
      <c r="V27" s="19">
        <v>99.0</v>
      </c>
      <c r="W27" s="29" t="str">
        <f t="shared" si="6"/>
        <v>174.08%</v>
      </c>
      <c r="X27" s="30" t="str">
        <f t="shared" si="7"/>
        <v>44.66%</v>
      </c>
      <c r="Y27" s="33"/>
      <c r="Z27" s="31"/>
      <c r="AA27" s="32" t="s">
        <v>91</v>
      </c>
      <c r="AB27" s="17">
        <v>1.0</v>
      </c>
      <c r="AC27" s="33"/>
    </row>
    <row r="28">
      <c r="A28" s="34" t="s">
        <v>92</v>
      </c>
      <c r="B28" s="16">
        <v>2015.0</v>
      </c>
      <c r="C28" s="17" t="s">
        <v>29</v>
      </c>
      <c r="D28" s="16">
        <v>85.0</v>
      </c>
      <c r="E28" s="16">
        <v>67.0</v>
      </c>
      <c r="F28" s="18" t="str">
        <f t="shared" si="1"/>
        <v>76</v>
      </c>
      <c r="G28" s="40">
        <v>79.0</v>
      </c>
      <c r="H28" s="19">
        <v>76.0</v>
      </c>
      <c r="I28" s="20" t="str">
        <f t="shared" si="2"/>
        <v>3</v>
      </c>
      <c r="J28" s="21" t="str">
        <f t="shared" si="3"/>
        <v>77.5</v>
      </c>
      <c r="K28" s="20" t="str">
        <f t="shared" si="4"/>
        <v>-1.5</v>
      </c>
      <c r="L28" s="17" t="s">
        <v>61</v>
      </c>
      <c r="M28" s="22">
        <v>6.7877361E7</v>
      </c>
      <c r="N28" s="35" t="str">
        <f t="shared" si="8"/>
        <v>67.88</v>
      </c>
      <c r="O28" s="28">
        <v>2.01151353E8</v>
      </c>
      <c r="P28" s="35" t="str">
        <f t="shared" si="9"/>
        <v>201.15</v>
      </c>
      <c r="Q28" s="36" t="str">
        <f t="shared" si="10"/>
        <v>341.20</v>
      </c>
      <c r="R28" s="28">
        <v>3.412E8</v>
      </c>
      <c r="S28" s="37" t="str">
        <f t="shared" si="11"/>
        <v>542,351,353</v>
      </c>
      <c r="T28" s="38" t="str">
        <f t="shared" si="12"/>
        <v>542</v>
      </c>
      <c r="U28" s="27" t="str">
        <f t="shared" si="5"/>
        <v>62.91%</v>
      </c>
      <c r="V28" s="28">
        <v>95.0</v>
      </c>
      <c r="W28" s="29" t="str">
        <f t="shared" si="6"/>
        <v>570.90%</v>
      </c>
      <c r="X28" s="30" t="str">
        <f t="shared" si="7"/>
        <v>71.45%</v>
      </c>
      <c r="Y28" s="17"/>
      <c r="Z28" s="31"/>
      <c r="AA28" s="32" t="s">
        <v>93</v>
      </c>
      <c r="AB28" s="17">
        <v>1.0</v>
      </c>
      <c r="AC28" s="33"/>
    </row>
    <row r="29">
      <c r="A29" s="34" t="s">
        <v>94</v>
      </c>
      <c r="B29" s="16">
        <v>2015.0</v>
      </c>
      <c r="C29" s="17" t="s">
        <v>41</v>
      </c>
      <c r="D29" s="16">
        <v>17.0</v>
      </c>
      <c r="E29" s="16">
        <v>25.0</v>
      </c>
      <c r="F29" s="18" t="str">
        <f t="shared" si="1"/>
        <v>21</v>
      </c>
      <c r="G29" s="41">
        <v>50.0</v>
      </c>
      <c r="H29" s="19">
        <v>51.0</v>
      </c>
      <c r="I29" s="20" t="str">
        <f t="shared" si="2"/>
        <v>-1</v>
      </c>
      <c r="J29" s="21" t="str">
        <f t="shared" si="3"/>
        <v>50.5</v>
      </c>
      <c r="K29" s="20" t="str">
        <f t="shared" si="4"/>
        <v>-29.5</v>
      </c>
      <c r="L29" s="17" t="s">
        <v>42</v>
      </c>
      <c r="M29" s="22">
        <v>5504441.0</v>
      </c>
      <c r="N29" s="35" t="str">
        <f t="shared" si="8"/>
        <v>5.50</v>
      </c>
      <c r="O29" s="28">
        <v>1.2429583E7</v>
      </c>
      <c r="P29" s="35" t="str">
        <f t="shared" si="9"/>
        <v>12.43</v>
      </c>
      <c r="Q29" s="28">
        <v>1.1</v>
      </c>
      <c r="R29" s="28" t="str">
        <f>SUM(Q29*1000000)</f>
        <v>1100000</v>
      </c>
      <c r="S29" s="37" t="str">
        <f t="shared" si="11"/>
        <v>13,529,583</v>
      </c>
      <c r="T29" s="38" t="str">
        <f t="shared" si="12"/>
        <v>14</v>
      </c>
      <c r="U29" s="27" t="str">
        <f t="shared" si="5"/>
        <v>8.13%</v>
      </c>
      <c r="V29" s="28">
        <v>95.0</v>
      </c>
      <c r="W29" s="29" t="str">
        <f t="shared" si="6"/>
        <v>14.24%</v>
      </c>
      <c r="X29" s="30" t="str">
        <f t="shared" si="7"/>
        <v>5.79%</v>
      </c>
      <c r="Y29" s="17"/>
      <c r="Z29" s="31"/>
      <c r="AA29" s="32" t="s">
        <v>95</v>
      </c>
      <c r="AB29" s="17">
        <v>1.0</v>
      </c>
      <c r="AC29" s="33"/>
    </row>
    <row r="30">
      <c r="A30" s="34" t="s">
        <v>96</v>
      </c>
      <c r="B30" s="16">
        <v>2015.0</v>
      </c>
      <c r="C30" s="17" t="s">
        <v>29</v>
      </c>
      <c r="D30" s="16">
        <v>16.0</v>
      </c>
      <c r="E30" s="16">
        <v>33.0</v>
      </c>
      <c r="F30" s="18" t="str">
        <f t="shared" si="1"/>
        <v>24.5</v>
      </c>
      <c r="G30" s="40">
        <v>54.0</v>
      </c>
      <c r="H30" s="19">
        <v>22.0</v>
      </c>
      <c r="I30" s="20" t="str">
        <f t="shared" si="2"/>
        <v>32</v>
      </c>
      <c r="J30" s="21" t="str">
        <f t="shared" si="3"/>
        <v>38</v>
      </c>
      <c r="K30" s="20" t="str">
        <f t="shared" si="4"/>
        <v>-13.5</v>
      </c>
      <c r="L30" s="17" t="s">
        <v>97</v>
      </c>
      <c r="M30" s="22">
        <v>1.4287159E7</v>
      </c>
      <c r="N30" s="35" t="str">
        <f t="shared" si="8"/>
        <v>14.29</v>
      </c>
      <c r="O30" s="28">
        <v>8.325703E7</v>
      </c>
      <c r="P30" s="35" t="str">
        <f t="shared" si="9"/>
        <v>83.26</v>
      </c>
      <c r="Q30" s="36" t="str">
        <f t="shared" ref="Q30:Q52" si="13">R30/1000000</f>
        <v>69.52</v>
      </c>
      <c r="R30" s="28">
        <v>6.9519824E7</v>
      </c>
      <c r="S30" s="37" t="str">
        <f t="shared" si="11"/>
        <v>152,776,854</v>
      </c>
      <c r="T30" s="38" t="str">
        <f t="shared" si="12"/>
        <v>153</v>
      </c>
      <c r="U30" s="27" t="str">
        <f t="shared" si="5"/>
        <v>45.50%</v>
      </c>
      <c r="V30" s="28">
        <v>90.0</v>
      </c>
      <c r="W30" s="29" t="str">
        <f t="shared" si="6"/>
        <v>169.75%</v>
      </c>
      <c r="X30" s="30" t="str">
        <f t="shared" si="7"/>
        <v>15.87%</v>
      </c>
      <c r="Y30" s="17"/>
      <c r="Z30" s="31"/>
      <c r="AA30" s="32" t="s">
        <v>98</v>
      </c>
      <c r="AB30" s="17">
        <v>1.0</v>
      </c>
      <c r="AC30" s="33"/>
    </row>
    <row r="31">
      <c r="A31" s="34" t="s">
        <v>99</v>
      </c>
      <c r="B31" s="16">
        <v>2015.0</v>
      </c>
      <c r="C31" s="17" t="s">
        <v>29</v>
      </c>
      <c r="D31" s="16">
        <v>17.0</v>
      </c>
      <c r="E31" s="16">
        <v>27.0</v>
      </c>
      <c r="F31" s="18" t="str">
        <f t="shared" si="1"/>
        <v>22</v>
      </c>
      <c r="G31" s="41">
        <v>51.0</v>
      </c>
      <c r="H31" s="19">
        <v>53.0</v>
      </c>
      <c r="I31" s="20" t="str">
        <f t="shared" si="2"/>
        <v>-2</v>
      </c>
      <c r="J31" s="21" t="str">
        <f t="shared" si="3"/>
        <v>52</v>
      </c>
      <c r="K31" s="20" t="str">
        <f t="shared" si="4"/>
        <v>-30</v>
      </c>
      <c r="L31" s="17" t="s">
        <v>100</v>
      </c>
      <c r="M31" s="22">
        <v>2.4011616E7</v>
      </c>
      <c r="N31" s="35" t="str">
        <f t="shared" si="8"/>
        <v>24.01</v>
      </c>
      <c r="O31" s="28">
        <v>7.8747585E7</v>
      </c>
      <c r="P31" s="35" t="str">
        <f t="shared" si="9"/>
        <v>78.75</v>
      </c>
      <c r="Q31" s="36" t="str">
        <f t="shared" si="13"/>
        <v>164.82</v>
      </c>
      <c r="R31" s="28">
        <v>1.64819305E8</v>
      </c>
      <c r="S31" s="37" t="str">
        <f t="shared" si="11"/>
        <v>243,566,890</v>
      </c>
      <c r="T31" s="38" t="str">
        <f t="shared" si="12"/>
        <v>244</v>
      </c>
      <c r="U31" s="27" t="str">
        <f t="shared" si="5"/>
        <v>67.67%</v>
      </c>
      <c r="V31" s="28">
        <v>88.0</v>
      </c>
      <c r="W31" s="29" t="str">
        <f t="shared" si="6"/>
        <v>276.78%</v>
      </c>
      <c r="X31" s="30" t="str">
        <f t="shared" si="7"/>
        <v>27.29%</v>
      </c>
      <c r="Y31" s="17"/>
      <c r="Z31" s="31"/>
      <c r="AA31" s="32" t="s">
        <v>101</v>
      </c>
      <c r="AB31" s="17">
        <v>1.0</v>
      </c>
      <c r="AC31" s="33"/>
    </row>
    <row r="32">
      <c r="A32" s="42" t="s">
        <v>102</v>
      </c>
      <c r="B32" s="16">
        <v>2015.0</v>
      </c>
      <c r="C32" s="17" t="s">
        <v>37</v>
      </c>
      <c r="D32" s="16">
        <v>51.0</v>
      </c>
      <c r="E32" s="16">
        <v>44.0</v>
      </c>
      <c r="F32" s="18" t="str">
        <f t="shared" si="1"/>
        <v>47.5</v>
      </c>
      <c r="G32" s="40">
        <v>71.0</v>
      </c>
      <c r="H32" s="19">
        <v>74.0</v>
      </c>
      <c r="I32" s="20" t="str">
        <f t="shared" si="2"/>
        <v>-3</v>
      </c>
      <c r="J32" s="21" t="str">
        <f t="shared" si="3"/>
        <v>72.5</v>
      </c>
      <c r="K32" s="20" t="str">
        <f t="shared" si="4"/>
        <v>-25</v>
      </c>
      <c r="L32" s="17" t="s">
        <v>42</v>
      </c>
      <c r="M32" s="22">
        <v>4.8464322E7</v>
      </c>
      <c r="N32" s="35" t="str">
        <f t="shared" si="8"/>
        <v>48.46</v>
      </c>
      <c r="O32" s="28">
        <v>1.56461403E8</v>
      </c>
      <c r="P32" s="35" t="str">
        <f t="shared" si="9"/>
        <v>156.46</v>
      </c>
      <c r="Q32" s="36" t="str">
        <f t="shared" si="13"/>
        <v>217.60</v>
      </c>
      <c r="R32" s="28">
        <v>2.176E8</v>
      </c>
      <c r="S32" s="37" t="str">
        <f t="shared" si="11"/>
        <v>374,061,403</v>
      </c>
      <c r="T32" s="38" t="str">
        <f t="shared" si="12"/>
        <v>374</v>
      </c>
      <c r="U32" s="27" t="str">
        <f t="shared" si="5"/>
        <v>58.17%</v>
      </c>
      <c r="V32" s="28">
        <v>80.0</v>
      </c>
      <c r="W32" s="29" t="str">
        <f t="shared" si="6"/>
        <v>467.58%</v>
      </c>
      <c r="X32" s="30" t="str">
        <f t="shared" si="7"/>
        <v>60.58%</v>
      </c>
      <c r="Y32" s="17"/>
      <c r="Z32" s="31"/>
      <c r="AA32" s="32" t="s">
        <v>103</v>
      </c>
      <c r="AB32" s="17">
        <v>1.0</v>
      </c>
      <c r="AC32" s="33"/>
    </row>
    <row r="33">
      <c r="A33" s="34" t="s">
        <v>104</v>
      </c>
      <c r="B33" s="16">
        <v>2015.0</v>
      </c>
      <c r="C33" s="17" t="s">
        <v>29</v>
      </c>
      <c r="D33" s="16">
        <v>68.0</v>
      </c>
      <c r="E33" s="16">
        <v>55.0</v>
      </c>
      <c r="F33" s="18" t="str">
        <f t="shared" si="1"/>
        <v>61.5</v>
      </c>
      <c r="G33" s="41">
        <v>79.0</v>
      </c>
      <c r="H33" s="19">
        <v>78.0</v>
      </c>
      <c r="I33" s="20" t="str">
        <f t="shared" si="2"/>
        <v>1</v>
      </c>
      <c r="J33" s="21" t="str">
        <f t="shared" si="3"/>
        <v>78.5</v>
      </c>
      <c r="K33" s="20" t="str">
        <f t="shared" si="4"/>
        <v>-17</v>
      </c>
      <c r="L33" s="17" t="s">
        <v>38</v>
      </c>
      <c r="M33" s="22">
        <v>1.3421036E7</v>
      </c>
      <c r="N33" s="35" t="str">
        <f t="shared" si="8"/>
        <v>13.42</v>
      </c>
      <c r="O33" s="28">
        <v>4.5445109E7</v>
      </c>
      <c r="P33" s="35" t="str">
        <f t="shared" si="9"/>
        <v>45.45</v>
      </c>
      <c r="Q33" s="36" t="str">
        <f t="shared" si="13"/>
        <v>55.10</v>
      </c>
      <c r="R33" s="28">
        <v>5.51E7</v>
      </c>
      <c r="S33" s="37" t="str">
        <f t="shared" si="11"/>
        <v>100,545,109</v>
      </c>
      <c r="T33" s="38" t="str">
        <f t="shared" si="12"/>
        <v>101</v>
      </c>
      <c r="U33" s="27" t="str">
        <f t="shared" si="5"/>
        <v>54.80%</v>
      </c>
      <c r="V33" s="28">
        <v>75.0</v>
      </c>
      <c r="W33" s="29" t="str">
        <f t="shared" si="6"/>
        <v>134.06%</v>
      </c>
      <c r="X33" s="30" t="str">
        <f t="shared" si="7"/>
        <v>17.89%</v>
      </c>
      <c r="Y33" s="17"/>
      <c r="Z33" s="31"/>
      <c r="AA33" s="32" t="s">
        <v>105</v>
      </c>
      <c r="AB33" s="17">
        <v>1.0</v>
      </c>
      <c r="AC33" s="33"/>
    </row>
    <row r="34">
      <c r="A34" s="42" t="s">
        <v>106</v>
      </c>
      <c r="B34" s="16">
        <v>2015.0</v>
      </c>
      <c r="C34" s="17" t="s">
        <v>29</v>
      </c>
      <c r="D34" s="16">
        <v>78.0</v>
      </c>
      <c r="E34" s="16">
        <v>62.0</v>
      </c>
      <c r="F34" s="18" t="str">
        <f t="shared" si="1"/>
        <v>70</v>
      </c>
      <c r="G34" s="40">
        <v>55.0</v>
      </c>
      <c r="H34" s="19">
        <v>67.0</v>
      </c>
      <c r="I34" s="20" t="str">
        <f t="shared" si="2"/>
        <v>-12</v>
      </c>
      <c r="J34" s="21" t="str">
        <f t="shared" si="3"/>
        <v>61</v>
      </c>
      <c r="K34" s="20" t="str">
        <f t="shared" si="4"/>
        <v>9</v>
      </c>
      <c r="L34" s="17" t="s">
        <v>42</v>
      </c>
      <c r="M34" s="22">
        <v>5.5365012E7</v>
      </c>
      <c r="N34" s="35" t="str">
        <f t="shared" si="8"/>
        <v>55.37</v>
      </c>
      <c r="O34" s="28">
        <v>1.62994032E8</v>
      </c>
      <c r="P34" s="35" t="str">
        <f t="shared" si="9"/>
        <v>162.99</v>
      </c>
      <c r="Q34" s="36" t="str">
        <f t="shared" si="13"/>
        <v>152.95</v>
      </c>
      <c r="R34" s="28">
        <v>1.52951E8</v>
      </c>
      <c r="S34" s="37" t="str">
        <f t="shared" si="11"/>
        <v>315,945,032</v>
      </c>
      <c r="T34" s="38" t="str">
        <f t="shared" si="12"/>
        <v>316</v>
      </c>
      <c r="U34" s="27" t="str">
        <f t="shared" si="5"/>
        <v>48.41%</v>
      </c>
      <c r="V34" s="28">
        <v>74.0</v>
      </c>
      <c r="W34" s="29" t="str">
        <f t="shared" si="6"/>
        <v>426.95%</v>
      </c>
      <c r="X34" s="30" t="str">
        <f t="shared" si="7"/>
        <v>74.82%</v>
      </c>
      <c r="Y34" s="17"/>
      <c r="Z34" s="31"/>
      <c r="AA34" s="32" t="s">
        <v>107</v>
      </c>
      <c r="AB34" s="17">
        <v>1.0</v>
      </c>
      <c r="AC34" s="33"/>
    </row>
    <row r="35">
      <c r="A35" s="34" t="s">
        <v>108</v>
      </c>
      <c r="B35" s="16">
        <v>2015.0</v>
      </c>
      <c r="C35" s="17" t="s">
        <v>37</v>
      </c>
      <c r="D35" s="16">
        <v>54.0</v>
      </c>
      <c r="E35" s="16">
        <v>56.0</v>
      </c>
      <c r="F35" s="18" t="str">
        <f t="shared" si="1"/>
        <v>55</v>
      </c>
      <c r="G35" s="40">
        <v>51.0</v>
      </c>
      <c r="H35" s="19">
        <v>58.0</v>
      </c>
      <c r="I35" s="20" t="str">
        <f t="shared" si="2"/>
        <v>-7</v>
      </c>
      <c r="J35" s="21" t="str">
        <f t="shared" si="3"/>
        <v>54.5</v>
      </c>
      <c r="K35" s="20" t="str">
        <f t="shared" si="4"/>
        <v>0.5</v>
      </c>
      <c r="L35" s="17" t="s">
        <v>42</v>
      </c>
      <c r="M35" s="22">
        <v>1.15718405E8</v>
      </c>
      <c r="N35" s="35" t="str">
        <f t="shared" si="8"/>
        <v>115.72</v>
      </c>
      <c r="O35" s="28">
        <v>3.3524045E8</v>
      </c>
      <c r="P35" s="35" t="str">
        <f t="shared" si="9"/>
        <v>335.24</v>
      </c>
      <c r="Q35" s="36" t="str">
        <f t="shared" si="13"/>
        <v>821.23</v>
      </c>
      <c r="R35" s="28">
        <v>8.21229247E8</v>
      </c>
      <c r="S35" s="37" t="str">
        <f t="shared" si="11"/>
        <v>1,156,469,697</v>
      </c>
      <c r="T35" s="38" t="str">
        <f t="shared" si="12"/>
        <v>1156</v>
      </c>
      <c r="U35" s="27" t="str">
        <f t="shared" si="5"/>
        <v>71.01%</v>
      </c>
      <c r="V35" s="28">
        <v>74.0</v>
      </c>
      <c r="W35" s="29" t="str">
        <f t="shared" si="6"/>
        <v>1562.80%</v>
      </c>
      <c r="X35" s="30" t="str">
        <f t="shared" si="7"/>
        <v>156.38%</v>
      </c>
      <c r="Y35" s="17"/>
      <c r="Z35" s="31"/>
      <c r="AA35" s="32" t="s">
        <v>109</v>
      </c>
      <c r="AB35" s="17">
        <v>1.0</v>
      </c>
      <c r="AC35" s="33"/>
    </row>
    <row r="36">
      <c r="A36" s="34" t="s">
        <v>110</v>
      </c>
      <c r="B36" s="16">
        <v>2015.0</v>
      </c>
      <c r="C36" s="17" t="s">
        <v>41</v>
      </c>
      <c r="D36" s="16">
        <v>34.0</v>
      </c>
      <c r="E36" s="16">
        <v>51.0</v>
      </c>
      <c r="F36" s="18" t="str">
        <f t="shared" si="1"/>
        <v>42.5</v>
      </c>
      <c r="G36" s="41">
        <v>25.0</v>
      </c>
      <c r="H36" s="19">
        <v>53.0</v>
      </c>
      <c r="I36" s="20" t="str">
        <f t="shared" si="2"/>
        <v>-28</v>
      </c>
      <c r="J36" s="21" t="str">
        <f t="shared" si="3"/>
        <v>39</v>
      </c>
      <c r="K36" s="20" t="str">
        <f t="shared" si="4"/>
        <v>3.5</v>
      </c>
      <c r="L36" s="17" t="s">
        <v>111</v>
      </c>
      <c r="M36" s="22">
        <v>3901815.0</v>
      </c>
      <c r="N36" s="35" t="str">
        <f t="shared" si="8"/>
        <v>3.90</v>
      </c>
      <c r="O36" s="28">
        <v>7889395.0</v>
      </c>
      <c r="P36" s="35" t="str">
        <f t="shared" si="9"/>
        <v>7.89</v>
      </c>
      <c r="Q36" s="36" t="str">
        <f t="shared" si="13"/>
        <v>9.86</v>
      </c>
      <c r="R36" s="28">
        <v>9863545.0</v>
      </c>
      <c r="S36" s="37" t="str">
        <f t="shared" si="11"/>
        <v>17,752,940</v>
      </c>
      <c r="T36" s="38" t="str">
        <f t="shared" si="12"/>
        <v>18</v>
      </c>
      <c r="U36" s="27" t="str">
        <f t="shared" si="5"/>
        <v>55.56%</v>
      </c>
      <c r="V36" s="28">
        <v>70.0</v>
      </c>
      <c r="W36" s="29" t="str">
        <f t="shared" si="6"/>
        <v>25.36%</v>
      </c>
      <c r="X36" s="30" t="str">
        <f t="shared" si="7"/>
        <v>5.57%</v>
      </c>
      <c r="Y36" s="17"/>
      <c r="Z36" s="31"/>
      <c r="AA36" s="32" t="s">
        <v>112</v>
      </c>
      <c r="AB36" s="17">
        <v>1.0</v>
      </c>
      <c r="AC36" s="33"/>
    </row>
    <row r="37">
      <c r="A37" s="34" t="s">
        <v>113</v>
      </c>
      <c r="B37" s="16">
        <v>2015.0</v>
      </c>
      <c r="C37" s="17" t="s">
        <v>41</v>
      </c>
      <c r="D37" s="16">
        <v>16.0</v>
      </c>
      <c r="E37" s="16">
        <v>35.0</v>
      </c>
      <c r="F37" s="18" t="str">
        <f t="shared" si="1"/>
        <v>25.5</v>
      </c>
      <c r="G37" s="41">
        <v>50.0</v>
      </c>
      <c r="H37" s="19">
        <v>47.0</v>
      </c>
      <c r="I37" s="20" t="str">
        <f t="shared" si="2"/>
        <v>3</v>
      </c>
      <c r="J37" s="21" t="str">
        <f t="shared" si="3"/>
        <v>48.5</v>
      </c>
      <c r="K37" s="20" t="str">
        <f t="shared" si="4"/>
        <v>-23</v>
      </c>
      <c r="L37" s="17" t="s">
        <v>114</v>
      </c>
      <c r="M37" s="22">
        <v>1.0812861E7</v>
      </c>
      <c r="N37" s="35" t="str">
        <f t="shared" si="8"/>
        <v>10.81</v>
      </c>
      <c r="O37" s="28">
        <v>2.3520165E7</v>
      </c>
      <c r="P37" s="35" t="str">
        <f t="shared" si="9"/>
        <v>23.52</v>
      </c>
      <c r="Q37" s="36" t="str">
        <f t="shared" si="13"/>
        <v>58.85</v>
      </c>
      <c r="R37" s="28">
        <v>5.8851554E7</v>
      </c>
      <c r="S37" s="37" t="str">
        <f t="shared" si="11"/>
        <v>82,371,719</v>
      </c>
      <c r="T37" s="38" t="str">
        <f t="shared" si="12"/>
        <v>82</v>
      </c>
      <c r="U37" s="27" t="str">
        <f t="shared" si="5"/>
        <v>71.45%</v>
      </c>
      <c r="V37" s="28">
        <v>70.0</v>
      </c>
      <c r="W37" s="29" t="str">
        <f t="shared" si="6"/>
        <v>117.67%</v>
      </c>
      <c r="X37" s="30" t="str">
        <f t="shared" si="7"/>
        <v>15.45%</v>
      </c>
      <c r="Y37" s="17"/>
      <c r="Z37" s="31"/>
      <c r="AA37" s="32" t="s">
        <v>115</v>
      </c>
      <c r="AB37" s="17">
        <v>1.0</v>
      </c>
      <c r="AC37" s="33"/>
    </row>
    <row r="38">
      <c r="A38" s="34" t="s">
        <v>116</v>
      </c>
      <c r="B38" s="16">
        <v>2015.0</v>
      </c>
      <c r="C38" s="17" t="s">
        <v>37</v>
      </c>
      <c r="D38" s="16">
        <v>46.0</v>
      </c>
      <c r="E38" s="16">
        <v>48.0</v>
      </c>
      <c r="F38" s="18" t="str">
        <f t="shared" si="1"/>
        <v>47</v>
      </c>
      <c r="G38" s="41">
        <v>57.0</v>
      </c>
      <c r="H38" s="19">
        <v>64.0</v>
      </c>
      <c r="I38" s="20" t="str">
        <f t="shared" si="2"/>
        <v>-7</v>
      </c>
      <c r="J38" s="21" t="str">
        <f t="shared" si="3"/>
        <v>60.5</v>
      </c>
      <c r="K38" s="20" t="str">
        <f t="shared" si="4"/>
        <v>-13.5</v>
      </c>
      <c r="L38" s="17" t="s">
        <v>117</v>
      </c>
      <c r="M38" s="22">
        <v>3.350787E7</v>
      </c>
      <c r="N38" s="35" t="str">
        <f t="shared" si="8"/>
        <v>33.51</v>
      </c>
      <c r="O38" s="28">
        <v>8.128483E7</v>
      </c>
      <c r="P38" s="35" t="str">
        <f t="shared" si="9"/>
        <v>81.28</v>
      </c>
      <c r="Q38" s="36" t="str">
        <f t="shared" si="13"/>
        <v>132.45</v>
      </c>
      <c r="R38" s="28">
        <v>1.32449953E8</v>
      </c>
      <c r="S38" s="37" t="str">
        <f t="shared" si="11"/>
        <v>213,734,783</v>
      </c>
      <c r="T38" s="38" t="str">
        <f t="shared" si="12"/>
        <v>214</v>
      </c>
      <c r="U38" s="27" t="str">
        <f t="shared" si="5"/>
        <v>61.97%</v>
      </c>
      <c r="V38" s="28">
        <v>68.0</v>
      </c>
      <c r="W38" s="29" t="str">
        <f t="shared" si="6"/>
        <v>314.32%</v>
      </c>
      <c r="X38" s="30" t="str">
        <f t="shared" si="7"/>
        <v>49.28%</v>
      </c>
      <c r="Y38" s="17"/>
      <c r="Z38" s="31"/>
      <c r="AA38" s="32" t="s">
        <v>118</v>
      </c>
      <c r="AB38" s="17">
        <v>1.0</v>
      </c>
      <c r="AC38" s="33"/>
    </row>
    <row r="39">
      <c r="A39" s="34" t="s">
        <v>119</v>
      </c>
      <c r="B39" s="16">
        <v>2015.0</v>
      </c>
      <c r="C39" s="17" t="s">
        <v>41</v>
      </c>
      <c r="D39" s="16">
        <v>93.0</v>
      </c>
      <c r="E39" s="16">
        <v>75.0</v>
      </c>
      <c r="F39" s="18" t="str">
        <f t="shared" si="1"/>
        <v>84</v>
      </c>
      <c r="G39" s="40">
        <v>81.0</v>
      </c>
      <c r="H39" s="19">
        <v>58.0</v>
      </c>
      <c r="I39" s="20" t="str">
        <f t="shared" si="2"/>
        <v>23</v>
      </c>
      <c r="J39" s="21" t="str">
        <f t="shared" si="3"/>
        <v>69.5</v>
      </c>
      <c r="K39" s="20" t="str">
        <f t="shared" si="4"/>
        <v>14.5</v>
      </c>
      <c r="L39" s="17" t="s">
        <v>117</v>
      </c>
      <c r="M39" s="22">
        <v>2.9085719E7</v>
      </c>
      <c r="N39" s="35" t="str">
        <f t="shared" si="8"/>
        <v>29.09</v>
      </c>
      <c r="O39" s="28">
        <v>1.10825712E8</v>
      </c>
      <c r="P39" s="35" t="str">
        <f t="shared" si="9"/>
        <v>110.83</v>
      </c>
      <c r="Q39" s="36" t="str">
        <f t="shared" si="13"/>
        <v>124.84</v>
      </c>
      <c r="R39" s="28">
        <v>1.24840507E8</v>
      </c>
      <c r="S39" s="37" t="str">
        <f t="shared" si="11"/>
        <v>235,666,219</v>
      </c>
      <c r="T39" s="38" t="str">
        <f t="shared" si="12"/>
        <v>236</v>
      </c>
      <c r="U39" s="27" t="str">
        <f t="shared" si="5"/>
        <v>52.97%</v>
      </c>
      <c r="V39" s="28">
        <v>65.0</v>
      </c>
      <c r="W39" s="29" t="str">
        <f t="shared" si="6"/>
        <v>362.56%</v>
      </c>
      <c r="X39" s="30" t="str">
        <f t="shared" si="7"/>
        <v>44.75%</v>
      </c>
      <c r="Y39" s="17"/>
      <c r="Z39" s="31"/>
      <c r="AA39" s="32" t="s">
        <v>120</v>
      </c>
      <c r="AB39" s="17">
        <v>1.0</v>
      </c>
      <c r="AC39" s="33"/>
    </row>
    <row r="40">
      <c r="A40" s="34" t="s">
        <v>121</v>
      </c>
      <c r="B40" s="16">
        <v>2015.0</v>
      </c>
      <c r="C40" s="17" t="s">
        <v>37</v>
      </c>
      <c r="D40" s="16">
        <v>49.0</v>
      </c>
      <c r="E40" s="16">
        <v>43.0</v>
      </c>
      <c r="F40" s="18" t="str">
        <f t="shared" si="1"/>
        <v>46</v>
      </c>
      <c r="G40" s="41">
        <v>63.0</v>
      </c>
      <c r="H40" s="19">
        <v>65.0</v>
      </c>
      <c r="I40" s="20" t="str">
        <f t="shared" si="2"/>
        <v>-2</v>
      </c>
      <c r="J40" s="21" t="str">
        <f t="shared" si="3"/>
        <v>64</v>
      </c>
      <c r="K40" s="20" t="str">
        <f t="shared" si="4"/>
        <v>-18</v>
      </c>
      <c r="L40" s="17" t="s">
        <v>34</v>
      </c>
      <c r="M40" s="22">
        <v>3.031651E7</v>
      </c>
      <c r="N40" s="35" t="str">
        <f t="shared" si="8"/>
        <v>30.32</v>
      </c>
      <c r="O40" s="28">
        <v>7.9809643E7</v>
      </c>
      <c r="P40" s="35" t="str">
        <f t="shared" si="9"/>
        <v>79.81</v>
      </c>
      <c r="Q40" s="36" t="str">
        <f t="shared" si="13"/>
        <v>218.64</v>
      </c>
      <c r="R40" s="28">
        <v>2.18644323E8</v>
      </c>
      <c r="S40" s="37" t="str">
        <f t="shared" ref="S40:S54" si="14">SUM(O40+Q40*1000000)</f>
        <v>298,453,966</v>
      </c>
      <c r="T40" s="38" t="str">
        <f t="shared" si="12"/>
        <v>298</v>
      </c>
      <c r="U40" s="27" t="str">
        <f t="shared" si="5"/>
        <v>73.26%</v>
      </c>
      <c r="V40" s="28">
        <v>61.0</v>
      </c>
      <c r="W40" s="29" t="str">
        <f t="shared" si="6"/>
        <v>489.27%</v>
      </c>
      <c r="X40" s="30" t="str">
        <f t="shared" si="7"/>
        <v>49.70%</v>
      </c>
      <c r="Y40" s="17"/>
      <c r="Z40" s="31"/>
      <c r="AA40" s="32" t="s">
        <v>122</v>
      </c>
      <c r="AB40" s="17">
        <v>1.0</v>
      </c>
      <c r="AC40" s="33"/>
    </row>
    <row r="41">
      <c r="A41" s="34" t="s">
        <v>123</v>
      </c>
      <c r="B41" s="16">
        <v>2015.0</v>
      </c>
      <c r="C41" s="17" t="s">
        <v>29</v>
      </c>
      <c r="D41" s="16">
        <v>12.0</v>
      </c>
      <c r="E41" s="16">
        <v>27.0</v>
      </c>
      <c r="F41" s="18" t="str">
        <f t="shared" si="1"/>
        <v>19.5</v>
      </c>
      <c r="G41" s="41">
        <v>30.0</v>
      </c>
      <c r="H41" s="19">
        <v>32.0</v>
      </c>
      <c r="I41" s="20" t="str">
        <f t="shared" si="2"/>
        <v>-2</v>
      </c>
      <c r="J41" s="21" t="str">
        <f t="shared" si="3"/>
        <v>31</v>
      </c>
      <c r="K41" s="20" t="str">
        <f t="shared" si="4"/>
        <v>-11.5</v>
      </c>
      <c r="L41" s="17" t="s">
        <v>100</v>
      </c>
      <c r="M41" s="22">
        <v>4200586.0</v>
      </c>
      <c r="N41" s="35" t="str">
        <f t="shared" si="8"/>
        <v>4.20</v>
      </c>
      <c r="O41" s="28">
        <v>7696134.0</v>
      </c>
      <c r="P41" s="35" t="str">
        <f t="shared" si="9"/>
        <v>7.70</v>
      </c>
      <c r="Q41" s="36" t="str">
        <f t="shared" si="13"/>
        <v>39.58</v>
      </c>
      <c r="R41" s="28">
        <v>3.9579561E7</v>
      </c>
      <c r="S41" s="37" t="str">
        <f t="shared" si="14"/>
        <v>47,275,695</v>
      </c>
      <c r="T41" s="38" t="str">
        <f t="shared" si="12"/>
        <v>47</v>
      </c>
      <c r="U41" s="27" t="str">
        <f t="shared" si="5"/>
        <v>83.72%</v>
      </c>
      <c r="V41" s="19">
        <v>60.0</v>
      </c>
      <c r="W41" s="29" t="str">
        <f t="shared" si="6"/>
        <v>78.79%</v>
      </c>
      <c r="X41" s="30" t="str">
        <f t="shared" si="7"/>
        <v>7.00%</v>
      </c>
      <c r="Y41" s="17"/>
      <c r="Z41" s="31"/>
      <c r="AA41" s="32" t="s">
        <v>124</v>
      </c>
      <c r="AB41" s="17">
        <v>1.0</v>
      </c>
      <c r="AC41" s="33"/>
    </row>
    <row r="42">
      <c r="A42" s="34" t="s">
        <v>125</v>
      </c>
      <c r="B42" s="16">
        <v>2015.0</v>
      </c>
      <c r="C42" s="17" t="s">
        <v>126</v>
      </c>
      <c r="D42" s="16">
        <v>57.0</v>
      </c>
      <c r="E42" s="16">
        <v>55.0</v>
      </c>
      <c r="F42" s="18" t="str">
        <f t="shared" si="1"/>
        <v>56</v>
      </c>
      <c r="G42" s="40">
        <v>58.0</v>
      </c>
      <c r="H42" s="19">
        <v>67.0</v>
      </c>
      <c r="I42" s="20" t="str">
        <f t="shared" si="2"/>
        <v>-9</v>
      </c>
      <c r="J42" s="21" t="str">
        <f t="shared" si="3"/>
        <v>62.5</v>
      </c>
      <c r="K42" s="20" t="str">
        <f t="shared" si="4"/>
        <v>-6.5</v>
      </c>
      <c r="L42" s="17" t="s">
        <v>127</v>
      </c>
      <c r="M42" s="22">
        <v>1.7015168E7</v>
      </c>
      <c r="N42" s="35" t="str">
        <f t="shared" si="8"/>
        <v>17.02</v>
      </c>
      <c r="O42" s="28">
        <v>5.5343624E7</v>
      </c>
      <c r="P42" s="35" t="str">
        <f t="shared" si="9"/>
        <v>55.34</v>
      </c>
      <c r="Q42" s="36" t="str">
        <f t="shared" si="13"/>
        <v>39.77</v>
      </c>
      <c r="R42" s="28">
        <v>3.9769949E7</v>
      </c>
      <c r="S42" s="37" t="str">
        <f t="shared" si="14"/>
        <v>95,113,573</v>
      </c>
      <c r="T42" s="38" t="str">
        <f t="shared" si="12"/>
        <v>95</v>
      </c>
      <c r="U42" s="27" t="str">
        <f t="shared" si="5"/>
        <v>41.81%</v>
      </c>
      <c r="V42" s="19">
        <v>60.0</v>
      </c>
      <c r="W42" s="29" t="str">
        <f t="shared" si="6"/>
        <v>158.52%</v>
      </c>
      <c r="X42" s="30" t="str">
        <f t="shared" si="7"/>
        <v>28.36%</v>
      </c>
      <c r="Y42" s="17"/>
      <c r="Z42" s="31"/>
      <c r="AA42" s="32" t="s">
        <v>128</v>
      </c>
      <c r="AB42" s="17">
        <v>1.0</v>
      </c>
      <c r="AC42" s="33"/>
    </row>
    <row r="43">
      <c r="A43" s="34" t="s">
        <v>129</v>
      </c>
      <c r="B43" s="16">
        <v>2015.0</v>
      </c>
      <c r="C43" s="17" t="s">
        <v>29</v>
      </c>
      <c r="D43" s="16">
        <v>77.0</v>
      </c>
      <c r="E43" s="16">
        <v>60.0</v>
      </c>
      <c r="F43" s="18" t="str">
        <f t="shared" si="1"/>
        <v>68.5</v>
      </c>
      <c r="G43" s="41">
        <v>66.0</v>
      </c>
      <c r="H43" s="19">
        <v>70.0</v>
      </c>
      <c r="I43" s="20" t="str">
        <f t="shared" si="2"/>
        <v>-4</v>
      </c>
      <c r="J43" s="21" t="str">
        <f t="shared" si="3"/>
        <v>68</v>
      </c>
      <c r="K43" s="20" t="str">
        <f t="shared" si="4"/>
        <v>0.5</v>
      </c>
      <c r="L43" s="17" t="s">
        <v>130</v>
      </c>
      <c r="M43" s="22">
        <v>2.3618556E7</v>
      </c>
      <c r="N43" s="35" t="str">
        <f t="shared" si="8"/>
        <v>23.62</v>
      </c>
      <c r="O43" s="28">
        <v>5.7436461E7</v>
      </c>
      <c r="P43" s="35" t="str">
        <f t="shared" si="9"/>
        <v>57.44</v>
      </c>
      <c r="Q43" s="36" t="str">
        <f t="shared" si="13"/>
        <v>18.60</v>
      </c>
      <c r="R43" s="28">
        <v>1.86E7</v>
      </c>
      <c r="S43" s="37" t="str">
        <f t="shared" si="14"/>
        <v>76,036,461</v>
      </c>
      <c r="T43" s="38" t="str">
        <f t="shared" si="12"/>
        <v>76</v>
      </c>
      <c r="U43" s="27" t="str">
        <f t="shared" si="5"/>
        <v>24.46%</v>
      </c>
      <c r="V43" s="28">
        <v>58.0</v>
      </c>
      <c r="W43" s="29" t="str">
        <f t="shared" si="6"/>
        <v>131.10%</v>
      </c>
      <c r="X43" s="30" t="str">
        <f t="shared" si="7"/>
        <v>40.72%</v>
      </c>
      <c r="Y43" s="17"/>
      <c r="Z43" s="31"/>
      <c r="AA43" s="32" t="s">
        <v>131</v>
      </c>
      <c r="AB43" s="17">
        <v>1.0</v>
      </c>
      <c r="AC43" s="33"/>
    </row>
    <row r="44">
      <c r="A44" s="34" t="s">
        <v>132</v>
      </c>
      <c r="B44" s="16">
        <v>2015.0</v>
      </c>
      <c r="C44" s="17" t="s">
        <v>126</v>
      </c>
      <c r="D44" s="16">
        <v>72.0</v>
      </c>
      <c r="E44" s="16">
        <v>64.0</v>
      </c>
      <c r="F44" s="18" t="str">
        <f t="shared" si="1"/>
        <v>68</v>
      </c>
      <c r="G44" s="41">
        <v>73.0</v>
      </c>
      <c r="H44" s="19">
        <v>72.0</v>
      </c>
      <c r="I44" s="20" t="str">
        <f t="shared" si="2"/>
        <v>1</v>
      </c>
      <c r="J44" s="21" t="str">
        <f t="shared" si="3"/>
        <v>72.5</v>
      </c>
      <c r="K44" s="20" t="str">
        <f t="shared" si="4"/>
        <v>-4.5</v>
      </c>
      <c r="L44" s="17" t="s">
        <v>111</v>
      </c>
      <c r="M44" s="22">
        <v>1.3242895E7</v>
      </c>
      <c r="N44" s="35" t="str">
        <f t="shared" si="8"/>
        <v>13.24</v>
      </c>
      <c r="O44" s="28">
        <v>4.239091E7</v>
      </c>
      <c r="P44" s="35" t="str">
        <f t="shared" si="9"/>
        <v>42.39</v>
      </c>
      <c r="Q44" s="36" t="str">
        <f t="shared" si="13"/>
        <v>134.50</v>
      </c>
      <c r="R44" s="28">
        <v>1.3449574E8</v>
      </c>
      <c r="S44" s="37" t="str">
        <f t="shared" si="14"/>
        <v>176,886,650</v>
      </c>
      <c r="T44" s="38" t="str">
        <f t="shared" si="12"/>
        <v>177</v>
      </c>
      <c r="U44" s="27" t="str">
        <f t="shared" si="5"/>
        <v>76.03%</v>
      </c>
      <c r="V44" s="28">
        <v>55.0</v>
      </c>
      <c r="W44" s="29" t="str">
        <f t="shared" si="6"/>
        <v>321.61%</v>
      </c>
      <c r="X44" s="30" t="str">
        <f t="shared" si="7"/>
        <v>24.08%</v>
      </c>
      <c r="Y44" s="17"/>
      <c r="Z44" s="31"/>
      <c r="AA44" s="32" t="s">
        <v>133</v>
      </c>
      <c r="AB44" s="17">
        <v>1.0</v>
      </c>
      <c r="AC44" s="33"/>
    </row>
    <row r="45">
      <c r="A45" s="34" t="s">
        <v>134</v>
      </c>
      <c r="B45" s="16">
        <v>2015.0</v>
      </c>
      <c r="C45" s="17" t="s">
        <v>41</v>
      </c>
      <c r="D45" s="16">
        <v>69.0</v>
      </c>
      <c r="E45" s="16">
        <v>66.0</v>
      </c>
      <c r="F45" s="18" t="str">
        <f t="shared" si="1"/>
        <v>67.5</v>
      </c>
      <c r="G45" s="41">
        <v>62.0</v>
      </c>
      <c r="H45" s="19">
        <v>73.0</v>
      </c>
      <c r="I45" s="20" t="str">
        <f t="shared" si="2"/>
        <v>-11</v>
      </c>
      <c r="J45" s="21" t="str">
        <f t="shared" si="3"/>
        <v>67.5</v>
      </c>
      <c r="K45" s="20" t="str">
        <f t="shared" si="4"/>
        <v>0</v>
      </c>
      <c r="L45" s="17" t="s">
        <v>135</v>
      </c>
      <c r="M45" s="22">
        <v>1.314331E7</v>
      </c>
      <c r="N45" s="35" t="str">
        <f t="shared" si="8"/>
        <v>13.14</v>
      </c>
      <c r="O45" s="28">
        <v>2.7961325E7</v>
      </c>
      <c r="P45" s="35" t="str">
        <f t="shared" si="9"/>
        <v>27.96</v>
      </c>
      <c r="Q45" s="36" t="str">
        <f t="shared" si="13"/>
        <v>34.38</v>
      </c>
      <c r="R45" s="28">
        <v>3.4377759E7</v>
      </c>
      <c r="S45" s="37" t="str">
        <f t="shared" si="14"/>
        <v>62,339,084</v>
      </c>
      <c r="T45" s="38" t="str">
        <f t="shared" si="12"/>
        <v>62</v>
      </c>
      <c r="U45" s="27" t="str">
        <f t="shared" si="5"/>
        <v>55.15%</v>
      </c>
      <c r="V45" s="28">
        <v>55.0</v>
      </c>
      <c r="W45" s="29" t="str">
        <f t="shared" si="6"/>
        <v>113.34%</v>
      </c>
      <c r="X45" s="30" t="str">
        <f t="shared" si="7"/>
        <v>23.90%</v>
      </c>
      <c r="Y45" s="17"/>
      <c r="Z45" s="31"/>
      <c r="AA45" s="32" t="s">
        <v>136</v>
      </c>
      <c r="AB45" s="17">
        <v>1.0</v>
      </c>
      <c r="AC45" s="33"/>
    </row>
    <row r="46">
      <c r="A46" s="34" t="s">
        <v>137</v>
      </c>
      <c r="B46" s="16">
        <v>2015.0</v>
      </c>
      <c r="C46" s="17" t="s">
        <v>29</v>
      </c>
      <c r="D46" s="16">
        <v>76.0</v>
      </c>
      <c r="E46" s="16">
        <v>68.0</v>
      </c>
      <c r="F46" s="18" t="str">
        <f t="shared" si="1"/>
        <v>72</v>
      </c>
      <c r="G46" s="41">
        <v>97.0</v>
      </c>
      <c r="H46" s="19">
        <v>77.0</v>
      </c>
      <c r="I46" s="20" t="str">
        <f t="shared" si="2"/>
        <v>20</v>
      </c>
      <c r="J46" s="21" t="str">
        <f t="shared" si="3"/>
        <v>87</v>
      </c>
      <c r="K46" s="20" t="str">
        <f t="shared" si="4"/>
        <v>-15</v>
      </c>
      <c r="L46" s="17" t="s">
        <v>138</v>
      </c>
      <c r="M46" s="22">
        <v>2.2635037E7</v>
      </c>
      <c r="N46" s="35" t="str">
        <f t="shared" si="8"/>
        <v>22.64</v>
      </c>
      <c r="O46" s="28">
        <v>6.1853408E7</v>
      </c>
      <c r="P46" s="35" t="str">
        <f t="shared" si="9"/>
        <v>61.85</v>
      </c>
      <c r="Q46" s="36" t="str">
        <f t="shared" si="13"/>
        <v>18.50</v>
      </c>
      <c r="R46" s="28">
        <v>1.85E7</v>
      </c>
      <c r="S46" s="37" t="str">
        <f t="shared" si="14"/>
        <v>80,353,408</v>
      </c>
      <c r="T46" s="38" t="str">
        <f t="shared" si="12"/>
        <v>80</v>
      </c>
      <c r="U46" s="27" t="str">
        <f t="shared" si="5"/>
        <v>23.02%</v>
      </c>
      <c r="V46" s="28">
        <v>53.0</v>
      </c>
      <c r="W46" s="29" t="str">
        <f t="shared" si="6"/>
        <v>151.61%</v>
      </c>
      <c r="X46" s="30" t="str">
        <f t="shared" si="7"/>
        <v>42.71%</v>
      </c>
      <c r="Y46" s="17"/>
      <c r="Z46" s="31"/>
      <c r="AA46" s="32" t="s">
        <v>139</v>
      </c>
      <c r="AB46" s="17">
        <v>1.0</v>
      </c>
      <c r="AC46" s="33"/>
    </row>
    <row r="47">
      <c r="A47" s="34" t="s">
        <v>140</v>
      </c>
      <c r="B47" s="16">
        <v>2015.0</v>
      </c>
      <c r="C47" s="17" t="s">
        <v>41</v>
      </c>
      <c r="D47" s="16">
        <v>30.0</v>
      </c>
      <c r="E47" s="16">
        <v>42.0</v>
      </c>
      <c r="F47" s="18" t="str">
        <f t="shared" si="1"/>
        <v>36</v>
      </c>
      <c r="G47" s="40">
        <v>64.0</v>
      </c>
      <c r="H47" s="19">
        <v>60.0</v>
      </c>
      <c r="I47" s="20" t="str">
        <f t="shared" si="2"/>
        <v>4</v>
      </c>
      <c r="J47" s="21" t="str">
        <f t="shared" si="3"/>
        <v>62</v>
      </c>
      <c r="K47" s="20" t="str">
        <f t="shared" si="4"/>
        <v>-26</v>
      </c>
      <c r="L47" s="17" t="s">
        <v>117</v>
      </c>
      <c r="M47" s="22">
        <v>3.8740203E7</v>
      </c>
      <c r="N47" s="35" t="str">
        <f t="shared" si="8"/>
        <v>38.74</v>
      </c>
      <c r="O47" s="28">
        <v>1.43005343E8</v>
      </c>
      <c r="P47" s="35" t="str">
        <f t="shared" si="9"/>
        <v>143.01</v>
      </c>
      <c r="Q47" s="36" t="str">
        <f t="shared" si="13"/>
        <v>67.60</v>
      </c>
      <c r="R47" s="28">
        <v>6.76E7</v>
      </c>
      <c r="S47" s="37" t="str">
        <f t="shared" si="14"/>
        <v>210,605,343</v>
      </c>
      <c r="T47" s="38" t="str">
        <f t="shared" si="12"/>
        <v>211</v>
      </c>
      <c r="U47" s="27" t="str">
        <f t="shared" si="5"/>
        <v>32.10%</v>
      </c>
      <c r="V47" s="19">
        <v>50.0</v>
      </c>
      <c r="W47" s="29" t="str">
        <f t="shared" si="6"/>
        <v>421.21%</v>
      </c>
      <c r="X47" s="30" t="str">
        <f t="shared" si="7"/>
        <v>77.48%</v>
      </c>
      <c r="Y47" s="33"/>
      <c r="Z47" s="31"/>
      <c r="AA47" s="32" t="s">
        <v>141</v>
      </c>
      <c r="AB47" s="17">
        <v>1.0</v>
      </c>
      <c r="AC47" s="33"/>
    </row>
    <row r="48">
      <c r="A48" s="34" t="s">
        <v>142</v>
      </c>
      <c r="B48" s="16">
        <v>2015.0</v>
      </c>
      <c r="C48" s="17" t="s">
        <v>41</v>
      </c>
      <c r="D48" s="16">
        <v>57.0</v>
      </c>
      <c r="E48" s="16">
        <v>56.0</v>
      </c>
      <c r="F48" s="18" t="str">
        <f t="shared" si="1"/>
        <v>56.5</v>
      </c>
      <c r="G48" s="41">
        <v>54.0</v>
      </c>
      <c r="H48" s="19">
        <v>62.0</v>
      </c>
      <c r="I48" s="20" t="str">
        <f t="shared" si="2"/>
        <v>-8</v>
      </c>
      <c r="J48" s="21" t="str">
        <f t="shared" si="3"/>
        <v>58</v>
      </c>
      <c r="K48" s="20" t="str">
        <f t="shared" si="4"/>
        <v>-1.5</v>
      </c>
      <c r="L48" s="17" t="s">
        <v>117</v>
      </c>
      <c r="M48" s="22">
        <v>1.8685137E7</v>
      </c>
      <c r="N48" s="35" t="str">
        <f t="shared" si="8"/>
        <v>18.69</v>
      </c>
      <c r="O48" s="28">
        <v>5.3862963E7</v>
      </c>
      <c r="P48" s="35" t="str">
        <f t="shared" si="9"/>
        <v>53.86</v>
      </c>
      <c r="Q48" s="36" t="str">
        <f t="shared" si="13"/>
        <v>104.90</v>
      </c>
      <c r="R48" s="28">
        <v>1.049E8</v>
      </c>
      <c r="S48" s="37" t="str">
        <f t="shared" si="14"/>
        <v>158,762,963</v>
      </c>
      <c r="T48" s="38" t="str">
        <f t="shared" si="12"/>
        <v>159</v>
      </c>
      <c r="U48" s="27" t="str">
        <f t="shared" si="5"/>
        <v>66.07%</v>
      </c>
      <c r="V48" s="28">
        <v>50.0</v>
      </c>
      <c r="W48" s="29" t="str">
        <f t="shared" si="6"/>
        <v>317.53%</v>
      </c>
      <c r="X48" s="30" t="str">
        <f t="shared" si="7"/>
        <v>37.37%</v>
      </c>
      <c r="Y48" s="17"/>
      <c r="Z48" s="31"/>
      <c r="AA48" s="32" t="s">
        <v>143</v>
      </c>
      <c r="AB48" s="17">
        <v>1.0</v>
      </c>
      <c r="AC48" s="33"/>
    </row>
    <row r="49">
      <c r="A49" s="34" t="s">
        <v>144</v>
      </c>
      <c r="B49" s="16">
        <v>2015.0</v>
      </c>
      <c r="C49" s="17" t="s">
        <v>41</v>
      </c>
      <c r="D49" s="16">
        <v>60.0</v>
      </c>
      <c r="E49" s="16">
        <v>59.0</v>
      </c>
      <c r="F49" s="18" t="str">
        <f t="shared" si="1"/>
        <v>59.5</v>
      </c>
      <c r="G49" s="41">
        <v>58.0</v>
      </c>
      <c r="H49" s="19">
        <v>75.0</v>
      </c>
      <c r="I49" s="20" t="str">
        <f t="shared" si="2"/>
        <v>-17</v>
      </c>
      <c r="J49" s="21" t="str">
        <f t="shared" si="3"/>
        <v>66.5</v>
      </c>
      <c r="K49" s="20" t="str">
        <f t="shared" si="4"/>
        <v>-7</v>
      </c>
      <c r="L49" s="17" t="s">
        <v>38</v>
      </c>
      <c r="M49" s="22">
        <v>1.1012305E7</v>
      </c>
      <c r="N49" s="35" t="str">
        <f t="shared" si="8"/>
        <v>11.01</v>
      </c>
      <c r="O49" s="28">
        <v>2.6461644E7</v>
      </c>
      <c r="P49" s="35" t="str">
        <f t="shared" si="9"/>
        <v>26.46</v>
      </c>
      <c r="Q49" s="36" t="str">
        <f t="shared" si="13"/>
        <v>45.10</v>
      </c>
      <c r="R49" s="28">
        <v>4.51E7</v>
      </c>
      <c r="S49" s="37" t="str">
        <f t="shared" si="14"/>
        <v>71,561,644</v>
      </c>
      <c r="T49" s="38" t="str">
        <f t="shared" si="12"/>
        <v>72</v>
      </c>
      <c r="U49" s="27" t="str">
        <f t="shared" si="5"/>
        <v>63.02%</v>
      </c>
      <c r="V49" s="28">
        <v>50.0</v>
      </c>
      <c r="W49" s="29" t="str">
        <f t="shared" si="6"/>
        <v>143.12%</v>
      </c>
      <c r="X49" s="30" t="str">
        <f t="shared" si="7"/>
        <v>22.02%</v>
      </c>
      <c r="Y49" s="17"/>
      <c r="Z49" s="31"/>
      <c r="AA49" s="32" t="s">
        <v>145</v>
      </c>
      <c r="AB49" s="17">
        <v>1.0</v>
      </c>
      <c r="AC49" s="33"/>
    </row>
    <row r="50">
      <c r="A50" s="34" t="s">
        <v>146</v>
      </c>
      <c r="B50" s="16">
        <v>2015.0</v>
      </c>
      <c r="C50" s="17" t="s">
        <v>29</v>
      </c>
      <c r="D50" s="16">
        <v>31.0</v>
      </c>
      <c r="E50" s="16">
        <v>41.0</v>
      </c>
      <c r="F50" s="18" t="str">
        <f t="shared" si="1"/>
        <v>36</v>
      </c>
      <c r="G50" s="41">
        <v>57.0</v>
      </c>
      <c r="H50" s="19">
        <v>73.0</v>
      </c>
      <c r="I50" s="20" t="str">
        <f t="shared" si="2"/>
        <v>-16</v>
      </c>
      <c r="J50" s="21" t="str">
        <f t="shared" si="3"/>
        <v>65</v>
      </c>
      <c r="K50" s="20" t="str">
        <f t="shared" si="4"/>
        <v>-29</v>
      </c>
      <c r="L50" s="17" t="s">
        <v>147</v>
      </c>
      <c r="M50" s="22">
        <v>1.3346782E7</v>
      </c>
      <c r="N50" s="35" t="str">
        <f t="shared" si="8"/>
        <v>13.35</v>
      </c>
      <c r="O50" s="28">
        <v>3.1569268E7</v>
      </c>
      <c r="P50" s="35" t="str">
        <f t="shared" si="9"/>
        <v>31.57</v>
      </c>
      <c r="Q50" s="36" t="str">
        <f t="shared" si="13"/>
        <v>70.50</v>
      </c>
      <c r="R50" s="28">
        <v>7.05E7</v>
      </c>
      <c r="S50" s="37" t="str">
        <f t="shared" si="14"/>
        <v>102,069,268</v>
      </c>
      <c r="T50" s="38" t="str">
        <f t="shared" si="12"/>
        <v>102</v>
      </c>
      <c r="U50" s="27" t="str">
        <f t="shared" si="5"/>
        <v>69.07%</v>
      </c>
      <c r="V50" s="28">
        <v>49.0</v>
      </c>
      <c r="W50" s="29" t="str">
        <f t="shared" si="6"/>
        <v>208.30%</v>
      </c>
      <c r="X50" s="30" t="str">
        <f t="shared" si="7"/>
        <v>27.24%</v>
      </c>
      <c r="Y50" s="17"/>
      <c r="Z50" s="31"/>
      <c r="AA50" s="32" t="s">
        <v>148</v>
      </c>
      <c r="AB50" s="17">
        <v>1.0</v>
      </c>
      <c r="AC50" s="33"/>
    </row>
    <row r="51">
      <c r="A51" s="34" t="s">
        <v>149</v>
      </c>
      <c r="B51" s="16">
        <v>2015.0</v>
      </c>
      <c r="C51" s="17" t="s">
        <v>41</v>
      </c>
      <c r="D51" s="16">
        <v>77.0</v>
      </c>
      <c r="E51" s="16">
        <v>69.0</v>
      </c>
      <c r="F51" s="18" t="str">
        <f t="shared" si="1"/>
        <v>73</v>
      </c>
      <c r="G51" s="40">
        <v>77.0</v>
      </c>
      <c r="H51" s="19">
        <v>74.0</v>
      </c>
      <c r="I51" s="20" t="str">
        <f t="shared" si="2"/>
        <v>3</v>
      </c>
      <c r="J51" s="21" t="str">
        <f t="shared" si="3"/>
        <v>75.5</v>
      </c>
      <c r="K51" s="20" t="str">
        <f t="shared" si="4"/>
        <v>-2.5</v>
      </c>
      <c r="L51" s="17" t="s">
        <v>150</v>
      </c>
      <c r="M51" s="22">
        <v>4610676.0</v>
      </c>
      <c r="N51" s="35" t="str">
        <f t="shared" si="8"/>
        <v>4.61</v>
      </c>
      <c r="O51" s="28">
        <v>5.2316982E7</v>
      </c>
      <c r="P51" s="35" t="str">
        <f t="shared" si="9"/>
        <v>52.32</v>
      </c>
      <c r="Q51" s="36" t="str">
        <f t="shared" si="13"/>
        <v>51.01</v>
      </c>
      <c r="R51" s="28">
        <v>5.1007561E7</v>
      </c>
      <c r="S51" s="37" t="str">
        <f t="shared" si="14"/>
        <v>103,324,543</v>
      </c>
      <c r="T51" s="38" t="str">
        <f t="shared" si="12"/>
        <v>103</v>
      </c>
      <c r="U51" s="27" t="str">
        <f t="shared" si="5"/>
        <v>49.37%</v>
      </c>
      <c r="V51" s="19">
        <v>44.0</v>
      </c>
      <c r="W51" s="29" t="str">
        <f t="shared" si="6"/>
        <v>234.83%</v>
      </c>
      <c r="X51" s="30" t="str">
        <f t="shared" si="7"/>
        <v>10.48%</v>
      </c>
      <c r="Y51" s="17"/>
      <c r="Z51" s="31"/>
      <c r="AA51" s="32" t="s">
        <v>151</v>
      </c>
      <c r="AB51" s="17">
        <v>1.0</v>
      </c>
      <c r="AC51" s="33"/>
    </row>
    <row r="52">
      <c r="A52" s="34" t="s">
        <v>152</v>
      </c>
      <c r="B52" s="16">
        <v>2015.0</v>
      </c>
      <c r="C52" s="17" t="s">
        <v>29</v>
      </c>
      <c r="D52" s="16">
        <v>24.0</v>
      </c>
      <c r="E52" s="16">
        <v>46.0</v>
      </c>
      <c r="F52" s="18" t="str">
        <f t="shared" si="1"/>
        <v>35</v>
      </c>
      <c r="G52" s="40">
        <v>42.0</v>
      </c>
      <c r="H52" s="19">
        <v>31.0</v>
      </c>
      <c r="I52" s="20" t="str">
        <f t="shared" si="2"/>
        <v>11</v>
      </c>
      <c r="J52" s="21" t="str">
        <f t="shared" si="3"/>
        <v>36.5</v>
      </c>
      <c r="K52" s="20" t="str">
        <f t="shared" si="4"/>
        <v>-1.5</v>
      </c>
      <c r="L52" s="17" t="s">
        <v>153</v>
      </c>
      <c r="M52" s="22">
        <v>8.517145E7</v>
      </c>
      <c r="N52" s="35" t="str">
        <f t="shared" si="8"/>
        <v>85.17</v>
      </c>
      <c r="O52" s="28">
        <v>1.6616723E8</v>
      </c>
      <c r="P52" s="35" t="str">
        <f t="shared" si="9"/>
        <v>166.17</v>
      </c>
      <c r="Q52" s="36" t="str">
        <f t="shared" si="13"/>
        <v>403.48</v>
      </c>
      <c r="R52" s="28">
        <v>4.03484237E8</v>
      </c>
      <c r="S52" s="37" t="str">
        <f t="shared" si="14"/>
        <v>569,651,467</v>
      </c>
      <c r="T52" s="38" t="str">
        <f t="shared" si="12"/>
        <v>570</v>
      </c>
      <c r="U52" s="27" t="str">
        <f t="shared" si="5"/>
        <v>70.83%</v>
      </c>
      <c r="V52" s="22">
        <v>40.0</v>
      </c>
      <c r="W52" s="29" t="str">
        <f t="shared" si="6"/>
        <v>1424.13%</v>
      </c>
      <c r="X52" s="30" t="str">
        <f t="shared" si="7"/>
        <v>212.93%</v>
      </c>
      <c r="Y52" s="17"/>
      <c r="Z52" s="31"/>
      <c r="AA52" s="32" t="s">
        <v>154</v>
      </c>
      <c r="AB52" s="17">
        <v>1.0</v>
      </c>
      <c r="AC52" s="33"/>
    </row>
    <row r="53">
      <c r="A53" s="34" t="s">
        <v>155</v>
      </c>
      <c r="B53" s="16">
        <v>2015.0</v>
      </c>
      <c r="C53" s="17" t="s">
        <v>29</v>
      </c>
      <c r="D53" s="16">
        <v>16.0</v>
      </c>
      <c r="E53" s="16">
        <v>39.0</v>
      </c>
      <c r="F53" s="18" t="str">
        <f t="shared" si="1"/>
        <v>27.5</v>
      </c>
      <c r="G53" s="41">
        <v>34.0</v>
      </c>
      <c r="H53" s="19">
        <v>45.0</v>
      </c>
      <c r="I53" s="20" t="str">
        <f t="shared" si="2"/>
        <v>-11</v>
      </c>
      <c r="J53" s="21" t="str">
        <f t="shared" si="3"/>
        <v>39.5</v>
      </c>
      <c r="K53" s="20" t="str">
        <f t="shared" si="4"/>
        <v>-12</v>
      </c>
      <c r="L53" s="17" t="s">
        <v>111</v>
      </c>
      <c r="M53" s="22">
        <v>5028702.0</v>
      </c>
      <c r="N53" s="35" t="str">
        <f t="shared" si="8"/>
        <v>5.03</v>
      </c>
      <c r="O53" s="28">
        <v>1.0664749E7</v>
      </c>
      <c r="P53" s="35" t="str">
        <f t="shared" si="9"/>
        <v>10.66</v>
      </c>
      <c r="Q53" s="28">
        <v>5.9</v>
      </c>
      <c r="R53" s="28" t="str">
        <f>SUM(Q53*1000000)</f>
        <v>5900000</v>
      </c>
      <c r="S53" s="37" t="str">
        <f t="shared" si="14"/>
        <v>16,564,749</v>
      </c>
      <c r="T53" s="38" t="str">
        <f t="shared" si="12"/>
        <v>17</v>
      </c>
      <c r="U53" s="27" t="str">
        <f t="shared" si="5"/>
        <v>35.62%</v>
      </c>
      <c r="V53" s="28">
        <v>40.0</v>
      </c>
      <c r="W53" s="29" t="str">
        <f t="shared" si="6"/>
        <v>41.41%</v>
      </c>
      <c r="X53" s="30" t="str">
        <f t="shared" si="7"/>
        <v>12.57%</v>
      </c>
      <c r="Y53" s="17"/>
      <c r="Z53" s="31"/>
      <c r="AA53" s="32" t="s">
        <v>156</v>
      </c>
      <c r="AB53" s="17">
        <v>1.0</v>
      </c>
      <c r="AC53" s="33"/>
    </row>
    <row r="54">
      <c r="A54" s="34" t="s">
        <v>157</v>
      </c>
      <c r="B54" s="16">
        <v>2015.0</v>
      </c>
      <c r="C54" s="17" t="s">
        <v>29</v>
      </c>
      <c r="D54" s="16">
        <v>27.0</v>
      </c>
      <c r="E54" s="16">
        <v>36.0</v>
      </c>
      <c r="F54" s="18" t="str">
        <f t="shared" si="1"/>
        <v>31.5</v>
      </c>
      <c r="G54" s="40">
        <v>42.0</v>
      </c>
      <c r="H54" s="19">
        <v>53.0</v>
      </c>
      <c r="I54" s="20" t="str">
        <f t="shared" si="2"/>
        <v>-11</v>
      </c>
      <c r="J54" s="21" t="str">
        <f t="shared" si="3"/>
        <v>47.5</v>
      </c>
      <c r="K54" s="20" t="str">
        <f t="shared" si="4"/>
        <v>-16</v>
      </c>
      <c r="L54" s="17" t="s">
        <v>89</v>
      </c>
      <c r="M54" s="22">
        <v>2469341.0</v>
      </c>
      <c r="N54" s="35" t="str">
        <f t="shared" si="8"/>
        <v>2.47</v>
      </c>
      <c r="O54" s="28">
        <v>5773519.0</v>
      </c>
      <c r="P54" s="35" t="str">
        <f t="shared" si="9"/>
        <v>5.77</v>
      </c>
      <c r="Q54" s="36" t="str">
        <f>R54/1000000</f>
        <v>27.36</v>
      </c>
      <c r="R54" s="28">
        <v>2.7363123E7</v>
      </c>
      <c r="S54" s="37" t="str">
        <f t="shared" si="14"/>
        <v>33,136,642</v>
      </c>
      <c r="T54" s="38" t="str">
        <f t="shared" si="12"/>
        <v>33</v>
      </c>
      <c r="U54" s="27" t="str">
        <f t="shared" si="5"/>
        <v>82.58%</v>
      </c>
      <c r="V54" s="22">
        <v>40.0</v>
      </c>
      <c r="W54" s="29" t="str">
        <f t="shared" si="6"/>
        <v>82.84%</v>
      </c>
      <c r="X54" s="30" t="str">
        <f t="shared" si="7"/>
        <v>6.17%</v>
      </c>
      <c r="Y54" s="17"/>
      <c r="Z54" s="31"/>
      <c r="AA54" s="32" t="s">
        <v>158</v>
      </c>
      <c r="AB54" s="17">
        <v>1.0</v>
      </c>
      <c r="AC54" s="33"/>
    </row>
    <row r="55">
      <c r="A55" s="34" t="s">
        <v>159</v>
      </c>
      <c r="B55" s="16">
        <v>2015.0</v>
      </c>
      <c r="C55" s="17" t="s">
        <v>126</v>
      </c>
      <c r="D55" s="16">
        <v>92.0</v>
      </c>
      <c r="E55" s="16">
        <v>81.0</v>
      </c>
      <c r="F55" s="18" t="str">
        <f t="shared" si="1"/>
        <v>86.5</v>
      </c>
      <c r="G55" s="41">
        <v>98.0</v>
      </c>
      <c r="H55" s="19">
        <v>80.0</v>
      </c>
      <c r="I55" s="20" t="str">
        <f t="shared" si="2"/>
        <v>18</v>
      </c>
      <c r="J55" s="21" t="str">
        <f t="shared" si="3"/>
        <v>89</v>
      </c>
      <c r="K55" s="20" t="str">
        <f t="shared" si="4"/>
        <v>-2.5</v>
      </c>
      <c r="L55" s="17" t="s">
        <v>160</v>
      </c>
      <c r="M55" s="22">
        <v>1.5371203E7</v>
      </c>
      <c r="N55" s="35" t="str">
        <f t="shared" si="8"/>
        <v>15.37</v>
      </c>
      <c r="O55" s="28">
        <v>7.2232E7</v>
      </c>
      <c r="P55" s="35" t="str">
        <f t="shared" si="9"/>
        <v>72.23</v>
      </c>
      <c r="Q55" s="36">
        <v>92.1</v>
      </c>
      <c r="R55" s="28">
        <v>9.21E7</v>
      </c>
      <c r="S55" s="37" t="str">
        <f t="shared" ref="S55:S56" si="15">SUM(O55+(Q55*1000000))</f>
        <v>164,332,000</v>
      </c>
      <c r="T55" s="38" t="str">
        <f t="shared" si="12"/>
        <v>164</v>
      </c>
      <c r="U55" s="27" t="str">
        <f t="shared" si="5"/>
        <v>56.05%</v>
      </c>
      <c r="V55" s="28">
        <v>40.0</v>
      </c>
      <c r="W55" s="29" t="str">
        <f t="shared" si="6"/>
        <v>410.83%</v>
      </c>
      <c r="X55" s="30" t="str">
        <f t="shared" si="7"/>
        <v>38.43%</v>
      </c>
      <c r="Y55" s="17"/>
      <c r="Z55" s="31"/>
      <c r="AA55" s="32" t="s">
        <v>161</v>
      </c>
      <c r="AB55" s="17">
        <v>1.0</v>
      </c>
      <c r="AC55" s="33"/>
    </row>
    <row r="56">
      <c r="A56" s="34" t="s">
        <v>162</v>
      </c>
      <c r="B56" s="16">
        <v>2015.0</v>
      </c>
      <c r="C56" s="17" t="s">
        <v>41</v>
      </c>
      <c r="D56" s="16">
        <v>29.0</v>
      </c>
      <c r="E56" s="16">
        <v>34.0</v>
      </c>
      <c r="F56" s="18" t="str">
        <f t="shared" si="1"/>
        <v>31.5</v>
      </c>
      <c r="G56" s="41">
        <v>48.0</v>
      </c>
      <c r="H56" s="28">
        <v>38.0</v>
      </c>
      <c r="I56" s="20" t="str">
        <f t="shared" si="2"/>
        <v>10</v>
      </c>
      <c r="J56" s="21" t="str">
        <f t="shared" si="3"/>
        <v>43</v>
      </c>
      <c r="K56" s="20" t="str">
        <f t="shared" si="4"/>
        <v>-11.5</v>
      </c>
      <c r="L56" s="17" t="s">
        <v>117</v>
      </c>
      <c r="M56" s="22">
        <v>3.3803253E7</v>
      </c>
      <c r="N56" s="35" t="str">
        <f t="shared" si="8"/>
        <v>33.80</v>
      </c>
      <c r="O56" s="24">
        <v>9.0411453E7</v>
      </c>
      <c r="P56" s="35" t="str">
        <f t="shared" si="9"/>
        <v>90.41</v>
      </c>
      <c r="Q56" s="36" t="str">
        <f t="shared" ref="Q56:Q70" si="16">R56/1000000</f>
        <v>21.30</v>
      </c>
      <c r="R56" s="24">
        <v>2.13E7</v>
      </c>
      <c r="S56" s="37" t="str">
        <f t="shared" si="15"/>
        <v>111,711,453</v>
      </c>
      <c r="T56" s="38" t="str">
        <f t="shared" si="12"/>
        <v>112</v>
      </c>
      <c r="U56" s="27" t="str">
        <f t="shared" si="5"/>
        <v>19.07%</v>
      </c>
      <c r="V56" s="28">
        <v>40.0</v>
      </c>
      <c r="W56" s="29" t="str">
        <f t="shared" si="6"/>
        <v>279.28%</v>
      </c>
      <c r="X56" s="30" t="str">
        <f t="shared" si="7"/>
        <v>84.51%</v>
      </c>
      <c r="Y56" s="17"/>
      <c r="Z56" s="31"/>
      <c r="AA56" s="32" t="s">
        <v>163</v>
      </c>
      <c r="AB56" s="17">
        <v>1.0</v>
      </c>
      <c r="AC56" s="33"/>
    </row>
    <row r="57">
      <c r="A57" s="34" t="s">
        <v>164</v>
      </c>
      <c r="B57" s="16">
        <v>2015.0</v>
      </c>
      <c r="C57" s="17" t="s">
        <v>41</v>
      </c>
      <c r="D57" s="16">
        <v>19.0</v>
      </c>
      <c r="E57" s="16">
        <v>40.0</v>
      </c>
      <c r="F57" s="18" t="str">
        <f t="shared" si="1"/>
        <v>29.5</v>
      </c>
      <c r="G57" s="41">
        <v>31.0</v>
      </c>
      <c r="H57" s="19">
        <v>44.0</v>
      </c>
      <c r="I57" s="20" t="str">
        <f t="shared" si="2"/>
        <v>-13</v>
      </c>
      <c r="J57" s="21" t="str">
        <f t="shared" si="3"/>
        <v>37.5</v>
      </c>
      <c r="K57" s="20" t="str">
        <f t="shared" si="4"/>
        <v>-8</v>
      </c>
      <c r="L57" s="17" t="s">
        <v>127</v>
      </c>
      <c r="M57" s="22">
        <v>9670235.0</v>
      </c>
      <c r="N57" s="35" t="str">
        <f t="shared" si="8"/>
        <v>9.67</v>
      </c>
      <c r="O57" s="28">
        <v>2.1067116E7</v>
      </c>
      <c r="P57" s="35" t="str">
        <f t="shared" si="9"/>
        <v>21.07</v>
      </c>
      <c r="Q57" s="36" t="str">
        <f t="shared" si="16"/>
        <v>5.18</v>
      </c>
      <c r="R57" s="28">
        <v>5182904.0</v>
      </c>
      <c r="S57" s="37" t="str">
        <f t="shared" ref="S57:S112" si="17">SUM(O57+Q57*1000000)</f>
        <v>26,250,020</v>
      </c>
      <c r="T57" s="38" t="str">
        <f t="shared" si="12"/>
        <v>26</v>
      </c>
      <c r="U57" s="27" t="str">
        <f t="shared" si="5"/>
        <v>19.74%</v>
      </c>
      <c r="V57" s="28">
        <v>37.0</v>
      </c>
      <c r="W57" s="29" t="str">
        <f t="shared" si="6"/>
        <v>70.95%</v>
      </c>
      <c r="X57" s="30" t="str">
        <f t="shared" si="7"/>
        <v>26.14%</v>
      </c>
      <c r="Y57" s="17"/>
      <c r="Z57" s="31"/>
      <c r="AA57" s="32" t="s">
        <v>165</v>
      </c>
      <c r="AB57" s="17">
        <v>1.0</v>
      </c>
      <c r="AC57" s="33"/>
    </row>
    <row r="58">
      <c r="A58" s="34" t="s">
        <v>166</v>
      </c>
      <c r="B58" s="16">
        <v>2015.0</v>
      </c>
      <c r="C58" s="17" t="s">
        <v>41</v>
      </c>
      <c r="D58" s="16">
        <v>28.0</v>
      </c>
      <c r="E58" s="16">
        <v>42.0</v>
      </c>
      <c r="F58" s="18" t="str">
        <f t="shared" si="1"/>
        <v>35</v>
      </c>
      <c r="G58" s="41">
        <v>89.0</v>
      </c>
      <c r="H58" s="19">
        <v>44.0</v>
      </c>
      <c r="I58" s="20" t="str">
        <f t="shared" si="2"/>
        <v>45</v>
      </c>
      <c r="J58" s="21" t="str">
        <f t="shared" si="3"/>
        <v>66.5</v>
      </c>
      <c r="K58" s="20" t="str">
        <f t="shared" si="4"/>
        <v>-31.5</v>
      </c>
      <c r="L58" s="17" t="s">
        <v>117</v>
      </c>
      <c r="M58" s="22">
        <v>5002521.0</v>
      </c>
      <c r="N58" s="35" t="str">
        <f t="shared" si="8"/>
        <v>5.00</v>
      </c>
      <c r="O58" s="28">
        <v>5002521.0</v>
      </c>
      <c r="P58" s="35" t="str">
        <f t="shared" si="9"/>
        <v>5.00</v>
      </c>
      <c r="Q58" s="36" t="str">
        <f t="shared" si="16"/>
        <v>4.58</v>
      </c>
      <c r="R58" s="28">
        <v>4577251.0</v>
      </c>
      <c r="S58" s="37" t="str">
        <f t="shared" si="17"/>
        <v>9,579,772</v>
      </c>
      <c r="T58" s="38" t="str">
        <f t="shared" si="12"/>
        <v>10</v>
      </c>
      <c r="U58" s="27" t="str">
        <f t="shared" si="5"/>
        <v>47.78%</v>
      </c>
      <c r="V58" s="28">
        <v>37.0</v>
      </c>
      <c r="W58" s="29" t="str">
        <f t="shared" si="6"/>
        <v>25.89%</v>
      </c>
      <c r="X58" s="30" t="str">
        <f t="shared" si="7"/>
        <v>13.52%</v>
      </c>
      <c r="Y58" s="17"/>
      <c r="Z58" s="31"/>
      <c r="AA58" s="32" t="s">
        <v>167</v>
      </c>
      <c r="AB58" s="17">
        <v>1.0</v>
      </c>
      <c r="AC58" s="33"/>
    </row>
    <row r="59">
      <c r="A59" s="34" t="s">
        <v>168</v>
      </c>
      <c r="B59" s="16">
        <v>2015.0</v>
      </c>
      <c r="C59" s="17" t="s">
        <v>37</v>
      </c>
      <c r="D59" s="16">
        <v>93.0</v>
      </c>
      <c r="E59" s="16">
        <v>82.0</v>
      </c>
      <c r="F59" s="18" t="str">
        <f t="shared" si="1"/>
        <v>87.5</v>
      </c>
      <c r="G59" s="40">
        <v>92.0</v>
      </c>
      <c r="H59" s="19">
        <v>86.0</v>
      </c>
      <c r="I59" s="20" t="str">
        <f t="shared" si="2"/>
        <v>6</v>
      </c>
      <c r="J59" s="21" t="str">
        <f t="shared" si="3"/>
        <v>89</v>
      </c>
      <c r="K59" s="20" t="str">
        <f t="shared" si="4"/>
        <v>-1.5</v>
      </c>
      <c r="L59" s="17" t="s">
        <v>89</v>
      </c>
      <c r="M59" s="22">
        <v>2.9632823E7</v>
      </c>
      <c r="N59" s="35" t="str">
        <f t="shared" si="8"/>
        <v>29.63</v>
      </c>
      <c r="O59" s="28">
        <v>9.6986653E7</v>
      </c>
      <c r="P59" s="35" t="str">
        <f t="shared" si="9"/>
        <v>96.99</v>
      </c>
      <c r="Q59" s="36" t="str">
        <f t="shared" si="16"/>
        <v>10.20</v>
      </c>
      <c r="R59" s="28">
        <v>1.02E7</v>
      </c>
      <c r="S59" s="37" t="str">
        <f t="shared" si="17"/>
        <v>107,186,653</v>
      </c>
      <c r="T59" s="38" t="str">
        <f t="shared" si="12"/>
        <v>107</v>
      </c>
      <c r="U59" s="27" t="str">
        <f t="shared" si="5"/>
        <v>9.52%</v>
      </c>
      <c r="V59" s="19">
        <v>37.0</v>
      </c>
      <c r="W59" s="29" t="str">
        <f t="shared" si="6"/>
        <v>289.69%</v>
      </c>
      <c r="X59" s="30" t="str">
        <f t="shared" si="7"/>
        <v>80.09%</v>
      </c>
      <c r="Y59" s="17"/>
      <c r="Z59" s="31"/>
      <c r="AA59" s="32" t="s">
        <v>169</v>
      </c>
      <c r="AB59" s="17">
        <v>1.0</v>
      </c>
      <c r="AC59" s="33"/>
    </row>
    <row r="60">
      <c r="A60" s="34" t="s">
        <v>170</v>
      </c>
      <c r="B60" s="16">
        <v>2015.0</v>
      </c>
      <c r="C60" s="17" t="s">
        <v>29</v>
      </c>
      <c r="D60" s="16">
        <v>7.0</v>
      </c>
      <c r="E60" s="16">
        <v>28.0</v>
      </c>
      <c r="F60" s="18" t="str">
        <f t="shared" si="1"/>
        <v>17.5</v>
      </c>
      <c r="G60" s="41">
        <v>47.0</v>
      </c>
      <c r="H60" s="19">
        <v>37.0</v>
      </c>
      <c r="I60" s="20" t="str">
        <f t="shared" si="2"/>
        <v>10</v>
      </c>
      <c r="J60" s="21" t="str">
        <f t="shared" si="3"/>
        <v>42</v>
      </c>
      <c r="K60" s="20" t="str">
        <f t="shared" si="4"/>
        <v>-24.5</v>
      </c>
      <c r="L60" s="17" t="s">
        <v>34</v>
      </c>
      <c r="M60" s="22">
        <v>8326530.0</v>
      </c>
      <c r="N60" s="35" t="str">
        <f t="shared" si="8"/>
        <v>8.33</v>
      </c>
      <c r="O60" s="28">
        <v>2.246745E7</v>
      </c>
      <c r="P60" s="35" t="str">
        <f t="shared" si="9"/>
        <v>22.47</v>
      </c>
      <c r="Q60" s="36" t="str">
        <f t="shared" si="16"/>
        <v>59.79</v>
      </c>
      <c r="R60" s="28">
        <v>5.9792987E7</v>
      </c>
      <c r="S60" s="37" t="str">
        <f t="shared" si="17"/>
        <v>82,260,437</v>
      </c>
      <c r="T60" s="38" t="str">
        <f t="shared" si="12"/>
        <v>82</v>
      </c>
      <c r="U60" s="27" t="str">
        <f t="shared" si="5"/>
        <v>72.69%</v>
      </c>
      <c r="V60" s="19">
        <v>35.0</v>
      </c>
      <c r="W60" s="29" t="str">
        <f t="shared" si="6"/>
        <v>235.03%</v>
      </c>
      <c r="X60" s="30" t="str">
        <f t="shared" si="7"/>
        <v>23.79%</v>
      </c>
      <c r="Y60" s="17"/>
      <c r="Z60" s="31"/>
      <c r="AA60" s="32" t="s">
        <v>171</v>
      </c>
      <c r="AB60" s="17">
        <v>1.0</v>
      </c>
      <c r="AC60" s="33"/>
    </row>
    <row r="61">
      <c r="A61" s="34" t="s">
        <v>172</v>
      </c>
      <c r="B61" s="16">
        <v>2015.0</v>
      </c>
      <c r="C61" s="17" t="s">
        <v>126</v>
      </c>
      <c r="D61" s="16">
        <v>86.0</v>
      </c>
      <c r="E61" s="16">
        <v>70.0</v>
      </c>
      <c r="F61" s="18" t="str">
        <f t="shared" si="1"/>
        <v>78</v>
      </c>
      <c r="G61" s="41">
        <v>84.0</v>
      </c>
      <c r="H61" s="19">
        <v>74.0</v>
      </c>
      <c r="I61" s="20" t="str">
        <f t="shared" si="2"/>
        <v>10</v>
      </c>
      <c r="J61" s="21" t="str">
        <f t="shared" si="3"/>
        <v>79</v>
      </c>
      <c r="K61" s="20" t="str">
        <f t="shared" si="4"/>
        <v>-1</v>
      </c>
      <c r="L61" s="17" t="s">
        <v>173</v>
      </c>
      <c r="M61" s="22">
        <v>3719177.0</v>
      </c>
      <c r="N61" s="35" t="str">
        <f t="shared" si="8"/>
        <v>3.72</v>
      </c>
      <c r="O61" s="28">
        <v>1.0137502E7</v>
      </c>
      <c r="P61" s="35" t="str">
        <f t="shared" si="9"/>
        <v>10.14</v>
      </c>
      <c r="Q61" s="36" t="str">
        <f t="shared" si="16"/>
        <v>41.10</v>
      </c>
      <c r="R61" s="28">
        <v>4.1101314E7</v>
      </c>
      <c r="S61" s="37" t="str">
        <f t="shared" si="17"/>
        <v>51,238,816</v>
      </c>
      <c r="T61" s="38" t="str">
        <f t="shared" si="12"/>
        <v>51</v>
      </c>
      <c r="U61" s="27" t="str">
        <f t="shared" si="5"/>
        <v>80.22%</v>
      </c>
      <c r="V61" s="19">
        <v>35.0</v>
      </c>
      <c r="W61" s="29" t="str">
        <f t="shared" si="6"/>
        <v>146.40%</v>
      </c>
      <c r="X61" s="30" t="str">
        <f t="shared" si="7"/>
        <v>10.63%</v>
      </c>
      <c r="Y61" s="17"/>
      <c r="Z61" s="31"/>
      <c r="AA61" s="32" t="s">
        <v>174</v>
      </c>
      <c r="AB61" s="17">
        <v>1.0</v>
      </c>
      <c r="AC61" s="33"/>
    </row>
    <row r="62">
      <c r="A62" s="34" t="s">
        <v>175</v>
      </c>
      <c r="B62" s="16">
        <v>2015.0</v>
      </c>
      <c r="C62" s="17" t="s">
        <v>176</v>
      </c>
      <c r="D62" s="16">
        <v>60.0</v>
      </c>
      <c r="E62" s="16">
        <v>56.0</v>
      </c>
      <c r="F62" s="18" t="str">
        <f t="shared" si="1"/>
        <v>58</v>
      </c>
      <c r="G62" s="40">
        <v>76.0</v>
      </c>
      <c r="H62" s="19">
        <v>62.0</v>
      </c>
      <c r="I62" s="20" t="str">
        <f t="shared" si="2"/>
        <v>14</v>
      </c>
      <c r="J62" s="21" t="str">
        <f t="shared" si="3"/>
        <v>69</v>
      </c>
      <c r="K62" s="20" t="str">
        <f t="shared" si="4"/>
        <v>-11</v>
      </c>
      <c r="L62" s="17" t="s">
        <v>89</v>
      </c>
      <c r="M62" s="22">
        <v>1.05E7</v>
      </c>
      <c r="N62" s="35" t="str">
        <f t="shared" si="8"/>
        <v>10.50</v>
      </c>
      <c r="O62" s="28">
        <v>3.3938587E7</v>
      </c>
      <c r="P62" s="35" t="str">
        <f t="shared" si="9"/>
        <v>33.94</v>
      </c>
      <c r="Q62" s="36" t="str">
        <f t="shared" si="16"/>
        <v>4.76</v>
      </c>
      <c r="R62" s="28">
        <v>4762465.0</v>
      </c>
      <c r="S62" s="37" t="str">
        <f t="shared" si="17"/>
        <v>38,701,052</v>
      </c>
      <c r="T62" s="38" t="str">
        <f t="shared" si="12"/>
        <v>39</v>
      </c>
      <c r="U62" s="27" t="str">
        <f t="shared" si="5"/>
        <v>12.31%</v>
      </c>
      <c r="V62" s="19">
        <v>35.0</v>
      </c>
      <c r="W62" s="29" t="str">
        <f t="shared" si="6"/>
        <v>110.57%</v>
      </c>
      <c r="X62" s="30" t="str">
        <f t="shared" si="7"/>
        <v>30.00%</v>
      </c>
      <c r="Y62" s="17"/>
      <c r="Z62" s="31"/>
      <c r="AA62" s="32" t="s">
        <v>177</v>
      </c>
      <c r="AB62" s="17">
        <v>1.0</v>
      </c>
      <c r="AC62" s="33"/>
    </row>
    <row r="63">
      <c r="A63" s="34" t="s">
        <v>178</v>
      </c>
      <c r="B63" s="16">
        <v>2015.0</v>
      </c>
      <c r="C63" s="17" t="s">
        <v>41</v>
      </c>
      <c r="D63" s="16">
        <v>8.0</v>
      </c>
      <c r="E63" s="16">
        <v>31.0</v>
      </c>
      <c r="F63" s="18" t="str">
        <f t="shared" si="1"/>
        <v>19.5</v>
      </c>
      <c r="G63" s="41">
        <v>37.0</v>
      </c>
      <c r="H63" s="19">
        <v>38.0</v>
      </c>
      <c r="I63" s="20" t="str">
        <f t="shared" si="2"/>
        <v>-1</v>
      </c>
      <c r="J63" s="21" t="str">
        <f t="shared" si="3"/>
        <v>37.5</v>
      </c>
      <c r="K63" s="20" t="str">
        <f t="shared" si="4"/>
        <v>-18</v>
      </c>
      <c r="L63" s="17" t="s">
        <v>117</v>
      </c>
      <c r="M63" s="22">
        <v>1.3942258E7</v>
      </c>
      <c r="N63" s="35" t="str">
        <f t="shared" si="8"/>
        <v>13.94</v>
      </c>
      <c r="O63" s="28">
        <v>3.4580201E7</v>
      </c>
      <c r="P63" s="35" t="str">
        <f t="shared" si="9"/>
        <v>34.58</v>
      </c>
      <c r="Q63" s="36" t="str">
        <f t="shared" si="16"/>
        <v>16.80</v>
      </c>
      <c r="R63" s="28">
        <v>1.68E7</v>
      </c>
      <c r="S63" s="37" t="str">
        <f t="shared" si="17"/>
        <v>51,380,201</v>
      </c>
      <c r="T63" s="38" t="str">
        <f t="shared" si="12"/>
        <v>51</v>
      </c>
      <c r="U63" s="27" t="str">
        <f t="shared" si="5"/>
        <v>32.70%</v>
      </c>
      <c r="V63" s="19">
        <v>35.0</v>
      </c>
      <c r="W63" s="29" t="str">
        <f t="shared" si="6"/>
        <v>146.80%</v>
      </c>
      <c r="X63" s="30" t="str">
        <f t="shared" si="7"/>
        <v>39.84%</v>
      </c>
      <c r="Y63" s="17"/>
      <c r="Z63" s="31"/>
      <c r="AA63" s="32" t="s">
        <v>179</v>
      </c>
      <c r="AB63" s="17">
        <v>1.0</v>
      </c>
      <c r="AC63" s="33"/>
    </row>
    <row r="64">
      <c r="A64" s="34" t="s">
        <v>180</v>
      </c>
      <c r="B64" s="16">
        <v>2015.0</v>
      </c>
      <c r="C64" s="17" t="s">
        <v>41</v>
      </c>
      <c r="D64" s="16">
        <v>60.0</v>
      </c>
      <c r="E64" s="16">
        <v>51.0</v>
      </c>
      <c r="F64" s="18" t="str">
        <f t="shared" si="1"/>
        <v>55.5</v>
      </c>
      <c r="G64" s="41">
        <v>78.0</v>
      </c>
      <c r="H64" s="19">
        <v>64.0</v>
      </c>
      <c r="I64" s="20" t="str">
        <f t="shared" si="2"/>
        <v>14</v>
      </c>
      <c r="J64" s="21" t="str">
        <f t="shared" si="3"/>
        <v>71</v>
      </c>
      <c r="K64" s="20" t="str">
        <f t="shared" si="4"/>
        <v>-15.5</v>
      </c>
      <c r="L64" s="17" t="s">
        <v>117</v>
      </c>
      <c r="M64" s="22">
        <v>1.7728313E7</v>
      </c>
      <c r="N64" s="35" t="str">
        <f t="shared" si="8"/>
        <v>17.73</v>
      </c>
      <c r="O64" s="28">
        <v>7.1334552E7</v>
      </c>
      <c r="P64" s="35" t="str">
        <f t="shared" si="9"/>
        <v>71.33</v>
      </c>
      <c r="Q64" s="36" t="str">
        <f t="shared" si="16"/>
        <v>109.30</v>
      </c>
      <c r="R64" s="28">
        <v>1.093E8</v>
      </c>
      <c r="S64" s="37" t="str">
        <f t="shared" si="17"/>
        <v>180,634,552</v>
      </c>
      <c r="T64" s="38" t="str">
        <f t="shared" si="12"/>
        <v>181</v>
      </c>
      <c r="U64" s="27" t="str">
        <f t="shared" si="5"/>
        <v>60.51%</v>
      </c>
      <c r="V64" s="19">
        <v>35.0</v>
      </c>
      <c r="W64" s="29" t="str">
        <f t="shared" si="6"/>
        <v>516.10%</v>
      </c>
      <c r="X64" s="30" t="str">
        <f t="shared" si="7"/>
        <v>50.65%</v>
      </c>
      <c r="Y64" s="17"/>
      <c r="Z64" s="31"/>
      <c r="AA64" s="32" t="s">
        <v>181</v>
      </c>
      <c r="AB64" s="17">
        <v>1.0</v>
      </c>
      <c r="AC64" s="33"/>
    </row>
    <row r="65">
      <c r="A65" s="34" t="s">
        <v>182</v>
      </c>
      <c r="B65" s="16">
        <v>2015.0</v>
      </c>
      <c r="C65" s="17" t="s">
        <v>41</v>
      </c>
      <c r="D65" s="16">
        <v>85.0</v>
      </c>
      <c r="E65" s="16">
        <v>75.0</v>
      </c>
      <c r="F65" s="18" t="str">
        <f t="shared" si="1"/>
        <v>80</v>
      </c>
      <c r="G65" s="40">
        <v>73.0</v>
      </c>
      <c r="H65" s="19">
        <v>57.0</v>
      </c>
      <c r="I65" s="20" t="str">
        <f t="shared" si="2"/>
        <v>16</v>
      </c>
      <c r="J65" s="21" t="str">
        <f t="shared" si="3"/>
        <v>65</v>
      </c>
      <c r="K65" s="20" t="str">
        <f t="shared" si="4"/>
        <v>15</v>
      </c>
      <c r="L65" s="17" t="s">
        <v>117</v>
      </c>
      <c r="M65" s="22">
        <v>3.009704E7</v>
      </c>
      <c r="N65" s="35" t="str">
        <f t="shared" si="8"/>
        <v>30.10</v>
      </c>
      <c r="O65" s="28">
        <v>1.1003813E8</v>
      </c>
      <c r="P65" s="35" t="str">
        <f t="shared" si="9"/>
        <v>110.04</v>
      </c>
      <c r="Q65" s="36" t="str">
        <f t="shared" si="16"/>
        <v>28.29</v>
      </c>
      <c r="R65" s="28">
        <v>2.8288853E7</v>
      </c>
      <c r="S65" s="37" t="str">
        <f t="shared" si="17"/>
        <v>138,326,983</v>
      </c>
      <c r="T65" s="38" t="str">
        <f t="shared" si="12"/>
        <v>138</v>
      </c>
      <c r="U65" s="27" t="str">
        <f t="shared" si="5"/>
        <v>20.45%</v>
      </c>
      <c r="V65" s="19">
        <v>35.0</v>
      </c>
      <c r="W65" s="29" t="str">
        <f t="shared" si="6"/>
        <v>395.22%</v>
      </c>
      <c r="X65" s="30" t="str">
        <f t="shared" si="7"/>
        <v>85.99%</v>
      </c>
      <c r="Y65" s="17"/>
      <c r="Z65" s="31"/>
      <c r="AA65" s="32" t="s">
        <v>183</v>
      </c>
      <c r="AB65" s="17">
        <v>1.0</v>
      </c>
      <c r="AC65" s="33"/>
    </row>
    <row r="66">
      <c r="A66" s="34" t="s">
        <v>184</v>
      </c>
      <c r="B66" s="16">
        <v>2015.0</v>
      </c>
      <c r="C66" s="17" t="s">
        <v>41</v>
      </c>
      <c r="D66" s="16">
        <v>11.0</v>
      </c>
      <c r="E66" s="16">
        <v>32.0</v>
      </c>
      <c r="F66" s="18" t="str">
        <f t="shared" si="1"/>
        <v>21.5</v>
      </c>
      <c r="G66" s="41">
        <v>27.0</v>
      </c>
      <c r="H66" s="19">
        <v>38.0</v>
      </c>
      <c r="I66" s="20" t="str">
        <f t="shared" si="2"/>
        <v>-11</v>
      </c>
      <c r="J66" s="21" t="str">
        <f t="shared" si="3"/>
        <v>32.5</v>
      </c>
      <c r="K66" s="20" t="str">
        <f t="shared" si="4"/>
        <v>-11</v>
      </c>
      <c r="L66" s="17" t="s">
        <v>117</v>
      </c>
      <c r="M66" s="22">
        <v>4772613.0</v>
      </c>
      <c r="N66" s="35" t="str">
        <f t="shared" si="8"/>
        <v>4.77</v>
      </c>
      <c r="O66" s="28">
        <v>1.0219501E7</v>
      </c>
      <c r="P66" s="35" t="str">
        <f t="shared" si="9"/>
        <v>10.22</v>
      </c>
      <c r="Q66" s="36" t="str">
        <f t="shared" si="16"/>
        <v>4.21</v>
      </c>
      <c r="R66" s="28">
        <v>4211752.0</v>
      </c>
      <c r="S66" s="37" t="str">
        <f t="shared" si="17"/>
        <v>14,431,253</v>
      </c>
      <c r="T66" s="38" t="str">
        <f t="shared" si="12"/>
        <v>14</v>
      </c>
      <c r="U66" s="27" t="str">
        <f t="shared" si="5"/>
        <v>29.18%</v>
      </c>
      <c r="V66" s="19">
        <v>35.0</v>
      </c>
      <c r="W66" s="29" t="str">
        <f t="shared" si="6"/>
        <v>41.23%</v>
      </c>
      <c r="X66" s="30" t="str">
        <f t="shared" si="7"/>
        <v>13.64%</v>
      </c>
      <c r="Y66" s="17"/>
      <c r="Z66" s="31"/>
      <c r="AA66" s="32" t="s">
        <v>185</v>
      </c>
      <c r="AB66" s="17">
        <v>1.0</v>
      </c>
      <c r="AC66" s="33"/>
    </row>
    <row r="67">
      <c r="A67" s="34" t="s">
        <v>186</v>
      </c>
      <c r="B67" s="16">
        <v>2015.0</v>
      </c>
      <c r="C67" s="44" t="s">
        <v>86</v>
      </c>
      <c r="D67" s="16">
        <v>31.0</v>
      </c>
      <c r="E67" s="16">
        <v>47.0</v>
      </c>
      <c r="F67" s="18" t="str">
        <f t="shared" si="1"/>
        <v>39</v>
      </c>
      <c r="G67" s="41">
        <v>23.0</v>
      </c>
      <c r="H67" s="19">
        <v>36.0</v>
      </c>
      <c r="I67" s="20" t="str">
        <f t="shared" si="2"/>
        <v>-13</v>
      </c>
      <c r="J67" s="21" t="str">
        <f t="shared" si="3"/>
        <v>29.5</v>
      </c>
      <c r="K67" s="20" t="str">
        <f t="shared" si="4"/>
        <v>9.5</v>
      </c>
      <c r="L67" s="17" t="s">
        <v>135</v>
      </c>
      <c r="M67" s="22">
        <v>2.2260386E7</v>
      </c>
      <c r="N67" s="35" t="str">
        <f t="shared" si="8"/>
        <v>22.26</v>
      </c>
      <c r="O67" s="28">
        <v>4.7425125E7</v>
      </c>
      <c r="P67" s="35" t="str">
        <f t="shared" si="9"/>
        <v>47.43</v>
      </c>
      <c r="Q67" s="36" t="str">
        <f t="shared" si="16"/>
        <v>48.01</v>
      </c>
      <c r="R67" s="28">
        <v>4.8012869E7</v>
      </c>
      <c r="S67" s="37" t="str">
        <f t="shared" si="17"/>
        <v>95,437,994</v>
      </c>
      <c r="T67" s="38" t="str">
        <f t="shared" si="12"/>
        <v>95</v>
      </c>
      <c r="U67" s="27" t="str">
        <f t="shared" si="5"/>
        <v>50.31%</v>
      </c>
      <c r="V67" s="19">
        <v>35.0</v>
      </c>
      <c r="W67" s="29" t="str">
        <f t="shared" si="6"/>
        <v>272.68%</v>
      </c>
      <c r="X67" s="30" t="str">
        <f t="shared" si="7"/>
        <v>63.60%</v>
      </c>
      <c r="Y67" s="17"/>
      <c r="Z67" s="31"/>
      <c r="AA67" s="32" t="s">
        <v>187</v>
      </c>
      <c r="AB67" s="17">
        <v>1.0</v>
      </c>
      <c r="AC67" s="33"/>
    </row>
    <row r="68">
      <c r="A68" s="34" t="s">
        <v>188</v>
      </c>
      <c r="B68" s="16">
        <v>2015.0</v>
      </c>
      <c r="C68" s="17" t="s">
        <v>29</v>
      </c>
      <c r="D68" s="16">
        <v>30.0</v>
      </c>
      <c r="E68" s="16">
        <v>33.0</v>
      </c>
      <c r="F68" s="18" t="str">
        <f t="shared" si="1"/>
        <v>31.5</v>
      </c>
      <c r="G68" s="41">
        <v>73.0</v>
      </c>
      <c r="H68" s="19">
        <v>48.0</v>
      </c>
      <c r="I68" s="20" t="str">
        <f t="shared" si="2"/>
        <v>25</v>
      </c>
      <c r="J68" s="21" t="str">
        <f t="shared" si="3"/>
        <v>60.5</v>
      </c>
      <c r="K68" s="20" t="str">
        <f t="shared" si="4"/>
        <v>-29</v>
      </c>
      <c r="L68" s="17" t="s">
        <v>153</v>
      </c>
      <c r="M68" s="22">
        <v>1.3019686E7</v>
      </c>
      <c r="N68" s="35" t="str">
        <f t="shared" si="8"/>
        <v>13.02</v>
      </c>
      <c r="O68" s="28">
        <v>3.7446117E7</v>
      </c>
      <c r="P68" s="35" t="str">
        <f t="shared" si="9"/>
        <v>37.45</v>
      </c>
      <c r="Q68" s="36" t="str">
        <f t="shared" si="16"/>
        <v>25.50</v>
      </c>
      <c r="R68" s="28">
        <v>2.5498698E7</v>
      </c>
      <c r="S68" s="37" t="str">
        <f t="shared" si="17"/>
        <v>62,944,815</v>
      </c>
      <c r="T68" s="38" t="str">
        <f t="shared" si="12"/>
        <v>63</v>
      </c>
      <c r="U68" s="27" t="str">
        <f t="shared" si="5"/>
        <v>40.51%</v>
      </c>
      <c r="V68" s="28">
        <v>34.0</v>
      </c>
      <c r="W68" s="29" t="str">
        <f t="shared" si="6"/>
        <v>185.13%</v>
      </c>
      <c r="X68" s="30" t="str">
        <f t="shared" si="7"/>
        <v>38.29%</v>
      </c>
      <c r="Y68" s="17"/>
      <c r="Z68" s="31"/>
      <c r="AA68" s="32" t="s">
        <v>189</v>
      </c>
      <c r="AB68" s="17">
        <v>1.0</v>
      </c>
      <c r="AC68" s="33"/>
    </row>
    <row r="69">
      <c r="A69" s="34" t="s">
        <v>190</v>
      </c>
      <c r="B69" s="16">
        <v>2015.0</v>
      </c>
      <c r="C69" s="17" t="s">
        <v>37</v>
      </c>
      <c r="D69" s="16">
        <v>26.0</v>
      </c>
      <c r="E69" s="16">
        <v>34.0</v>
      </c>
      <c r="F69" s="18" t="str">
        <f t="shared" si="1"/>
        <v>30</v>
      </c>
      <c r="G69" s="41">
        <v>52.0</v>
      </c>
      <c r="H69" s="19">
        <v>61.0</v>
      </c>
      <c r="I69" s="20" t="str">
        <f t="shared" si="2"/>
        <v>-9</v>
      </c>
      <c r="J69" s="21" t="str">
        <f t="shared" si="3"/>
        <v>56.5</v>
      </c>
      <c r="K69" s="20" t="str">
        <f t="shared" si="4"/>
        <v>-26.5</v>
      </c>
      <c r="L69" s="17" t="s">
        <v>117</v>
      </c>
      <c r="M69" s="22">
        <v>1.4681108E7</v>
      </c>
      <c r="N69" s="35" t="str">
        <f t="shared" si="8"/>
        <v>14.68</v>
      </c>
      <c r="O69" s="28">
        <v>5.8884188E7</v>
      </c>
      <c r="P69" s="35" t="str">
        <f t="shared" si="9"/>
        <v>58.88</v>
      </c>
      <c r="Q69" s="36" t="str">
        <f t="shared" si="16"/>
        <v>45.20</v>
      </c>
      <c r="R69" s="28">
        <v>4.52E7</v>
      </c>
      <c r="S69" s="37" t="str">
        <f t="shared" si="17"/>
        <v>104,084,188</v>
      </c>
      <c r="T69" s="38" t="str">
        <f t="shared" si="12"/>
        <v>104</v>
      </c>
      <c r="U69" s="27" t="str">
        <f t="shared" si="5"/>
        <v>43.43%</v>
      </c>
      <c r="V69" s="28">
        <v>31.0</v>
      </c>
      <c r="W69" s="29" t="str">
        <f t="shared" si="6"/>
        <v>335.76%</v>
      </c>
      <c r="X69" s="30" t="str">
        <f t="shared" si="7"/>
        <v>47.36%</v>
      </c>
      <c r="Y69" s="17"/>
      <c r="Z69" s="31"/>
      <c r="AA69" s="32" t="s">
        <v>191</v>
      </c>
      <c r="AB69" s="17">
        <v>1.0</v>
      </c>
      <c r="AC69" s="33"/>
    </row>
    <row r="70">
      <c r="A70" s="15" t="s">
        <v>192</v>
      </c>
      <c r="B70" s="16">
        <v>2015.0</v>
      </c>
      <c r="C70" s="17" t="s">
        <v>29</v>
      </c>
      <c r="D70" s="16">
        <v>32.0</v>
      </c>
      <c r="E70" s="16">
        <v>38.0</v>
      </c>
      <c r="F70" s="18" t="str">
        <f t="shared" si="1"/>
        <v>35</v>
      </c>
      <c r="G70" s="41">
        <v>64.0</v>
      </c>
      <c r="H70" s="19">
        <v>51.0</v>
      </c>
      <c r="I70" s="20" t="str">
        <f t="shared" si="2"/>
        <v>13</v>
      </c>
      <c r="J70" s="21" t="str">
        <f t="shared" si="3"/>
        <v>57.5</v>
      </c>
      <c r="K70" s="20" t="str">
        <f t="shared" si="4"/>
        <v>-22.5</v>
      </c>
      <c r="L70" s="17" t="s">
        <v>117</v>
      </c>
      <c r="M70" s="22">
        <v>1.028325E7</v>
      </c>
      <c r="N70" s="35" t="str">
        <f t="shared" si="8"/>
        <v>10.28</v>
      </c>
      <c r="O70" s="28">
        <v>3.2363404E7</v>
      </c>
      <c r="P70" s="35" t="str">
        <f t="shared" si="9"/>
        <v>32.36</v>
      </c>
      <c r="Q70" s="36" t="str">
        <f t="shared" si="16"/>
        <v>12.20</v>
      </c>
      <c r="R70" s="28">
        <v>1.22E7</v>
      </c>
      <c r="S70" s="37" t="str">
        <f t="shared" si="17"/>
        <v>44,563,404</v>
      </c>
      <c r="T70" s="38" t="str">
        <f t="shared" si="12"/>
        <v>45</v>
      </c>
      <c r="U70" s="27" t="str">
        <f t="shared" si="5"/>
        <v>27.38%</v>
      </c>
      <c r="V70" s="28">
        <v>30.0</v>
      </c>
      <c r="W70" s="29" t="str">
        <f t="shared" si="6"/>
        <v>148.54%</v>
      </c>
      <c r="X70" s="30" t="str">
        <f t="shared" si="7"/>
        <v>34.28%</v>
      </c>
      <c r="Y70" s="17"/>
      <c r="Z70" s="31"/>
      <c r="AA70" s="32" t="s">
        <v>193</v>
      </c>
      <c r="AB70" s="17">
        <v>1.0</v>
      </c>
      <c r="AC70" s="33"/>
    </row>
    <row r="71">
      <c r="A71" s="15" t="s">
        <v>194</v>
      </c>
      <c r="B71" s="16">
        <v>2015.0</v>
      </c>
      <c r="C71" s="17" t="s">
        <v>126</v>
      </c>
      <c r="D71" s="16">
        <v>85.0</v>
      </c>
      <c r="E71" s="16">
        <v>82.0</v>
      </c>
      <c r="F71" s="18" t="str">
        <f t="shared" si="1"/>
        <v>83.5</v>
      </c>
      <c r="G71" s="41">
        <v>77.0</v>
      </c>
      <c r="H71" s="19">
        <v>63.0</v>
      </c>
      <c r="I71" s="20" t="str">
        <f t="shared" si="2"/>
        <v>14</v>
      </c>
      <c r="J71" s="21" t="str">
        <f t="shared" si="3"/>
        <v>70</v>
      </c>
      <c r="K71" s="20" t="str">
        <f t="shared" si="4"/>
        <v>13.5</v>
      </c>
      <c r="L71" s="17" t="s">
        <v>89</v>
      </c>
      <c r="M71" s="22">
        <v>7105735.0</v>
      </c>
      <c r="N71" s="35" t="str">
        <f t="shared" si="8"/>
        <v>7.11</v>
      </c>
      <c r="O71" s="28">
        <v>1.6658868E7</v>
      </c>
      <c r="P71" s="35" t="str">
        <f t="shared" si="9"/>
        <v>16.66</v>
      </c>
      <c r="Q71" s="28">
        <v>15.9</v>
      </c>
      <c r="R71" s="28" t="str">
        <f>SUM(Q71*1000000)</f>
        <v>15900000</v>
      </c>
      <c r="S71" s="37" t="str">
        <f t="shared" si="17"/>
        <v>32,558,868</v>
      </c>
      <c r="T71" s="38" t="str">
        <f t="shared" si="12"/>
        <v>33</v>
      </c>
      <c r="U71" s="27" t="str">
        <f t="shared" si="5"/>
        <v>48.83%</v>
      </c>
      <c r="V71" s="28">
        <v>30.0</v>
      </c>
      <c r="W71" s="29" t="str">
        <f t="shared" si="6"/>
        <v>108.53%</v>
      </c>
      <c r="X71" s="30" t="str">
        <f t="shared" si="7"/>
        <v>23.69%</v>
      </c>
      <c r="Y71" s="17"/>
      <c r="Z71" s="31"/>
      <c r="AA71" s="32" t="s">
        <v>195</v>
      </c>
      <c r="AB71" s="17">
        <v>1.0</v>
      </c>
      <c r="AC71" s="33"/>
    </row>
    <row r="72">
      <c r="A72" s="15" t="s">
        <v>196</v>
      </c>
      <c r="B72" s="16">
        <v>2015.0</v>
      </c>
      <c r="C72" s="17" t="s">
        <v>41</v>
      </c>
      <c r="D72" s="16">
        <v>93.0</v>
      </c>
      <c r="E72" s="16">
        <v>81.0</v>
      </c>
      <c r="F72" s="18" t="str">
        <f t="shared" si="1"/>
        <v>87</v>
      </c>
      <c r="G72" s="41">
        <v>88.0</v>
      </c>
      <c r="H72" s="19">
        <v>85.0</v>
      </c>
      <c r="I72" s="20" t="str">
        <f t="shared" si="2"/>
        <v>3</v>
      </c>
      <c r="J72" s="21" t="str">
        <f t="shared" si="3"/>
        <v>86.5</v>
      </c>
      <c r="K72" s="20" t="str">
        <f t="shared" si="4"/>
        <v>0.5</v>
      </c>
      <c r="L72" s="17" t="s">
        <v>197</v>
      </c>
      <c r="M72" s="22">
        <v>1.2148041E7</v>
      </c>
      <c r="N72" s="35" t="str">
        <f t="shared" si="8"/>
        <v>12.15</v>
      </c>
      <c r="O72" s="28">
        <v>4.3923193E7</v>
      </c>
      <c r="P72" s="35" t="str">
        <f t="shared" si="9"/>
        <v>43.92</v>
      </c>
      <c r="Q72" s="36" t="str">
        <f t="shared" ref="Q72:Q80" si="18">R72/1000000</f>
        <v>29.98</v>
      </c>
      <c r="R72" s="28">
        <v>2.9982451E7</v>
      </c>
      <c r="S72" s="37" t="str">
        <f t="shared" si="17"/>
        <v>73,905,644</v>
      </c>
      <c r="T72" s="38" t="str">
        <f t="shared" si="12"/>
        <v>74</v>
      </c>
      <c r="U72" s="27" t="str">
        <f t="shared" si="5"/>
        <v>40.57%</v>
      </c>
      <c r="V72" s="28">
        <v>30.0</v>
      </c>
      <c r="W72" s="29" t="str">
        <f t="shared" si="6"/>
        <v>246.35%</v>
      </c>
      <c r="X72" s="30" t="str">
        <f t="shared" si="7"/>
        <v>40.49%</v>
      </c>
      <c r="Y72" s="17"/>
      <c r="Z72" s="31"/>
      <c r="AA72" s="32" t="s">
        <v>198</v>
      </c>
      <c r="AB72" s="17">
        <v>1.0</v>
      </c>
      <c r="AC72" s="33"/>
    </row>
    <row r="73">
      <c r="A73" s="15" t="s">
        <v>199</v>
      </c>
      <c r="B73" s="16">
        <v>2015.0</v>
      </c>
      <c r="C73" s="17" t="s">
        <v>41</v>
      </c>
      <c r="D73" s="16">
        <v>59.0</v>
      </c>
      <c r="E73" s="16">
        <v>58.0</v>
      </c>
      <c r="F73" s="18" t="str">
        <f t="shared" si="1"/>
        <v>58.5</v>
      </c>
      <c r="G73" s="40">
        <v>63.0</v>
      </c>
      <c r="H73" s="19">
        <v>63.0</v>
      </c>
      <c r="I73" s="20" t="str">
        <f t="shared" si="2"/>
        <v>0</v>
      </c>
      <c r="J73" s="21" t="str">
        <f t="shared" si="3"/>
        <v>63</v>
      </c>
      <c r="K73" s="20" t="str">
        <f t="shared" si="4"/>
        <v>-4.5</v>
      </c>
      <c r="L73" s="17" t="s">
        <v>117</v>
      </c>
      <c r="M73" s="22">
        <v>1.3922855E7</v>
      </c>
      <c r="N73" s="35" t="str">
        <f t="shared" si="8"/>
        <v>13.92</v>
      </c>
      <c r="O73" s="28">
        <v>8.612631E7</v>
      </c>
      <c r="P73" s="35" t="str">
        <f t="shared" si="9"/>
        <v>86.13</v>
      </c>
      <c r="Q73" s="36" t="str">
        <f t="shared" si="18"/>
        <v>15.10</v>
      </c>
      <c r="R73" s="28">
        <v>1.51E7</v>
      </c>
      <c r="S73" s="37" t="str">
        <f t="shared" si="17"/>
        <v>101,226,310</v>
      </c>
      <c r="T73" s="38" t="str">
        <f t="shared" si="12"/>
        <v>101</v>
      </c>
      <c r="U73" s="27" t="str">
        <f t="shared" si="5"/>
        <v>14.92%</v>
      </c>
      <c r="V73" s="28">
        <v>30.0</v>
      </c>
      <c r="W73" s="29" t="str">
        <f t="shared" si="6"/>
        <v>337.42%</v>
      </c>
      <c r="X73" s="30" t="str">
        <f t="shared" si="7"/>
        <v>46.41%</v>
      </c>
      <c r="Y73" s="33"/>
      <c r="Z73" s="31"/>
      <c r="AA73" s="32" t="s">
        <v>200</v>
      </c>
      <c r="AB73" s="17">
        <v>1.0</v>
      </c>
      <c r="AC73" s="33"/>
    </row>
    <row r="74">
      <c r="A74" s="15" t="s">
        <v>201</v>
      </c>
      <c r="B74" s="16">
        <v>2015.0</v>
      </c>
      <c r="C74" s="17" t="s">
        <v>41</v>
      </c>
      <c r="D74" s="16">
        <v>59.0</v>
      </c>
      <c r="E74" s="16">
        <v>57.0</v>
      </c>
      <c r="F74" s="18" t="str">
        <f t="shared" si="1"/>
        <v>58</v>
      </c>
      <c r="G74" s="41">
        <v>78.0</v>
      </c>
      <c r="H74" s="19">
        <v>80.0</v>
      </c>
      <c r="I74" s="20" t="str">
        <f t="shared" si="2"/>
        <v>-2</v>
      </c>
      <c r="J74" s="21" t="str">
        <f t="shared" si="3"/>
        <v>79</v>
      </c>
      <c r="K74" s="20" t="str">
        <f t="shared" si="4"/>
        <v>-21</v>
      </c>
      <c r="L74" s="17" t="s">
        <v>89</v>
      </c>
      <c r="M74" s="22">
        <v>1.6701294E7</v>
      </c>
      <c r="N74" s="35" t="str">
        <f t="shared" si="8"/>
        <v>16.70</v>
      </c>
      <c r="O74" s="28">
        <v>5.2421953E7</v>
      </c>
      <c r="P74" s="35" t="str">
        <f t="shared" si="9"/>
        <v>52.42</v>
      </c>
      <c r="Q74" s="36" t="str">
        <f t="shared" si="18"/>
        <v>38.48</v>
      </c>
      <c r="R74" s="28">
        <v>3.8481462E7</v>
      </c>
      <c r="S74" s="37" t="str">
        <f t="shared" si="17"/>
        <v>90,903,415</v>
      </c>
      <c r="T74" s="38" t="str">
        <f t="shared" si="12"/>
        <v>91</v>
      </c>
      <c r="U74" s="27" t="str">
        <f t="shared" si="5"/>
        <v>42.33%</v>
      </c>
      <c r="V74" s="28">
        <v>30.0</v>
      </c>
      <c r="W74" s="29" t="str">
        <f t="shared" si="6"/>
        <v>303.01%</v>
      </c>
      <c r="X74" s="30" t="str">
        <f t="shared" si="7"/>
        <v>55.67%</v>
      </c>
      <c r="Y74" s="17"/>
      <c r="Z74" s="31"/>
      <c r="AA74" s="32" t="s">
        <v>202</v>
      </c>
      <c r="AB74" s="17">
        <v>1.0</v>
      </c>
      <c r="AC74" s="33"/>
    </row>
    <row r="75">
      <c r="A75" s="15" t="s">
        <v>203</v>
      </c>
      <c r="B75" s="16">
        <v>2015.0</v>
      </c>
      <c r="C75" s="17" t="s">
        <v>37</v>
      </c>
      <c r="D75" s="16">
        <v>5.0</v>
      </c>
      <c r="E75" s="16">
        <v>13.0</v>
      </c>
      <c r="F75" s="18" t="str">
        <f t="shared" si="1"/>
        <v>9</v>
      </c>
      <c r="G75" s="41">
        <v>36.0</v>
      </c>
      <c r="H75" s="19">
        <v>24.0</v>
      </c>
      <c r="I75" s="20" t="str">
        <f t="shared" si="2"/>
        <v>12</v>
      </c>
      <c r="J75" s="21" t="str">
        <f t="shared" si="3"/>
        <v>30</v>
      </c>
      <c r="K75" s="20" t="str">
        <f t="shared" si="4"/>
        <v>-21</v>
      </c>
      <c r="L75" s="17" t="s">
        <v>117</v>
      </c>
      <c r="M75" s="22">
        <v>2.3762435E7</v>
      </c>
      <c r="N75" s="35" t="str">
        <f t="shared" si="8"/>
        <v>23.76</v>
      </c>
      <c r="O75" s="28">
        <v>7.103819E7</v>
      </c>
      <c r="P75" s="35" t="str">
        <f t="shared" si="9"/>
        <v>71.04</v>
      </c>
      <c r="Q75" s="36" t="str">
        <f t="shared" si="18"/>
        <v>36.49</v>
      </c>
      <c r="R75" s="28">
        <v>3.6492537E7</v>
      </c>
      <c r="S75" s="37" t="str">
        <f t="shared" si="17"/>
        <v>107,530,727</v>
      </c>
      <c r="T75" s="38" t="str">
        <f t="shared" si="12"/>
        <v>108</v>
      </c>
      <c r="U75" s="27" t="str">
        <f t="shared" si="5"/>
        <v>33.94%</v>
      </c>
      <c r="V75" s="28">
        <v>30.0</v>
      </c>
      <c r="W75" s="29" t="str">
        <f t="shared" si="6"/>
        <v>358.44%</v>
      </c>
      <c r="X75" s="30" t="str">
        <f t="shared" si="7"/>
        <v>79.21%</v>
      </c>
      <c r="Y75" s="17"/>
      <c r="Z75" s="31"/>
      <c r="AA75" s="32" t="s">
        <v>204</v>
      </c>
      <c r="AB75" s="17">
        <v>1.0</v>
      </c>
      <c r="AC75" s="33"/>
    </row>
    <row r="76">
      <c r="A76" s="15" t="s">
        <v>205</v>
      </c>
      <c r="B76" s="16">
        <v>2015.0</v>
      </c>
      <c r="C76" s="17" t="s">
        <v>37</v>
      </c>
      <c r="D76" s="16">
        <v>66.0</v>
      </c>
      <c r="E76" s="16">
        <v>63.0</v>
      </c>
      <c r="F76" s="18" t="str">
        <f t="shared" si="1"/>
        <v>64.5</v>
      </c>
      <c r="G76" s="40">
        <v>67.0</v>
      </c>
      <c r="H76" s="19">
        <v>57.0</v>
      </c>
      <c r="I76" s="20" t="str">
        <f t="shared" si="2"/>
        <v>10</v>
      </c>
      <c r="J76" s="21" t="str">
        <f t="shared" si="3"/>
        <v>62</v>
      </c>
      <c r="K76" s="20" t="str">
        <f t="shared" si="4"/>
        <v>2.5</v>
      </c>
      <c r="L76" s="17" t="s">
        <v>117</v>
      </c>
      <c r="M76" s="22">
        <v>6.921689E7</v>
      </c>
      <c r="N76" s="35" t="str">
        <f t="shared" si="8"/>
        <v>69.22</v>
      </c>
      <c r="O76" s="28">
        <v>1.83785415E8</v>
      </c>
      <c r="P76" s="35" t="str">
        <f t="shared" si="9"/>
        <v>183.79</v>
      </c>
      <c r="Q76" s="36" t="str">
        <f t="shared" si="18"/>
        <v>101.38</v>
      </c>
      <c r="R76" s="28">
        <v>1.01380369E8</v>
      </c>
      <c r="S76" s="37" t="str">
        <f t="shared" si="17"/>
        <v>285,165,784</v>
      </c>
      <c r="T76" s="38" t="str">
        <f t="shared" si="12"/>
        <v>285</v>
      </c>
      <c r="U76" s="27" t="str">
        <f t="shared" si="5"/>
        <v>35.55%</v>
      </c>
      <c r="V76" s="28">
        <v>29.0</v>
      </c>
      <c r="W76" s="29" t="str">
        <f t="shared" si="6"/>
        <v>983.33%</v>
      </c>
      <c r="X76" s="30" t="str">
        <f t="shared" si="7"/>
        <v>238.68%</v>
      </c>
      <c r="Y76" s="17"/>
      <c r="Z76" s="31"/>
      <c r="AA76" s="32" t="s">
        <v>206</v>
      </c>
      <c r="AB76" s="17">
        <v>1.0</v>
      </c>
      <c r="AC76" s="33"/>
    </row>
    <row r="77">
      <c r="A77" s="15" t="s">
        <v>207</v>
      </c>
      <c r="B77" s="16">
        <v>2015.0</v>
      </c>
      <c r="C77" s="17" t="s">
        <v>29</v>
      </c>
      <c r="D77" s="16">
        <v>87.0</v>
      </c>
      <c r="E77" s="16">
        <v>81.0</v>
      </c>
      <c r="F77" s="18" t="str">
        <f t="shared" si="1"/>
        <v>84</v>
      </c>
      <c r="G77" s="40">
        <v>89.0</v>
      </c>
      <c r="H77" s="19">
        <v>89.0</v>
      </c>
      <c r="I77" s="20" t="str">
        <f t="shared" si="2"/>
        <v>0</v>
      </c>
      <c r="J77" s="21" t="str">
        <f t="shared" si="3"/>
        <v>89</v>
      </c>
      <c r="K77" s="20" t="str">
        <f t="shared" si="4"/>
        <v>-5</v>
      </c>
      <c r="L77" s="17" t="s">
        <v>89</v>
      </c>
      <c r="M77" s="22">
        <v>1.0531026E7</v>
      </c>
      <c r="N77" s="35" t="str">
        <f t="shared" si="8"/>
        <v>10.53</v>
      </c>
      <c r="O77" s="28">
        <v>6.0900477E7</v>
      </c>
      <c r="P77" s="35" t="str">
        <f t="shared" si="9"/>
        <v>60.90</v>
      </c>
      <c r="Q77" s="36" t="str">
        <f t="shared" si="18"/>
        <v>41.80</v>
      </c>
      <c r="R77" s="28">
        <v>4.18E7</v>
      </c>
      <c r="S77" s="37" t="str">
        <f t="shared" si="17"/>
        <v>102,700,477</v>
      </c>
      <c r="T77" s="38" t="str">
        <f t="shared" si="12"/>
        <v>103</v>
      </c>
      <c r="U77" s="27" t="str">
        <f t="shared" si="5"/>
        <v>40.70%</v>
      </c>
      <c r="V77" s="28">
        <v>28.0</v>
      </c>
      <c r="W77" s="29" t="str">
        <f t="shared" si="6"/>
        <v>366.79%</v>
      </c>
      <c r="X77" s="30" t="str">
        <f t="shared" si="7"/>
        <v>37.61%</v>
      </c>
      <c r="Y77" s="17"/>
      <c r="Z77" s="31"/>
      <c r="AA77" s="32" t="s">
        <v>208</v>
      </c>
      <c r="AB77" s="17">
        <v>1.0</v>
      </c>
      <c r="AC77" s="33"/>
    </row>
    <row r="78">
      <c r="A78" s="46" t="s">
        <v>209</v>
      </c>
      <c r="B78" s="16">
        <v>2015.0</v>
      </c>
      <c r="C78" s="17" t="s">
        <v>126</v>
      </c>
      <c r="D78" s="16">
        <v>89.0</v>
      </c>
      <c r="E78" s="16">
        <v>72.0</v>
      </c>
      <c r="F78" s="18" t="str">
        <f t="shared" si="1"/>
        <v>80.5</v>
      </c>
      <c r="G78" s="40">
        <v>94.0</v>
      </c>
      <c r="H78" s="19">
        <v>75.0</v>
      </c>
      <c r="I78" s="20" t="str">
        <f t="shared" si="2"/>
        <v>19</v>
      </c>
      <c r="J78" s="21" t="str">
        <f t="shared" si="3"/>
        <v>84.5</v>
      </c>
      <c r="K78" s="20" t="str">
        <f t="shared" si="4"/>
        <v>-4</v>
      </c>
      <c r="L78" s="17" t="s">
        <v>89</v>
      </c>
      <c r="M78" s="22">
        <v>6.020018E7</v>
      </c>
      <c r="N78" s="35" t="str">
        <f t="shared" si="8"/>
        <v>60.20</v>
      </c>
      <c r="O78" s="28">
        <v>1.61058813E8</v>
      </c>
      <c r="P78" s="35" t="str">
        <f t="shared" si="9"/>
        <v>161.06</v>
      </c>
      <c r="Q78" s="36" t="str">
        <f t="shared" si="18"/>
        <v>38.85</v>
      </c>
      <c r="R78" s="28">
        <v>3.8854128E7</v>
      </c>
      <c r="S78" s="37" t="str">
        <f t="shared" si="17"/>
        <v>199,912,941</v>
      </c>
      <c r="T78" s="38" t="str">
        <f t="shared" si="12"/>
        <v>200</v>
      </c>
      <c r="U78" s="27" t="str">
        <f t="shared" si="5"/>
        <v>19.44%</v>
      </c>
      <c r="V78" s="28">
        <v>28.0</v>
      </c>
      <c r="W78" s="29" t="str">
        <f t="shared" si="6"/>
        <v>713.97%</v>
      </c>
      <c r="X78" s="30" t="str">
        <f t="shared" si="7"/>
        <v>215.00%</v>
      </c>
      <c r="Y78" s="17"/>
      <c r="Z78" s="31"/>
      <c r="AA78" s="32" t="s">
        <v>210</v>
      </c>
      <c r="AB78" s="17">
        <v>1.0</v>
      </c>
      <c r="AC78" s="33"/>
    </row>
    <row r="79">
      <c r="A79" s="15" t="s">
        <v>211</v>
      </c>
      <c r="B79" s="16">
        <v>2015.0</v>
      </c>
      <c r="C79" s="17" t="s">
        <v>41</v>
      </c>
      <c r="D79" s="16">
        <v>45.0</v>
      </c>
      <c r="E79" s="16">
        <v>50.0</v>
      </c>
      <c r="F79" s="18" t="str">
        <f t="shared" si="1"/>
        <v>47.5</v>
      </c>
      <c r="G79" s="41">
        <v>51.0</v>
      </c>
      <c r="H79" s="19">
        <v>64.0</v>
      </c>
      <c r="I79" s="20" t="str">
        <f t="shared" si="2"/>
        <v>-13</v>
      </c>
      <c r="J79" s="21" t="str">
        <f t="shared" si="3"/>
        <v>57.5</v>
      </c>
      <c r="K79" s="20" t="str">
        <f t="shared" si="4"/>
        <v>-10</v>
      </c>
      <c r="L79" s="17" t="s">
        <v>100</v>
      </c>
      <c r="M79" s="22">
        <v>5454284.0</v>
      </c>
      <c r="N79" s="35" t="str">
        <f t="shared" si="8"/>
        <v>5.45</v>
      </c>
      <c r="O79" s="28">
        <v>1.4440985E7</v>
      </c>
      <c r="P79" s="35" t="str">
        <f t="shared" si="9"/>
        <v>14.44</v>
      </c>
      <c r="Q79" s="36" t="str">
        <f t="shared" si="18"/>
        <v>1.00</v>
      </c>
      <c r="R79" s="28">
        <v>1000000.0</v>
      </c>
      <c r="S79" s="37" t="str">
        <f t="shared" si="17"/>
        <v>15,440,985</v>
      </c>
      <c r="T79" s="38" t="str">
        <f t="shared" si="12"/>
        <v>15</v>
      </c>
      <c r="U79" s="27" t="str">
        <f t="shared" si="5"/>
        <v>6.48%</v>
      </c>
      <c r="V79" s="28">
        <v>28.0</v>
      </c>
      <c r="W79" s="29" t="str">
        <f t="shared" si="6"/>
        <v>55.15%</v>
      </c>
      <c r="X79" s="30" t="str">
        <f t="shared" si="7"/>
        <v>19.48%</v>
      </c>
      <c r="Y79" s="17"/>
      <c r="Z79" s="31"/>
      <c r="AA79" s="32" t="s">
        <v>212</v>
      </c>
      <c r="AB79" s="17">
        <v>1.0</v>
      </c>
      <c r="AC79" s="33"/>
    </row>
    <row r="80">
      <c r="A80" s="15" t="s">
        <v>213</v>
      </c>
      <c r="B80" s="16">
        <v>2015.0</v>
      </c>
      <c r="C80" s="17" t="s">
        <v>126</v>
      </c>
      <c r="D80" s="16">
        <v>42.0</v>
      </c>
      <c r="E80" s="16">
        <v>55.0</v>
      </c>
      <c r="F80" s="18" t="str">
        <f t="shared" si="1"/>
        <v>48.5</v>
      </c>
      <c r="G80" s="40">
        <v>63.0</v>
      </c>
      <c r="H80" s="19">
        <v>52.0</v>
      </c>
      <c r="I80" s="20" t="str">
        <f t="shared" si="2"/>
        <v>11</v>
      </c>
      <c r="J80" s="21" t="str">
        <f t="shared" si="3"/>
        <v>57.5</v>
      </c>
      <c r="K80" s="20" t="str">
        <f t="shared" si="4"/>
        <v>-9</v>
      </c>
      <c r="L80" s="17" t="s">
        <v>89</v>
      </c>
      <c r="M80" s="22">
        <v>5787266.0</v>
      </c>
      <c r="N80" s="35" t="str">
        <f t="shared" si="8"/>
        <v>5.79</v>
      </c>
      <c r="O80" s="28">
        <v>1.194489E7</v>
      </c>
      <c r="P80" s="35" t="str">
        <f t="shared" si="9"/>
        <v>11.94</v>
      </c>
      <c r="Q80" s="36" t="str">
        <f t="shared" si="18"/>
        <v>12.68</v>
      </c>
      <c r="R80" s="28">
        <v>1.2675001E7</v>
      </c>
      <c r="S80" s="37" t="str">
        <f t="shared" si="17"/>
        <v>24,619,891</v>
      </c>
      <c r="T80" s="38" t="str">
        <f t="shared" si="12"/>
        <v>25</v>
      </c>
      <c r="U80" s="27" t="str">
        <f t="shared" si="5"/>
        <v>51.48%</v>
      </c>
      <c r="V80" s="28">
        <v>26.0</v>
      </c>
      <c r="W80" s="29" t="str">
        <f t="shared" si="6"/>
        <v>94.69%</v>
      </c>
      <c r="X80" s="30" t="str">
        <f t="shared" si="7"/>
        <v>22.26%</v>
      </c>
      <c r="Y80" s="17"/>
      <c r="Z80" s="31"/>
      <c r="AA80" s="32" t="s">
        <v>214</v>
      </c>
      <c r="AB80" s="17">
        <v>1.0</v>
      </c>
      <c r="AC80" s="33"/>
    </row>
    <row r="81">
      <c r="A81" s="15" t="s">
        <v>215</v>
      </c>
      <c r="B81" s="16">
        <v>2015.0</v>
      </c>
      <c r="C81" s="17" t="s">
        <v>41</v>
      </c>
      <c r="D81" s="16">
        <v>21.0</v>
      </c>
      <c r="E81" s="16">
        <v>34.0</v>
      </c>
      <c r="F81" s="18" t="str">
        <f t="shared" si="1"/>
        <v>27.5</v>
      </c>
      <c r="G81" s="41">
        <v>49.0</v>
      </c>
      <c r="H81" s="19">
        <v>84.0</v>
      </c>
      <c r="I81" s="20" t="str">
        <f t="shared" si="2"/>
        <v>-35</v>
      </c>
      <c r="J81" s="21" t="str">
        <f t="shared" si="3"/>
        <v>66.5</v>
      </c>
      <c r="K81" s="20" t="str">
        <f t="shared" si="4"/>
        <v>-39</v>
      </c>
      <c r="L81" s="17" t="s">
        <v>216</v>
      </c>
      <c r="M81" s="22">
        <v>5403460.0</v>
      </c>
      <c r="N81" s="35" t="str">
        <f t="shared" si="8"/>
        <v>5.40</v>
      </c>
      <c r="O81" s="28">
        <v>1.2279691E7</v>
      </c>
      <c r="P81" s="35" t="str">
        <f t="shared" si="9"/>
        <v>12.28</v>
      </c>
      <c r="Q81" s="28">
        <v>0.0</v>
      </c>
      <c r="R81" s="28" t="str">
        <f>SUM(Q81*1000000)</f>
        <v>0</v>
      </c>
      <c r="S81" s="37" t="str">
        <f t="shared" si="17"/>
        <v>12,279,691</v>
      </c>
      <c r="T81" s="38" t="str">
        <f t="shared" si="12"/>
        <v>12</v>
      </c>
      <c r="U81" s="27" t="str">
        <f t="shared" si="5"/>
        <v>0.00%</v>
      </c>
      <c r="V81" s="28">
        <v>26.0</v>
      </c>
      <c r="W81" s="29" t="str">
        <f t="shared" si="6"/>
        <v>47.23%</v>
      </c>
      <c r="X81" s="30" t="str">
        <f t="shared" si="7"/>
        <v>20.78%</v>
      </c>
      <c r="Y81" s="17"/>
      <c r="Z81" s="31"/>
      <c r="AA81" s="32" t="s">
        <v>217</v>
      </c>
      <c r="AB81" s="17">
        <v>1.0</v>
      </c>
      <c r="AC81" s="33"/>
    </row>
    <row r="82">
      <c r="A82" s="15" t="s">
        <v>218</v>
      </c>
      <c r="B82" s="16">
        <v>2015.0</v>
      </c>
      <c r="C82" s="17" t="s">
        <v>29</v>
      </c>
      <c r="D82" s="16">
        <v>99.0</v>
      </c>
      <c r="E82" s="16">
        <v>81.0</v>
      </c>
      <c r="F82" s="18" t="str">
        <f t="shared" si="1"/>
        <v>90</v>
      </c>
      <c r="G82" s="41">
        <v>82.0</v>
      </c>
      <c r="H82" s="19">
        <v>89.0</v>
      </c>
      <c r="I82" s="20" t="str">
        <f t="shared" si="2"/>
        <v>-7</v>
      </c>
      <c r="J82" s="21" t="str">
        <f t="shared" si="3"/>
        <v>85.5</v>
      </c>
      <c r="K82" s="20" t="str">
        <f t="shared" si="4"/>
        <v>4.5</v>
      </c>
      <c r="L82" s="17" t="s">
        <v>42</v>
      </c>
      <c r="M82" s="22">
        <v>4038962.0</v>
      </c>
      <c r="N82" s="35" t="str">
        <f t="shared" si="8"/>
        <v>4.04</v>
      </c>
      <c r="O82" s="28">
        <v>1.9375982E7</v>
      </c>
      <c r="P82" s="35" t="str">
        <f t="shared" si="9"/>
        <v>19.38</v>
      </c>
      <c r="Q82" s="36" t="str">
        <f>R82/1000000</f>
        <v>64.10</v>
      </c>
      <c r="R82" s="28">
        <v>6.41E7</v>
      </c>
      <c r="S82" s="37" t="str">
        <f t="shared" si="17"/>
        <v>83,475,982</v>
      </c>
      <c r="T82" s="38" t="str">
        <f t="shared" si="12"/>
        <v>83</v>
      </c>
      <c r="U82" s="27" t="str">
        <f t="shared" si="5"/>
        <v>76.79%</v>
      </c>
      <c r="V82" s="22">
        <v>25.0</v>
      </c>
      <c r="W82" s="29" t="str">
        <f t="shared" si="6"/>
        <v>333.90%</v>
      </c>
      <c r="X82" s="30" t="str">
        <f t="shared" si="7"/>
        <v>16.16%</v>
      </c>
      <c r="Y82" s="17"/>
      <c r="Z82" s="31"/>
      <c r="AA82" s="32" t="s">
        <v>219</v>
      </c>
      <c r="AB82" s="17">
        <v>1.0</v>
      </c>
      <c r="AC82" s="33"/>
    </row>
    <row r="83">
      <c r="A83" s="15" t="s">
        <v>220</v>
      </c>
      <c r="B83" s="16">
        <v>2015.0</v>
      </c>
      <c r="C83" s="17" t="s">
        <v>126</v>
      </c>
      <c r="D83" s="16">
        <v>83.0</v>
      </c>
      <c r="E83" s="16">
        <v>57.0</v>
      </c>
      <c r="F83" s="18" t="str">
        <f t="shared" si="1"/>
        <v>70</v>
      </c>
      <c r="G83" s="41">
        <v>91.0</v>
      </c>
      <c r="H83" s="19">
        <v>78.0</v>
      </c>
      <c r="I83" s="20" t="str">
        <f t="shared" si="2"/>
        <v>13</v>
      </c>
      <c r="J83" s="21" t="str">
        <f t="shared" si="3"/>
        <v>84.5</v>
      </c>
      <c r="K83" s="20" t="str">
        <f t="shared" si="4"/>
        <v>-14.5</v>
      </c>
      <c r="L83" s="17" t="s">
        <v>89</v>
      </c>
      <c r="M83" s="22">
        <v>4002226.0</v>
      </c>
      <c r="N83" s="35" t="str">
        <f t="shared" si="8"/>
        <v>4.00</v>
      </c>
      <c r="O83" s="28">
        <v>1.2515813E7</v>
      </c>
      <c r="P83" s="35" t="str">
        <f t="shared" si="9"/>
        <v>12.52</v>
      </c>
      <c r="Q83" s="28">
        <v>2.0</v>
      </c>
      <c r="R83" s="28" t="str">
        <f>SUM(Q83*1000000)</f>
        <v>2000000</v>
      </c>
      <c r="S83" s="37" t="str">
        <f t="shared" si="17"/>
        <v>14,515,813</v>
      </c>
      <c r="T83" s="38" t="str">
        <f t="shared" si="12"/>
        <v>15</v>
      </c>
      <c r="U83" s="27" t="str">
        <f t="shared" si="5"/>
        <v>13.78%</v>
      </c>
      <c r="V83" s="28">
        <v>25.0</v>
      </c>
      <c r="W83" s="29" t="str">
        <f t="shared" si="6"/>
        <v>58.06%</v>
      </c>
      <c r="X83" s="30" t="str">
        <f t="shared" si="7"/>
        <v>16.01%</v>
      </c>
      <c r="Y83" s="17"/>
      <c r="Z83" s="31"/>
      <c r="AA83" s="32" t="s">
        <v>221</v>
      </c>
      <c r="AB83" s="17">
        <v>1.0</v>
      </c>
      <c r="AC83" s="33"/>
    </row>
    <row r="84">
      <c r="A84" s="15" t="s">
        <v>222</v>
      </c>
      <c r="B84" s="16">
        <v>2015.0</v>
      </c>
      <c r="C84" s="17" t="s">
        <v>41</v>
      </c>
      <c r="D84" s="16">
        <v>67.0</v>
      </c>
      <c r="E84" s="16">
        <v>58.0</v>
      </c>
      <c r="F84" s="18" t="str">
        <f t="shared" si="1"/>
        <v>62.5</v>
      </c>
      <c r="G84" s="40">
        <v>72.0</v>
      </c>
      <c r="H84" s="19">
        <v>62.0</v>
      </c>
      <c r="I84" s="20" t="str">
        <f t="shared" si="2"/>
        <v>10</v>
      </c>
      <c r="J84" s="21" t="str">
        <f t="shared" si="3"/>
        <v>67</v>
      </c>
      <c r="K84" s="20" t="str">
        <f t="shared" si="4"/>
        <v>-4.5</v>
      </c>
      <c r="L84" s="17" t="s">
        <v>117</v>
      </c>
      <c r="M84" s="22">
        <v>9880536.0</v>
      </c>
      <c r="N84" s="35" t="str">
        <f t="shared" si="8"/>
        <v>9.88</v>
      </c>
      <c r="O84" s="28">
        <v>4.2800601E7</v>
      </c>
      <c r="P84" s="35" t="str">
        <f t="shared" si="9"/>
        <v>42.80</v>
      </c>
      <c r="Q84" s="36" t="str">
        <f t="shared" ref="Q84:Q87" si="19">R84/1000000</f>
        <v>7.33</v>
      </c>
      <c r="R84" s="28">
        <v>7334506.0</v>
      </c>
      <c r="S84" s="37" t="str">
        <f t="shared" si="17"/>
        <v>50,135,107</v>
      </c>
      <c r="T84" s="38" t="str">
        <f t="shared" si="12"/>
        <v>50</v>
      </c>
      <c r="U84" s="27" t="str">
        <f t="shared" si="5"/>
        <v>14.63%</v>
      </c>
      <c r="V84" s="22">
        <v>25.0</v>
      </c>
      <c r="W84" s="29" t="str">
        <f t="shared" si="6"/>
        <v>200.54%</v>
      </c>
      <c r="X84" s="30" t="str">
        <f t="shared" si="7"/>
        <v>39.52%</v>
      </c>
      <c r="Y84" s="33"/>
      <c r="Z84" s="31"/>
      <c r="AA84" s="32" t="s">
        <v>223</v>
      </c>
      <c r="AB84" s="17">
        <v>1.0</v>
      </c>
      <c r="AC84" s="33"/>
    </row>
    <row r="85">
      <c r="A85" s="15" t="s">
        <v>224</v>
      </c>
      <c r="B85" s="16">
        <v>2015.0</v>
      </c>
      <c r="C85" s="17" t="s">
        <v>41</v>
      </c>
      <c r="D85" s="16">
        <v>27.0</v>
      </c>
      <c r="E85" s="16">
        <v>35.0</v>
      </c>
      <c r="F85" s="18" t="str">
        <f t="shared" si="1"/>
        <v>31</v>
      </c>
      <c r="G85" s="41">
        <v>65.0</v>
      </c>
      <c r="H85" s="19">
        <v>31.0</v>
      </c>
      <c r="I85" s="20" t="str">
        <f t="shared" si="2"/>
        <v>34</v>
      </c>
      <c r="J85" s="21" t="str">
        <f t="shared" si="3"/>
        <v>48</v>
      </c>
      <c r="K85" s="20" t="str">
        <f t="shared" si="4"/>
        <v>-17</v>
      </c>
      <c r="L85" s="17" t="s">
        <v>117</v>
      </c>
      <c r="M85" s="22">
        <v>2.0649306E7</v>
      </c>
      <c r="N85" s="35" t="str">
        <f t="shared" si="8"/>
        <v>20.65</v>
      </c>
      <c r="O85" s="28">
        <v>6.4460211E7</v>
      </c>
      <c r="P85" s="35" t="str">
        <f t="shared" si="9"/>
        <v>64.46</v>
      </c>
      <c r="Q85" s="36" t="str">
        <f t="shared" si="19"/>
        <v>15.34</v>
      </c>
      <c r="R85" s="28">
        <v>1.5339669E7</v>
      </c>
      <c r="S85" s="37" t="str">
        <f t="shared" si="17"/>
        <v>79,799,880</v>
      </c>
      <c r="T85" s="38" t="str">
        <f t="shared" si="12"/>
        <v>80</v>
      </c>
      <c r="U85" s="27" t="str">
        <f t="shared" si="5"/>
        <v>19.22%</v>
      </c>
      <c r="V85" s="22">
        <v>23.0</v>
      </c>
      <c r="W85" s="29" t="str">
        <f t="shared" si="6"/>
        <v>346.96%</v>
      </c>
      <c r="X85" s="30" t="str">
        <f t="shared" si="7"/>
        <v>89.78%</v>
      </c>
      <c r="Y85" s="17"/>
      <c r="Z85" s="31"/>
      <c r="AA85" s="32" t="s">
        <v>225</v>
      </c>
      <c r="AB85" s="17">
        <v>1.0</v>
      </c>
      <c r="AC85" s="33"/>
    </row>
    <row r="86">
      <c r="A86" s="15" t="s">
        <v>226</v>
      </c>
      <c r="B86" s="16">
        <v>2015.0</v>
      </c>
      <c r="C86" s="17" t="s">
        <v>37</v>
      </c>
      <c r="D86" s="16">
        <v>17.0</v>
      </c>
      <c r="E86" s="16">
        <v>32.0</v>
      </c>
      <c r="F86" s="18" t="str">
        <f t="shared" si="1"/>
        <v>24.5</v>
      </c>
      <c r="G86" s="41">
        <v>35.0</v>
      </c>
      <c r="H86" s="19">
        <v>43.0</v>
      </c>
      <c r="I86" s="20" t="str">
        <f t="shared" si="2"/>
        <v>-8</v>
      </c>
      <c r="J86" s="21" t="str">
        <f t="shared" si="3"/>
        <v>39</v>
      </c>
      <c r="K86" s="20" t="str">
        <f t="shared" si="4"/>
        <v>-14.5</v>
      </c>
      <c r="L86" s="17" t="s">
        <v>38</v>
      </c>
      <c r="M86" s="22">
        <v>7355622.0</v>
      </c>
      <c r="N86" s="35" t="str">
        <f t="shared" si="8"/>
        <v>7.36</v>
      </c>
      <c r="O86" s="28">
        <v>1.6016485E7</v>
      </c>
      <c r="P86" s="35" t="str">
        <f t="shared" si="9"/>
        <v>16.02</v>
      </c>
      <c r="Q86" s="36" t="str">
        <f t="shared" si="19"/>
        <v>16.02</v>
      </c>
      <c r="R86" s="28">
        <v>1.6016485E7</v>
      </c>
      <c r="S86" s="37" t="str">
        <f t="shared" si="17"/>
        <v>32,032,970</v>
      </c>
      <c r="T86" s="38" t="str">
        <f t="shared" si="12"/>
        <v>32</v>
      </c>
      <c r="U86" s="27" t="str">
        <f t="shared" si="5"/>
        <v>50.00%</v>
      </c>
      <c r="V86" s="28">
        <v>22.0</v>
      </c>
      <c r="W86" s="29" t="str">
        <f t="shared" si="6"/>
        <v>145.60%</v>
      </c>
      <c r="X86" s="30" t="str">
        <f t="shared" si="7"/>
        <v>33.43%</v>
      </c>
      <c r="Y86" s="17"/>
      <c r="Z86" s="31"/>
      <c r="AA86" s="32" t="s">
        <v>227</v>
      </c>
      <c r="AB86" s="17">
        <v>1.0</v>
      </c>
      <c r="AC86" s="33"/>
    </row>
    <row r="87">
      <c r="A87" s="15" t="s">
        <v>228</v>
      </c>
      <c r="B87" s="16">
        <v>2015.0</v>
      </c>
      <c r="C87" s="17" t="s">
        <v>29</v>
      </c>
      <c r="D87" s="16">
        <v>85.0</v>
      </c>
      <c r="E87" s="16">
        <v>71.0</v>
      </c>
      <c r="F87" s="18" t="str">
        <f t="shared" si="1"/>
        <v>78</v>
      </c>
      <c r="G87" s="41">
        <v>77.0</v>
      </c>
      <c r="H87" s="19">
        <v>75.0</v>
      </c>
      <c r="I87" s="20" t="str">
        <f t="shared" si="2"/>
        <v>2</v>
      </c>
      <c r="J87" s="21" t="str">
        <f t="shared" si="3"/>
        <v>76</v>
      </c>
      <c r="K87" s="20" t="str">
        <f t="shared" si="4"/>
        <v>2</v>
      </c>
      <c r="L87" s="17" t="s">
        <v>89</v>
      </c>
      <c r="M87" s="22">
        <v>2287234.0</v>
      </c>
      <c r="N87" s="35" t="str">
        <f t="shared" si="8"/>
        <v>2.29</v>
      </c>
      <c r="O87" s="28">
        <v>1.22365E7</v>
      </c>
      <c r="P87" s="35" t="str">
        <f t="shared" si="9"/>
        <v>12.24</v>
      </c>
      <c r="Q87" s="36" t="str">
        <f t="shared" si="19"/>
        <v>17.99</v>
      </c>
      <c r="R87" s="28">
        <v>1.7993477E7</v>
      </c>
      <c r="S87" s="37" t="str">
        <f t="shared" si="17"/>
        <v>30,229,977</v>
      </c>
      <c r="T87" s="38" t="str">
        <f t="shared" si="12"/>
        <v>30</v>
      </c>
      <c r="U87" s="27" t="str">
        <f t="shared" si="5"/>
        <v>59.52%</v>
      </c>
      <c r="V87" s="28">
        <v>20.0</v>
      </c>
      <c r="W87" s="29" t="str">
        <f t="shared" si="6"/>
        <v>151.15%</v>
      </c>
      <c r="X87" s="30" t="str">
        <f t="shared" si="7"/>
        <v>11.44%</v>
      </c>
      <c r="Y87" s="17"/>
      <c r="Z87" s="31"/>
      <c r="AA87" s="32" t="s">
        <v>229</v>
      </c>
      <c r="AB87" s="17">
        <v>1.0</v>
      </c>
      <c r="AC87" s="33"/>
    </row>
    <row r="88">
      <c r="A88" s="15" t="s">
        <v>230</v>
      </c>
      <c r="B88" s="16">
        <v>2015.0</v>
      </c>
      <c r="C88" s="17" t="s">
        <v>29</v>
      </c>
      <c r="D88" s="16">
        <v>87.0</v>
      </c>
      <c r="E88" s="16">
        <v>67.0</v>
      </c>
      <c r="F88" s="18" t="str">
        <f t="shared" si="1"/>
        <v>77</v>
      </c>
      <c r="G88" s="41">
        <v>76.0</v>
      </c>
      <c r="H88" s="19">
        <v>79.0</v>
      </c>
      <c r="I88" s="20" t="str">
        <f t="shared" si="2"/>
        <v>-3</v>
      </c>
      <c r="J88" s="21" t="str">
        <f t="shared" si="3"/>
        <v>77.5</v>
      </c>
      <c r="K88" s="20" t="str">
        <f t="shared" si="4"/>
        <v>-0.5</v>
      </c>
      <c r="L88" s="17" t="s">
        <v>138</v>
      </c>
      <c r="M88" s="22">
        <v>2434908.0</v>
      </c>
      <c r="N88" s="35" t="str">
        <f t="shared" si="8"/>
        <v>2.43</v>
      </c>
      <c r="O88" s="28">
        <v>1.7737646E7</v>
      </c>
      <c r="P88" s="35" t="str">
        <f t="shared" si="9"/>
        <v>17.74</v>
      </c>
      <c r="Q88" s="28">
        <v>11.0</v>
      </c>
      <c r="R88" s="28" t="str">
        <f t="shared" ref="R88:R93" si="20">SUM(Q88*1000000)</f>
        <v>11000000</v>
      </c>
      <c r="S88" s="37" t="str">
        <f t="shared" si="17"/>
        <v>28,737,646</v>
      </c>
      <c r="T88" s="38" t="str">
        <f t="shared" si="12"/>
        <v>29</v>
      </c>
      <c r="U88" s="27" t="str">
        <f t="shared" si="5"/>
        <v>38.28%</v>
      </c>
      <c r="V88" s="28">
        <v>20.0</v>
      </c>
      <c r="W88" s="29" t="str">
        <f t="shared" si="6"/>
        <v>143.69%</v>
      </c>
      <c r="X88" s="30" t="str">
        <f t="shared" si="7"/>
        <v>12.17%</v>
      </c>
      <c r="Y88" s="17"/>
      <c r="Z88" s="31"/>
      <c r="AA88" s="32" t="s">
        <v>231</v>
      </c>
      <c r="AB88" s="17">
        <v>1.0</v>
      </c>
      <c r="AC88" s="33"/>
    </row>
    <row r="89">
      <c r="A89" s="15" t="s">
        <v>232</v>
      </c>
      <c r="B89" s="16">
        <v>2015.0</v>
      </c>
      <c r="C89" s="17" t="s">
        <v>126</v>
      </c>
      <c r="D89" s="16">
        <v>34.0</v>
      </c>
      <c r="E89" s="16">
        <v>34.0</v>
      </c>
      <c r="F89" s="18" t="str">
        <f t="shared" si="1"/>
        <v>34</v>
      </c>
      <c r="G89" s="40">
        <v>83.0</v>
      </c>
      <c r="H89" s="19">
        <v>53.0</v>
      </c>
      <c r="I89" s="20" t="str">
        <f t="shared" si="2"/>
        <v>30</v>
      </c>
      <c r="J89" s="21" t="str">
        <f t="shared" si="3"/>
        <v>68</v>
      </c>
      <c r="K89" s="20" t="str">
        <f t="shared" si="4"/>
        <v>-34</v>
      </c>
      <c r="L89" s="17" t="s">
        <v>89</v>
      </c>
      <c r="M89" s="22">
        <v>1365000.0</v>
      </c>
      <c r="N89" s="35" t="str">
        <f t="shared" si="8"/>
        <v>1.37</v>
      </c>
      <c r="O89" s="28">
        <v>2246000.0</v>
      </c>
      <c r="P89" s="35" t="str">
        <f t="shared" si="9"/>
        <v>2.25</v>
      </c>
      <c r="Q89" s="28">
        <v>0.0</v>
      </c>
      <c r="R89" s="28" t="str">
        <f t="shared" si="20"/>
        <v>0</v>
      </c>
      <c r="S89" s="37" t="str">
        <f t="shared" si="17"/>
        <v>2,246,000</v>
      </c>
      <c r="T89" s="38" t="str">
        <f t="shared" si="12"/>
        <v>2</v>
      </c>
      <c r="U89" s="27" t="str">
        <f t="shared" si="5"/>
        <v>0.00%</v>
      </c>
      <c r="V89" s="19">
        <v>20.0</v>
      </c>
      <c r="W89" s="29" t="str">
        <f t="shared" si="6"/>
        <v>11.23%</v>
      </c>
      <c r="X89" s="30" t="str">
        <f t="shared" si="7"/>
        <v>6.83%</v>
      </c>
      <c r="Y89" s="33"/>
      <c r="Z89" s="31"/>
      <c r="AA89" s="32" t="s">
        <v>233</v>
      </c>
      <c r="AB89" s="17">
        <v>1.0</v>
      </c>
      <c r="AC89" s="33"/>
    </row>
    <row r="90">
      <c r="A90" s="15" t="s">
        <v>234</v>
      </c>
      <c r="B90" s="16">
        <v>2015.0</v>
      </c>
      <c r="C90" s="17" t="s">
        <v>126</v>
      </c>
      <c r="D90" s="16">
        <v>96.0</v>
      </c>
      <c r="E90" s="16">
        <v>90.0</v>
      </c>
      <c r="F90" s="18" t="str">
        <f t="shared" si="1"/>
        <v>93</v>
      </c>
      <c r="G90" s="40">
        <v>95.0</v>
      </c>
      <c r="H90" s="19">
        <v>89.0</v>
      </c>
      <c r="I90" s="20" t="str">
        <f t="shared" si="2"/>
        <v>6</v>
      </c>
      <c r="J90" s="21" t="str">
        <f t="shared" si="3"/>
        <v>92</v>
      </c>
      <c r="K90" s="20" t="str">
        <f t="shared" si="4"/>
        <v>1</v>
      </c>
      <c r="L90" s="17" t="s">
        <v>89</v>
      </c>
      <c r="M90" s="22">
        <v>295009.0</v>
      </c>
      <c r="N90" s="35" t="str">
        <f t="shared" si="8"/>
        <v>0.30</v>
      </c>
      <c r="O90" s="28">
        <v>295009.0</v>
      </c>
      <c r="P90" s="35" t="str">
        <f t="shared" si="9"/>
        <v>0.30</v>
      </c>
      <c r="Q90" s="28">
        <v>16.1</v>
      </c>
      <c r="R90" s="28" t="str">
        <f t="shared" si="20"/>
        <v>16100000</v>
      </c>
      <c r="S90" s="37" t="str">
        <f t="shared" si="17"/>
        <v>16,395,009</v>
      </c>
      <c r="T90" s="38" t="str">
        <f t="shared" si="12"/>
        <v>16</v>
      </c>
      <c r="U90" s="27" t="str">
        <f t="shared" si="5"/>
        <v>98.20%</v>
      </c>
      <c r="V90" s="28">
        <v>20.0</v>
      </c>
      <c r="W90" s="29" t="str">
        <f t="shared" si="6"/>
        <v>81.98%</v>
      </c>
      <c r="X90" s="30" t="str">
        <f t="shared" si="7"/>
        <v>1.48%</v>
      </c>
      <c r="Y90" s="17"/>
      <c r="Z90" s="31"/>
      <c r="AA90" s="32" t="s">
        <v>235</v>
      </c>
      <c r="AB90" s="17">
        <v>1.0</v>
      </c>
      <c r="AC90" s="33"/>
    </row>
    <row r="91">
      <c r="A91" s="15" t="s">
        <v>236</v>
      </c>
      <c r="B91" s="16">
        <v>2015.0</v>
      </c>
      <c r="C91" s="17" t="s">
        <v>41</v>
      </c>
      <c r="D91" s="16">
        <v>20.0</v>
      </c>
      <c r="E91" s="16">
        <v>30.0</v>
      </c>
      <c r="F91" s="18" t="str">
        <f t="shared" si="1"/>
        <v>25</v>
      </c>
      <c r="G91" s="41">
        <v>80.0</v>
      </c>
      <c r="H91" s="19">
        <v>62.0</v>
      </c>
      <c r="I91" s="20" t="str">
        <f t="shared" si="2"/>
        <v>18</v>
      </c>
      <c r="J91" s="21" t="str">
        <f t="shared" si="3"/>
        <v>71</v>
      </c>
      <c r="K91" s="20" t="str">
        <f t="shared" si="4"/>
        <v>-46</v>
      </c>
      <c r="L91" s="17" t="s">
        <v>89</v>
      </c>
      <c r="M91" s="22">
        <v>2750356.0</v>
      </c>
      <c r="N91" s="35" t="str">
        <f t="shared" si="8"/>
        <v>2.75</v>
      </c>
      <c r="O91" s="28">
        <v>6485961.0</v>
      </c>
      <c r="P91" s="35" t="str">
        <f t="shared" si="9"/>
        <v>6.49</v>
      </c>
      <c r="Q91" s="28">
        <v>11.3</v>
      </c>
      <c r="R91" s="28" t="str">
        <f t="shared" si="20"/>
        <v>11300000</v>
      </c>
      <c r="S91" s="37" t="str">
        <f t="shared" si="17"/>
        <v>17,785,961</v>
      </c>
      <c r="T91" s="38" t="str">
        <f t="shared" si="12"/>
        <v>18</v>
      </c>
      <c r="U91" s="27" t="str">
        <f t="shared" si="5"/>
        <v>63.53%</v>
      </c>
      <c r="V91" s="28">
        <v>20.0</v>
      </c>
      <c r="W91" s="29" t="str">
        <f t="shared" si="6"/>
        <v>88.93%</v>
      </c>
      <c r="X91" s="30" t="str">
        <f t="shared" si="7"/>
        <v>13.75%</v>
      </c>
      <c r="Y91" s="17"/>
      <c r="Z91" s="31"/>
      <c r="AA91" s="32" t="s">
        <v>237</v>
      </c>
      <c r="AB91" s="17">
        <v>1.0</v>
      </c>
      <c r="AC91" s="33"/>
    </row>
    <row r="92">
      <c r="A92" s="15" t="s">
        <v>238</v>
      </c>
      <c r="B92" s="16">
        <v>2015.0</v>
      </c>
      <c r="C92" s="17" t="s">
        <v>41</v>
      </c>
      <c r="D92" s="16">
        <v>35.0</v>
      </c>
      <c r="E92" s="16">
        <v>47.0</v>
      </c>
      <c r="F92" s="18" t="str">
        <f t="shared" si="1"/>
        <v>41</v>
      </c>
      <c r="G92" s="41">
        <v>73.0</v>
      </c>
      <c r="H92" s="19">
        <v>56.0</v>
      </c>
      <c r="I92" s="20" t="str">
        <f t="shared" si="2"/>
        <v>17</v>
      </c>
      <c r="J92" s="21" t="str">
        <f t="shared" si="3"/>
        <v>64.5</v>
      </c>
      <c r="K92" s="20" t="str">
        <f t="shared" si="4"/>
        <v>-23.5</v>
      </c>
      <c r="L92" s="17" t="s">
        <v>239</v>
      </c>
      <c r="M92" s="22">
        <v>1.2155254E7</v>
      </c>
      <c r="N92" s="35" t="str">
        <f t="shared" si="8"/>
        <v>12.16</v>
      </c>
      <c r="O92" s="28">
        <v>4.2656255E7</v>
      </c>
      <c r="P92" s="35" t="str">
        <f t="shared" si="9"/>
        <v>42.66</v>
      </c>
      <c r="Q92" s="28">
        <v>1.3</v>
      </c>
      <c r="R92" s="28" t="str">
        <f t="shared" si="20"/>
        <v>1300000</v>
      </c>
      <c r="S92" s="37" t="str">
        <f t="shared" si="17"/>
        <v>43,956,255</v>
      </c>
      <c r="T92" s="38" t="str">
        <f t="shared" si="12"/>
        <v>44</v>
      </c>
      <c r="U92" s="27" t="str">
        <f t="shared" si="5"/>
        <v>2.96%</v>
      </c>
      <c r="V92" s="28">
        <v>20.0</v>
      </c>
      <c r="W92" s="29" t="str">
        <f t="shared" si="6"/>
        <v>219.78%</v>
      </c>
      <c r="X92" s="30" t="str">
        <f t="shared" si="7"/>
        <v>60.78%</v>
      </c>
      <c r="Y92" s="17"/>
      <c r="Z92" s="31"/>
      <c r="AA92" s="32" t="s">
        <v>240</v>
      </c>
      <c r="AB92" s="17">
        <v>1.0</v>
      </c>
      <c r="AC92" s="33"/>
    </row>
    <row r="93">
      <c r="A93" s="15" t="s">
        <v>241</v>
      </c>
      <c r="B93" s="16">
        <v>2015.0</v>
      </c>
      <c r="C93" s="17" t="s">
        <v>29</v>
      </c>
      <c r="D93" s="16">
        <v>41.0</v>
      </c>
      <c r="E93" s="16">
        <v>45.0</v>
      </c>
      <c r="F93" s="18" t="str">
        <f t="shared" si="1"/>
        <v>43</v>
      </c>
      <c r="G93" s="19">
        <v>41.0</v>
      </c>
      <c r="H93" s="19">
        <v>43.0</v>
      </c>
      <c r="I93" s="20" t="str">
        <f t="shared" si="2"/>
        <v>-2</v>
      </c>
      <c r="J93" s="21" t="str">
        <f t="shared" si="3"/>
        <v>42</v>
      </c>
      <c r="K93" s="20" t="str">
        <f t="shared" si="4"/>
        <v>1</v>
      </c>
      <c r="L93" s="17" t="s">
        <v>111</v>
      </c>
      <c r="M93" s="22">
        <v>6652996.0</v>
      </c>
      <c r="N93" s="35" t="str">
        <f t="shared" si="8"/>
        <v>6.65</v>
      </c>
      <c r="O93" s="28">
        <v>2.0047288E7</v>
      </c>
      <c r="P93" s="35" t="str">
        <f t="shared" si="9"/>
        <v>20.05</v>
      </c>
      <c r="Q93" s="28">
        <v>9.3</v>
      </c>
      <c r="R93" s="28" t="str">
        <f t="shared" si="20"/>
        <v>9300000</v>
      </c>
      <c r="S93" s="37" t="str">
        <f t="shared" si="17"/>
        <v>29,347,288</v>
      </c>
      <c r="T93" s="38" t="str">
        <f t="shared" si="12"/>
        <v>29</v>
      </c>
      <c r="U93" s="27" t="str">
        <f t="shared" si="5"/>
        <v>31.69%</v>
      </c>
      <c r="V93" s="19">
        <v>19.5</v>
      </c>
      <c r="W93" s="29" t="str">
        <f t="shared" si="6"/>
        <v>150.50%</v>
      </c>
      <c r="X93" s="30" t="str">
        <f t="shared" si="7"/>
        <v>34.12%</v>
      </c>
      <c r="Y93" s="17"/>
      <c r="Z93" s="31"/>
      <c r="AA93" s="32" t="s">
        <v>242</v>
      </c>
      <c r="AB93" s="17">
        <v>1.0</v>
      </c>
      <c r="AC93" s="33"/>
    </row>
    <row r="94">
      <c r="A94" s="15" t="s">
        <v>243</v>
      </c>
      <c r="B94" s="16">
        <v>2015.0</v>
      </c>
      <c r="C94" s="17" t="s">
        <v>41</v>
      </c>
      <c r="D94" s="16">
        <v>64.0</v>
      </c>
      <c r="E94" s="16">
        <v>54.0</v>
      </c>
      <c r="F94" s="18" t="str">
        <f t="shared" si="1"/>
        <v>59</v>
      </c>
      <c r="G94" s="28">
        <v>51.0</v>
      </c>
      <c r="H94" s="19">
        <v>69.0</v>
      </c>
      <c r="I94" s="20" t="str">
        <f t="shared" si="2"/>
        <v>-18</v>
      </c>
      <c r="J94" s="21" t="str">
        <f t="shared" si="3"/>
        <v>60</v>
      </c>
      <c r="K94" s="20" t="str">
        <f t="shared" si="4"/>
        <v>-1</v>
      </c>
      <c r="L94" s="17" t="s">
        <v>127</v>
      </c>
      <c r="M94" s="22">
        <v>6610961.0</v>
      </c>
      <c r="N94" s="35" t="str">
        <f t="shared" si="8"/>
        <v>6.61</v>
      </c>
      <c r="O94" s="28">
        <v>2.6822144E7</v>
      </c>
      <c r="P94" s="35" t="str">
        <f t="shared" si="9"/>
        <v>26.82</v>
      </c>
      <c r="Q94" s="36" t="str">
        <f t="shared" ref="Q94:Q95" si="21">R94/1000000</f>
        <v>13.27</v>
      </c>
      <c r="R94" s="28">
        <v>1.3270979E7</v>
      </c>
      <c r="S94" s="37" t="str">
        <f t="shared" si="17"/>
        <v>40,093,123</v>
      </c>
      <c r="T94" s="38" t="str">
        <f t="shared" si="12"/>
        <v>40</v>
      </c>
      <c r="U94" s="27" t="str">
        <f t="shared" si="5"/>
        <v>33.10%</v>
      </c>
      <c r="V94" s="28">
        <v>18.0</v>
      </c>
      <c r="W94" s="29" t="str">
        <f t="shared" si="6"/>
        <v>222.74%</v>
      </c>
      <c r="X94" s="30" t="str">
        <f t="shared" si="7"/>
        <v>36.73%</v>
      </c>
      <c r="Y94" s="17"/>
      <c r="Z94" s="31"/>
      <c r="AA94" s="32" t="s">
        <v>244</v>
      </c>
      <c r="AB94" s="17">
        <v>1.0</v>
      </c>
      <c r="AC94" s="33"/>
    </row>
    <row r="95">
      <c r="A95" s="15" t="s">
        <v>245</v>
      </c>
      <c r="B95" s="16">
        <v>2015.0</v>
      </c>
      <c r="C95" s="17" t="s">
        <v>37</v>
      </c>
      <c r="D95" s="16">
        <v>62.0</v>
      </c>
      <c r="E95" s="16">
        <v>60.0</v>
      </c>
      <c r="F95" s="18" t="str">
        <f t="shared" si="1"/>
        <v>61</v>
      </c>
      <c r="G95" s="28">
        <v>61.0</v>
      </c>
      <c r="H95" s="19">
        <v>55.0</v>
      </c>
      <c r="I95" s="20" t="str">
        <f t="shared" si="2"/>
        <v>6</v>
      </c>
      <c r="J95" s="21" t="str">
        <f t="shared" si="3"/>
        <v>58</v>
      </c>
      <c r="K95" s="20" t="str">
        <f t="shared" si="4"/>
        <v>3</v>
      </c>
      <c r="L95" s="17" t="s">
        <v>127</v>
      </c>
      <c r="M95" s="22">
        <v>1.2857184E7</v>
      </c>
      <c r="N95" s="35" t="str">
        <f t="shared" si="8"/>
        <v>12.86</v>
      </c>
      <c r="O95" s="28">
        <v>6.6013057E7</v>
      </c>
      <c r="P95" s="35" t="str">
        <f t="shared" si="9"/>
        <v>66.01</v>
      </c>
      <c r="Q95" s="36" t="str">
        <f t="shared" si="21"/>
        <v>51.80</v>
      </c>
      <c r="R95" s="28">
        <v>5.18E7</v>
      </c>
      <c r="S95" s="37" t="str">
        <f t="shared" si="17"/>
        <v>117,813,057</v>
      </c>
      <c r="T95" s="38" t="str">
        <f t="shared" si="12"/>
        <v>118</v>
      </c>
      <c r="U95" s="27" t="str">
        <f t="shared" si="5"/>
        <v>43.97%</v>
      </c>
      <c r="V95" s="28">
        <v>17.8</v>
      </c>
      <c r="W95" s="29" t="str">
        <f t="shared" si="6"/>
        <v>661.87%</v>
      </c>
      <c r="X95" s="30" t="str">
        <f t="shared" si="7"/>
        <v>72.23%</v>
      </c>
      <c r="Y95" s="17"/>
      <c r="Z95" s="31"/>
      <c r="AA95" s="32" t="s">
        <v>246</v>
      </c>
      <c r="AB95" s="17">
        <v>1.0</v>
      </c>
      <c r="AC95" s="33"/>
    </row>
    <row r="96">
      <c r="A96" s="15" t="s">
        <v>247</v>
      </c>
      <c r="B96" s="16">
        <v>2015.0</v>
      </c>
      <c r="C96" s="17" t="s">
        <v>126</v>
      </c>
      <c r="D96" s="16">
        <v>79.0</v>
      </c>
      <c r="E96" s="16">
        <v>60.0</v>
      </c>
      <c r="F96" s="18" t="str">
        <f t="shared" si="1"/>
        <v>69.5</v>
      </c>
      <c r="G96" s="28">
        <v>89.0</v>
      </c>
      <c r="H96" s="19">
        <v>73.0</v>
      </c>
      <c r="I96" s="20" t="str">
        <f t="shared" si="2"/>
        <v>16</v>
      </c>
      <c r="J96" s="21" t="str">
        <f t="shared" si="3"/>
        <v>81</v>
      </c>
      <c r="K96" s="20" t="str">
        <f t="shared" si="4"/>
        <v>-11.5</v>
      </c>
      <c r="L96" s="17" t="s">
        <v>248</v>
      </c>
      <c r="M96" s="22">
        <v>1.1020798E7</v>
      </c>
      <c r="N96" s="35" t="str">
        <f t="shared" si="8"/>
        <v>11.02</v>
      </c>
      <c r="O96" s="28">
        <v>4.448241E7</v>
      </c>
      <c r="P96" s="35" t="str">
        <f t="shared" si="9"/>
        <v>44.48</v>
      </c>
      <c r="Q96" s="28">
        <v>1.2</v>
      </c>
      <c r="R96" s="28" t="str">
        <f>SUM(Q96*1000000)</f>
        <v>1200000</v>
      </c>
      <c r="S96" s="37" t="str">
        <f t="shared" si="17"/>
        <v>45,682,410</v>
      </c>
      <c r="T96" s="38" t="str">
        <f t="shared" si="12"/>
        <v>46</v>
      </c>
      <c r="U96" s="27" t="str">
        <f t="shared" si="5"/>
        <v>2.63%</v>
      </c>
      <c r="V96" s="28">
        <v>17.0</v>
      </c>
      <c r="W96" s="29" t="str">
        <f t="shared" si="6"/>
        <v>268.72%</v>
      </c>
      <c r="X96" s="30" t="str">
        <f t="shared" si="7"/>
        <v>64.83%</v>
      </c>
      <c r="Y96" s="17"/>
      <c r="Z96" s="31"/>
      <c r="AA96" s="32" t="s">
        <v>249</v>
      </c>
      <c r="AB96" s="17">
        <v>1.0</v>
      </c>
      <c r="AC96" s="33"/>
    </row>
    <row r="97">
      <c r="A97" s="15" t="s">
        <v>250</v>
      </c>
      <c r="B97" s="16">
        <v>2015.0</v>
      </c>
      <c r="C97" s="17" t="s">
        <v>29</v>
      </c>
      <c r="D97" s="16">
        <v>65.0</v>
      </c>
      <c r="E97" s="16">
        <v>49.0</v>
      </c>
      <c r="F97" s="18" t="str">
        <f t="shared" si="1"/>
        <v>57</v>
      </c>
      <c r="G97" s="19">
        <v>60.0</v>
      </c>
      <c r="H97" s="19">
        <v>74.0</v>
      </c>
      <c r="I97" s="20" t="str">
        <f t="shared" si="2"/>
        <v>-14</v>
      </c>
      <c r="J97" s="21" t="str">
        <f t="shared" si="3"/>
        <v>67</v>
      </c>
      <c r="K97" s="20" t="str">
        <f t="shared" si="4"/>
        <v>-10</v>
      </c>
      <c r="L97" s="17" t="s">
        <v>130</v>
      </c>
      <c r="M97" s="22">
        <v>1.6293325E7</v>
      </c>
      <c r="N97" s="35" t="str">
        <f t="shared" si="8"/>
        <v>16.29</v>
      </c>
      <c r="O97" s="28">
        <v>4.2725475E7</v>
      </c>
      <c r="P97" s="35" t="str">
        <f t="shared" si="9"/>
        <v>42.73</v>
      </c>
      <c r="Q97" s="36" t="str">
        <f t="shared" ref="Q97:Q102" si="22">R97/1000000</f>
        <v>19.02</v>
      </c>
      <c r="R97" s="28">
        <v>1.9020015E7</v>
      </c>
      <c r="S97" s="37" t="str">
        <f t="shared" si="17"/>
        <v>61,745,490</v>
      </c>
      <c r="T97" s="38" t="str">
        <f t="shared" si="12"/>
        <v>62</v>
      </c>
      <c r="U97" s="27" t="str">
        <f t="shared" si="5"/>
        <v>30.80%</v>
      </c>
      <c r="V97" s="28">
        <v>15.0</v>
      </c>
      <c r="W97" s="29" t="str">
        <f t="shared" si="6"/>
        <v>411.64%</v>
      </c>
      <c r="X97" s="30" t="str">
        <f t="shared" si="7"/>
        <v>108.62%</v>
      </c>
      <c r="Y97" s="33"/>
      <c r="Z97" s="31"/>
      <c r="AA97" s="32" t="s">
        <v>251</v>
      </c>
      <c r="AB97" s="17">
        <v>1.0</v>
      </c>
      <c r="AC97" s="33"/>
    </row>
    <row r="98">
      <c r="A98" s="15" t="s">
        <v>252</v>
      </c>
      <c r="B98" s="16">
        <v>2015.0</v>
      </c>
      <c r="C98" s="17" t="s">
        <v>41</v>
      </c>
      <c r="D98" s="16">
        <v>92.0</v>
      </c>
      <c r="E98" s="16">
        <v>78.0</v>
      </c>
      <c r="F98" s="18" t="str">
        <f t="shared" si="1"/>
        <v>85</v>
      </c>
      <c r="G98" s="28">
        <v>85.0</v>
      </c>
      <c r="H98" s="19">
        <v>80.0</v>
      </c>
      <c r="I98" s="20" t="str">
        <f t="shared" si="2"/>
        <v>5</v>
      </c>
      <c r="J98" s="21" t="str">
        <f t="shared" si="3"/>
        <v>82.5</v>
      </c>
      <c r="K98" s="20" t="str">
        <f t="shared" si="4"/>
        <v>2.5</v>
      </c>
      <c r="L98" s="17" t="s">
        <v>216</v>
      </c>
      <c r="M98" s="22">
        <v>5349500.0</v>
      </c>
      <c r="N98" s="35" t="str">
        <f t="shared" si="8"/>
        <v>5.35</v>
      </c>
      <c r="O98" s="28">
        <v>2.5442958E7</v>
      </c>
      <c r="P98" s="35" t="str">
        <f t="shared" si="9"/>
        <v>25.44</v>
      </c>
      <c r="Q98" s="36" t="str">
        <f t="shared" si="22"/>
        <v>11.43</v>
      </c>
      <c r="R98" s="28">
        <v>1.1426456E7</v>
      </c>
      <c r="S98" s="37" t="str">
        <f t="shared" si="17"/>
        <v>36,869,414</v>
      </c>
      <c r="T98" s="38" t="str">
        <f t="shared" si="12"/>
        <v>37</v>
      </c>
      <c r="U98" s="27" t="str">
        <f t="shared" si="5"/>
        <v>30.99%</v>
      </c>
      <c r="V98" s="28">
        <v>15.0</v>
      </c>
      <c r="W98" s="29" t="str">
        <f t="shared" si="6"/>
        <v>245.80%</v>
      </c>
      <c r="X98" s="30" t="str">
        <f t="shared" si="7"/>
        <v>35.66%</v>
      </c>
      <c r="Y98" s="17"/>
      <c r="Z98" s="31"/>
      <c r="AA98" s="32" t="s">
        <v>253</v>
      </c>
      <c r="AB98" s="17">
        <v>1.0</v>
      </c>
      <c r="AC98" s="33"/>
    </row>
    <row r="99">
      <c r="A99" s="15" t="s">
        <v>254</v>
      </c>
      <c r="B99" s="16">
        <v>2015.0</v>
      </c>
      <c r="C99" s="17" t="s">
        <v>37</v>
      </c>
      <c r="D99" s="16">
        <v>14.0</v>
      </c>
      <c r="E99" s="16">
        <v>29.0</v>
      </c>
      <c r="F99" s="18" t="str">
        <f t="shared" si="1"/>
        <v>21.5</v>
      </c>
      <c r="G99" s="28">
        <v>28.0</v>
      </c>
      <c r="H99" s="19">
        <v>34.0</v>
      </c>
      <c r="I99" s="20" t="str">
        <f t="shared" si="2"/>
        <v>-6</v>
      </c>
      <c r="J99" s="21" t="str">
        <f t="shared" si="3"/>
        <v>31</v>
      </c>
      <c r="K99" s="20" t="str">
        <f t="shared" si="4"/>
        <v>-9.5</v>
      </c>
      <c r="L99" s="17" t="s">
        <v>117</v>
      </c>
      <c r="M99" s="22">
        <v>5963324.0</v>
      </c>
      <c r="N99" s="35" t="str">
        <f t="shared" si="8"/>
        <v>5.96</v>
      </c>
      <c r="O99" s="28">
        <v>1.2314651E7</v>
      </c>
      <c r="P99" s="35" t="str">
        <f t="shared" si="9"/>
        <v>12.31</v>
      </c>
      <c r="Q99" s="36" t="str">
        <f t="shared" si="22"/>
        <v>0.77</v>
      </c>
      <c r="R99" s="28">
        <v>767000.0</v>
      </c>
      <c r="S99" s="37" t="str">
        <f t="shared" si="17"/>
        <v>13,081,651</v>
      </c>
      <c r="T99" s="38" t="str">
        <f t="shared" si="12"/>
        <v>13</v>
      </c>
      <c r="U99" s="27" t="str">
        <f t="shared" si="5"/>
        <v>5.86%</v>
      </c>
      <c r="V99" s="28">
        <v>14.0</v>
      </c>
      <c r="W99" s="29" t="str">
        <f t="shared" si="6"/>
        <v>93.44%</v>
      </c>
      <c r="X99" s="30" t="str">
        <f t="shared" si="7"/>
        <v>42.60%</v>
      </c>
      <c r="Y99" s="17"/>
      <c r="Z99" s="31"/>
      <c r="AA99" s="32" t="s">
        <v>255</v>
      </c>
      <c r="AB99" s="17">
        <v>1.0</v>
      </c>
      <c r="AC99" s="33"/>
    </row>
    <row r="100">
      <c r="A100" s="15" t="s">
        <v>256</v>
      </c>
      <c r="B100" s="16">
        <v>2015.0</v>
      </c>
      <c r="C100" s="17" t="s">
        <v>29</v>
      </c>
      <c r="D100" s="16">
        <v>56.0</v>
      </c>
      <c r="E100" s="16">
        <v>56.0</v>
      </c>
      <c r="F100" s="18" t="str">
        <f t="shared" si="1"/>
        <v>56</v>
      </c>
      <c r="G100" s="28">
        <v>52.0</v>
      </c>
      <c r="H100" s="19">
        <v>64.0</v>
      </c>
      <c r="I100" s="20" t="str">
        <f t="shared" si="2"/>
        <v>-12</v>
      </c>
      <c r="J100" s="21" t="str">
        <f t="shared" si="3"/>
        <v>58</v>
      </c>
      <c r="K100" s="20" t="str">
        <f t="shared" si="4"/>
        <v>-2</v>
      </c>
      <c r="L100" s="17" t="s">
        <v>89</v>
      </c>
      <c r="M100" s="22">
        <v>1.265014E7</v>
      </c>
      <c r="N100" s="35" t="str">
        <f t="shared" si="8"/>
        <v>12.65</v>
      </c>
      <c r="O100" s="28">
        <v>3.2000304E7</v>
      </c>
      <c r="P100" s="35" t="str">
        <f t="shared" si="9"/>
        <v>32.00</v>
      </c>
      <c r="Q100" s="36" t="str">
        <f t="shared" si="22"/>
        <v>53.51</v>
      </c>
      <c r="R100" s="28">
        <v>5.3511996E7</v>
      </c>
      <c r="S100" s="37" t="str">
        <f t="shared" si="17"/>
        <v>85,512,300</v>
      </c>
      <c r="T100" s="38" t="str">
        <f t="shared" si="12"/>
        <v>86</v>
      </c>
      <c r="U100" s="27" t="str">
        <f t="shared" si="5"/>
        <v>62.58%</v>
      </c>
      <c r="V100" s="28">
        <v>12.0</v>
      </c>
      <c r="W100" s="29" t="str">
        <f t="shared" si="6"/>
        <v>712.60%</v>
      </c>
      <c r="X100" s="30" t="str">
        <f t="shared" si="7"/>
        <v>105.42%</v>
      </c>
      <c r="Y100" s="17"/>
      <c r="Z100" s="31"/>
      <c r="AA100" s="32" t="s">
        <v>257</v>
      </c>
      <c r="AB100" s="17">
        <v>1.0</v>
      </c>
      <c r="AC100" s="33"/>
    </row>
    <row r="101">
      <c r="A101" s="15" t="s">
        <v>258</v>
      </c>
      <c r="B101" s="16">
        <v>2015.0</v>
      </c>
      <c r="C101" s="17" t="s">
        <v>41</v>
      </c>
      <c r="D101" s="16">
        <v>19.0</v>
      </c>
      <c r="E101" s="16">
        <v>36.0</v>
      </c>
      <c r="F101" s="18" t="str">
        <f t="shared" si="1"/>
        <v>27.5</v>
      </c>
      <c r="G101" s="28">
        <v>54.0</v>
      </c>
      <c r="H101" s="19">
        <v>29.0</v>
      </c>
      <c r="I101" s="20" t="str">
        <f t="shared" si="2"/>
        <v>25</v>
      </c>
      <c r="J101" s="21" t="str">
        <f t="shared" si="3"/>
        <v>41.5</v>
      </c>
      <c r="K101" s="20" t="str">
        <f t="shared" si="4"/>
        <v>-14</v>
      </c>
      <c r="L101" s="17" t="s">
        <v>111</v>
      </c>
      <c r="M101" s="22">
        <v>2.5888154E7</v>
      </c>
      <c r="N101" s="35" t="str">
        <f t="shared" si="8"/>
        <v>25.89</v>
      </c>
      <c r="O101" s="28">
        <v>5.6667921E7</v>
      </c>
      <c r="P101" s="35" t="str">
        <f t="shared" si="9"/>
        <v>56.67</v>
      </c>
      <c r="Q101" s="36" t="str">
        <f t="shared" si="22"/>
        <v>2.31</v>
      </c>
      <c r="R101" s="28">
        <v>2308735.0</v>
      </c>
      <c r="S101" s="37" t="str">
        <f t="shared" si="17"/>
        <v>58,976,656</v>
      </c>
      <c r="T101" s="38" t="str">
        <f t="shared" si="12"/>
        <v>59</v>
      </c>
      <c r="U101" s="27" t="str">
        <f t="shared" si="5"/>
        <v>3.91%</v>
      </c>
      <c r="V101" s="28">
        <v>12.0</v>
      </c>
      <c r="W101" s="29" t="str">
        <f t="shared" si="6"/>
        <v>491.47%</v>
      </c>
      <c r="X101" s="30" t="str">
        <f t="shared" si="7"/>
        <v>215.73%</v>
      </c>
      <c r="Y101" s="17"/>
      <c r="Z101" s="31"/>
      <c r="AA101" s="32" t="s">
        <v>259</v>
      </c>
      <c r="AB101" s="17">
        <v>1.0</v>
      </c>
      <c r="AC101" s="33"/>
    </row>
    <row r="102">
      <c r="A102" s="15" t="s">
        <v>260</v>
      </c>
      <c r="B102" s="16">
        <v>2015.0</v>
      </c>
      <c r="C102" s="17" t="s">
        <v>126</v>
      </c>
      <c r="D102" s="16">
        <v>52.0</v>
      </c>
      <c r="E102" s="16">
        <v>51.0</v>
      </c>
      <c r="F102" s="18" t="str">
        <f t="shared" si="1"/>
        <v>51.5</v>
      </c>
      <c r="G102" s="28">
        <v>81.0</v>
      </c>
      <c r="H102" s="19">
        <v>71.0</v>
      </c>
      <c r="I102" s="20" t="str">
        <f t="shared" si="2"/>
        <v>10</v>
      </c>
      <c r="J102" s="21" t="str">
        <f t="shared" si="3"/>
        <v>76</v>
      </c>
      <c r="K102" s="20" t="str">
        <f t="shared" si="4"/>
        <v>-24.5</v>
      </c>
      <c r="L102" s="17" t="s">
        <v>89</v>
      </c>
      <c r="M102" s="22">
        <v>2091551.0</v>
      </c>
      <c r="N102" s="35" t="str">
        <f t="shared" si="8"/>
        <v>2.09</v>
      </c>
      <c r="O102" s="28">
        <v>3.3307195E7</v>
      </c>
      <c r="P102" s="35" t="str">
        <f t="shared" si="9"/>
        <v>33.31</v>
      </c>
      <c r="Q102" s="36" t="str">
        <f t="shared" si="22"/>
        <v>26.19</v>
      </c>
      <c r="R102" s="28">
        <v>2.618589E7</v>
      </c>
      <c r="S102" s="37" t="str">
        <f t="shared" si="17"/>
        <v>59,493,085</v>
      </c>
      <c r="T102" s="38" t="str">
        <f t="shared" si="12"/>
        <v>59</v>
      </c>
      <c r="U102" s="27" t="str">
        <f t="shared" si="5"/>
        <v>44.02%</v>
      </c>
      <c r="V102" s="28">
        <v>11.0</v>
      </c>
      <c r="W102" s="29" t="str">
        <f t="shared" si="6"/>
        <v>540.85%</v>
      </c>
      <c r="X102" s="30" t="str">
        <f t="shared" si="7"/>
        <v>19.01%</v>
      </c>
      <c r="Y102" s="17"/>
      <c r="Z102" s="31"/>
      <c r="AA102" s="32" t="s">
        <v>261</v>
      </c>
      <c r="AB102" s="17">
        <v>1.0</v>
      </c>
      <c r="AC102" s="33"/>
    </row>
    <row r="103">
      <c r="A103" s="15" t="s">
        <v>262</v>
      </c>
      <c r="B103" s="16">
        <v>2015.0</v>
      </c>
      <c r="C103" s="17" t="s">
        <v>126</v>
      </c>
      <c r="D103" s="16">
        <v>77.0</v>
      </c>
      <c r="E103" s="16">
        <v>58.0</v>
      </c>
      <c r="F103" s="18" t="str">
        <f t="shared" si="1"/>
        <v>67.5</v>
      </c>
      <c r="G103" s="28">
        <v>74.0</v>
      </c>
      <c r="H103" s="19">
        <v>70.0</v>
      </c>
      <c r="I103" s="20" t="str">
        <f t="shared" si="2"/>
        <v>4</v>
      </c>
      <c r="J103" s="21" t="str">
        <f t="shared" si="3"/>
        <v>72</v>
      </c>
      <c r="K103" s="20" t="str">
        <f t="shared" si="4"/>
        <v>-4.5</v>
      </c>
      <c r="L103" s="17" t="s">
        <v>127</v>
      </c>
      <c r="M103" s="22">
        <v>1479158.0</v>
      </c>
      <c r="N103" s="35" t="str">
        <f t="shared" si="8"/>
        <v>1.48</v>
      </c>
      <c r="O103" s="28">
        <v>5637066.0</v>
      </c>
      <c r="P103" s="35" t="str">
        <f t="shared" si="9"/>
        <v>5.64</v>
      </c>
      <c r="Q103" s="28">
        <v>2.8</v>
      </c>
      <c r="R103" s="28" t="str">
        <f>SUM(Q103*1000000)</f>
        <v>2800000</v>
      </c>
      <c r="S103" s="37" t="str">
        <f t="shared" si="17"/>
        <v>8,437,066</v>
      </c>
      <c r="T103" s="38" t="str">
        <f t="shared" si="12"/>
        <v>8</v>
      </c>
      <c r="U103" s="27" t="str">
        <f t="shared" si="5"/>
        <v>33.19%</v>
      </c>
      <c r="V103" s="28">
        <v>10.0</v>
      </c>
      <c r="W103" s="29" t="str">
        <f t="shared" si="6"/>
        <v>84.37%</v>
      </c>
      <c r="X103" s="30" t="str">
        <f t="shared" si="7"/>
        <v>14.79%</v>
      </c>
      <c r="Y103" s="17"/>
      <c r="Z103" s="31"/>
      <c r="AA103" s="32" t="s">
        <v>263</v>
      </c>
      <c r="AB103" s="17">
        <v>1.0</v>
      </c>
      <c r="AC103" s="33"/>
    </row>
    <row r="104">
      <c r="A104" s="15" t="s">
        <v>264</v>
      </c>
      <c r="B104" s="16">
        <v>2015.0</v>
      </c>
      <c r="C104" s="17" t="s">
        <v>41</v>
      </c>
      <c r="D104" s="16">
        <v>32.0</v>
      </c>
      <c r="E104" s="16">
        <v>44.0</v>
      </c>
      <c r="F104" s="18" t="str">
        <f t="shared" si="1"/>
        <v>38</v>
      </c>
      <c r="G104" s="19">
        <v>44.0</v>
      </c>
      <c r="H104" s="19">
        <v>68.0</v>
      </c>
      <c r="I104" s="20" t="str">
        <f t="shared" si="2"/>
        <v>-24</v>
      </c>
      <c r="J104" s="21" t="str">
        <f t="shared" si="3"/>
        <v>56</v>
      </c>
      <c r="K104" s="20" t="str">
        <f t="shared" si="4"/>
        <v>-18</v>
      </c>
      <c r="L104" s="17" t="s">
        <v>89</v>
      </c>
      <c r="M104" s="22">
        <v>96250.0</v>
      </c>
      <c r="N104" s="35" t="str">
        <f t="shared" si="8"/>
        <v>0.10</v>
      </c>
      <c r="O104" s="28">
        <v>538460.0</v>
      </c>
      <c r="P104" s="35" t="str">
        <f t="shared" si="9"/>
        <v>0.54</v>
      </c>
      <c r="Q104" s="36" t="str">
        <f t="shared" ref="Q104:Q106" si="23">R104/1000000</f>
        <v>2.02</v>
      </c>
      <c r="R104" s="28">
        <v>2017065.0</v>
      </c>
      <c r="S104" s="37" t="str">
        <f t="shared" si="17"/>
        <v>2,555,525</v>
      </c>
      <c r="T104" s="38" t="str">
        <f t="shared" si="12"/>
        <v>3</v>
      </c>
      <c r="U104" s="27" t="str">
        <f t="shared" si="5"/>
        <v>78.93%</v>
      </c>
      <c r="V104" s="19">
        <v>10.0</v>
      </c>
      <c r="W104" s="29" t="str">
        <f t="shared" si="6"/>
        <v>25.56%</v>
      </c>
      <c r="X104" s="30" t="str">
        <f t="shared" si="7"/>
        <v>0.96%</v>
      </c>
      <c r="Y104" s="17"/>
      <c r="Z104" s="31"/>
      <c r="AA104" s="32" t="s">
        <v>265</v>
      </c>
      <c r="AB104" s="17">
        <v>1.0</v>
      </c>
      <c r="AC104" s="33"/>
    </row>
    <row r="105">
      <c r="A105" s="15" t="s">
        <v>266</v>
      </c>
      <c r="B105" s="16">
        <v>2015.0</v>
      </c>
      <c r="C105" s="17" t="s">
        <v>37</v>
      </c>
      <c r="D105" s="16">
        <v>60.0</v>
      </c>
      <c r="E105" s="16">
        <v>52.0</v>
      </c>
      <c r="F105" s="18" t="str">
        <f t="shared" si="1"/>
        <v>56</v>
      </c>
      <c r="G105" s="28">
        <v>54.0</v>
      </c>
      <c r="H105" s="19">
        <v>68.0</v>
      </c>
      <c r="I105" s="20" t="str">
        <f t="shared" si="2"/>
        <v>-14</v>
      </c>
      <c r="J105" s="21" t="str">
        <f t="shared" si="3"/>
        <v>61</v>
      </c>
      <c r="K105" s="20" t="str">
        <f t="shared" si="4"/>
        <v>-5</v>
      </c>
      <c r="L105" s="17" t="s">
        <v>135</v>
      </c>
      <c r="M105" s="22">
        <v>2.2692741E7</v>
      </c>
      <c r="N105" s="35" t="str">
        <f t="shared" si="8"/>
        <v>22.69</v>
      </c>
      <c r="O105" s="28">
        <v>5.2218558E7</v>
      </c>
      <c r="P105" s="35" t="str">
        <f t="shared" si="9"/>
        <v>52.22</v>
      </c>
      <c r="Q105" s="36" t="str">
        <f t="shared" si="23"/>
        <v>57.30</v>
      </c>
      <c r="R105" s="28">
        <v>5.73E7</v>
      </c>
      <c r="S105" s="37" t="str">
        <f t="shared" si="17"/>
        <v>109,518,558</v>
      </c>
      <c r="T105" s="38" t="str">
        <f t="shared" si="12"/>
        <v>110</v>
      </c>
      <c r="U105" s="27" t="str">
        <f t="shared" si="5"/>
        <v>52.32%</v>
      </c>
      <c r="V105" s="28">
        <v>10.0</v>
      </c>
      <c r="W105" s="29" t="str">
        <f t="shared" si="6"/>
        <v>1095.19%</v>
      </c>
      <c r="X105" s="30" t="str">
        <f t="shared" si="7"/>
        <v>226.93%</v>
      </c>
      <c r="Y105" s="17"/>
      <c r="Z105" s="31"/>
      <c r="AA105" s="32" t="s">
        <v>267</v>
      </c>
      <c r="AB105" s="17">
        <v>1.0</v>
      </c>
      <c r="AC105" s="33"/>
    </row>
    <row r="106">
      <c r="A106" s="15" t="s">
        <v>268</v>
      </c>
      <c r="B106" s="16">
        <v>2015.0</v>
      </c>
      <c r="C106" s="17" t="s">
        <v>37</v>
      </c>
      <c r="D106" s="16">
        <v>11.0</v>
      </c>
      <c r="E106" s="16">
        <v>30.0</v>
      </c>
      <c r="F106" s="18" t="str">
        <f t="shared" si="1"/>
        <v>20.5</v>
      </c>
      <c r="G106" s="28">
        <v>33.0</v>
      </c>
      <c r="H106" s="19">
        <v>37.0</v>
      </c>
      <c r="I106" s="20" t="str">
        <f t="shared" si="2"/>
        <v>-4</v>
      </c>
      <c r="J106" s="21" t="str">
        <f t="shared" si="3"/>
        <v>35</v>
      </c>
      <c r="K106" s="20" t="str">
        <f t="shared" si="4"/>
        <v>-14.5</v>
      </c>
      <c r="L106" s="17" t="s">
        <v>135</v>
      </c>
      <c r="M106" s="22">
        <v>8070493.0</v>
      </c>
      <c r="N106" s="35" t="str">
        <f t="shared" si="8"/>
        <v>8.07</v>
      </c>
      <c r="O106" s="28">
        <v>1.6281378E7</v>
      </c>
      <c r="P106" s="35" t="str">
        <f t="shared" si="9"/>
        <v>16.28</v>
      </c>
      <c r="Q106" s="36" t="str">
        <f t="shared" si="23"/>
        <v>50.80</v>
      </c>
      <c r="R106" s="28">
        <v>5.08E7</v>
      </c>
      <c r="S106" s="37" t="str">
        <f t="shared" si="17"/>
        <v>67,081,378</v>
      </c>
      <c r="T106" s="38" t="str">
        <f t="shared" si="12"/>
        <v>67</v>
      </c>
      <c r="U106" s="27" t="str">
        <f t="shared" si="5"/>
        <v>75.73%</v>
      </c>
      <c r="V106" s="28">
        <v>10.0</v>
      </c>
      <c r="W106" s="29" t="str">
        <f t="shared" si="6"/>
        <v>670.81%</v>
      </c>
      <c r="X106" s="30" t="str">
        <f t="shared" si="7"/>
        <v>80.70%</v>
      </c>
      <c r="Y106" s="17"/>
      <c r="Z106" s="31"/>
      <c r="AA106" s="32" t="s">
        <v>269</v>
      </c>
      <c r="AB106" s="17">
        <v>1.0</v>
      </c>
      <c r="AC106" s="33"/>
    </row>
    <row r="107">
      <c r="A107" s="15" t="s">
        <v>270</v>
      </c>
      <c r="B107" s="16">
        <v>2015.0</v>
      </c>
      <c r="C107" s="17" t="s">
        <v>37</v>
      </c>
      <c r="D107" s="16">
        <v>14.0</v>
      </c>
      <c r="E107" s="16">
        <v>32.0</v>
      </c>
      <c r="F107" s="18" t="str">
        <f t="shared" si="1"/>
        <v>23</v>
      </c>
      <c r="G107" s="28">
        <v>34.0</v>
      </c>
      <c r="H107" s="19">
        <v>57.0</v>
      </c>
      <c r="I107" s="20" t="str">
        <f t="shared" si="2"/>
        <v>-23</v>
      </c>
      <c r="J107" s="21" t="str">
        <f t="shared" si="3"/>
        <v>45.5</v>
      </c>
      <c r="K107" s="20" t="str">
        <f t="shared" si="4"/>
        <v>-22.5</v>
      </c>
      <c r="L107" s="17" t="s">
        <v>135</v>
      </c>
      <c r="M107" s="22">
        <v>1.0542116E7</v>
      </c>
      <c r="N107" s="35" t="str">
        <f t="shared" si="8"/>
        <v>10.54</v>
      </c>
      <c r="O107" s="28">
        <v>2.7740955E7</v>
      </c>
      <c r="P107" s="35" t="str">
        <f t="shared" si="9"/>
        <v>27.74</v>
      </c>
      <c r="Q107" s="28">
        <v>50.0</v>
      </c>
      <c r="R107" s="28" t="str">
        <f>SUM(Q107*1000000)</f>
        <v>50000000</v>
      </c>
      <c r="S107" s="37" t="str">
        <f t="shared" si="17"/>
        <v>77,740,955</v>
      </c>
      <c r="T107" s="38" t="str">
        <f t="shared" si="12"/>
        <v>78</v>
      </c>
      <c r="U107" s="27" t="str">
        <f t="shared" si="5"/>
        <v>64.32%</v>
      </c>
      <c r="V107" s="28">
        <v>10.0</v>
      </c>
      <c r="W107" s="29" t="str">
        <f t="shared" si="6"/>
        <v>777.41%</v>
      </c>
      <c r="X107" s="30" t="str">
        <f t="shared" si="7"/>
        <v>105.42%</v>
      </c>
      <c r="Y107" s="17"/>
      <c r="Z107" s="31"/>
      <c r="AA107" s="32" t="s">
        <v>271</v>
      </c>
      <c r="AB107" s="17">
        <v>1.0</v>
      </c>
      <c r="AC107" s="33"/>
    </row>
    <row r="108">
      <c r="A108" s="15" t="s">
        <v>272</v>
      </c>
      <c r="B108" s="16">
        <v>2015.0</v>
      </c>
      <c r="C108" s="17" t="s">
        <v>37</v>
      </c>
      <c r="D108" s="16">
        <v>63.0</v>
      </c>
      <c r="E108" s="16">
        <v>51.0</v>
      </c>
      <c r="F108" s="18" t="str">
        <f t="shared" si="1"/>
        <v>57</v>
      </c>
      <c r="G108" s="28">
        <v>62.0</v>
      </c>
      <c r="H108" s="19">
        <v>61.0</v>
      </c>
      <c r="I108" s="20" t="str">
        <f t="shared" si="2"/>
        <v>1</v>
      </c>
      <c r="J108" s="21" t="str">
        <f t="shared" si="3"/>
        <v>61.5</v>
      </c>
      <c r="K108" s="20" t="str">
        <f t="shared" si="4"/>
        <v>-4.5</v>
      </c>
      <c r="L108" s="17" t="s">
        <v>127</v>
      </c>
      <c r="M108" s="22">
        <v>8540370.0</v>
      </c>
      <c r="N108" s="35" t="str">
        <f t="shared" si="8"/>
        <v>8.54</v>
      </c>
      <c r="O108" s="28">
        <v>3.3078266E7</v>
      </c>
      <c r="P108" s="35" t="str">
        <f t="shared" si="9"/>
        <v>33.08</v>
      </c>
      <c r="Q108" s="36" t="str">
        <f t="shared" ref="Q108:Q109" si="24">R108/1000000</f>
        <v>52.90</v>
      </c>
      <c r="R108" s="28">
        <v>5.29E7</v>
      </c>
      <c r="S108" s="37" t="str">
        <f t="shared" si="17"/>
        <v>85,978,266</v>
      </c>
      <c r="T108" s="38" t="str">
        <f t="shared" si="12"/>
        <v>86</v>
      </c>
      <c r="U108" s="27" t="str">
        <f t="shared" si="5"/>
        <v>61.53%</v>
      </c>
      <c r="V108" s="28">
        <v>10.0</v>
      </c>
      <c r="W108" s="29" t="str">
        <f t="shared" si="6"/>
        <v>859.78%</v>
      </c>
      <c r="X108" s="30" t="str">
        <f t="shared" si="7"/>
        <v>85.40%</v>
      </c>
      <c r="Y108" s="17"/>
      <c r="Z108" s="31"/>
      <c r="AA108" s="32" t="s">
        <v>273</v>
      </c>
      <c r="AB108" s="17">
        <v>1.0</v>
      </c>
      <c r="AC108" s="33"/>
    </row>
    <row r="109">
      <c r="A109" s="15" t="s">
        <v>274</v>
      </c>
      <c r="B109" s="16">
        <v>2015.0</v>
      </c>
      <c r="C109" s="17" t="s">
        <v>29</v>
      </c>
      <c r="D109" s="16">
        <v>71.0</v>
      </c>
      <c r="E109" s="16">
        <v>56.0</v>
      </c>
      <c r="F109" s="18" t="str">
        <f t="shared" si="1"/>
        <v>63.5</v>
      </c>
      <c r="G109" s="28">
        <v>67.0</v>
      </c>
      <c r="H109" s="19">
        <v>67.0</v>
      </c>
      <c r="I109" s="20" t="str">
        <f t="shared" si="2"/>
        <v>0</v>
      </c>
      <c r="J109" s="21" t="str">
        <f t="shared" si="3"/>
        <v>67</v>
      </c>
      <c r="K109" s="20" t="str">
        <f t="shared" si="4"/>
        <v>-3.5</v>
      </c>
      <c r="L109" s="17" t="s">
        <v>117</v>
      </c>
      <c r="M109" s="22">
        <v>1.0809149E7</v>
      </c>
      <c r="N109" s="35" t="str">
        <f t="shared" si="8"/>
        <v>10.81</v>
      </c>
      <c r="O109" s="28">
        <v>3.4030343E7</v>
      </c>
      <c r="P109" s="35" t="str">
        <f t="shared" si="9"/>
        <v>34.03</v>
      </c>
      <c r="Q109" s="36" t="str">
        <f t="shared" si="24"/>
        <v>9.50</v>
      </c>
      <c r="R109" s="28">
        <v>9498291.0</v>
      </c>
      <c r="S109" s="37" t="str">
        <f t="shared" si="17"/>
        <v>43,528,634</v>
      </c>
      <c r="T109" s="38" t="str">
        <f t="shared" si="12"/>
        <v>44</v>
      </c>
      <c r="U109" s="27" t="str">
        <f t="shared" si="5"/>
        <v>21.82%</v>
      </c>
      <c r="V109" s="19">
        <v>8.5</v>
      </c>
      <c r="W109" s="29" t="str">
        <f t="shared" si="6"/>
        <v>512.10%</v>
      </c>
      <c r="X109" s="30" t="str">
        <f t="shared" si="7"/>
        <v>127.17%</v>
      </c>
      <c r="Y109" s="17"/>
      <c r="Z109" s="31"/>
      <c r="AA109" s="32" t="s">
        <v>275</v>
      </c>
      <c r="AB109" s="17">
        <v>1.0</v>
      </c>
      <c r="AC109" s="33"/>
    </row>
    <row r="110">
      <c r="A110" s="15" t="s">
        <v>276</v>
      </c>
      <c r="B110" s="16">
        <v>2015.0</v>
      </c>
      <c r="C110" s="17" t="s">
        <v>29</v>
      </c>
      <c r="D110" s="16">
        <v>46.0</v>
      </c>
      <c r="E110" s="16">
        <v>51.0</v>
      </c>
      <c r="F110" s="18" t="str">
        <f t="shared" si="1"/>
        <v>48.5</v>
      </c>
      <c r="G110" s="28">
        <v>57.0</v>
      </c>
      <c r="H110" s="19">
        <v>53.0</v>
      </c>
      <c r="I110" s="20" t="str">
        <f t="shared" si="2"/>
        <v>4</v>
      </c>
      <c r="J110" s="21" t="str">
        <f t="shared" si="3"/>
        <v>55</v>
      </c>
      <c r="K110" s="20" t="str">
        <f t="shared" si="4"/>
        <v>-6.5</v>
      </c>
      <c r="L110" s="17" t="s">
        <v>117</v>
      </c>
      <c r="M110" s="22">
        <v>8246267.0</v>
      </c>
      <c r="N110" s="35" t="str">
        <f t="shared" si="8"/>
        <v>8.25</v>
      </c>
      <c r="O110" s="28">
        <v>2.9216212E7</v>
      </c>
      <c r="P110" s="35" t="str">
        <f t="shared" si="9"/>
        <v>29.22</v>
      </c>
      <c r="Q110" s="28">
        <v>5.0</v>
      </c>
      <c r="R110" s="28" t="str">
        <f>SUM(Q110*1000000)</f>
        <v>5000000</v>
      </c>
      <c r="S110" s="37" t="str">
        <f t="shared" si="17"/>
        <v>34,216,212</v>
      </c>
      <c r="T110" s="38" t="str">
        <f t="shared" si="12"/>
        <v>34</v>
      </c>
      <c r="U110" s="27" t="str">
        <f t="shared" si="5"/>
        <v>14.61%</v>
      </c>
      <c r="V110" s="28">
        <v>8.0</v>
      </c>
      <c r="W110" s="29" t="str">
        <f t="shared" si="6"/>
        <v>427.70%</v>
      </c>
      <c r="X110" s="30" t="str">
        <f t="shared" si="7"/>
        <v>103.08%</v>
      </c>
      <c r="Y110" s="17"/>
      <c r="Z110" s="31"/>
      <c r="AA110" s="32" t="s">
        <v>277</v>
      </c>
      <c r="AB110" s="17">
        <v>1.0</v>
      </c>
      <c r="AC110" s="33"/>
    </row>
    <row r="111">
      <c r="A111" s="15" t="s">
        <v>278</v>
      </c>
      <c r="B111" s="16">
        <v>2015.0</v>
      </c>
      <c r="C111" s="17" t="s">
        <v>29</v>
      </c>
      <c r="D111" s="16">
        <v>81.0</v>
      </c>
      <c r="E111" s="16">
        <v>74.0</v>
      </c>
      <c r="F111" s="18" t="str">
        <f t="shared" si="1"/>
        <v>77.5</v>
      </c>
      <c r="G111" s="28">
        <v>88.0</v>
      </c>
      <c r="H111" s="19">
        <v>84.0</v>
      </c>
      <c r="I111" s="20" t="str">
        <f t="shared" si="2"/>
        <v>4</v>
      </c>
      <c r="J111" s="21" t="str">
        <f t="shared" si="3"/>
        <v>86</v>
      </c>
      <c r="K111" s="20" t="str">
        <f t="shared" si="4"/>
        <v>-8.5</v>
      </c>
      <c r="L111" s="17" t="s">
        <v>89</v>
      </c>
      <c r="M111" s="22">
        <v>1246803.0</v>
      </c>
      <c r="N111" s="35" t="str">
        <f t="shared" si="8"/>
        <v>1.25</v>
      </c>
      <c r="O111" s="28">
        <v>6758416.0</v>
      </c>
      <c r="P111" s="35" t="str">
        <f t="shared" si="9"/>
        <v>6.76</v>
      </c>
      <c r="Q111" s="36" t="str">
        <f>R111/1000000</f>
        <v>2.32</v>
      </c>
      <c r="R111" s="28">
        <v>2316333.0</v>
      </c>
      <c r="S111" s="37" t="str">
        <f t="shared" si="17"/>
        <v>9,074,749</v>
      </c>
      <c r="T111" s="38" t="str">
        <f t="shared" si="12"/>
        <v>9</v>
      </c>
      <c r="U111" s="27" t="str">
        <f t="shared" si="5"/>
        <v>25.53%</v>
      </c>
      <c r="V111" s="28">
        <v>8.0</v>
      </c>
      <c r="W111" s="29" t="str">
        <f t="shared" si="6"/>
        <v>113.43%</v>
      </c>
      <c r="X111" s="30" t="str">
        <f t="shared" si="7"/>
        <v>15.59%</v>
      </c>
      <c r="Y111" s="17"/>
      <c r="Z111" s="31"/>
      <c r="AA111" s="32" t="s">
        <v>279</v>
      </c>
      <c r="AB111" s="17">
        <v>1.0</v>
      </c>
      <c r="AC111" s="33"/>
    </row>
    <row r="112">
      <c r="A112" s="15" t="s">
        <v>280</v>
      </c>
      <c r="B112" s="16">
        <v>2015.0</v>
      </c>
      <c r="C112" s="17" t="s">
        <v>126</v>
      </c>
      <c r="D112" s="16">
        <v>46.0</v>
      </c>
      <c r="E112" s="16">
        <v>50.0</v>
      </c>
      <c r="F112" s="18" t="str">
        <f t="shared" si="1"/>
        <v>48</v>
      </c>
      <c r="G112" s="19">
        <v>53.0</v>
      </c>
      <c r="H112" s="19">
        <v>72.0</v>
      </c>
      <c r="I112" s="20" t="str">
        <f t="shared" si="2"/>
        <v>-19</v>
      </c>
      <c r="J112" s="21" t="str">
        <f t="shared" si="3"/>
        <v>62.5</v>
      </c>
      <c r="K112" s="20" t="str">
        <f t="shared" si="4"/>
        <v>-14.5</v>
      </c>
      <c r="L112" s="17" t="s">
        <v>89</v>
      </c>
      <c r="M112" s="22">
        <v>37983.0</v>
      </c>
      <c r="N112" s="35" t="str">
        <f t="shared" si="8"/>
        <v>0.04</v>
      </c>
      <c r="O112" s="28">
        <v>573335.0</v>
      </c>
      <c r="P112" s="35" t="str">
        <f t="shared" si="9"/>
        <v>0.57</v>
      </c>
      <c r="Q112" s="28">
        <v>0.0</v>
      </c>
      <c r="R112" s="28" t="str">
        <f t="shared" ref="R112:R114" si="25">SUM(Q112*1000000)</f>
        <v>0</v>
      </c>
      <c r="S112" s="37" t="str">
        <f t="shared" si="17"/>
        <v>573,335</v>
      </c>
      <c r="T112" s="38" t="str">
        <f t="shared" si="12"/>
        <v>1</v>
      </c>
      <c r="U112" s="27" t="str">
        <f t="shared" si="5"/>
        <v>0.00%</v>
      </c>
      <c r="V112" s="19">
        <v>7.0</v>
      </c>
      <c r="W112" s="29" t="str">
        <f t="shared" si="6"/>
        <v>8.19%</v>
      </c>
      <c r="X112" s="30" t="str">
        <f t="shared" si="7"/>
        <v>0.54%</v>
      </c>
      <c r="Y112" s="17"/>
      <c r="Z112" s="31"/>
      <c r="AA112" s="32" t="s">
        <v>281</v>
      </c>
      <c r="AB112" s="17">
        <v>1.0</v>
      </c>
      <c r="AC112" s="33"/>
    </row>
    <row r="113">
      <c r="A113" s="15" t="s">
        <v>282</v>
      </c>
      <c r="B113" s="16">
        <v>2015.0</v>
      </c>
      <c r="C113" s="17" t="s">
        <v>29</v>
      </c>
      <c r="D113" s="16">
        <v>96.0</v>
      </c>
      <c r="E113" s="16">
        <v>85.0</v>
      </c>
      <c r="F113" s="18" t="str">
        <f t="shared" si="1"/>
        <v>90.5</v>
      </c>
      <c r="G113" s="28">
        <v>97.0</v>
      </c>
      <c r="H113" s="19">
        <v>82.0</v>
      </c>
      <c r="I113" s="20" t="str">
        <f t="shared" si="2"/>
        <v>15</v>
      </c>
      <c r="J113" s="21" t="str">
        <f t="shared" si="3"/>
        <v>89.5</v>
      </c>
      <c r="K113" s="20" t="str">
        <f t="shared" si="4"/>
        <v>1</v>
      </c>
      <c r="L113" s="17" t="s">
        <v>89</v>
      </c>
      <c r="M113" s="22">
        <v>118298.0</v>
      </c>
      <c r="N113" s="35" t="str">
        <f t="shared" si="8"/>
        <v>0.12</v>
      </c>
      <c r="O113" s="28">
        <v>1406104.0</v>
      </c>
      <c r="P113" s="35" t="str">
        <f t="shared" si="9"/>
        <v>1.41</v>
      </c>
      <c r="Q113" s="28">
        <v>6.3</v>
      </c>
      <c r="R113" s="28" t="str">
        <f t="shared" si="25"/>
        <v>6300000</v>
      </c>
      <c r="S113" s="22">
        <v>1.2667721E7</v>
      </c>
      <c r="T113" s="38" t="str">
        <f t="shared" si="12"/>
        <v>13</v>
      </c>
      <c r="U113" s="27" t="str">
        <f t="shared" si="5"/>
        <v>49.73%</v>
      </c>
      <c r="V113" s="28">
        <v>6.0</v>
      </c>
      <c r="W113" s="29" t="str">
        <f t="shared" si="6"/>
        <v>211.13%</v>
      </c>
      <c r="X113" s="30" t="str">
        <f t="shared" si="7"/>
        <v>1.97%</v>
      </c>
      <c r="Y113" s="17"/>
      <c r="Z113" s="31"/>
      <c r="AA113" s="32" t="s">
        <v>283</v>
      </c>
      <c r="AB113" s="17">
        <v>1.0</v>
      </c>
      <c r="AC113" s="33"/>
    </row>
    <row r="114">
      <c r="A114" s="15" t="s">
        <v>284</v>
      </c>
      <c r="B114" s="16">
        <v>2015.0</v>
      </c>
      <c r="C114" s="17" t="s">
        <v>41</v>
      </c>
      <c r="D114" s="16">
        <v>94.0</v>
      </c>
      <c r="E114" s="16">
        <v>75.0</v>
      </c>
      <c r="F114" s="18" t="str">
        <f t="shared" si="1"/>
        <v>84.5</v>
      </c>
      <c r="G114" s="28">
        <v>70.0</v>
      </c>
      <c r="H114" s="19">
        <v>69.0</v>
      </c>
      <c r="I114" s="20" t="str">
        <f t="shared" si="2"/>
        <v>1</v>
      </c>
      <c r="J114" s="21" t="str">
        <f t="shared" si="3"/>
        <v>69.5</v>
      </c>
      <c r="K114" s="20" t="str">
        <f t="shared" si="4"/>
        <v>15</v>
      </c>
      <c r="L114" s="17" t="s">
        <v>127</v>
      </c>
      <c r="M114" s="22">
        <v>52901.0</v>
      </c>
      <c r="N114" s="35" t="str">
        <f t="shared" si="8"/>
        <v>0.05</v>
      </c>
      <c r="O114" s="28">
        <v>7449681.0</v>
      </c>
      <c r="P114" s="35" t="str">
        <f t="shared" si="9"/>
        <v>7.45</v>
      </c>
      <c r="Q114" s="28">
        <v>0.0</v>
      </c>
      <c r="R114" s="28" t="str">
        <f t="shared" si="25"/>
        <v>0</v>
      </c>
      <c r="S114" s="37" t="str">
        <f t="shared" ref="S114:S131" si="26">SUM(O114+Q114*1000000)</f>
        <v>7,449,681</v>
      </c>
      <c r="T114" s="38" t="str">
        <f t="shared" si="12"/>
        <v>7</v>
      </c>
      <c r="U114" s="27" t="str">
        <f t="shared" si="5"/>
        <v>0.00%</v>
      </c>
      <c r="V114" s="28">
        <v>5.0</v>
      </c>
      <c r="W114" s="29" t="str">
        <f t="shared" si="6"/>
        <v>148.99%</v>
      </c>
      <c r="X114" s="30" t="str">
        <f t="shared" si="7"/>
        <v>1.06%</v>
      </c>
      <c r="Y114" s="17"/>
      <c r="Z114" s="31"/>
      <c r="AA114" s="32" t="s">
        <v>285</v>
      </c>
      <c r="AB114" s="17">
        <v>1.0</v>
      </c>
      <c r="AC114" s="33"/>
    </row>
    <row r="115">
      <c r="A115" s="15" t="s">
        <v>286</v>
      </c>
      <c r="B115" s="16">
        <v>2015.0</v>
      </c>
      <c r="C115" s="17" t="s">
        <v>41</v>
      </c>
      <c r="D115" s="16">
        <v>94.0</v>
      </c>
      <c r="E115" s="16">
        <v>77.0</v>
      </c>
      <c r="F115" s="18" t="str">
        <f t="shared" si="1"/>
        <v>85.5</v>
      </c>
      <c r="G115" s="28">
        <v>78.0</v>
      </c>
      <c r="H115" s="19">
        <v>84.0</v>
      </c>
      <c r="I115" s="20" t="str">
        <f t="shared" si="2"/>
        <v>-6</v>
      </c>
      <c r="J115" s="21" t="str">
        <f t="shared" si="3"/>
        <v>81</v>
      </c>
      <c r="K115" s="20" t="str">
        <f t="shared" si="4"/>
        <v>4.5</v>
      </c>
      <c r="L115" s="17" t="s">
        <v>111</v>
      </c>
      <c r="M115" s="22">
        <v>1.1854273E7</v>
      </c>
      <c r="N115" s="35" t="str">
        <f t="shared" si="8"/>
        <v>11.85</v>
      </c>
      <c r="O115" s="28">
        <v>4.3787265E7</v>
      </c>
      <c r="P115" s="35" t="str">
        <f t="shared" si="9"/>
        <v>43.79</v>
      </c>
      <c r="Q115" s="36" t="str">
        <f t="shared" ref="Q115:Q116" si="27">R115/1000000</f>
        <v>15.19</v>
      </c>
      <c r="R115" s="28">
        <v>1.5191388E7</v>
      </c>
      <c r="S115" s="37" t="str">
        <f t="shared" si="26"/>
        <v>58,978,653</v>
      </c>
      <c r="T115" s="38" t="str">
        <f t="shared" si="12"/>
        <v>59</v>
      </c>
      <c r="U115" s="27" t="str">
        <f t="shared" si="5"/>
        <v>25.76%</v>
      </c>
      <c r="V115" s="28">
        <v>5.0</v>
      </c>
      <c r="W115" s="29" t="str">
        <f t="shared" si="6"/>
        <v>1179.57%</v>
      </c>
      <c r="X115" s="30" t="str">
        <f t="shared" si="7"/>
        <v>237.09%</v>
      </c>
      <c r="Y115" s="17"/>
      <c r="Z115" s="31"/>
      <c r="AA115" s="32" t="s">
        <v>287</v>
      </c>
      <c r="AB115" s="17">
        <v>1.0</v>
      </c>
      <c r="AC115" s="33"/>
    </row>
    <row r="116">
      <c r="A116" s="15" t="s">
        <v>288</v>
      </c>
      <c r="B116" s="16">
        <v>2015.0</v>
      </c>
      <c r="C116" s="17" t="s">
        <v>41</v>
      </c>
      <c r="D116" s="16">
        <v>63.0</v>
      </c>
      <c r="E116" s="16">
        <v>55.0</v>
      </c>
      <c r="F116" s="18" t="str">
        <f t="shared" si="1"/>
        <v>59</v>
      </c>
      <c r="G116" s="28">
        <v>57.0</v>
      </c>
      <c r="H116" s="19">
        <v>65.0</v>
      </c>
      <c r="I116" s="20" t="str">
        <f t="shared" si="2"/>
        <v>-8</v>
      </c>
      <c r="J116" s="21" t="str">
        <f t="shared" si="3"/>
        <v>61</v>
      </c>
      <c r="K116" s="20" t="str">
        <f t="shared" si="4"/>
        <v>-2</v>
      </c>
      <c r="L116" s="17" t="s">
        <v>135</v>
      </c>
      <c r="M116" s="22">
        <v>2.542756E7</v>
      </c>
      <c r="N116" s="35" t="str">
        <f t="shared" si="8"/>
        <v>25.43</v>
      </c>
      <c r="O116" s="28">
        <v>6.4704895E7</v>
      </c>
      <c r="P116" s="35" t="str">
        <f t="shared" si="9"/>
        <v>64.70</v>
      </c>
      <c r="Q116" s="36" t="str">
        <f t="shared" si="27"/>
        <v>26.23</v>
      </c>
      <c r="R116" s="28">
        <v>2.6232544E7</v>
      </c>
      <c r="S116" s="37" t="str">
        <f t="shared" si="26"/>
        <v>90,937,439</v>
      </c>
      <c r="T116" s="38" t="str">
        <f t="shared" si="12"/>
        <v>91</v>
      </c>
      <c r="U116" s="27" t="str">
        <f t="shared" si="5"/>
        <v>28.85%</v>
      </c>
      <c r="V116" s="28">
        <v>5.0</v>
      </c>
      <c r="W116" s="29" t="str">
        <f t="shared" si="6"/>
        <v>1818.75%</v>
      </c>
      <c r="X116" s="30" t="str">
        <f t="shared" si="7"/>
        <v>508.55%</v>
      </c>
      <c r="Y116" s="17"/>
      <c r="Z116" s="31"/>
      <c r="AA116" s="32" t="s">
        <v>289</v>
      </c>
      <c r="AB116" s="17">
        <v>1.0</v>
      </c>
      <c r="AC116" s="33"/>
    </row>
    <row r="117">
      <c r="A117" s="15" t="s">
        <v>290</v>
      </c>
      <c r="B117" s="16">
        <v>2015.0</v>
      </c>
      <c r="C117" s="17" t="s">
        <v>41</v>
      </c>
      <c r="D117" s="16">
        <v>54.0</v>
      </c>
      <c r="E117" s="16">
        <v>51.0</v>
      </c>
      <c r="F117" s="18" t="str">
        <f t="shared" si="1"/>
        <v>52.5</v>
      </c>
      <c r="G117" s="28">
        <v>67.0</v>
      </c>
      <c r="H117" s="19">
        <v>74.0</v>
      </c>
      <c r="I117" s="20" t="str">
        <f t="shared" si="2"/>
        <v>-7</v>
      </c>
      <c r="J117" s="21" t="str">
        <f t="shared" si="3"/>
        <v>70.5</v>
      </c>
      <c r="K117" s="20" t="str">
        <f t="shared" si="4"/>
        <v>-18</v>
      </c>
      <c r="L117" s="17" t="s">
        <v>89</v>
      </c>
      <c r="M117" s="22">
        <v>1.3203458E7</v>
      </c>
      <c r="N117" s="35" t="str">
        <f t="shared" si="8"/>
        <v>13.20</v>
      </c>
      <c r="O117" s="28">
        <v>4.2629776E7</v>
      </c>
      <c r="P117" s="35" t="str">
        <f t="shared" si="9"/>
        <v>42.63</v>
      </c>
      <c r="Q117" s="28">
        <v>15.1</v>
      </c>
      <c r="R117" s="28" t="str">
        <f>SUM(Q117*1000000)</f>
        <v>15100000</v>
      </c>
      <c r="S117" s="37" t="str">
        <f t="shared" si="26"/>
        <v>57,729,776</v>
      </c>
      <c r="T117" s="38" t="str">
        <f t="shared" si="12"/>
        <v>58</v>
      </c>
      <c r="U117" s="27" t="str">
        <f t="shared" si="5"/>
        <v>26.16%</v>
      </c>
      <c r="V117" s="28">
        <v>25.0</v>
      </c>
      <c r="W117" s="29" t="str">
        <f t="shared" si="6"/>
        <v>230.92%</v>
      </c>
      <c r="X117" s="30" t="str">
        <f t="shared" si="7"/>
        <v>52.81%</v>
      </c>
      <c r="Y117" s="17"/>
      <c r="Z117" s="31"/>
      <c r="AA117" s="32" t="s">
        <v>291</v>
      </c>
      <c r="AB117" s="17">
        <v>1.0</v>
      </c>
      <c r="AC117" s="33"/>
    </row>
    <row r="118">
      <c r="A118" s="15" t="s">
        <v>292</v>
      </c>
      <c r="B118" s="16">
        <v>2015.0</v>
      </c>
      <c r="C118" s="17" t="s">
        <v>41</v>
      </c>
      <c r="D118" s="16">
        <v>10.0</v>
      </c>
      <c r="E118" s="16">
        <v>30.0</v>
      </c>
      <c r="F118" s="18" t="str">
        <f t="shared" si="1"/>
        <v>20</v>
      </c>
      <c r="G118" s="28">
        <v>34.0</v>
      </c>
      <c r="H118" s="19">
        <v>54.0</v>
      </c>
      <c r="I118" s="20" t="str">
        <f t="shared" si="2"/>
        <v>-20</v>
      </c>
      <c r="J118" s="21" t="str">
        <f t="shared" si="3"/>
        <v>44</v>
      </c>
      <c r="K118" s="20" t="str">
        <f t="shared" si="4"/>
        <v>-24</v>
      </c>
      <c r="L118" s="17" t="s">
        <v>111</v>
      </c>
      <c r="M118" s="22">
        <v>1.4910105E7</v>
      </c>
      <c r="N118" s="35" t="str">
        <f t="shared" si="8"/>
        <v>14.91</v>
      </c>
      <c r="O118" s="28">
        <v>3.542338E7</v>
      </c>
      <c r="P118" s="35" t="str">
        <f t="shared" si="9"/>
        <v>35.42</v>
      </c>
      <c r="Q118" s="36" t="str">
        <f>R118/1000000</f>
        <v>14.74</v>
      </c>
      <c r="R118" s="28">
        <v>1.4739723E7</v>
      </c>
      <c r="S118" s="37" t="str">
        <f t="shared" si="26"/>
        <v>50,163,103</v>
      </c>
      <c r="T118" s="38" t="str">
        <f t="shared" si="12"/>
        <v>50</v>
      </c>
      <c r="U118" s="27" t="str">
        <f t="shared" si="5"/>
        <v>29.38%</v>
      </c>
      <c r="V118" s="28">
        <v>4.0</v>
      </c>
      <c r="W118" s="29" t="str">
        <f t="shared" si="6"/>
        <v>1254.08%</v>
      </c>
      <c r="X118" s="30" t="str">
        <f t="shared" si="7"/>
        <v>372.75%</v>
      </c>
      <c r="Y118" s="17"/>
      <c r="Z118" s="31"/>
      <c r="AA118" s="32" t="s">
        <v>293</v>
      </c>
      <c r="AB118" s="17">
        <v>1.0</v>
      </c>
      <c r="AC118" s="33"/>
    </row>
    <row r="119">
      <c r="A119" s="15" t="s">
        <v>294</v>
      </c>
      <c r="B119" s="16">
        <v>2015.0</v>
      </c>
      <c r="C119" s="17" t="s">
        <v>29</v>
      </c>
      <c r="D119" s="16">
        <v>35.0</v>
      </c>
      <c r="E119" s="16">
        <v>39.0</v>
      </c>
      <c r="F119" s="18" t="str">
        <f t="shared" si="1"/>
        <v>37</v>
      </c>
      <c r="G119" s="19">
        <v>75.0</v>
      </c>
      <c r="H119" s="19">
        <v>50.0</v>
      </c>
      <c r="I119" s="20" t="str">
        <f t="shared" si="2"/>
        <v>25</v>
      </c>
      <c r="J119" s="21" t="str">
        <f t="shared" si="3"/>
        <v>62.5</v>
      </c>
      <c r="K119" s="20" t="str">
        <f t="shared" si="4"/>
        <v>-25.5</v>
      </c>
      <c r="L119" s="17" t="s">
        <v>295</v>
      </c>
      <c r="M119" s="22">
        <v>362422.0</v>
      </c>
      <c r="N119" s="35" t="str">
        <f t="shared" si="8"/>
        <v>0.36</v>
      </c>
      <c r="O119" s="28">
        <v>1009301.0</v>
      </c>
      <c r="P119" s="35" t="str">
        <f t="shared" si="9"/>
        <v>1.01</v>
      </c>
      <c r="Q119" s="28">
        <v>0.0</v>
      </c>
      <c r="R119" s="28" t="str">
        <f>SUM(Q119*1000000)</f>
        <v>0</v>
      </c>
      <c r="S119" s="37" t="str">
        <f t="shared" si="26"/>
        <v>1,009,301</v>
      </c>
      <c r="T119" s="38" t="str">
        <f t="shared" si="12"/>
        <v>1</v>
      </c>
      <c r="U119" s="27" t="str">
        <f t="shared" si="5"/>
        <v>0.00%</v>
      </c>
      <c r="V119" s="19">
        <v>3.5</v>
      </c>
      <c r="W119" s="29" t="str">
        <f t="shared" si="6"/>
        <v>28.84%</v>
      </c>
      <c r="X119" s="30" t="str">
        <f t="shared" si="7"/>
        <v>10.35%</v>
      </c>
      <c r="Y119" s="33"/>
      <c r="Z119" s="31"/>
      <c r="AA119" s="32" t="s">
        <v>296</v>
      </c>
      <c r="AB119" s="17">
        <v>1.0</v>
      </c>
      <c r="AC119" s="33"/>
    </row>
    <row r="120">
      <c r="A120" s="15" t="s">
        <v>297</v>
      </c>
      <c r="B120" s="16">
        <v>2015.0</v>
      </c>
      <c r="C120" s="17" t="s">
        <v>41</v>
      </c>
      <c r="D120" s="16">
        <v>14.0</v>
      </c>
      <c r="E120" s="16">
        <v>31.0</v>
      </c>
      <c r="F120" s="18" t="str">
        <f t="shared" si="1"/>
        <v>22.5</v>
      </c>
      <c r="G120" s="28">
        <v>23.0</v>
      </c>
      <c r="H120" s="19">
        <v>49.0</v>
      </c>
      <c r="I120" s="20" t="str">
        <f t="shared" si="2"/>
        <v>-26</v>
      </c>
      <c r="J120" s="21" t="str">
        <f t="shared" si="3"/>
        <v>36</v>
      </c>
      <c r="K120" s="20" t="str">
        <f t="shared" si="4"/>
        <v>-13.5</v>
      </c>
      <c r="L120" s="17" t="s">
        <v>135</v>
      </c>
      <c r="M120" s="22">
        <v>1.0203437E7</v>
      </c>
      <c r="N120" s="35" t="str">
        <f t="shared" si="8"/>
        <v>10.20</v>
      </c>
      <c r="O120" s="28">
        <v>2.5801047E7</v>
      </c>
      <c r="P120" s="35" t="str">
        <f t="shared" si="9"/>
        <v>25.80</v>
      </c>
      <c r="Q120" s="36" t="str">
        <f>R120/1000000</f>
        <v>38.31</v>
      </c>
      <c r="R120" s="28">
        <v>3.8309681E7</v>
      </c>
      <c r="S120" s="37" t="str">
        <f t="shared" si="26"/>
        <v>64,110,728</v>
      </c>
      <c r="T120" s="38" t="str">
        <f t="shared" si="12"/>
        <v>64</v>
      </c>
      <c r="U120" s="27" t="str">
        <f t="shared" si="5"/>
        <v>59.76%</v>
      </c>
      <c r="V120" s="28">
        <v>3.3</v>
      </c>
      <c r="W120" s="29" t="str">
        <f t="shared" si="6"/>
        <v>1942.75%</v>
      </c>
      <c r="X120" s="30" t="str">
        <f t="shared" si="7"/>
        <v>309.20%</v>
      </c>
      <c r="Y120" s="17"/>
      <c r="Z120" s="31"/>
      <c r="AA120" s="32" t="s">
        <v>298</v>
      </c>
      <c r="AB120" s="17">
        <v>1.0</v>
      </c>
      <c r="AC120" s="33"/>
    </row>
    <row r="121">
      <c r="A121" s="15" t="s">
        <v>299</v>
      </c>
      <c r="B121" s="16">
        <v>2015.0</v>
      </c>
      <c r="C121" s="17" t="s">
        <v>29</v>
      </c>
      <c r="D121" s="16">
        <v>91.0</v>
      </c>
      <c r="E121" s="16">
        <v>82.0</v>
      </c>
      <c r="F121" s="18" t="str">
        <f t="shared" si="1"/>
        <v>86.5</v>
      </c>
      <c r="G121" s="19">
        <v>88.0</v>
      </c>
      <c r="H121" s="19">
        <v>79.0</v>
      </c>
      <c r="I121" s="20" t="str">
        <f t="shared" si="2"/>
        <v>9</v>
      </c>
      <c r="J121" s="21" t="str">
        <f t="shared" si="3"/>
        <v>83.5</v>
      </c>
      <c r="K121" s="20" t="str">
        <f t="shared" si="4"/>
        <v>3</v>
      </c>
      <c r="L121" s="17" t="s">
        <v>89</v>
      </c>
      <c r="M121" s="22">
        <v>123238.0</v>
      </c>
      <c r="N121" s="35" t="str">
        <f t="shared" si="8"/>
        <v>0.12</v>
      </c>
      <c r="O121" s="28">
        <v>2961006.0</v>
      </c>
      <c r="P121" s="35" t="str">
        <f t="shared" si="9"/>
        <v>2.96</v>
      </c>
      <c r="Q121" s="28">
        <v>0.0</v>
      </c>
      <c r="R121" s="28" t="str">
        <f t="shared" ref="R121:R128" si="28">SUM(Q121*1000000)</f>
        <v>0</v>
      </c>
      <c r="S121" s="37" t="str">
        <f t="shared" si="26"/>
        <v>2,961,006</v>
      </c>
      <c r="T121" s="38" t="str">
        <f t="shared" si="12"/>
        <v>3</v>
      </c>
      <c r="U121" s="27" t="str">
        <f t="shared" si="5"/>
        <v>0.00%</v>
      </c>
      <c r="V121" s="28">
        <v>3.0</v>
      </c>
      <c r="W121" s="29" t="str">
        <f t="shared" si="6"/>
        <v>98.70%</v>
      </c>
      <c r="X121" s="30" t="str">
        <f t="shared" si="7"/>
        <v>4.11%</v>
      </c>
      <c r="Y121" s="17"/>
      <c r="Z121" s="31"/>
      <c r="AA121" s="32" t="s">
        <v>300</v>
      </c>
      <c r="AB121" s="17">
        <v>1.0</v>
      </c>
      <c r="AC121" s="33"/>
    </row>
    <row r="122">
      <c r="A122" s="15" t="s">
        <v>301</v>
      </c>
      <c r="B122" s="16">
        <v>2015.0</v>
      </c>
      <c r="C122" s="17" t="s">
        <v>41</v>
      </c>
      <c r="D122" s="16">
        <v>90.0</v>
      </c>
      <c r="E122" s="16">
        <v>81.0</v>
      </c>
      <c r="F122" s="18" t="str">
        <f t="shared" si="1"/>
        <v>85.5</v>
      </c>
      <c r="G122" s="19">
        <v>61.0</v>
      </c>
      <c r="H122" s="19">
        <v>80.0</v>
      </c>
      <c r="I122" s="20" t="str">
        <f t="shared" si="2"/>
        <v>-19</v>
      </c>
      <c r="J122" s="21" t="str">
        <f t="shared" si="3"/>
        <v>70.5</v>
      </c>
      <c r="K122" s="20" t="str">
        <f t="shared" si="4"/>
        <v>15</v>
      </c>
      <c r="L122" s="17" t="s">
        <v>89</v>
      </c>
      <c r="M122" s="22">
        <v>8682.0</v>
      </c>
      <c r="N122" s="35" t="str">
        <f t="shared" si="8"/>
        <v>0.01</v>
      </c>
      <c r="O122" s="28">
        <v>98495.0</v>
      </c>
      <c r="P122" s="35" t="str">
        <f t="shared" si="9"/>
        <v>0.10</v>
      </c>
      <c r="Q122" s="28">
        <v>0.3</v>
      </c>
      <c r="R122" s="28" t="str">
        <f t="shared" si="28"/>
        <v>300000</v>
      </c>
      <c r="S122" s="37" t="str">
        <f t="shared" si="26"/>
        <v>398,495</v>
      </c>
      <c r="T122" s="38" t="str">
        <f t="shared" si="12"/>
        <v>0</v>
      </c>
      <c r="U122" s="27" t="str">
        <f t="shared" si="5"/>
        <v>75.28%</v>
      </c>
      <c r="V122" s="28">
        <v>3.0</v>
      </c>
      <c r="W122" s="29" t="str">
        <f t="shared" si="6"/>
        <v>13.28%</v>
      </c>
      <c r="X122" s="30" t="str">
        <f t="shared" si="7"/>
        <v>0.29%</v>
      </c>
      <c r="Y122" s="17"/>
      <c r="Z122" s="31"/>
      <c r="AA122" s="32" t="s">
        <v>302</v>
      </c>
      <c r="AB122" s="17">
        <v>1.0</v>
      </c>
      <c r="AC122" s="33"/>
    </row>
    <row r="123">
      <c r="A123" s="15" t="s">
        <v>303</v>
      </c>
      <c r="B123" s="16">
        <v>2015.0</v>
      </c>
      <c r="C123" s="17" t="s">
        <v>41</v>
      </c>
      <c r="D123" s="16">
        <v>37.0</v>
      </c>
      <c r="E123" s="16">
        <v>26.0</v>
      </c>
      <c r="F123" s="18" t="str">
        <f t="shared" si="1"/>
        <v>31.5</v>
      </c>
      <c r="G123" s="28">
        <v>90.0</v>
      </c>
      <c r="H123" s="19">
        <v>53.0</v>
      </c>
      <c r="I123" s="20" t="str">
        <f t="shared" si="2"/>
        <v>37</v>
      </c>
      <c r="J123" s="21" t="str">
        <f t="shared" si="3"/>
        <v>71.5</v>
      </c>
      <c r="K123" s="20" t="str">
        <f t="shared" si="4"/>
        <v>-40</v>
      </c>
      <c r="L123" s="17" t="s">
        <v>89</v>
      </c>
      <c r="M123" s="22">
        <v>1.1351389E7</v>
      </c>
      <c r="N123" s="35" t="str">
        <f t="shared" si="8"/>
        <v>11.35</v>
      </c>
      <c r="O123" s="28">
        <v>6.7217187E7</v>
      </c>
      <c r="P123" s="35" t="str">
        <f t="shared" si="9"/>
        <v>67.22</v>
      </c>
      <c r="Q123" s="28">
        <v>0.0</v>
      </c>
      <c r="R123" s="28" t="str">
        <f t="shared" si="28"/>
        <v>0</v>
      </c>
      <c r="S123" s="37" t="str">
        <f t="shared" si="26"/>
        <v>67,217,187</v>
      </c>
      <c r="T123" s="38" t="str">
        <f t="shared" si="12"/>
        <v>67</v>
      </c>
      <c r="U123" s="27" t="str">
        <f t="shared" si="5"/>
        <v>0.00%</v>
      </c>
      <c r="V123" s="28">
        <v>3.0</v>
      </c>
      <c r="W123" s="29" t="str">
        <f t="shared" si="6"/>
        <v>2240.57%</v>
      </c>
      <c r="X123" s="30" t="str">
        <f t="shared" si="7"/>
        <v>378.38%</v>
      </c>
      <c r="Y123" s="17"/>
      <c r="Z123" s="31"/>
      <c r="AA123" s="32" t="s">
        <v>304</v>
      </c>
      <c r="AB123" s="17">
        <v>1.0</v>
      </c>
      <c r="AC123" s="33"/>
    </row>
    <row r="124">
      <c r="A124" s="15" t="s">
        <v>305</v>
      </c>
      <c r="B124" s="16">
        <v>2015.0</v>
      </c>
      <c r="C124" s="17" t="s">
        <v>29</v>
      </c>
      <c r="D124" s="16">
        <v>95.0</v>
      </c>
      <c r="E124" s="16">
        <v>87.0</v>
      </c>
      <c r="F124" s="18" t="str">
        <f t="shared" si="1"/>
        <v>91</v>
      </c>
      <c r="G124" s="28">
        <v>80.0</v>
      </c>
      <c r="H124" s="19">
        <v>64.0</v>
      </c>
      <c r="I124" s="20" t="str">
        <f t="shared" si="2"/>
        <v>16</v>
      </c>
      <c r="J124" s="21" t="str">
        <f t="shared" si="3"/>
        <v>72</v>
      </c>
      <c r="K124" s="20" t="str">
        <f t="shared" si="4"/>
        <v>19</v>
      </c>
      <c r="L124" s="17" t="s">
        <v>89</v>
      </c>
      <c r="M124" s="22">
        <v>393153.0</v>
      </c>
      <c r="N124" s="35" t="str">
        <f t="shared" si="8"/>
        <v>0.39</v>
      </c>
      <c r="O124" s="28">
        <v>1477002.0</v>
      </c>
      <c r="P124" s="35" t="str">
        <f t="shared" si="9"/>
        <v>1.48</v>
      </c>
      <c r="Q124" s="28">
        <v>0.4</v>
      </c>
      <c r="R124" s="28" t="str">
        <f t="shared" si="28"/>
        <v>400000</v>
      </c>
      <c r="S124" s="37" t="str">
        <f t="shared" si="26"/>
        <v>1,877,002</v>
      </c>
      <c r="T124" s="38" t="str">
        <f t="shared" si="12"/>
        <v>2</v>
      </c>
      <c r="U124" s="27" t="str">
        <f t="shared" si="5"/>
        <v>21.31%</v>
      </c>
      <c r="V124" s="28">
        <v>2.0</v>
      </c>
      <c r="W124" s="29" t="str">
        <f t="shared" si="6"/>
        <v>93.85%</v>
      </c>
      <c r="X124" s="30" t="str">
        <f t="shared" si="7"/>
        <v>19.66%</v>
      </c>
      <c r="Y124" s="17"/>
      <c r="Z124" s="31"/>
      <c r="AA124" s="32" t="s">
        <v>306</v>
      </c>
      <c r="AB124" s="17">
        <v>1.0</v>
      </c>
      <c r="AC124" s="33"/>
    </row>
    <row r="125">
      <c r="A125" s="15" t="s">
        <v>307</v>
      </c>
      <c r="B125" s="16">
        <v>2015.0</v>
      </c>
      <c r="C125" s="17" t="s">
        <v>41</v>
      </c>
      <c r="D125" s="16">
        <v>18.0</v>
      </c>
      <c r="E125" s="16">
        <v>22.0</v>
      </c>
      <c r="F125" s="18" t="str">
        <f t="shared" si="1"/>
        <v>20</v>
      </c>
      <c r="G125" s="28">
        <v>84.0</v>
      </c>
      <c r="H125" s="19">
        <v>47.0</v>
      </c>
      <c r="I125" s="20" t="str">
        <f t="shared" si="2"/>
        <v>37</v>
      </c>
      <c r="J125" s="21" t="str">
        <f t="shared" si="3"/>
        <v>65.5</v>
      </c>
      <c r="K125" s="20" t="str">
        <f t="shared" si="4"/>
        <v>-45.5</v>
      </c>
      <c r="L125" s="17" t="s">
        <v>89</v>
      </c>
      <c r="M125" s="22">
        <v>3591282.0</v>
      </c>
      <c r="N125" s="35" t="str">
        <f t="shared" si="8"/>
        <v>3.59</v>
      </c>
      <c r="O125" s="28">
        <v>1.29856E7</v>
      </c>
      <c r="P125" s="35" t="str">
        <f t="shared" si="9"/>
        <v>12.99</v>
      </c>
      <c r="Q125" s="28">
        <v>2.0</v>
      </c>
      <c r="R125" s="28" t="str">
        <f t="shared" si="28"/>
        <v>2000000</v>
      </c>
      <c r="S125" s="37" t="str">
        <f t="shared" si="26"/>
        <v>14,985,600</v>
      </c>
      <c r="T125" s="38" t="str">
        <f t="shared" si="12"/>
        <v>15</v>
      </c>
      <c r="U125" s="27" t="str">
        <f t="shared" si="5"/>
        <v>13.35%</v>
      </c>
      <c r="V125" s="28">
        <v>2.0</v>
      </c>
      <c r="W125" s="29" t="str">
        <f t="shared" si="6"/>
        <v>749.28%</v>
      </c>
      <c r="X125" s="30" t="str">
        <f t="shared" si="7"/>
        <v>179.56%</v>
      </c>
      <c r="Y125" s="17"/>
      <c r="Z125" s="31"/>
      <c r="AA125" s="32" t="s">
        <v>308</v>
      </c>
      <c r="AB125" s="17">
        <v>1.0</v>
      </c>
      <c r="AC125" s="33"/>
    </row>
    <row r="126">
      <c r="A126" s="15" t="s">
        <v>309</v>
      </c>
      <c r="B126" s="16">
        <v>2015.0</v>
      </c>
      <c r="C126" s="17" t="s">
        <v>41</v>
      </c>
      <c r="D126" s="16">
        <v>96.0</v>
      </c>
      <c r="E126" s="16">
        <v>83.0</v>
      </c>
      <c r="F126" s="18" t="str">
        <f t="shared" si="1"/>
        <v>89.5</v>
      </c>
      <c r="G126" s="19">
        <v>65.0</v>
      </c>
      <c r="H126" s="19">
        <v>76.0</v>
      </c>
      <c r="I126" s="20" t="str">
        <f t="shared" si="2"/>
        <v>-11</v>
      </c>
      <c r="J126" s="21" t="str">
        <f t="shared" si="3"/>
        <v>70.5</v>
      </c>
      <c r="K126" s="20" t="str">
        <f t="shared" si="4"/>
        <v>19</v>
      </c>
      <c r="L126" s="17" t="s">
        <v>135</v>
      </c>
      <c r="M126" s="22">
        <v>3811052.0</v>
      </c>
      <c r="N126" s="35" t="str">
        <f t="shared" si="8"/>
        <v>3.81</v>
      </c>
      <c r="O126" s="28">
        <v>1.4674076E7</v>
      </c>
      <c r="P126" s="35" t="str">
        <f t="shared" si="9"/>
        <v>14.67</v>
      </c>
      <c r="Q126" s="28">
        <v>1.6</v>
      </c>
      <c r="R126" s="28" t="str">
        <f t="shared" si="28"/>
        <v>1600000</v>
      </c>
      <c r="S126" s="37" t="str">
        <f t="shared" si="26"/>
        <v>16,274,076</v>
      </c>
      <c r="T126" s="38" t="str">
        <f t="shared" si="12"/>
        <v>16</v>
      </c>
      <c r="U126" s="27" t="str">
        <f t="shared" si="5"/>
        <v>9.83%</v>
      </c>
      <c r="V126" s="28">
        <v>2.0</v>
      </c>
      <c r="W126" s="29" t="str">
        <f t="shared" si="6"/>
        <v>813.70%</v>
      </c>
      <c r="X126" s="30" t="str">
        <f t="shared" si="7"/>
        <v>190.55%</v>
      </c>
      <c r="Y126" s="17"/>
      <c r="Z126" s="31"/>
      <c r="AA126" s="32" t="s">
        <v>310</v>
      </c>
      <c r="AB126" s="17">
        <v>1.0</v>
      </c>
      <c r="AC126" s="33"/>
    </row>
    <row r="127">
      <c r="A127" s="15" t="s">
        <v>311</v>
      </c>
      <c r="B127" s="16">
        <v>2015.0</v>
      </c>
      <c r="C127" s="17" t="s">
        <v>41</v>
      </c>
      <c r="D127" s="16">
        <v>87.0</v>
      </c>
      <c r="E127" s="16">
        <v>72.0</v>
      </c>
      <c r="F127" s="18" t="str">
        <f t="shared" si="1"/>
        <v>79.5</v>
      </c>
      <c r="G127" s="28">
        <v>85.0</v>
      </c>
      <c r="H127" s="19">
        <v>75.0</v>
      </c>
      <c r="I127" s="20" t="str">
        <f t="shared" si="2"/>
        <v>10</v>
      </c>
      <c r="J127" s="21" t="str">
        <f t="shared" si="3"/>
        <v>80</v>
      </c>
      <c r="K127" s="20" t="str">
        <f t="shared" si="4"/>
        <v>-0.5</v>
      </c>
      <c r="L127" s="17" t="s">
        <v>127</v>
      </c>
      <c r="M127" s="22">
        <v>6100010.0</v>
      </c>
      <c r="N127" s="35" t="str">
        <f t="shared" si="8"/>
        <v>6.10</v>
      </c>
      <c r="O127" s="28">
        <v>1.750647E7</v>
      </c>
      <c r="P127" s="35" t="str">
        <f t="shared" si="9"/>
        <v>17.51</v>
      </c>
      <c r="Q127" s="28">
        <v>0.48</v>
      </c>
      <c r="R127" s="28" t="str">
        <f t="shared" si="28"/>
        <v>480000</v>
      </c>
      <c r="S127" s="37" t="str">
        <f t="shared" si="26"/>
        <v>17,986,470</v>
      </c>
      <c r="T127" s="38" t="str">
        <f t="shared" si="12"/>
        <v>18</v>
      </c>
      <c r="U127" s="27" t="str">
        <f t="shared" si="5"/>
        <v>2.67%</v>
      </c>
      <c r="V127" s="28">
        <v>0.7</v>
      </c>
      <c r="W127" s="29" t="str">
        <f t="shared" si="6"/>
        <v>2569.50%</v>
      </c>
      <c r="X127" s="30" t="str">
        <f t="shared" si="7"/>
        <v>871.43%</v>
      </c>
      <c r="Y127" s="17"/>
      <c r="Z127" s="31"/>
      <c r="AA127" s="32" t="s">
        <v>312</v>
      </c>
      <c r="AB127" s="17">
        <v>1.0</v>
      </c>
      <c r="AC127" s="33"/>
    </row>
    <row r="128">
      <c r="A128" s="15" t="s">
        <v>313</v>
      </c>
      <c r="B128" s="16">
        <v>2015.0</v>
      </c>
      <c r="C128" s="17" t="s">
        <v>41</v>
      </c>
      <c r="D128" s="16">
        <v>92.0</v>
      </c>
      <c r="E128" s="16">
        <v>78.0</v>
      </c>
      <c r="F128" s="18" t="str">
        <f t="shared" si="1"/>
        <v>85</v>
      </c>
      <c r="G128" s="28">
        <v>71.0</v>
      </c>
      <c r="H128" s="19">
        <v>71.0</v>
      </c>
      <c r="I128" s="20" t="str">
        <f t="shared" si="2"/>
        <v>0</v>
      </c>
      <c r="J128" s="21" t="str">
        <f t="shared" si="3"/>
        <v>71</v>
      </c>
      <c r="K128" s="20" t="str">
        <f t="shared" si="4"/>
        <v>14</v>
      </c>
      <c r="L128" s="17" t="s">
        <v>117</v>
      </c>
      <c r="M128" s="22">
        <v>1501101.0</v>
      </c>
      <c r="N128" s="35" t="str">
        <f t="shared" si="8"/>
        <v>1.50</v>
      </c>
      <c r="O128" s="28">
        <v>6741296.0</v>
      </c>
      <c r="P128" s="35" t="str">
        <f t="shared" si="9"/>
        <v>6.74</v>
      </c>
      <c r="Q128" s="28">
        <v>0.1</v>
      </c>
      <c r="R128" s="28" t="str">
        <f t="shared" si="28"/>
        <v>100000</v>
      </c>
      <c r="S128" s="37" t="str">
        <f t="shared" si="26"/>
        <v>6,841,296</v>
      </c>
      <c r="T128" s="38" t="str">
        <f t="shared" si="12"/>
        <v>7</v>
      </c>
      <c r="U128" s="27" t="str">
        <f t="shared" si="5"/>
        <v>1.46%</v>
      </c>
      <c r="V128" s="28">
        <v>0.6</v>
      </c>
      <c r="W128" s="29" t="str">
        <f t="shared" si="6"/>
        <v>1140.22%</v>
      </c>
      <c r="X128" s="30" t="str">
        <f t="shared" si="7"/>
        <v>250.18%</v>
      </c>
      <c r="Y128" s="17"/>
      <c r="Z128" s="31"/>
      <c r="AA128" s="32" t="s">
        <v>314</v>
      </c>
      <c r="AB128" s="17">
        <v>1.0</v>
      </c>
      <c r="AC128" s="33"/>
    </row>
    <row r="129">
      <c r="A129" s="15" t="s">
        <v>315</v>
      </c>
      <c r="B129" s="16">
        <v>2015.0</v>
      </c>
      <c r="C129" s="17" t="s">
        <v>41</v>
      </c>
      <c r="D129" s="16">
        <v>46.0</v>
      </c>
      <c r="E129" s="16">
        <v>38.0</v>
      </c>
      <c r="F129" s="18" t="str">
        <f t="shared" si="1"/>
        <v>42</v>
      </c>
      <c r="G129" s="28">
        <v>67.0</v>
      </c>
      <c r="H129" s="19">
        <v>65.0</v>
      </c>
      <c r="I129" s="20" t="str">
        <f t="shared" si="2"/>
        <v>2</v>
      </c>
      <c r="J129" s="21" t="str">
        <f t="shared" si="3"/>
        <v>66</v>
      </c>
      <c r="K129" s="20" t="str">
        <f t="shared" si="4"/>
        <v>-24</v>
      </c>
      <c r="L129" s="17" t="s">
        <v>38</v>
      </c>
      <c r="M129" s="22">
        <v>8111264.0</v>
      </c>
      <c r="N129" s="35" t="str">
        <f t="shared" si="8"/>
        <v>8.11</v>
      </c>
      <c r="O129" s="28">
        <v>2.7203371E7</v>
      </c>
      <c r="P129" s="35" t="str">
        <f t="shared" si="9"/>
        <v>27.20</v>
      </c>
      <c r="Q129" s="36" t="str">
        <f>R129/1000000</f>
        <v>27.13</v>
      </c>
      <c r="R129" s="28">
        <v>2.713E7</v>
      </c>
      <c r="S129" s="37" t="str">
        <f t="shared" si="26"/>
        <v>54,333,371</v>
      </c>
      <c r="T129" s="38" t="str">
        <f t="shared" si="12"/>
        <v>54</v>
      </c>
      <c r="U129" s="27" t="str">
        <f t="shared" si="5"/>
        <v>49.93%</v>
      </c>
      <c r="V129" s="28">
        <v>0.45</v>
      </c>
      <c r="W129" s="29" t="str">
        <f t="shared" si="6"/>
        <v>12074.08%</v>
      </c>
      <c r="X129" s="30" t="str">
        <f t="shared" si="7"/>
        <v>1802.50%</v>
      </c>
      <c r="Y129" s="17"/>
      <c r="Z129" s="31"/>
      <c r="AA129" s="32" t="s">
        <v>316</v>
      </c>
      <c r="AB129" s="17">
        <v>1.0</v>
      </c>
      <c r="AC129" s="33"/>
    </row>
    <row r="130">
      <c r="A130" s="15" t="s">
        <v>317</v>
      </c>
      <c r="B130" s="16">
        <v>2015.0</v>
      </c>
      <c r="C130" s="17" t="s">
        <v>41</v>
      </c>
      <c r="D130" s="16">
        <v>95.0</v>
      </c>
      <c r="E130" s="16">
        <v>85.0</v>
      </c>
      <c r="F130" s="18" t="str">
        <f t="shared" si="1"/>
        <v>90</v>
      </c>
      <c r="G130" s="28">
        <v>80.0</v>
      </c>
      <c r="H130" s="19">
        <v>73.0</v>
      </c>
      <c r="I130" s="20" t="str">
        <f t="shared" si="2"/>
        <v>7</v>
      </c>
      <c r="J130" s="21" t="str">
        <f t="shared" si="3"/>
        <v>76.5</v>
      </c>
      <c r="K130" s="20" t="str">
        <f t="shared" si="4"/>
        <v>13.5</v>
      </c>
      <c r="L130" s="17" t="s">
        <v>127</v>
      </c>
      <c r="M130" s="22">
        <v>60683.0</v>
      </c>
      <c r="N130" s="35" t="str">
        <f t="shared" si="8"/>
        <v>0.06</v>
      </c>
      <c r="O130" s="28">
        <v>702354.0</v>
      </c>
      <c r="P130" s="35" t="str">
        <f t="shared" si="9"/>
        <v>0.70</v>
      </c>
      <c r="Q130" s="28">
        <v>0.0</v>
      </c>
      <c r="R130" s="28" t="str">
        <f>SUM(Q130*1000000)</f>
        <v>0</v>
      </c>
      <c r="S130" s="37" t="str">
        <f t="shared" si="26"/>
        <v>702,354</v>
      </c>
      <c r="T130" s="38" t="str">
        <f t="shared" si="12"/>
        <v>1</v>
      </c>
      <c r="U130" s="27" t="str">
        <f t="shared" si="5"/>
        <v>0.00%</v>
      </c>
      <c r="V130" s="28">
        <v>0.12</v>
      </c>
      <c r="W130" s="29" t="str">
        <f t="shared" si="6"/>
        <v>585.30%</v>
      </c>
      <c r="X130" s="30" t="str">
        <f t="shared" si="7"/>
        <v>50.57%</v>
      </c>
      <c r="Y130" s="17"/>
      <c r="Z130" s="31"/>
      <c r="AA130" s="32" t="s">
        <v>318</v>
      </c>
      <c r="AB130" s="17">
        <v>1.0</v>
      </c>
      <c r="AC130" s="33"/>
    </row>
    <row r="131">
      <c r="A131" s="15" t="s">
        <v>319</v>
      </c>
      <c r="B131" s="16">
        <v>2015.0</v>
      </c>
      <c r="C131" s="17" t="s">
        <v>41</v>
      </c>
      <c r="D131" s="16">
        <v>16.0</v>
      </c>
      <c r="E131" s="16">
        <v>30.0</v>
      </c>
      <c r="F131" s="18" t="str">
        <f t="shared" si="1"/>
        <v>23</v>
      </c>
      <c r="G131" s="28">
        <v>25.0</v>
      </c>
      <c r="H131" s="19">
        <v>69.0</v>
      </c>
      <c r="I131" s="20" t="str">
        <f t="shared" si="2"/>
        <v>-44</v>
      </c>
      <c r="J131" s="21" t="str">
        <f t="shared" si="3"/>
        <v>47</v>
      </c>
      <c r="K131" s="20" t="str">
        <f t="shared" si="4"/>
        <v>-24</v>
      </c>
      <c r="L131" s="17" t="s">
        <v>135</v>
      </c>
      <c r="M131" s="22">
        <v>9808463.0</v>
      </c>
      <c r="N131" s="35" t="str">
        <f t="shared" si="8"/>
        <v>9.81</v>
      </c>
      <c r="O131" s="28">
        <v>2.276441E7</v>
      </c>
      <c r="P131" s="35" t="str">
        <f t="shared" si="9"/>
        <v>22.76</v>
      </c>
      <c r="Q131" s="36" t="str">
        <f t="shared" ref="Q131:Q207" si="29">R131/1000000</f>
        <v>15.40</v>
      </c>
      <c r="R131" s="28">
        <v>1.54E7</v>
      </c>
      <c r="S131" s="37" t="str">
        <f t="shared" si="26"/>
        <v>38,164,410</v>
      </c>
      <c r="T131" s="38" t="str">
        <f t="shared" si="12"/>
        <v>38</v>
      </c>
      <c r="U131" s="27" t="str">
        <f t="shared" si="5"/>
        <v>40.35%</v>
      </c>
      <c r="V131" s="28">
        <v>0.1</v>
      </c>
      <c r="W131" s="29" t="str">
        <f t="shared" si="6"/>
        <v>38164.41%</v>
      </c>
      <c r="X131" s="30" t="str">
        <f t="shared" si="7"/>
        <v>9808.46%</v>
      </c>
      <c r="Y131" s="17"/>
      <c r="Z131" s="31"/>
      <c r="AA131" s="32" t="s">
        <v>320</v>
      </c>
      <c r="AB131" s="17">
        <v>1.0</v>
      </c>
      <c r="AC131" s="33"/>
    </row>
    <row r="132">
      <c r="A132" s="47" t="s">
        <v>321</v>
      </c>
      <c r="B132" s="48">
        <v>2014.0</v>
      </c>
      <c r="C132" s="49" t="s">
        <v>29</v>
      </c>
      <c r="D132" s="48">
        <v>89.0</v>
      </c>
      <c r="E132" s="48">
        <v>74.0</v>
      </c>
      <c r="F132" s="50" t="str">
        <f t="shared" ref="F132:F384" si="30">AVERAGE(D132:E132)</f>
        <v>81.5</v>
      </c>
      <c r="G132" s="51">
        <v>92.0</v>
      </c>
      <c r="H132" s="51">
        <v>80.0</v>
      </c>
      <c r="I132" s="52" t="str">
        <f t="shared" si="2"/>
        <v>12</v>
      </c>
      <c r="J132" s="52" t="str">
        <f t="shared" ref="J132:J384" si="31">AVERAGE(G132:H132)</f>
        <v>86</v>
      </c>
      <c r="K132" s="52" t="str">
        <f t="shared" si="4"/>
        <v>-4.5</v>
      </c>
      <c r="L132" s="53" t="s">
        <v>322</v>
      </c>
      <c r="M132" s="54">
        <v>5.6215889E7</v>
      </c>
      <c r="N132" s="55" t="str">
        <f t="shared" si="8"/>
        <v>56.22</v>
      </c>
      <c r="O132" s="56">
        <v>2.22431643E8</v>
      </c>
      <c r="P132" s="55" t="str">
        <f t="shared" si="9"/>
        <v>222.43</v>
      </c>
      <c r="Q132" s="36" t="str">
        <f t="shared" si="29"/>
        <v>429.60</v>
      </c>
      <c r="R132" s="57">
        <v>4.296E8</v>
      </c>
      <c r="S132" s="54">
        <v>6.52031643E8</v>
      </c>
      <c r="T132" s="58" t="str">
        <f t="shared" si="12"/>
        <v>652</v>
      </c>
      <c r="U132" s="27" t="str">
        <f t="shared" si="5"/>
        <v>65.89%</v>
      </c>
      <c r="V132" s="56">
        <v>165.0</v>
      </c>
      <c r="W132" s="59" t="str">
        <f t="shared" ref="W132:W240" si="32">SUM(S132/(V132*1000000))</f>
        <v>395.17%</v>
      </c>
      <c r="X132" s="30" t="str">
        <f t="shared" si="7"/>
        <v>34.07%</v>
      </c>
      <c r="Y132" s="25" t="s">
        <v>323</v>
      </c>
      <c r="Z132" s="60" t="s">
        <v>324</v>
      </c>
      <c r="AA132" s="32" t="s">
        <v>325</v>
      </c>
      <c r="AB132" s="17">
        <v>1.0</v>
      </c>
      <c r="AC132" s="33"/>
    </row>
    <row r="133">
      <c r="A133" s="47" t="s">
        <v>326</v>
      </c>
      <c r="B133" s="48">
        <v>2014.0</v>
      </c>
      <c r="C133" s="49" t="s">
        <v>327</v>
      </c>
      <c r="D133" s="48">
        <v>73.0</v>
      </c>
      <c r="E133" s="48">
        <v>72.0</v>
      </c>
      <c r="F133" s="50" t="str">
        <f t="shared" si="30"/>
        <v>72.5</v>
      </c>
      <c r="G133" s="51">
        <v>86.0</v>
      </c>
      <c r="H133" s="51">
        <v>66.0</v>
      </c>
      <c r="I133" s="52" t="str">
        <f t="shared" si="2"/>
        <v>20</v>
      </c>
      <c r="J133" s="52" t="str">
        <f t="shared" si="31"/>
        <v>76</v>
      </c>
      <c r="K133" s="52" t="str">
        <f t="shared" si="4"/>
        <v>-3.5</v>
      </c>
      <c r="L133" s="61" t="s">
        <v>328</v>
      </c>
      <c r="M133" s="62">
        <v>8.9269066E7</v>
      </c>
      <c r="N133" s="55" t="str">
        <f t="shared" si="8"/>
        <v>89.27</v>
      </c>
      <c r="O133" s="51">
        <v>3.48295276E8</v>
      </c>
      <c r="P133" s="55" t="str">
        <f t="shared" si="9"/>
        <v>348.30</v>
      </c>
      <c r="Q133" s="36" t="str">
        <f t="shared" si="29"/>
        <v>193.40</v>
      </c>
      <c r="R133" s="63">
        <v>1.934E8</v>
      </c>
      <c r="S133" s="62">
        <v>5.41695276E8</v>
      </c>
      <c r="T133" s="58" t="str">
        <f t="shared" si="12"/>
        <v>542</v>
      </c>
      <c r="U133" s="27" t="str">
        <f t="shared" si="5"/>
        <v>35.70%</v>
      </c>
      <c r="V133" s="51">
        <v>59.0</v>
      </c>
      <c r="W133" s="59" t="str">
        <f t="shared" si="32"/>
        <v>918.13%</v>
      </c>
      <c r="X133" s="30" t="str">
        <f t="shared" si="7"/>
        <v>151.30%</v>
      </c>
      <c r="Y133" s="25" t="s">
        <v>323</v>
      </c>
      <c r="Z133" s="64"/>
      <c r="AA133" s="32" t="s">
        <v>329</v>
      </c>
      <c r="AB133" s="17">
        <v>1.0</v>
      </c>
      <c r="AC133" s="33"/>
    </row>
    <row r="134">
      <c r="A134" s="47" t="s">
        <v>330</v>
      </c>
      <c r="B134" s="48">
        <v>2014.0</v>
      </c>
      <c r="C134" s="49" t="s">
        <v>29</v>
      </c>
      <c r="D134" s="48">
        <v>92.0</v>
      </c>
      <c r="E134" s="48">
        <v>88.0</v>
      </c>
      <c r="F134" s="50" t="str">
        <f t="shared" si="30"/>
        <v>90.0</v>
      </c>
      <c r="G134" s="51">
        <v>86.0</v>
      </c>
      <c r="H134" s="51">
        <v>83.0</v>
      </c>
      <c r="I134" s="52" t="str">
        <f t="shared" si="2"/>
        <v>3</v>
      </c>
      <c r="J134" s="52" t="str">
        <f t="shared" si="31"/>
        <v>84.5</v>
      </c>
      <c r="K134" s="52" t="str">
        <f t="shared" si="4"/>
        <v>5.5</v>
      </c>
      <c r="L134" s="48" t="s">
        <v>331</v>
      </c>
      <c r="M134" s="62">
        <v>811166.0</v>
      </c>
      <c r="N134" s="55" t="str">
        <f t="shared" si="8"/>
        <v>0.81</v>
      </c>
      <c r="O134" s="51">
        <v>5.9100318E7</v>
      </c>
      <c r="P134" s="55" t="str">
        <f t="shared" si="9"/>
        <v>59.10</v>
      </c>
      <c r="Q134" s="36" t="str">
        <f t="shared" si="29"/>
        <v>115.50</v>
      </c>
      <c r="R134" s="63">
        <v>1.155E8</v>
      </c>
      <c r="S134" s="62">
        <v>1.74600318E8</v>
      </c>
      <c r="T134" s="58" t="str">
        <f t="shared" si="12"/>
        <v>175</v>
      </c>
      <c r="U134" s="27" t="str">
        <f t="shared" si="5"/>
        <v>66.15%</v>
      </c>
      <c r="V134" s="51">
        <v>30.0</v>
      </c>
      <c r="W134" s="59" t="str">
        <f t="shared" si="32"/>
        <v>582.00%</v>
      </c>
      <c r="X134" s="30" t="str">
        <f t="shared" si="7"/>
        <v>2.70%</v>
      </c>
      <c r="Y134" s="25" t="s">
        <v>323</v>
      </c>
      <c r="Z134" s="65"/>
      <c r="AA134" s="32" t="s">
        <v>332</v>
      </c>
      <c r="AB134" s="17">
        <v>1.0</v>
      </c>
      <c r="AC134" s="33"/>
    </row>
    <row r="135">
      <c r="A135" s="47" t="s">
        <v>333</v>
      </c>
      <c r="B135" s="48">
        <v>2014.0</v>
      </c>
      <c r="C135" s="49" t="s">
        <v>334</v>
      </c>
      <c r="D135" s="48">
        <v>93.0</v>
      </c>
      <c r="E135" s="48">
        <v>88.0</v>
      </c>
      <c r="F135" s="50" t="str">
        <f t="shared" si="30"/>
        <v>90.5</v>
      </c>
      <c r="G135" s="51">
        <v>79.0</v>
      </c>
      <c r="H135" s="51">
        <v>79.0</v>
      </c>
      <c r="I135" s="52" t="str">
        <f t="shared" si="2"/>
        <v>0</v>
      </c>
      <c r="J135" s="52" t="str">
        <f t="shared" si="31"/>
        <v>79</v>
      </c>
      <c r="K135" s="52" t="str">
        <f t="shared" si="4"/>
        <v>11.5</v>
      </c>
      <c r="L135" s="48" t="s">
        <v>331</v>
      </c>
      <c r="M135" s="62">
        <v>424397.0</v>
      </c>
      <c r="N135" s="55" t="str">
        <f t="shared" si="8"/>
        <v>0.42</v>
      </c>
      <c r="O135" s="51">
        <v>4.2340598E7</v>
      </c>
      <c r="P135" s="55" t="str">
        <f t="shared" si="9"/>
        <v>42.34</v>
      </c>
      <c r="Q135" s="36" t="str">
        <f t="shared" si="29"/>
        <v>60.87</v>
      </c>
      <c r="R135" s="63">
        <v>6.0874496E7</v>
      </c>
      <c r="S135" s="62">
        <v>1.03215094E8</v>
      </c>
      <c r="T135" s="58" t="str">
        <f t="shared" si="12"/>
        <v>103</v>
      </c>
      <c r="U135" s="27" t="str">
        <f t="shared" si="5"/>
        <v>58.98%</v>
      </c>
      <c r="V135" s="51">
        <v>18.0</v>
      </c>
      <c r="W135" s="59" t="str">
        <f t="shared" si="32"/>
        <v>573.42%</v>
      </c>
      <c r="X135" s="30" t="str">
        <f t="shared" si="7"/>
        <v>2.36%</v>
      </c>
      <c r="Y135" s="25" t="s">
        <v>323</v>
      </c>
      <c r="Z135" s="60" t="s">
        <v>335</v>
      </c>
      <c r="AA135" s="32" t="s">
        <v>336</v>
      </c>
      <c r="AB135" s="17">
        <v>1.0</v>
      </c>
      <c r="AC135" s="33"/>
    </row>
    <row r="136">
      <c r="A136" s="47" t="s">
        <v>337</v>
      </c>
      <c r="B136" s="48">
        <v>2014.0</v>
      </c>
      <c r="C136" s="49" t="s">
        <v>126</v>
      </c>
      <c r="D136" s="48">
        <v>79.0</v>
      </c>
      <c r="E136" s="48">
        <v>72.0</v>
      </c>
      <c r="F136" s="50" t="str">
        <f t="shared" si="30"/>
        <v>75.5</v>
      </c>
      <c r="G136" s="51">
        <v>84.0</v>
      </c>
      <c r="H136" s="51">
        <v>76.0</v>
      </c>
      <c r="I136" s="52" t="str">
        <f t="shared" si="2"/>
        <v>8</v>
      </c>
      <c r="J136" s="52" t="str">
        <f t="shared" si="31"/>
        <v>80</v>
      </c>
      <c r="K136" s="52" t="str">
        <f t="shared" si="4"/>
        <v>-4.5</v>
      </c>
      <c r="L136" s="48" t="s">
        <v>338</v>
      </c>
      <c r="M136" s="62">
        <v>208763.0</v>
      </c>
      <c r="N136" s="55" t="str">
        <f t="shared" si="8"/>
        <v>0.21</v>
      </c>
      <c r="O136" s="51">
        <v>3.5893537E7</v>
      </c>
      <c r="P136" s="55" t="str">
        <f t="shared" si="9"/>
        <v>35.89</v>
      </c>
      <c r="Q136" s="36" t="str">
        <f t="shared" si="29"/>
        <v>85.31</v>
      </c>
      <c r="R136" s="63">
        <v>8.5308403E7</v>
      </c>
      <c r="S136" s="62">
        <v>1.2120194E8</v>
      </c>
      <c r="T136" s="58" t="str">
        <f t="shared" si="12"/>
        <v>121</v>
      </c>
      <c r="U136" s="27" t="str">
        <f t="shared" si="5"/>
        <v>70.39%</v>
      </c>
      <c r="V136" s="51">
        <v>15.0</v>
      </c>
      <c r="W136" s="59" t="str">
        <f t="shared" si="32"/>
        <v>808.01%</v>
      </c>
      <c r="X136" s="30" t="str">
        <f t="shared" si="7"/>
        <v>1.39%</v>
      </c>
      <c r="Y136" s="25" t="s">
        <v>323</v>
      </c>
      <c r="Z136" s="60" t="s">
        <v>339</v>
      </c>
      <c r="AA136" s="32" t="s">
        <v>340</v>
      </c>
      <c r="AB136" s="17">
        <v>1.0</v>
      </c>
      <c r="AC136" s="33"/>
    </row>
    <row r="137">
      <c r="A137" s="47" t="s">
        <v>341</v>
      </c>
      <c r="B137" s="48">
        <v>2014.0</v>
      </c>
      <c r="C137" s="49" t="s">
        <v>334</v>
      </c>
      <c r="D137" s="48">
        <v>98.0</v>
      </c>
      <c r="E137" s="48">
        <v>100.0</v>
      </c>
      <c r="F137" s="50" t="str">
        <f t="shared" si="30"/>
        <v>99.0</v>
      </c>
      <c r="G137" s="51">
        <v>82.0</v>
      </c>
      <c r="H137" s="51">
        <v>77.0</v>
      </c>
      <c r="I137" s="52" t="str">
        <f t="shared" si="2"/>
        <v>5</v>
      </c>
      <c r="J137" s="52" t="str">
        <f t="shared" si="31"/>
        <v>79.5</v>
      </c>
      <c r="K137" s="52" t="str">
        <f t="shared" si="4"/>
        <v>19.5</v>
      </c>
      <c r="L137" s="48" t="s">
        <v>89</v>
      </c>
      <c r="M137" s="62">
        <v>387618.0</v>
      </c>
      <c r="N137" s="55" t="str">
        <f t="shared" si="8"/>
        <v>0.39</v>
      </c>
      <c r="O137" s="51">
        <v>2.5352281E7</v>
      </c>
      <c r="P137" s="55" t="str">
        <f t="shared" si="9"/>
        <v>25.35</v>
      </c>
      <c r="Q137" s="36" t="str">
        <f t="shared" si="29"/>
        <v>19.14</v>
      </c>
      <c r="R137" s="63">
        <v>1.9143E7</v>
      </c>
      <c r="S137" s="62">
        <v>4.4495281E7</v>
      </c>
      <c r="T137" s="58" t="str">
        <f t="shared" si="12"/>
        <v>44</v>
      </c>
      <c r="U137" s="27" t="str">
        <f t="shared" si="5"/>
        <v>43.02%</v>
      </c>
      <c r="V137" s="51">
        <v>4.0</v>
      </c>
      <c r="W137" s="59" t="str">
        <f t="shared" si="32"/>
        <v>1112.38%</v>
      </c>
      <c r="X137" s="30" t="str">
        <f t="shared" si="7"/>
        <v>9.69%</v>
      </c>
      <c r="Y137" s="25"/>
      <c r="Z137" s="65" t="s">
        <v>342</v>
      </c>
      <c r="AA137" s="32" t="s">
        <v>343</v>
      </c>
      <c r="AB137" s="17">
        <v>1.0</v>
      </c>
      <c r="AC137" s="33"/>
    </row>
    <row r="138">
      <c r="A138" s="66" t="s">
        <v>344</v>
      </c>
      <c r="B138" s="48">
        <v>2014.0</v>
      </c>
      <c r="C138" s="48" t="s">
        <v>334</v>
      </c>
      <c r="D138" s="48">
        <v>95.0</v>
      </c>
      <c r="E138" s="48">
        <v>88.0</v>
      </c>
      <c r="F138" s="50" t="str">
        <f t="shared" si="30"/>
        <v>91.5</v>
      </c>
      <c r="G138" s="51">
        <v>95.0</v>
      </c>
      <c r="H138" s="51">
        <v>88.0</v>
      </c>
      <c r="I138" s="52" t="str">
        <f t="shared" si="2"/>
        <v>7</v>
      </c>
      <c r="J138" s="52" t="str">
        <f t="shared" si="31"/>
        <v>91.5</v>
      </c>
      <c r="K138" s="52" t="str">
        <f t="shared" si="4"/>
        <v>0</v>
      </c>
      <c r="L138" s="48" t="s">
        <v>89</v>
      </c>
      <c r="M138" s="62">
        <v>135388.0</v>
      </c>
      <c r="N138" s="55" t="str">
        <f t="shared" si="8"/>
        <v>0.14</v>
      </c>
      <c r="O138" s="51">
        <v>1.3092E7</v>
      </c>
      <c r="P138" s="55" t="str">
        <f t="shared" si="9"/>
        <v>13.09</v>
      </c>
      <c r="Q138" s="36" t="str">
        <f t="shared" si="29"/>
        <v>0.90</v>
      </c>
      <c r="R138" s="63">
        <v>901092.0</v>
      </c>
      <c r="S138" s="62">
        <v>1.3993092E7</v>
      </c>
      <c r="T138" s="58" t="str">
        <f t="shared" si="12"/>
        <v>14</v>
      </c>
      <c r="U138" s="27" t="str">
        <f t="shared" si="5"/>
        <v>6.44%</v>
      </c>
      <c r="V138" s="51">
        <v>3.3</v>
      </c>
      <c r="W138" s="59" t="str">
        <f t="shared" si="32"/>
        <v>424.03%</v>
      </c>
      <c r="X138" s="30" t="str">
        <f t="shared" si="7"/>
        <v>4.10%</v>
      </c>
      <c r="Y138" s="25"/>
      <c r="Z138" s="65" t="s">
        <v>345</v>
      </c>
      <c r="AA138" s="32" t="s">
        <v>346</v>
      </c>
      <c r="AB138" s="17">
        <v>1.0</v>
      </c>
      <c r="AC138" s="33"/>
    </row>
    <row r="139">
      <c r="A139" s="47" t="s">
        <v>347</v>
      </c>
      <c r="B139" s="48">
        <v>2014.0</v>
      </c>
      <c r="C139" s="49" t="s">
        <v>37</v>
      </c>
      <c r="D139" s="48">
        <v>61.0</v>
      </c>
      <c r="E139" s="48">
        <v>59.0</v>
      </c>
      <c r="F139" s="50" t="str">
        <f t="shared" si="30"/>
        <v>60.0</v>
      </c>
      <c r="G139" s="51">
        <v>76.0</v>
      </c>
      <c r="H139" s="51">
        <v>70.0</v>
      </c>
      <c r="I139" s="52" t="str">
        <f t="shared" si="2"/>
        <v>6</v>
      </c>
      <c r="J139" s="52" t="str">
        <f t="shared" si="31"/>
        <v>73</v>
      </c>
      <c r="K139" s="52" t="str">
        <f t="shared" si="4"/>
        <v>-13</v>
      </c>
      <c r="L139" s="53" t="s">
        <v>348</v>
      </c>
      <c r="M139" s="54">
        <v>5.4724334E7</v>
      </c>
      <c r="N139" s="55" t="str">
        <f t="shared" si="8"/>
        <v>54.72</v>
      </c>
      <c r="O139" s="56">
        <v>2.55119788E8</v>
      </c>
      <c r="P139" s="55" t="str">
        <f t="shared" si="9"/>
        <v>255.12</v>
      </c>
      <c r="Q139" s="36" t="str">
        <f t="shared" si="29"/>
        <v>700.00</v>
      </c>
      <c r="R139" s="57">
        <v>7.0E8</v>
      </c>
      <c r="S139" s="54">
        <v>9.55119788E8</v>
      </c>
      <c r="T139" s="58" t="str">
        <f t="shared" si="12"/>
        <v>955</v>
      </c>
      <c r="U139" s="27" t="str">
        <f t="shared" si="5"/>
        <v>73.29%</v>
      </c>
      <c r="V139" s="56">
        <v>250.0</v>
      </c>
      <c r="W139" s="59" t="str">
        <f t="shared" si="32"/>
        <v>382.05%</v>
      </c>
      <c r="X139" s="30" t="str">
        <f t="shared" si="7"/>
        <v>21.89%</v>
      </c>
      <c r="Y139" s="67"/>
      <c r="Z139" s="31"/>
      <c r="AA139" s="32" t="s">
        <v>349</v>
      </c>
      <c r="AB139" s="17">
        <v>1.0</v>
      </c>
      <c r="AC139" s="33"/>
    </row>
    <row r="140">
      <c r="A140" s="47" t="s">
        <v>350</v>
      </c>
      <c r="B140" s="48">
        <v>2014.0</v>
      </c>
      <c r="C140" s="49" t="s">
        <v>37</v>
      </c>
      <c r="D140" s="48">
        <v>18.0</v>
      </c>
      <c r="E140" s="48">
        <v>32.0</v>
      </c>
      <c r="F140" s="50" t="str">
        <f t="shared" si="30"/>
        <v>25.0</v>
      </c>
      <c r="G140" s="51">
        <v>52.0</v>
      </c>
      <c r="H140" s="51">
        <v>46.0</v>
      </c>
      <c r="I140" s="52" t="str">
        <f t="shared" si="2"/>
        <v>6</v>
      </c>
      <c r="J140" s="52" t="str">
        <f t="shared" si="31"/>
        <v>49</v>
      </c>
      <c r="K140" s="52" t="str">
        <f t="shared" si="4"/>
        <v>-24</v>
      </c>
      <c r="L140" s="53" t="s">
        <v>351</v>
      </c>
      <c r="M140" s="54">
        <v>1.0003839E8</v>
      </c>
      <c r="N140" s="55" t="str">
        <f t="shared" si="8"/>
        <v>100.04</v>
      </c>
      <c r="O140" s="56">
        <v>4.5439076E7</v>
      </c>
      <c r="P140" s="55" t="str">
        <f t="shared" si="9"/>
        <v>45.44</v>
      </c>
      <c r="Q140" s="36" t="str">
        <f t="shared" si="29"/>
        <v>845.97</v>
      </c>
      <c r="R140" s="57">
        <v>8.45966021E8</v>
      </c>
      <c r="S140" s="54">
        <v>1.091405097E9</v>
      </c>
      <c r="T140" s="58" t="str">
        <f t="shared" si="12"/>
        <v>1,091</v>
      </c>
      <c r="U140" s="27" t="str">
        <f t="shared" si="5"/>
        <v>77.51%</v>
      </c>
      <c r="V140" s="56">
        <v>210.0</v>
      </c>
      <c r="W140" s="59" t="str">
        <f t="shared" si="32"/>
        <v>519.72%</v>
      </c>
      <c r="X140" s="30" t="str">
        <f t="shared" si="7"/>
        <v>47.64%</v>
      </c>
      <c r="Y140" s="67"/>
      <c r="Z140" s="31"/>
      <c r="AA140" s="32" t="s">
        <v>352</v>
      </c>
      <c r="AB140" s="17">
        <v>1.0</v>
      </c>
      <c r="AC140" s="33"/>
    </row>
    <row r="141">
      <c r="A141" s="66" t="s">
        <v>353</v>
      </c>
      <c r="B141" s="48">
        <v>2014.0</v>
      </c>
      <c r="C141" s="48" t="s">
        <v>37</v>
      </c>
      <c r="D141" s="48">
        <v>53.0</v>
      </c>
      <c r="E141" s="48">
        <v>53.0</v>
      </c>
      <c r="F141" s="50" t="str">
        <f t="shared" si="30"/>
        <v>53.0</v>
      </c>
      <c r="G141" s="51">
        <v>66.0</v>
      </c>
      <c r="H141" s="51">
        <v>68.0</v>
      </c>
      <c r="I141" s="52" t="str">
        <f t="shared" si="2"/>
        <v>-2</v>
      </c>
      <c r="J141" s="52" t="str">
        <f t="shared" si="31"/>
        <v>67</v>
      </c>
      <c r="K141" s="52" t="str">
        <f t="shared" si="4"/>
        <v>-14</v>
      </c>
      <c r="L141" s="48" t="s">
        <v>34</v>
      </c>
      <c r="M141" s="62">
        <v>9.1608337E7</v>
      </c>
      <c r="N141" s="55" t="str">
        <f t="shared" si="8"/>
        <v>91.61</v>
      </c>
      <c r="O141" s="51">
        <v>2.02853933E8</v>
      </c>
      <c r="P141" s="55" t="str">
        <f t="shared" si="9"/>
        <v>202.85</v>
      </c>
      <c r="Q141" s="36" t="str">
        <f t="shared" si="29"/>
        <v>506.13</v>
      </c>
      <c r="R141" s="63">
        <v>5.0612839E8</v>
      </c>
      <c r="S141" s="62">
        <v>7.08982323E8</v>
      </c>
      <c r="T141" s="58" t="str">
        <f t="shared" si="12"/>
        <v>709</v>
      </c>
      <c r="U141" s="27" t="str">
        <f t="shared" si="5"/>
        <v>71.39%</v>
      </c>
      <c r="V141" s="51">
        <v>200.0</v>
      </c>
      <c r="W141" s="59" t="str">
        <f t="shared" si="32"/>
        <v>354.49%</v>
      </c>
      <c r="X141" s="30" t="str">
        <f t="shared" si="7"/>
        <v>45.80%</v>
      </c>
      <c r="Y141" s="67"/>
      <c r="Z141" s="31"/>
      <c r="AA141" s="32" t="s">
        <v>354</v>
      </c>
      <c r="AB141" s="17">
        <v>1.0</v>
      </c>
      <c r="AC141" s="33"/>
    </row>
    <row r="142">
      <c r="A142" s="47" t="s">
        <v>355</v>
      </c>
      <c r="B142" s="48">
        <v>2014.0</v>
      </c>
      <c r="C142" s="49" t="s">
        <v>37</v>
      </c>
      <c r="D142" s="48">
        <v>91.0</v>
      </c>
      <c r="E142" s="48">
        <v>74.0</v>
      </c>
      <c r="F142" s="50" t="str">
        <f t="shared" si="30"/>
        <v>82.5</v>
      </c>
      <c r="G142" s="51">
        <v>92.0</v>
      </c>
      <c r="H142" s="51">
        <v>83.0</v>
      </c>
      <c r="I142" s="52" t="str">
        <f t="shared" si="2"/>
        <v>9</v>
      </c>
      <c r="J142" s="52" t="str">
        <f t="shared" si="31"/>
        <v>87.5</v>
      </c>
      <c r="K142" s="52" t="str">
        <f t="shared" si="4"/>
        <v>-5</v>
      </c>
      <c r="L142" s="53" t="s">
        <v>356</v>
      </c>
      <c r="M142" s="54">
        <v>9.082366E7</v>
      </c>
      <c r="N142" s="55" t="str">
        <f t="shared" si="8"/>
        <v>90.82</v>
      </c>
      <c r="O142" s="56">
        <v>2.33921534E8</v>
      </c>
      <c r="P142" s="55" t="str">
        <f t="shared" si="9"/>
        <v>233.92</v>
      </c>
      <c r="Q142" s="36" t="str">
        <f t="shared" si="29"/>
        <v>514.20</v>
      </c>
      <c r="R142" s="57">
        <v>5.142E8</v>
      </c>
      <c r="S142" s="54">
        <v>7.48121534E8</v>
      </c>
      <c r="T142" s="58" t="str">
        <f t="shared" si="12"/>
        <v>748</v>
      </c>
      <c r="U142" s="27" t="str">
        <f t="shared" si="5"/>
        <v>68.73%</v>
      </c>
      <c r="V142" s="56">
        <v>200.0</v>
      </c>
      <c r="W142" s="59" t="str">
        <f t="shared" si="32"/>
        <v>374.06%</v>
      </c>
      <c r="X142" s="30" t="str">
        <f t="shared" si="7"/>
        <v>45.41%</v>
      </c>
      <c r="Y142" s="67"/>
      <c r="Z142" s="31"/>
      <c r="AA142" s="32" t="s">
        <v>357</v>
      </c>
      <c r="AB142" s="17">
        <v>1.0</v>
      </c>
      <c r="AC142" s="33"/>
    </row>
    <row r="143">
      <c r="A143" s="47" t="s">
        <v>358</v>
      </c>
      <c r="B143" s="48">
        <v>2014.0</v>
      </c>
      <c r="C143" s="49" t="s">
        <v>29</v>
      </c>
      <c r="D143" s="48">
        <v>49.0</v>
      </c>
      <c r="E143" s="48">
        <v>56.0</v>
      </c>
      <c r="F143" s="50" t="str">
        <f t="shared" si="30"/>
        <v>52.5</v>
      </c>
      <c r="G143" s="51">
        <v>71.0</v>
      </c>
      <c r="H143" s="51">
        <v>69.0</v>
      </c>
      <c r="I143" s="52" t="str">
        <f t="shared" si="2"/>
        <v>2</v>
      </c>
      <c r="J143" s="52" t="str">
        <f t="shared" si="31"/>
        <v>70</v>
      </c>
      <c r="K143" s="52" t="str">
        <f t="shared" si="4"/>
        <v>-17.5</v>
      </c>
      <c r="L143" s="53" t="s">
        <v>359</v>
      </c>
      <c r="M143" s="54">
        <v>6.9431298E7</v>
      </c>
      <c r="N143" s="55" t="str">
        <f t="shared" si="8"/>
        <v>69.43</v>
      </c>
      <c r="O143" s="56">
        <v>2.41410378E8</v>
      </c>
      <c r="P143" s="55" t="str">
        <f t="shared" si="9"/>
        <v>241.41</v>
      </c>
      <c r="Q143" s="36" t="str">
        <f t="shared" si="29"/>
        <v>517.00</v>
      </c>
      <c r="R143" s="57">
        <v>5.17E8</v>
      </c>
      <c r="S143" s="54">
        <v>7.58410378E8</v>
      </c>
      <c r="T143" s="58" t="str">
        <f t="shared" si="12"/>
        <v>758</v>
      </c>
      <c r="U143" s="27" t="str">
        <f t="shared" si="5"/>
        <v>68.17%</v>
      </c>
      <c r="V143" s="56">
        <v>180.0</v>
      </c>
      <c r="W143" s="59" t="str">
        <f t="shared" si="32"/>
        <v>421.34%</v>
      </c>
      <c r="X143" s="30" t="str">
        <f t="shared" si="7"/>
        <v>38.57%</v>
      </c>
      <c r="Y143" s="67"/>
      <c r="Z143" s="31"/>
      <c r="AA143" s="32" t="s">
        <v>360</v>
      </c>
      <c r="AB143" s="17">
        <v>1.0</v>
      </c>
      <c r="AC143" s="33"/>
    </row>
    <row r="144">
      <c r="A144" s="47" t="s">
        <v>361</v>
      </c>
      <c r="B144" s="48">
        <v>2014.0</v>
      </c>
      <c r="C144" s="49" t="s">
        <v>29</v>
      </c>
      <c r="D144" s="48">
        <v>90.0</v>
      </c>
      <c r="E144" s="48">
        <v>71.0</v>
      </c>
      <c r="F144" s="50" t="str">
        <f t="shared" si="30"/>
        <v>80.5</v>
      </c>
      <c r="G144" s="51">
        <v>90.0</v>
      </c>
      <c r="H144" s="51">
        <v>84.0</v>
      </c>
      <c r="I144" s="52" t="str">
        <f t="shared" si="2"/>
        <v>6</v>
      </c>
      <c r="J144" s="52" t="str">
        <f t="shared" si="31"/>
        <v>87</v>
      </c>
      <c r="K144" s="52" t="str">
        <f t="shared" si="4"/>
        <v>-6.5</v>
      </c>
      <c r="L144" s="48" t="s">
        <v>362</v>
      </c>
      <c r="M144" s="62">
        <v>2.8760246E7</v>
      </c>
      <c r="N144" s="55" t="str">
        <f t="shared" si="8"/>
        <v>28.76</v>
      </c>
      <c r="O144" s="51">
        <v>1.00206256E8</v>
      </c>
      <c r="P144" s="55" t="str">
        <f t="shared" si="9"/>
        <v>100.21</v>
      </c>
      <c r="Q144" s="36" t="str">
        <f t="shared" si="29"/>
        <v>269.00</v>
      </c>
      <c r="R144" s="63">
        <v>2.69E8</v>
      </c>
      <c r="S144" s="62">
        <v>3.69206256E8</v>
      </c>
      <c r="T144" s="58" t="str">
        <f t="shared" si="12"/>
        <v>369</v>
      </c>
      <c r="U144" s="27" t="str">
        <f t="shared" si="5"/>
        <v>72.86%</v>
      </c>
      <c r="V144" s="51">
        <v>178.0</v>
      </c>
      <c r="W144" s="59" t="str">
        <f t="shared" si="32"/>
        <v>207.42%</v>
      </c>
      <c r="X144" s="30" t="str">
        <f t="shared" si="7"/>
        <v>16.16%</v>
      </c>
      <c r="Y144" s="67"/>
      <c r="Z144" s="31"/>
      <c r="AA144" s="32" t="s">
        <v>363</v>
      </c>
      <c r="AB144" s="17">
        <v>1.0</v>
      </c>
      <c r="AC144" s="33"/>
    </row>
    <row r="145">
      <c r="A145" s="47" t="s">
        <v>364</v>
      </c>
      <c r="B145" s="48">
        <v>2014.0</v>
      </c>
      <c r="C145" s="49" t="s">
        <v>29</v>
      </c>
      <c r="D145" s="48">
        <v>91.0</v>
      </c>
      <c r="E145" s="48">
        <v>76.0</v>
      </c>
      <c r="F145" s="50" t="str">
        <f t="shared" si="30"/>
        <v>83.5</v>
      </c>
      <c r="G145" s="51">
        <v>93.0</v>
      </c>
      <c r="H145" s="51">
        <v>85.0</v>
      </c>
      <c r="I145" s="52" t="str">
        <f t="shared" si="2"/>
        <v>8</v>
      </c>
      <c r="J145" s="52" t="str">
        <f t="shared" si="31"/>
        <v>89</v>
      </c>
      <c r="K145" s="52" t="str">
        <f t="shared" si="4"/>
        <v>-5.5</v>
      </c>
      <c r="L145" s="53" t="s">
        <v>351</v>
      </c>
      <c r="M145" s="54">
        <v>9.4320883E7</v>
      </c>
      <c r="N145" s="55" t="str">
        <f t="shared" si="8"/>
        <v>94.32</v>
      </c>
      <c r="O145" s="56">
        <v>3.331766E8</v>
      </c>
      <c r="P145" s="55" t="str">
        <f t="shared" si="9"/>
        <v>333.18</v>
      </c>
      <c r="Q145" s="36" t="str">
        <f t="shared" si="29"/>
        <v>441.00</v>
      </c>
      <c r="R145" s="57">
        <v>4.41E8</v>
      </c>
      <c r="S145" s="54">
        <v>7.741766E8</v>
      </c>
      <c r="T145" s="58" t="str">
        <f t="shared" si="12"/>
        <v>774</v>
      </c>
      <c r="U145" s="27" t="str">
        <f t="shared" si="5"/>
        <v>56.96%</v>
      </c>
      <c r="V145" s="56">
        <v>170.0</v>
      </c>
      <c r="W145" s="59" t="str">
        <f t="shared" si="32"/>
        <v>455.40%</v>
      </c>
      <c r="X145" s="30" t="str">
        <f t="shared" si="7"/>
        <v>55.48%</v>
      </c>
      <c r="Y145" s="67"/>
      <c r="Z145" s="31"/>
      <c r="AA145" s="32" t="s">
        <v>365</v>
      </c>
      <c r="AB145" s="17">
        <v>1.0</v>
      </c>
      <c r="AC145" s="33"/>
    </row>
    <row r="146">
      <c r="A146" s="47" t="s">
        <v>366</v>
      </c>
      <c r="B146" s="48">
        <v>2014.0</v>
      </c>
      <c r="C146" s="49" t="s">
        <v>37</v>
      </c>
      <c r="D146" s="48">
        <v>89.0</v>
      </c>
      <c r="E146" s="48">
        <v>70.0</v>
      </c>
      <c r="F146" s="50" t="str">
        <f t="shared" si="30"/>
        <v>79.5</v>
      </c>
      <c r="G146" s="51">
        <v>92.0</v>
      </c>
      <c r="H146" s="51">
        <v>82.0</v>
      </c>
      <c r="I146" s="52" t="str">
        <f t="shared" si="2"/>
        <v>10</v>
      </c>
      <c r="J146" s="52" t="str">
        <f t="shared" si="31"/>
        <v>87</v>
      </c>
      <c r="K146" s="52" t="str">
        <f t="shared" si="4"/>
        <v>-7.5</v>
      </c>
      <c r="L146" s="53" t="s">
        <v>367</v>
      </c>
      <c r="M146" s="54">
        <v>9.5023721E7</v>
      </c>
      <c r="N146" s="55" t="str">
        <f t="shared" si="8"/>
        <v>95.02</v>
      </c>
      <c r="O146" s="56">
        <v>2.59766572E8</v>
      </c>
      <c r="P146" s="55" t="str">
        <f t="shared" si="9"/>
        <v>259.77</v>
      </c>
      <c r="Q146" s="36" t="str">
        <f t="shared" si="29"/>
        <v>455.00</v>
      </c>
      <c r="R146" s="57">
        <v>4.55E8</v>
      </c>
      <c r="S146" s="54">
        <v>7.14766572E8</v>
      </c>
      <c r="T146" s="58" t="str">
        <f t="shared" si="12"/>
        <v>715</v>
      </c>
      <c r="U146" s="27" t="str">
        <f t="shared" si="5"/>
        <v>63.66%</v>
      </c>
      <c r="V146" s="56">
        <v>170.0</v>
      </c>
      <c r="W146" s="59" t="str">
        <f t="shared" si="32"/>
        <v>420.45%</v>
      </c>
      <c r="X146" s="30" t="str">
        <f t="shared" si="7"/>
        <v>55.90%</v>
      </c>
      <c r="Y146" s="67"/>
      <c r="Z146" s="31"/>
      <c r="AA146" s="32" t="s">
        <v>368</v>
      </c>
      <c r="AB146" s="17">
        <v>1.0</v>
      </c>
      <c r="AC146" s="33"/>
    </row>
    <row r="147">
      <c r="A147" s="47" t="s">
        <v>369</v>
      </c>
      <c r="B147" s="48">
        <v>2014.0</v>
      </c>
      <c r="C147" s="49" t="s">
        <v>37</v>
      </c>
      <c r="D147" s="48">
        <v>90.0</v>
      </c>
      <c r="E147" s="48">
        <v>79.0</v>
      </c>
      <c r="F147" s="50" t="str">
        <f t="shared" si="30"/>
        <v>84.5</v>
      </c>
      <c r="G147" s="51">
        <v>89.0</v>
      </c>
      <c r="H147" s="51">
        <v>82.0</v>
      </c>
      <c r="I147" s="52" t="str">
        <f t="shared" si="2"/>
        <v>7</v>
      </c>
      <c r="J147" s="52" t="str">
        <f t="shared" si="31"/>
        <v>85.5</v>
      </c>
      <c r="K147" s="52" t="str">
        <f t="shared" si="4"/>
        <v>-1</v>
      </c>
      <c r="L147" s="53" t="s">
        <v>370</v>
      </c>
      <c r="M147" s="54">
        <v>7.2611427E7</v>
      </c>
      <c r="N147" s="55" t="str">
        <f t="shared" si="8"/>
        <v>72.61</v>
      </c>
      <c r="O147" s="56">
        <v>2.08545589E8</v>
      </c>
      <c r="P147" s="55" t="str">
        <f t="shared" si="9"/>
        <v>208.55</v>
      </c>
      <c r="Q147" s="36" t="str">
        <f t="shared" si="29"/>
        <v>500.29</v>
      </c>
      <c r="R147" s="57">
        <v>5.0029E8</v>
      </c>
      <c r="S147" s="54">
        <v>7.08835589E8</v>
      </c>
      <c r="T147" s="58" t="str">
        <f t="shared" si="12"/>
        <v>709</v>
      </c>
      <c r="U147" s="27" t="str">
        <f t="shared" si="5"/>
        <v>70.58%</v>
      </c>
      <c r="V147" s="56">
        <v>170.0</v>
      </c>
      <c r="W147" s="59" t="str">
        <f t="shared" si="32"/>
        <v>416.96%</v>
      </c>
      <c r="X147" s="30" t="str">
        <f t="shared" si="7"/>
        <v>42.71%</v>
      </c>
      <c r="Y147" s="67"/>
      <c r="Z147" s="31"/>
      <c r="AA147" s="32" t="s">
        <v>371</v>
      </c>
      <c r="AB147" s="17">
        <v>1.0</v>
      </c>
      <c r="AC147" s="33"/>
    </row>
    <row r="148">
      <c r="A148" s="47" t="s">
        <v>372</v>
      </c>
      <c r="B148" s="48">
        <v>2014.0</v>
      </c>
      <c r="C148" s="49" t="s">
        <v>334</v>
      </c>
      <c r="D148" s="48">
        <v>72.0</v>
      </c>
      <c r="E148" s="48">
        <v>74.0</v>
      </c>
      <c r="F148" s="50" t="str">
        <f t="shared" si="30"/>
        <v>73.0</v>
      </c>
      <c r="G148" s="51">
        <v>86.0</v>
      </c>
      <c r="H148" s="51">
        <v>84.0</v>
      </c>
      <c r="I148" s="52" t="str">
        <f t="shared" si="2"/>
        <v>2</v>
      </c>
      <c r="J148" s="52" t="str">
        <f t="shared" si="31"/>
        <v>85</v>
      </c>
      <c r="K148" s="52" t="str">
        <f t="shared" si="4"/>
        <v>-12</v>
      </c>
      <c r="L148" s="53" t="s">
        <v>373</v>
      </c>
      <c r="M148" s="54">
        <v>4.751036E7</v>
      </c>
      <c r="N148" s="55" t="str">
        <f t="shared" si="8"/>
        <v>47.51</v>
      </c>
      <c r="O148" s="56">
        <v>1.88020017E8</v>
      </c>
      <c r="P148" s="55" t="str">
        <f t="shared" si="9"/>
        <v>188.02</v>
      </c>
      <c r="Q148" s="36" t="str">
        <f t="shared" si="29"/>
        <v>484.70</v>
      </c>
      <c r="R148" s="57">
        <v>4.847E8</v>
      </c>
      <c r="S148" s="54">
        <v>6.72720017E8</v>
      </c>
      <c r="T148" s="58" t="str">
        <f t="shared" si="12"/>
        <v>673</v>
      </c>
      <c r="U148" s="27" t="str">
        <f t="shared" si="5"/>
        <v>72.05%</v>
      </c>
      <c r="V148" s="56">
        <v>165.0</v>
      </c>
      <c r="W148" s="59" t="str">
        <f t="shared" si="32"/>
        <v>407.71%</v>
      </c>
      <c r="X148" s="30" t="str">
        <f t="shared" si="7"/>
        <v>28.79%</v>
      </c>
      <c r="Y148" s="67"/>
      <c r="Z148" s="31"/>
      <c r="AA148" s="32" t="s">
        <v>374</v>
      </c>
      <c r="AB148" s="17">
        <v>1.0</v>
      </c>
      <c r="AC148" s="33"/>
    </row>
    <row r="149">
      <c r="A149" s="47" t="s">
        <v>375</v>
      </c>
      <c r="B149" s="48">
        <v>2014.0</v>
      </c>
      <c r="C149" s="44" t="s">
        <v>86</v>
      </c>
      <c r="D149" s="48">
        <v>74.0</v>
      </c>
      <c r="E149" s="48">
        <v>62.0</v>
      </c>
      <c r="F149" s="50" t="str">
        <f t="shared" si="30"/>
        <v>68.0</v>
      </c>
      <c r="G149" s="51">
        <v>67.0</v>
      </c>
      <c r="H149" s="51">
        <v>68.0</v>
      </c>
      <c r="I149" s="52" t="str">
        <f t="shared" si="2"/>
        <v>-1</v>
      </c>
      <c r="J149" s="52" t="str">
        <f t="shared" si="31"/>
        <v>67.5</v>
      </c>
      <c r="K149" s="52" t="str">
        <f t="shared" si="4"/>
        <v>0.5</v>
      </c>
      <c r="L149" s="53" t="s">
        <v>356</v>
      </c>
      <c r="M149" s="54">
        <v>9.3188384E7</v>
      </c>
      <c r="N149" s="55" t="str">
        <f t="shared" si="8"/>
        <v>93.19</v>
      </c>
      <c r="O149" s="56">
        <v>2.00676069E8</v>
      </c>
      <c r="P149" s="55" t="str">
        <f t="shared" si="9"/>
        <v>200.68</v>
      </c>
      <c r="Q149" s="36" t="str">
        <f t="shared" si="29"/>
        <v>328.00</v>
      </c>
      <c r="R149" s="57">
        <v>3.28E8</v>
      </c>
      <c r="S149" s="54">
        <v>5.28676069E8</v>
      </c>
      <c r="T149" s="58" t="str">
        <f t="shared" si="12"/>
        <v>529</v>
      </c>
      <c r="U149" s="27" t="str">
        <f t="shared" si="5"/>
        <v>62.04%</v>
      </c>
      <c r="V149" s="56">
        <v>160.0</v>
      </c>
      <c r="W149" s="59" t="str">
        <f t="shared" si="32"/>
        <v>330.42%</v>
      </c>
      <c r="X149" s="30" t="str">
        <f t="shared" si="7"/>
        <v>58.24%</v>
      </c>
      <c r="Y149" s="67"/>
      <c r="Z149" s="31"/>
      <c r="AA149" s="32" t="s">
        <v>376</v>
      </c>
      <c r="AB149" s="17">
        <v>1.0</v>
      </c>
      <c r="AC149" s="33"/>
    </row>
    <row r="150">
      <c r="A150" s="47" t="s">
        <v>377</v>
      </c>
      <c r="B150" s="48">
        <v>2014.0</v>
      </c>
      <c r="C150" s="49" t="s">
        <v>29</v>
      </c>
      <c r="D150" s="48">
        <v>79.0</v>
      </c>
      <c r="E150" s="48">
        <v>59.0</v>
      </c>
      <c r="F150" s="50" t="str">
        <f t="shared" si="30"/>
        <v>69.0</v>
      </c>
      <c r="G150" s="51">
        <v>73.0</v>
      </c>
      <c r="H150" s="51">
        <v>66.0</v>
      </c>
      <c r="I150" s="52" t="str">
        <f t="shared" si="2"/>
        <v>7</v>
      </c>
      <c r="J150" s="52" t="str">
        <f t="shared" si="31"/>
        <v>69.5</v>
      </c>
      <c r="K150" s="52" t="str">
        <f t="shared" si="4"/>
        <v>-0.5</v>
      </c>
      <c r="L150" s="53" t="s">
        <v>378</v>
      </c>
      <c r="M150" s="54">
        <v>3.2207057E7</v>
      </c>
      <c r="N150" s="55" t="str">
        <f t="shared" si="8"/>
        <v>32.21</v>
      </c>
      <c r="O150" s="56">
        <v>1.1150643E8</v>
      </c>
      <c r="P150" s="55" t="str">
        <f t="shared" si="9"/>
        <v>111.51</v>
      </c>
      <c r="Q150" s="36" t="str">
        <f t="shared" si="29"/>
        <v>161.41</v>
      </c>
      <c r="R150" s="57">
        <v>1.61406E8</v>
      </c>
      <c r="S150" s="54">
        <v>2.7291243E8</v>
      </c>
      <c r="T150" s="58" t="str">
        <f t="shared" si="12"/>
        <v>273</v>
      </c>
      <c r="U150" s="27" t="str">
        <f t="shared" si="5"/>
        <v>59.14%</v>
      </c>
      <c r="V150" s="56">
        <v>145.0</v>
      </c>
      <c r="W150" s="59" t="str">
        <f t="shared" si="32"/>
        <v>188.22%</v>
      </c>
      <c r="X150" s="30" t="str">
        <f t="shared" si="7"/>
        <v>22.21%</v>
      </c>
      <c r="Y150" s="67"/>
      <c r="Z150" s="31"/>
      <c r="AA150" s="32" t="s">
        <v>379</v>
      </c>
      <c r="AB150" s="17">
        <v>1.0</v>
      </c>
      <c r="AC150" s="33"/>
    </row>
    <row r="151">
      <c r="A151" s="47" t="s">
        <v>380</v>
      </c>
      <c r="B151" s="48">
        <v>2014.0</v>
      </c>
      <c r="C151" s="49" t="s">
        <v>37</v>
      </c>
      <c r="D151" s="48">
        <v>92.0</v>
      </c>
      <c r="E151" s="48">
        <v>76.0</v>
      </c>
      <c r="F151" s="50" t="str">
        <f t="shared" si="30"/>
        <v>84.0</v>
      </c>
      <c r="G151" s="51">
        <v>90.0</v>
      </c>
      <c r="H151" s="51">
        <v>84.0</v>
      </c>
      <c r="I151" s="52" t="str">
        <f t="shared" si="2"/>
        <v>6</v>
      </c>
      <c r="J151" s="52" t="str">
        <f t="shared" si="31"/>
        <v>87</v>
      </c>
      <c r="K151" s="52" t="str">
        <f t="shared" si="4"/>
        <v>-3</v>
      </c>
      <c r="L151" s="53" t="s">
        <v>381</v>
      </c>
      <c r="M151" s="54">
        <v>4.9451322E7</v>
      </c>
      <c r="N151" s="55" t="str">
        <f t="shared" si="8"/>
        <v>49.45</v>
      </c>
      <c r="O151" s="56">
        <v>1.77002924E8</v>
      </c>
      <c r="P151" s="55" t="str">
        <f t="shared" si="9"/>
        <v>177.00</v>
      </c>
      <c r="Q151" s="36" t="str">
        <f t="shared" si="29"/>
        <v>441.91</v>
      </c>
      <c r="R151" s="57">
        <v>4.41907011E8</v>
      </c>
      <c r="S151" s="54">
        <v>6.18909935E8</v>
      </c>
      <c r="T151" s="58" t="str">
        <f t="shared" si="12"/>
        <v>619</v>
      </c>
      <c r="U151" s="27" t="str">
        <f t="shared" si="5"/>
        <v>71.40%</v>
      </c>
      <c r="V151" s="56">
        <v>145.0</v>
      </c>
      <c r="W151" s="59" t="str">
        <f t="shared" si="32"/>
        <v>426.83%</v>
      </c>
      <c r="X151" s="30" t="str">
        <f t="shared" si="7"/>
        <v>34.10%</v>
      </c>
      <c r="Y151" s="67"/>
      <c r="Z151" s="31"/>
      <c r="AA151" s="32" t="s">
        <v>382</v>
      </c>
      <c r="AB151" s="17">
        <v>1.0</v>
      </c>
      <c r="AC151" s="33"/>
    </row>
    <row r="152">
      <c r="A152" s="47" t="s">
        <v>383</v>
      </c>
      <c r="B152" s="48">
        <v>2014.0</v>
      </c>
      <c r="C152" s="49" t="s">
        <v>29</v>
      </c>
      <c r="D152" s="48">
        <v>27.0</v>
      </c>
      <c r="E152" s="48">
        <v>52.0</v>
      </c>
      <c r="F152" s="50" t="str">
        <f t="shared" si="30"/>
        <v>39.5</v>
      </c>
      <c r="G152" s="51">
        <v>37.0</v>
      </c>
      <c r="H152" s="51">
        <v>46.0</v>
      </c>
      <c r="I152" s="52" t="str">
        <f t="shared" si="2"/>
        <v>-9</v>
      </c>
      <c r="J152" s="52" t="str">
        <f t="shared" si="31"/>
        <v>41.5</v>
      </c>
      <c r="K152" s="52" t="str">
        <f t="shared" si="4"/>
        <v>-2</v>
      </c>
      <c r="L152" s="48" t="s">
        <v>384</v>
      </c>
      <c r="M152" s="62">
        <v>2.4115934E7</v>
      </c>
      <c r="N152" s="55" t="str">
        <f t="shared" si="8"/>
        <v>24.12</v>
      </c>
      <c r="O152" s="51">
        <v>6.5014513E7</v>
      </c>
      <c r="P152" s="55" t="str">
        <f t="shared" si="9"/>
        <v>65.01</v>
      </c>
      <c r="Q152" s="36" t="str">
        <f t="shared" si="29"/>
        <v>203.02</v>
      </c>
      <c r="R152" s="63">
        <v>2.03017315E8</v>
      </c>
      <c r="S152" s="62">
        <v>2.68031828E8</v>
      </c>
      <c r="T152" s="58" t="str">
        <f t="shared" si="12"/>
        <v>268</v>
      </c>
      <c r="U152" s="27" t="str">
        <f t="shared" si="5"/>
        <v>75.74%</v>
      </c>
      <c r="V152" s="51">
        <v>140.0</v>
      </c>
      <c r="W152" s="59" t="str">
        <f t="shared" si="32"/>
        <v>191.45%</v>
      </c>
      <c r="X152" s="30" t="str">
        <f t="shared" si="7"/>
        <v>17.23%</v>
      </c>
      <c r="Y152" s="67"/>
      <c r="Z152" s="31"/>
      <c r="AA152" s="32" t="s">
        <v>385</v>
      </c>
      <c r="AB152" s="17">
        <v>1.0</v>
      </c>
      <c r="AC152" s="33"/>
    </row>
    <row r="153">
      <c r="A153" s="47" t="s">
        <v>386</v>
      </c>
      <c r="B153" s="48">
        <v>2014.0</v>
      </c>
      <c r="C153" s="49" t="s">
        <v>37</v>
      </c>
      <c r="D153" s="48">
        <v>72.0</v>
      </c>
      <c r="E153" s="48">
        <v>53.0</v>
      </c>
      <c r="F153" s="50" t="str">
        <f t="shared" si="30"/>
        <v>62.5</v>
      </c>
      <c r="G153" s="51">
        <v>64.0</v>
      </c>
      <c r="H153" s="51">
        <v>66.0</v>
      </c>
      <c r="I153" s="52" t="str">
        <f t="shared" si="2"/>
        <v>-2</v>
      </c>
      <c r="J153" s="52" t="str">
        <f t="shared" si="31"/>
        <v>65</v>
      </c>
      <c r="K153" s="52" t="str">
        <f t="shared" si="4"/>
        <v>-2.5</v>
      </c>
      <c r="L153" s="48" t="s">
        <v>387</v>
      </c>
      <c r="M153" s="62">
        <v>2.5447444E7</v>
      </c>
      <c r="N153" s="55" t="str">
        <f t="shared" si="8"/>
        <v>25.45</v>
      </c>
      <c r="O153" s="51">
        <v>8.3350911E7</v>
      </c>
      <c r="P153" s="55" t="str">
        <f t="shared" si="9"/>
        <v>83.35</v>
      </c>
      <c r="Q153" s="36" t="str">
        <f t="shared" si="29"/>
        <v>290.20</v>
      </c>
      <c r="R153" s="63">
        <v>2.90201183E8</v>
      </c>
      <c r="S153" s="62">
        <v>3.73552094E8</v>
      </c>
      <c r="T153" s="58" t="str">
        <f t="shared" si="12"/>
        <v>374</v>
      </c>
      <c r="U153" s="27" t="str">
        <f t="shared" si="5"/>
        <v>77.69%</v>
      </c>
      <c r="V153" s="51">
        <v>132.0</v>
      </c>
      <c r="W153" s="59" t="str">
        <f t="shared" si="32"/>
        <v>282.99%</v>
      </c>
      <c r="X153" s="30" t="str">
        <f t="shared" si="7"/>
        <v>19.28%</v>
      </c>
      <c r="Y153" s="67"/>
      <c r="Z153" s="31"/>
      <c r="AA153" s="32" t="s">
        <v>388</v>
      </c>
      <c r="AB153" s="17">
        <v>1.0</v>
      </c>
      <c r="AC153" s="33"/>
    </row>
    <row r="154">
      <c r="A154" s="47" t="s">
        <v>389</v>
      </c>
      <c r="B154" s="48">
        <v>2014.0</v>
      </c>
      <c r="C154" s="49" t="s">
        <v>37</v>
      </c>
      <c r="D154" s="48">
        <v>50.0</v>
      </c>
      <c r="E154" s="48">
        <v>47.0</v>
      </c>
      <c r="F154" s="50" t="str">
        <f t="shared" si="30"/>
        <v>48.5</v>
      </c>
      <c r="G154" s="51">
        <v>59.0</v>
      </c>
      <c r="H154" s="51">
        <v>59.0</v>
      </c>
      <c r="I154" s="52" t="str">
        <f t="shared" si="2"/>
        <v>0</v>
      </c>
      <c r="J154" s="52" t="str">
        <f t="shared" si="31"/>
        <v>59</v>
      </c>
      <c r="K154" s="52" t="str">
        <f t="shared" si="4"/>
        <v>-10.5</v>
      </c>
      <c r="L154" s="53" t="s">
        <v>390</v>
      </c>
      <c r="M154" s="54">
        <v>1.710052E7</v>
      </c>
      <c r="N154" s="55" t="str">
        <f t="shared" si="8"/>
        <v>17.10</v>
      </c>
      <c r="O154" s="56">
        <v>1.1357493E8</v>
      </c>
      <c r="P154" s="55" t="str">
        <f t="shared" si="9"/>
        <v>113.57</v>
      </c>
      <c r="Q154" s="36" t="str">
        <f t="shared" si="29"/>
        <v>246.63</v>
      </c>
      <c r="R154" s="57">
        <v>2.46625469E8</v>
      </c>
      <c r="S154" s="54">
        <v>3.60200399E8</v>
      </c>
      <c r="T154" s="58" t="str">
        <f t="shared" si="12"/>
        <v>360</v>
      </c>
      <c r="U154" s="27" t="str">
        <f t="shared" si="5"/>
        <v>68.47%</v>
      </c>
      <c r="V154" s="56">
        <v>127.0</v>
      </c>
      <c r="W154" s="59" t="str">
        <f t="shared" si="32"/>
        <v>283.62%</v>
      </c>
      <c r="X154" s="30" t="str">
        <f t="shared" si="7"/>
        <v>13.46%</v>
      </c>
      <c r="Y154" s="67"/>
      <c r="Z154" s="31"/>
      <c r="AA154" s="32" t="s">
        <v>391</v>
      </c>
      <c r="AB154" s="17">
        <v>1.0</v>
      </c>
      <c r="AC154" s="33"/>
    </row>
    <row r="155">
      <c r="A155" s="47" t="s">
        <v>392</v>
      </c>
      <c r="B155" s="48">
        <v>2014.0</v>
      </c>
      <c r="C155" s="49" t="s">
        <v>29</v>
      </c>
      <c r="D155" s="48">
        <v>77.0</v>
      </c>
      <c r="E155" s="48">
        <v>68.0</v>
      </c>
      <c r="F155" s="50" t="str">
        <f t="shared" si="30"/>
        <v>72.5</v>
      </c>
      <c r="G155" s="51">
        <v>42.0</v>
      </c>
      <c r="H155" s="51">
        <v>53.0</v>
      </c>
      <c r="I155" s="52" t="str">
        <f t="shared" si="2"/>
        <v>-11</v>
      </c>
      <c r="J155" s="52" t="str">
        <f t="shared" si="31"/>
        <v>47.5</v>
      </c>
      <c r="K155" s="52" t="str">
        <f t="shared" si="4"/>
        <v>25</v>
      </c>
      <c r="L155" s="48" t="s">
        <v>393</v>
      </c>
      <c r="M155" s="62">
        <v>4.3720472E7</v>
      </c>
      <c r="N155" s="55" t="str">
        <f t="shared" si="8"/>
        <v>43.72</v>
      </c>
      <c r="O155" s="51">
        <v>1.01200044E8</v>
      </c>
      <c r="P155" s="55" t="str">
        <f t="shared" si="9"/>
        <v>101.20</v>
      </c>
      <c r="Q155" s="36" t="str">
        <f t="shared" si="29"/>
        <v>261.44</v>
      </c>
      <c r="R155" s="63">
        <v>2.61437429E8</v>
      </c>
      <c r="S155" s="62">
        <v>3.62637473E8</v>
      </c>
      <c r="T155" s="58" t="str">
        <f t="shared" si="12"/>
        <v>363</v>
      </c>
      <c r="U155" s="27" t="str">
        <f t="shared" si="5"/>
        <v>72.09%</v>
      </c>
      <c r="V155" s="51">
        <v>125.0</v>
      </c>
      <c r="W155" s="59" t="str">
        <f t="shared" si="32"/>
        <v>290.11%</v>
      </c>
      <c r="X155" s="30" t="str">
        <f t="shared" si="7"/>
        <v>34.98%</v>
      </c>
      <c r="Y155" s="67"/>
      <c r="Z155" s="31"/>
      <c r="AA155" s="32" t="s">
        <v>394</v>
      </c>
      <c r="AB155" s="17">
        <v>1.0</v>
      </c>
      <c r="AC155" s="33"/>
    </row>
    <row r="156">
      <c r="A156" s="47" t="s">
        <v>395</v>
      </c>
      <c r="B156" s="48">
        <v>2014.0</v>
      </c>
      <c r="C156" s="49" t="s">
        <v>29</v>
      </c>
      <c r="D156" s="48">
        <v>65.0</v>
      </c>
      <c r="E156" s="48">
        <v>64.0</v>
      </c>
      <c r="F156" s="50" t="str">
        <f t="shared" si="30"/>
        <v>64.5</v>
      </c>
      <c r="G156" s="51">
        <v>73.0</v>
      </c>
      <c r="H156" s="51">
        <v>63.0</v>
      </c>
      <c r="I156" s="52" t="str">
        <f t="shared" si="2"/>
        <v>10</v>
      </c>
      <c r="J156" s="52" t="str">
        <f t="shared" si="31"/>
        <v>68</v>
      </c>
      <c r="K156" s="52" t="str">
        <f t="shared" si="4"/>
        <v>-3.5</v>
      </c>
      <c r="L156" s="53" t="s">
        <v>396</v>
      </c>
      <c r="M156" s="54">
        <v>1.21897634E8</v>
      </c>
      <c r="N156" s="55" t="str">
        <f t="shared" si="8"/>
        <v>121.90</v>
      </c>
      <c r="O156" s="56">
        <v>3.37135885E8</v>
      </c>
      <c r="P156" s="55" t="str">
        <f t="shared" si="9"/>
        <v>337.14</v>
      </c>
      <c r="Q156" s="36" t="str">
        <f t="shared" si="29"/>
        <v>414.96</v>
      </c>
      <c r="R156" s="57">
        <v>4.14964344E8</v>
      </c>
      <c r="S156" s="54">
        <v>7.52100229E8</v>
      </c>
      <c r="T156" s="58" t="str">
        <f t="shared" si="12"/>
        <v>752</v>
      </c>
      <c r="U156" s="27" t="str">
        <f t="shared" si="5"/>
        <v>55.17%</v>
      </c>
      <c r="V156" s="56">
        <v>125.0</v>
      </c>
      <c r="W156" s="59" t="str">
        <f t="shared" si="32"/>
        <v>601.68%</v>
      </c>
      <c r="X156" s="30" t="str">
        <f t="shared" si="7"/>
        <v>97.52%</v>
      </c>
      <c r="Y156" s="67"/>
      <c r="Z156" s="31"/>
      <c r="AA156" s="32" t="s">
        <v>397</v>
      </c>
      <c r="AB156" s="17">
        <v>1.0</v>
      </c>
      <c r="AC156" s="33"/>
    </row>
    <row r="157">
      <c r="A157" s="47" t="s">
        <v>398</v>
      </c>
      <c r="B157" s="48">
        <v>2014.0</v>
      </c>
      <c r="C157" s="49" t="s">
        <v>334</v>
      </c>
      <c r="D157" s="48">
        <v>21.0</v>
      </c>
      <c r="E157" s="48">
        <v>31.0</v>
      </c>
      <c r="F157" s="50" t="str">
        <f t="shared" si="30"/>
        <v>26.0</v>
      </c>
      <c r="G157" s="51">
        <v>53.0</v>
      </c>
      <c r="H157" s="51">
        <v>50.0</v>
      </c>
      <c r="I157" s="52" t="str">
        <f t="shared" si="2"/>
        <v>3</v>
      </c>
      <c r="J157" s="52" t="str">
        <f t="shared" si="31"/>
        <v>51.5</v>
      </c>
      <c r="K157" s="52" t="str">
        <f t="shared" si="4"/>
        <v>-25.5</v>
      </c>
      <c r="L157" s="53" t="s">
        <v>399</v>
      </c>
      <c r="M157" s="54">
        <v>6.5575105E7</v>
      </c>
      <c r="N157" s="55" t="str">
        <f t="shared" si="8"/>
        <v>65.58</v>
      </c>
      <c r="O157" s="56">
        <v>1.91204754E8</v>
      </c>
      <c r="P157" s="55" t="str">
        <f t="shared" si="9"/>
        <v>191.20</v>
      </c>
      <c r="Q157" s="36" t="str">
        <f t="shared" si="29"/>
        <v>293.80</v>
      </c>
      <c r="R157" s="57">
        <v>2.938E8</v>
      </c>
      <c r="S157" s="54">
        <v>4.85004754E8</v>
      </c>
      <c r="T157" s="58" t="str">
        <f t="shared" si="12"/>
        <v>485</v>
      </c>
      <c r="U157" s="27" t="str">
        <f t="shared" si="5"/>
        <v>60.58%</v>
      </c>
      <c r="V157" s="56">
        <v>125.0</v>
      </c>
      <c r="W157" s="59" t="str">
        <f t="shared" si="32"/>
        <v>388.00%</v>
      </c>
      <c r="X157" s="30" t="str">
        <f t="shared" si="7"/>
        <v>52.46%</v>
      </c>
      <c r="Y157" s="67"/>
      <c r="Z157" s="31"/>
      <c r="AA157" s="32" t="s">
        <v>400</v>
      </c>
      <c r="AB157" s="17">
        <v>1.0</v>
      </c>
      <c r="AC157" s="33"/>
    </row>
    <row r="158">
      <c r="A158" s="47" t="s">
        <v>401</v>
      </c>
      <c r="B158" s="48">
        <v>2014.0</v>
      </c>
      <c r="C158" s="49" t="s">
        <v>37</v>
      </c>
      <c r="D158" s="48">
        <v>42.0</v>
      </c>
      <c r="E158" s="48">
        <v>48.0</v>
      </c>
      <c r="F158" s="50" t="str">
        <f t="shared" si="30"/>
        <v>45.0</v>
      </c>
      <c r="G158" s="51">
        <v>53.0</v>
      </c>
      <c r="H158" s="51">
        <v>61.0</v>
      </c>
      <c r="I158" s="52" t="str">
        <f t="shared" si="2"/>
        <v>-8</v>
      </c>
      <c r="J158" s="52" t="str">
        <f t="shared" si="31"/>
        <v>57</v>
      </c>
      <c r="K158" s="52" t="str">
        <f t="shared" si="4"/>
        <v>-12</v>
      </c>
      <c r="L158" s="53" t="s">
        <v>402</v>
      </c>
      <c r="M158" s="54">
        <v>4.503846E7</v>
      </c>
      <c r="N158" s="55" t="str">
        <f t="shared" si="8"/>
        <v>45.04</v>
      </c>
      <c r="O158" s="56">
        <v>1.06580051E8</v>
      </c>
      <c r="P158" s="55" t="str">
        <f t="shared" si="9"/>
        <v>106.58</v>
      </c>
      <c r="Q158" s="36" t="str">
        <f t="shared" si="29"/>
        <v>231.00</v>
      </c>
      <c r="R158" s="57">
        <v>2.31E8</v>
      </c>
      <c r="S158" s="54">
        <v>3.37580051E8</v>
      </c>
      <c r="T158" s="58" t="str">
        <f t="shared" si="12"/>
        <v>338</v>
      </c>
      <c r="U158" s="27" t="str">
        <f t="shared" si="5"/>
        <v>68.43%</v>
      </c>
      <c r="V158" s="56">
        <v>110.0</v>
      </c>
      <c r="W158" s="59" t="str">
        <f t="shared" si="32"/>
        <v>306.89%</v>
      </c>
      <c r="X158" s="30" t="str">
        <f t="shared" si="7"/>
        <v>40.94%</v>
      </c>
      <c r="Y158" s="68"/>
      <c r="Z158" s="31"/>
      <c r="AA158" s="32" t="s">
        <v>403</v>
      </c>
      <c r="AB158" s="17">
        <v>1.0</v>
      </c>
      <c r="AC158" s="33"/>
    </row>
    <row r="159">
      <c r="A159" s="47" t="s">
        <v>404</v>
      </c>
      <c r="B159" s="48">
        <v>2014.0</v>
      </c>
      <c r="C159" s="49" t="s">
        <v>37</v>
      </c>
      <c r="D159" s="48">
        <v>48.0</v>
      </c>
      <c r="E159" s="48">
        <v>49.0</v>
      </c>
      <c r="F159" s="50" t="str">
        <f t="shared" si="30"/>
        <v>48.5</v>
      </c>
      <c r="G159" s="51">
        <v>59.0</v>
      </c>
      <c r="H159" s="51">
        <v>62.0</v>
      </c>
      <c r="I159" s="52" t="str">
        <f t="shared" si="2"/>
        <v>-3</v>
      </c>
      <c r="J159" s="52" t="str">
        <f t="shared" si="31"/>
        <v>60.5</v>
      </c>
      <c r="K159" s="52" t="str">
        <f t="shared" si="4"/>
        <v>-12</v>
      </c>
      <c r="L159" s="53" t="s">
        <v>387</v>
      </c>
      <c r="M159" s="54">
        <v>3.9327869E7</v>
      </c>
      <c r="N159" s="55" t="str">
        <f t="shared" si="8"/>
        <v>39.33</v>
      </c>
      <c r="O159" s="56">
        <v>1.31538435E8</v>
      </c>
      <c r="P159" s="55" t="str">
        <f t="shared" si="9"/>
        <v>131.54</v>
      </c>
      <c r="Q159" s="36" t="str">
        <f t="shared" si="29"/>
        <v>368.65</v>
      </c>
      <c r="R159" s="57">
        <v>3.6865E8</v>
      </c>
      <c r="S159" s="54">
        <v>5.00188435E8</v>
      </c>
      <c r="T159" s="58" t="str">
        <f t="shared" si="12"/>
        <v>500</v>
      </c>
      <c r="U159" s="27" t="str">
        <f t="shared" si="5"/>
        <v>73.70%</v>
      </c>
      <c r="V159" s="56">
        <v>103.0</v>
      </c>
      <c r="W159" s="59" t="str">
        <f t="shared" si="32"/>
        <v>485.62%</v>
      </c>
      <c r="X159" s="30" t="str">
        <f t="shared" si="7"/>
        <v>38.18%</v>
      </c>
      <c r="Y159" s="67"/>
      <c r="Z159" s="31"/>
      <c r="AA159" s="45" t="str">
        <f>HYPERLINK("http://www.amazon.com/gp/product/B00JM6W5RE/?tag=titb-20","http://www.amazon.com/gp/product/B00JM6W5RE/?tag=titb-20")</f>
        <v>http://www.amazon.com/gp/product/B00JM6W5RE/?tag=titb-20</v>
      </c>
      <c r="AB159" s="17">
        <v>1.0</v>
      </c>
      <c r="AC159" s="33"/>
    </row>
    <row r="160">
      <c r="A160" s="47" t="s">
        <v>405</v>
      </c>
      <c r="B160" s="48">
        <v>2014.0</v>
      </c>
      <c r="C160" s="49" t="s">
        <v>29</v>
      </c>
      <c r="D160" s="48">
        <v>60.0</v>
      </c>
      <c r="E160" s="48">
        <v>47.0</v>
      </c>
      <c r="F160" s="50" t="str">
        <f t="shared" si="30"/>
        <v>53.5</v>
      </c>
      <c r="G160" s="51">
        <v>50.0</v>
      </c>
      <c r="H160" s="51">
        <v>65.0</v>
      </c>
      <c r="I160" s="52" t="str">
        <f t="shared" si="2"/>
        <v>-15</v>
      </c>
      <c r="J160" s="52" t="str">
        <f t="shared" si="31"/>
        <v>57.5</v>
      </c>
      <c r="K160" s="52" t="str">
        <f t="shared" si="4"/>
        <v>-4</v>
      </c>
      <c r="L160" s="48" t="s">
        <v>34</v>
      </c>
      <c r="M160" s="62">
        <v>2.9800263E7</v>
      </c>
      <c r="N160" s="55" t="str">
        <f t="shared" si="8"/>
        <v>29.80</v>
      </c>
      <c r="O160" s="51">
        <v>7.2688614E7</v>
      </c>
      <c r="P160" s="55" t="str">
        <f t="shared" si="9"/>
        <v>72.69</v>
      </c>
      <c r="Q160" s="36" t="str">
        <f t="shared" si="29"/>
        <v>170.70</v>
      </c>
      <c r="R160" s="63">
        <v>1.707E8</v>
      </c>
      <c r="S160" s="62">
        <v>2.43388614E8</v>
      </c>
      <c r="T160" s="58" t="str">
        <f t="shared" si="12"/>
        <v>243</v>
      </c>
      <c r="U160" s="27" t="str">
        <f t="shared" si="5"/>
        <v>70.13%</v>
      </c>
      <c r="V160" s="51">
        <v>100.0</v>
      </c>
      <c r="W160" s="59" t="str">
        <f t="shared" si="32"/>
        <v>243.39%</v>
      </c>
      <c r="X160" s="30" t="str">
        <f t="shared" si="7"/>
        <v>29.80%</v>
      </c>
      <c r="Y160" s="67"/>
      <c r="Z160" s="31"/>
      <c r="AA160" s="45" t="str">
        <f>HYPERLINK("http://www.amazon.com/gp/product/B00OPX707Y/?tag=titb-20","http://www.amazon.com/gp/product/B00OPX707Y/?tag=titb-20")</f>
        <v>http://www.amazon.com/gp/product/B00OPX707Y/?tag=titb-20</v>
      </c>
      <c r="AB160" s="17">
        <v>1.0</v>
      </c>
      <c r="AC160" s="33"/>
    </row>
    <row r="161">
      <c r="A161" s="47" t="s">
        <v>406</v>
      </c>
      <c r="B161" s="48">
        <v>2014.0</v>
      </c>
      <c r="C161" s="44" t="s">
        <v>86</v>
      </c>
      <c r="D161" s="48">
        <v>49.0</v>
      </c>
      <c r="E161" s="48">
        <v>52.0</v>
      </c>
      <c r="F161" s="50" t="str">
        <f t="shared" si="30"/>
        <v>50.5</v>
      </c>
      <c r="G161" s="51">
        <v>51.0</v>
      </c>
      <c r="H161" s="51">
        <v>63.0</v>
      </c>
      <c r="I161" s="52" t="str">
        <f t="shared" si="2"/>
        <v>-12</v>
      </c>
      <c r="J161" s="52" t="str">
        <f t="shared" si="31"/>
        <v>57</v>
      </c>
      <c r="K161" s="52" t="str">
        <f t="shared" si="4"/>
        <v>-6.5</v>
      </c>
      <c r="L161" s="48" t="s">
        <v>407</v>
      </c>
      <c r="M161" s="62">
        <v>2.168143E7</v>
      </c>
      <c r="N161" s="55" t="str">
        <f t="shared" si="8"/>
        <v>21.68</v>
      </c>
      <c r="O161" s="51">
        <v>5.8607007E7</v>
      </c>
      <c r="P161" s="55" t="str">
        <f t="shared" si="9"/>
        <v>58.61</v>
      </c>
      <c r="Q161" s="36" t="str">
        <f t="shared" si="29"/>
        <v>184.08</v>
      </c>
      <c r="R161" s="63">
        <v>1.84081958E8</v>
      </c>
      <c r="S161" s="62">
        <v>2.42668965E8</v>
      </c>
      <c r="T161" s="58" t="str">
        <f t="shared" si="12"/>
        <v>243</v>
      </c>
      <c r="U161" s="27" t="str">
        <f t="shared" si="5"/>
        <v>75.86%</v>
      </c>
      <c r="V161" s="51">
        <v>100.0</v>
      </c>
      <c r="W161" s="59" t="str">
        <f t="shared" si="32"/>
        <v>242.67%</v>
      </c>
      <c r="X161" s="30" t="str">
        <f t="shared" si="7"/>
        <v>21.68%</v>
      </c>
      <c r="Y161" s="67"/>
      <c r="Z161" s="31"/>
      <c r="AA161" s="32" t="s">
        <v>408</v>
      </c>
      <c r="AB161" s="17">
        <v>1.0</v>
      </c>
      <c r="AC161" s="33"/>
    </row>
    <row r="162">
      <c r="A162" s="47" t="s">
        <v>409</v>
      </c>
      <c r="B162" s="48">
        <v>2014.0</v>
      </c>
      <c r="C162" s="49" t="s">
        <v>37</v>
      </c>
      <c r="D162" s="48">
        <v>33.0</v>
      </c>
      <c r="E162" s="48">
        <v>35.0</v>
      </c>
      <c r="F162" s="50" t="str">
        <f t="shared" si="30"/>
        <v>34.0</v>
      </c>
      <c r="G162" s="51">
        <v>49.0</v>
      </c>
      <c r="H162" s="51">
        <v>57.0</v>
      </c>
      <c r="I162" s="52" t="str">
        <f t="shared" si="2"/>
        <v>-8</v>
      </c>
      <c r="J162" s="52" t="str">
        <f t="shared" si="31"/>
        <v>53</v>
      </c>
      <c r="K162" s="52" t="str">
        <f t="shared" si="4"/>
        <v>-19</v>
      </c>
      <c r="L162" s="48" t="s">
        <v>410</v>
      </c>
      <c r="M162" s="62">
        <v>1.5879645E7</v>
      </c>
      <c r="N162" s="55" t="str">
        <f t="shared" si="8"/>
        <v>15.88</v>
      </c>
      <c r="O162" s="51">
        <v>3.9322544E7</v>
      </c>
      <c r="P162" s="55" t="str">
        <f t="shared" si="9"/>
        <v>39.32</v>
      </c>
      <c r="Q162" s="36" t="str">
        <f t="shared" si="29"/>
        <v>166.85</v>
      </c>
      <c r="R162" s="63">
        <v>1.6685E8</v>
      </c>
      <c r="S162" s="62">
        <v>2.06172544E8</v>
      </c>
      <c r="T162" s="58" t="str">
        <f t="shared" si="12"/>
        <v>206</v>
      </c>
      <c r="U162" s="27" t="str">
        <f t="shared" si="5"/>
        <v>80.93%</v>
      </c>
      <c r="V162" s="51">
        <v>90.0</v>
      </c>
      <c r="W162" s="59" t="str">
        <f t="shared" si="32"/>
        <v>229.08%</v>
      </c>
      <c r="X162" s="30" t="str">
        <f t="shared" si="7"/>
        <v>17.64%</v>
      </c>
      <c r="Y162" s="67"/>
      <c r="Z162" s="31"/>
      <c r="AA162" s="32" t="s">
        <v>411</v>
      </c>
      <c r="AB162" s="17">
        <v>1.0</v>
      </c>
      <c r="AC162" s="33"/>
    </row>
    <row r="163">
      <c r="A163" s="47" t="s">
        <v>412</v>
      </c>
      <c r="B163" s="48">
        <v>2014.0</v>
      </c>
      <c r="C163" s="49" t="s">
        <v>29</v>
      </c>
      <c r="D163" s="48">
        <v>40.0</v>
      </c>
      <c r="E163" s="48">
        <v>48.0</v>
      </c>
      <c r="F163" s="50" t="str">
        <f t="shared" si="30"/>
        <v>44.0</v>
      </c>
      <c r="G163" s="51">
        <v>70.0</v>
      </c>
      <c r="H163" s="51">
        <v>59.0</v>
      </c>
      <c r="I163" s="52" t="str">
        <f t="shared" si="2"/>
        <v>11</v>
      </c>
      <c r="J163" s="52" t="str">
        <f t="shared" si="31"/>
        <v>64.5</v>
      </c>
      <c r="K163" s="52" t="str">
        <f t="shared" si="4"/>
        <v>-20.5</v>
      </c>
      <c r="L163" s="53" t="s">
        <v>413</v>
      </c>
      <c r="M163" s="54">
        <v>5.4607747E7</v>
      </c>
      <c r="N163" s="55" t="str">
        <f t="shared" si="8"/>
        <v>54.61</v>
      </c>
      <c r="O163" s="56">
        <v>1.50947895E8</v>
      </c>
      <c r="P163" s="55" t="str">
        <f t="shared" si="9"/>
        <v>150.95</v>
      </c>
      <c r="Q163" s="36" t="str">
        <f t="shared" si="29"/>
        <v>137.80</v>
      </c>
      <c r="R163" s="57">
        <v>1.378E8</v>
      </c>
      <c r="S163" s="54">
        <v>2.88747895E8</v>
      </c>
      <c r="T163" s="58" t="str">
        <f t="shared" si="12"/>
        <v>289</v>
      </c>
      <c r="U163" s="27" t="str">
        <f t="shared" si="5"/>
        <v>47.72%</v>
      </c>
      <c r="V163" s="56">
        <v>85.0</v>
      </c>
      <c r="W163" s="59" t="str">
        <f t="shared" si="32"/>
        <v>339.70%</v>
      </c>
      <c r="X163" s="30" t="str">
        <f t="shared" si="7"/>
        <v>64.24%</v>
      </c>
      <c r="Y163" s="67"/>
      <c r="Z163" s="31"/>
      <c r="AA163" s="32" t="s">
        <v>414</v>
      </c>
      <c r="AB163" s="17">
        <v>1.0</v>
      </c>
      <c r="AC163" s="33"/>
    </row>
    <row r="164">
      <c r="A164" s="47" t="s">
        <v>415</v>
      </c>
      <c r="B164" s="48">
        <v>2014.0</v>
      </c>
      <c r="C164" s="49" t="s">
        <v>29</v>
      </c>
      <c r="D164" s="48">
        <v>31.0</v>
      </c>
      <c r="E164" s="48">
        <v>52.0</v>
      </c>
      <c r="F164" s="50" t="str">
        <f t="shared" si="30"/>
        <v>41.5</v>
      </c>
      <c r="G164" s="51">
        <v>44.0</v>
      </c>
      <c r="H164" s="51">
        <v>53.0</v>
      </c>
      <c r="I164" s="52" t="str">
        <f t="shared" si="2"/>
        <v>-9</v>
      </c>
      <c r="J164" s="52" t="str">
        <f t="shared" si="31"/>
        <v>48.5</v>
      </c>
      <c r="K164" s="52" t="str">
        <f t="shared" si="4"/>
        <v>-7</v>
      </c>
      <c r="L164" s="48" t="s">
        <v>416</v>
      </c>
      <c r="M164" s="62">
        <v>2.2003433E7</v>
      </c>
      <c r="N164" s="55" t="str">
        <f t="shared" si="8"/>
        <v>22.00</v>
      </c>
      <c r="O164" s="51">
        <v>7.803162E7</v>
      </c>
      <c r="P164" s="55" t="str">
        <f t="shared" si="9"/>
        <v>78.03</v>
      </c>
      <c r="Q164" s="36" t="str">
        <f t="shared" si="29"/>
        <v>76.95</v>
      </c>
      <c r="R164" s="63">
        <v>7.6952415E7</v>
      </c>
      <c r="S164" s="62">
        <v>1.54984035E8</v>
      </c>
      <c r="T164" s="58" t="str">
        <f t="shared" si="12"/>
        <v>155</v>
      </c>
      <c r="U164" s="27" t="str">
        <f t="shared" si="5"/>
        <v>49.65%</v>
      </c>
      <c r="V164" s="51">
        <v>70.0</v>
      </c>
      <c r="W164" s="59" t="str">
        <f t="shared" si="32"/>
        <v>221.41%</v>
      </c>
      <c r="X164" s="30" t="str">
        <f t="shared" si="7"/>
        <v>31.43%</v>
      </c>
      <c r="Y164" s="67"/>
      <c r="Z164" s="31"/>
      <c r="AA164" s="32" t="s">
        <v>417</v>
      </c>
      <c r="AB164" s="17">
        <v>1.0</v>
      </c>
      <c r="AC164" s="33"/>
    </row>
    <row r="165">
      <c r="A165" s="47" t="s">
        <v>418</v>
      </c>
      <c r="B165" s="48">
        <v>2014.0</v>
      </c>
      <c r="C165" s="49" t="s">
        <v>334</v>
      </c>
      <c r="D165" s="48">
        <v>23.0</v>
      </c>
      <c r="E165" s="48">
        <v>40.0</v>
      </c>
      <c r="F165" s="50" t="str">
        <f t="shared" si="30"/>
        <v>31.5</v>
      </c>
      <c r="G165" s="51">
        <v>59.0</v>
      </c>
      <c r="H165" s="51">
        <v>63.0</v>
      </c>
      <c r="I165" s="52" t="str">
        <f t="shared" si="2"/>
        <v>-4</v>
      </c>
      <c r="J165" s="52" t="str">
        <f t="shared" si="31"/>
        <v>61</v>
      </c>
      <c r="K165" s="52" t="str">
        <f t="shared" si="4"/>
        <v>-29.5</v>
      </c>
      <c r="L165" s="48" t="s">
        <v>419</v>
      </c>
      <c r="M165" s="62">
        <v>2.3514615E7</v>
      </c>
      <c r="N165" s="55" t="str">
        <f t="shared" si="8"/>
        <v>23.51</v>
      </c>
      <c r="O165" s="51">
        <v>5.6280355E7</v>
      </c>
      <c r="P165" s="55" t="str">
        <f t="shared" si="9"/>
        <v>56.28</v>
      </c>
      <c r="Q165" s="36" t="str">
        <f t="shared" si="29"/>
        <v>159.25</v>
      </c>
      <c r="R165" s="63">
        <v>1.59248846E8</v>
      </c>
      <c r="S165" s="62">
        <v>2.15529201E8</v>
      </c>
      <c r="T165" s="58" t="str">
        <f t="shared" si="12"/>
        <v>216</v>
      </c>
      <c r="U165" s="27" t="str">
        <f t="shared" si="5"/>
        <v>73.89%</v>
      </c>
      <c r="V165" s="51">
        <v>70.0</v>
      </c>
      <c r="W165" s="59" t="str">
        <f t="shared" si="32"/>
        <v>307.90%</v>
      </c>
      <c r="X165" s="30" t="str">
        <f t="shared" si="7"/>
        <v>33.59%</v>
      </c>
      <c r="Y165" s="67"/>
      <c r="Z165" s="31"/>
      <c r="AA165" s="32" t="s">
        <v>420</v>
      </c>
      <c r="AB165" s="17">
        <v>1.0</v>
      </c>
      <c r="AC165" s="33"/>
    </row>
    <row r="166">
      <c r="A166" s="47" t="s">
        <v>421</v>
      </c>
      <c r="B166" s="48">
        <v>2014.0</v>
      </c>
      <c r="C166" s="49" t="s">
        <v>334</v>
      </c>
      <c r="D166" s="48">
        <v>77.0</v>
      </c>
      <c r="E166" s="48">
        <v>64.0</v>
      </c>
      <c r="F166" s="50" t="str">
        <f t="shared" si="30"/>
        <v>70.5</v>
      </c>
      <c r="G166" s="51">
        <v>85.0</v>
      </c>
      <c r="H166" s="51">
        <v>73.0</v>
      </c>
      <c r="I166" s="52" t="str">
        <f t="shared" si="2"/>
        <v>12</v>
      </c>
      <c r="J166" s="52" t="str">
        <f t="shared" si="31"/>
        <v>79</v>
      </c>
      <c r="K166" s="52" t="str">
        <f t="shared" si="4"/>
        <v>-8.5</v>
      </c>
      <c r="L166" s="48" t="s">
        <v>422</v>
      </c>
      <c r="M166" s="62">
        <v>2.3702421E7</v>
      </c>
      <c r="N166" s="55" t="str">
        <f t="shared" si="8"/>
        <v>23.70</v>
      </c>
      <c r="O166" s="51">
        <v>8.5817906E7</v>
      </c>
      <c r="P166" s="55" t="str">
        <f t="shared" si="9"/>
        <v>85.82</v>
      </c>
      <c r="Q166" s="36" t="str">
        <f t="shared" si="29"/>
        <v>126.00</v>
      </c>
      <c r="R166" s="63">
        <v>1.26E8</v>
      </c>
      <c r="S166" s="62">
        <v>2.11817906E8</v>
      </c>
      <c r="T166" s="58" t="str">
        <f t="shared" si="12"/>
        <v>212</v>
      </c>
      <c r="U166" s="27" t="str">
        <f t="shared" si="5"/>
        <v>59.49%</v>
      </c>
      <c r="V166" s="51">
        <v>68.0</v>
      </c>
      <c r="W166" s="59" t="str">
        <f t="shared" si="32"/>
        <v>311.50%</v>
      </c>
      <c r="X166" s="30" t="str">
        <f t="shared" si="7"/>
        <v>34.86%</v>
      </c>
      <c r="Y166" s="67"/>
      <c r="Z166" s="31"/>
      <c r="AA166" s="32" t="s">
        <v>423</v>
      </c>
      <c r="AB166" s="17">
        <v>1.0</v>
      </c>
      <c r="AC166" s="33"/>
    </row>
    <row r="167">
      <c r="A167" s="47" t="s">
        <v>424</v>
      </c>
      <c r="B167" s="48">
        <v>2014.0</v>
      </c>
      <c r="C167" s="49" t="s">
        <v>29</v>
      </c>
      <c r="D167" s="48">
        <v>22.0</v>
      </c>
      <c r="E167" s="48">
        <v>39.0</v>
      </c>
      <c r="F167" s="50" t="str">
        <f t="shared" si="30"/>
        <v>30.5</v>
      </c>
      <c r="G167" s="51">
        <v>58.0</v>
      </c>
      <c r="H167" s="51">
        <v>65.0</v>
      </c>
      <c r="I167" s="52" t="str">
        <f t="shared" si="2"/>
        <v>-7</v>
      </c>
      <c r="J167" s="52" t="str">
        <f t="shared" si="31"/>
        <v>61.5</v>
      </c>
      <c r="K167" s="52" t="str">
        <f t="shared" si="4"/>
        <v>-31</v>
      </c>
      <c r="L167" s="48" t="s">
        <v>425</v>
      </c>
      <c r="M167" s="62">
        <v>1.7844939E7</v>
      </c>
      <c r="N167" s="55" t="str">
        <f t="shared" si="8"/>
        <v>17.84</v>
      </c>
      <c r="O167" s="51">
        <v>4.3577636E7</v>
      </c>
      <c r="P167" s="55" t="str">
        <f t="shared" si="9"/>
        <v>43.58</v>
      </c>
      <c r="Q167" s="36" t="str">
        <f t="shared" si="29"/>
        <v>159.70</v>
      </c>
      <c r="R167" s="63">
        <v>1.597E8</v>
      </c>
      <c r="S167" s="62">
        <v>2.03277636E8</v>
      </c>
      <c r="T167" s="58" t="str">
        <f t="shared" si="12"/>
        <v>203</v>
      </c>
      <c r="U167" s="27" t="str">
        <f t="shared" si="5"/>
        <v>78.56%</v>
      </c>
      <c r="V167" s="51">
        <v>66.0</v>
      </c>
      <c r="W167" s="59" t="str">
        <f t="shared" si="32"/>
        <v>308.00%</v>
      </c>
      <c r="X167" s="30" t="str">
        <f t="shared" si="7"/>
        <v>27.04%</v>
      </c>
      <c r="Y167" s="67"/>
      <c r="Z167" s="31"/>
      <c r="AA167" s="32" t="s">
        <v>426</v>
      </c>
      <c r="AB167" s="17">
        <v>1.0</v>
      </c>
      <c r="AC167" s="33"/>
    </row>
    <row r="168">
      <c r="A168" s="47" t="s">
        <v>427</v>
      </c>
      <c r="B168" s="48">
        <v>2014.0</v>
      </c>
      <c r="C168" s="49" t="s">
        <v>29</v>
      </c>
      <c r="D168" s="48">
        <v>27.0</v>
      </c>
      <c r="E168" s="48">
        <v>33.0</v>
      </c>
      <c r="F168" s="50" t="str">
        <f t="shared" si="30"/>
        <v>30.0</v>
      </c>
      <c r="G168" s="51">
        <v>62.0</v>
      </c>
      <c r="H168" s="51">
        <v>48.0</v>
      </c>
      <c r="I168" s="52" t="str">
        <f t="shared" si="2"/>
        <v>14</v>
      </c>
      <c r="J168" s="52" t="str">
        <f t="shared" si="31"/>
        <v>55</v>
      </c>
      <c r="K168" s="52" t="str">
        <f t="shared" si="4"/>
        <v>-25</v>
      </c>
      <c r="L168" s="48" t="s">
        <v>428</v>
      </c>
      <c r="M168" s="62">
        <v>1.5861939E7</v>
      </c>
      <c r="N168" s="55" t="str">
        <f t="shared" si="8"/>
        <v>15.86</v>
      </c>
      <c r="O168" s="51">
        <v>8.5911262E7</v>
      </c>
      <c r="P168" s="55" t="str">
        <f t="shared" si="9"/>
        <v>85.91</v>
      </c>
      <c r="Q168" s="36" t="str">
        <f t="shared" si="29"/>
        <v>47.91</v>
      </c>
      <c r="R168" s="63">
        <v>4.7910554E7</v>
      </c>
      <c r="S168" s="62">
        <v>1.33821816E8</v>
      </c>
      <c r="T168" s="58" t="str">
        <f t="shared" si="12"/>
        <v>134</v>
      </c>
      <c r="U168" s="27" t="str">
        <f t="shared" si="5"/>
        <v>35.80%</v>
      </c>
      <c r="V168" s="51">
        <v>65.0</v>
      </c>
      <c r="W168" s="59" t="str">
        <f t="shared" si="32"/>
        <v>205.88%</v>
      </c>
      <c r="X168" s="30" t="str">
        <f t="shared" si="7"/>
        <v>24.40%</v>
      </c>
      <c r="Y168" s="68"/>
      <c r="Z168" s="31"/>
      <c r="AA168" s="32" t="s">
        <v>429</v>
      </c>
      <c r="AB168" s="17">
        <v>1.0</v>
      </c>
      <c r="AC168" s="33"/>
    </row>
    <row r="169">
      <c r="A169" s="47" t="s">
        <v>430</v>
      </c>
      <c r="B169" s="48">
        <v>2014.0</v>
      </c>
      <c r="C169" s="49" t="s">
        <v>29</v>
      </c>
      <c r="D169" s="48">
        <v>51.0</v>
      </c>
      <c r="E169" s="48">
        <v>59.0</v>
      </c>
      <c r="F169" s="50" t="str">
        <f t="shared" si="30"/>
        <v>55.0</v>
      </c>
      <c r="G169" s="51">
        <v>71.0</v>
      </c>
      <c r="H169" s="51">
        <v>64.0</v>
      </c>
      <c r="I169" s="52" t="str">
        <f t="shared" si="2"/>
        <v>7</v>
      </c>
      <c r="J169" s="52" t="str">
        <f t="shared" si="31"/>
        <v>67.5</v>
      </c>
      <c r="K169" s="52" t="str">
        <f t="shared" si="4"/>
        <v>-12.5</v>
      </c>
      <c r="L169" s="53" t="s">
        <v>431</v>
      </c>
      <c r="M169" s="54">
        <v>3.0621445E7</v>
      </c>
      <c r="N169" s="55" t="str">
        <f t="shared" si="8"/>
        <v>30.62</v>
      </c>
      <c r="O169" s="56">
        <v>1.15637895E8</v>
      </c>
      <c r="P169" s="55" t="str">
        <f t="shared" si="9"/>
        <v>115.64</v>
      </c>
      <c r="Q169" s="36" t="str">
        <f t="shared" si="29"/>
        <v>45.82</v>
      </c>
      <c r="R169" s="57">
        <v>4.5821402E7</v>
      </c>
      <c r="S169" s="54">
        <v>1.61459297E8</v>
      </c>
      <c r="T169" s="58" t="str">
        <f t="shared" si="12"/>
        <v>161</v>
      </c>
      <c r="U169" s="27" t="str">
        <f t="shared" si="5"/>
        <v>28.38%</v>
      </c>
      <c r="V169" s="56">
        <v>65.0</v>
      </c>
      <c r="W169" s="59" t="str">
        <f t="shared" si="32"/>
        <v>248.40%</v>
      </c>
      <c r="X169" s="30" t="str">
        <f t="shared" si="7"/>
        <v>47.11%</v>
      </c>
      <c r="Y169" s="67"/>
      <c r="Z169" s="31"/>
      <c r="AA169" s="32" t="s">
        <v>432</v>
      </c>
      <c r="AB169" s="17">
        <v>1.0</v>
      </c>
      <c r="AC169" s="33"/>
    </row>
    <row r="170">
      <c r="A170" s="47" t="s">
        <v>433</v>
      </c>
      <c r="B170" s="48">
        <v>2014.0</v>
      </c>
      <c r="C170" s="49" t="s">
        <v>29</v>
      </c>
      <c r="D170" s="48">
        <v>88.0</v>
      </c>
      <c r="E170" s="48">
        <v>79.0</v>
      </c>
      <c r="F170" s="50" t="str">
        <f t="shared" si="30"/>
        <v>83.5</v>
      </c>
      <c r="G170" s="51">
        <v>88.0</v>
      </c>
      <c r="H170" s="51">
        <v>81.0</v>
      </c>
      <c r="I170" s="52" t="str">
        <f t="shared" si="2"/>
        <v>7</v>
      </c>
      <c r="J170" s="52" t="str">
        <f t="shared" si="31"/>
        <v>84.5</v>
      </c>
      <c r="K170" s="52" t="str">
        <f t="shared" si="4"/>
        <v>-1</v>
      </c>
      <c r="L170" s="53" t="s">
        <v>434</v>
      </c>
      <c r="M170" s="54">
        <v>3.7513109E7</v>
      </c>
      <c r="N170" s="55" t="str">
        <f t="shared" si="8"/>
        <v>37.51</v>
      </c>
      <c r="O170" s="56">
        <v>1.67767189E8</v>
      </c>
      <c r="P170" s="55" t="str">
        <f t="shared" si="9"/>
        <v>167.77</v>
      </c>
      <c r="Q170" s="36" t="str">
        <f t="shared" si="29"/>
        <v>200.29</v>
      </c>
      <c r="R170" s="57">
        <v>2.00294722E8</v>
      </c>
      <c r="S170" s="54">
        <v>3.68061911E8</v>
      </c>
      <c r="T170" s="58" t="str">
        <f t="shared" si="12"/>
        <v>368</v>
      </c>
      <c r="U170" s="27" t="str">
        <f t="shared" si="5"/>
        <v>54.42%</v>
      </c>
      <c r="V170" s="56">
        <v>61.0</v>
      </c>
      <c r="W170" s="59" t="str">
        <f t="shared" si="32"/>
        <v>603.38%</v>
      </c>
      <c r="X170" s="30" t="str">
        <f t="shared" si="7"/>
        <v>61.50%</v>
      </c>
      <c r="Y170" s="67"/>
      <c r="Z170" s="31"/>
      <c r="AA170" s="32" t="s">
        <v>435</v>
      </c>
      <c r="AB170" s="17">
        <v>1.0</v>
      </c>
      <c r="AC170" s="33"/>
    </row>
    <row r="171">
      <c r="A171" s="47" t="s">
        <v>436</v>
      </c>
      <c r="B171" s="48">
        <v>2014.0</v>
      </c>
      <c r="C171" s="49" t="s">
        <v>29</v>
      </c>
      <c r="D171" s="48">
        <v>56.0</v>
      </c>
      <c r="E171" s="48">
        <v>57.0</v>
      </c>
      <c r="F171" s="50" t="str">
        <f t="shared" si="30"/>
        <v>56.5</v>
      </c>
      <c r="G171" s="51">
        <v>53.0</v>
      </c>
      <c r="H171" s="51">
        <v>60.0</v>
      </c>
      <c r="I171" s="52" t="str">
        <f t="shared" si="2"/>
        <v>-7</v>
      </c>
      <c r="J171" s="52" t="str">
        <f t="shared" si="31"/>
        <v>56.5</v>
      </c>
      <c r="K171" s="52" t="str">
        <f t="shared" si="4"/>
        <v>0</v>
      </c>
      <c r="L171" s="48" t="s">
        <v>437</v>
      </c>
      <c r="M171" s="62">
        <v>1.5451981E7</v>
      </c>
      <c r="N171" s="55" t="str">
        <f t="shared" si="8"/>
        <v>15.45</v>
      </c>
      <c r="O171" s="51">
        <v>5.0577412E7</v>
      </c>
      <c r="P171" s="55" t="str">
        <f t="shared" si="9"/>
        <v>50.58</v>
      </c>
      <c r="Q171" s="36" t="str">
        <f t="shared" si="29"/>
        <v>84.93</v>
      </c>
      <c r="R171" s="63">
        <v>8.4933618E7</v>
      </c>
      <c r="S171" s="62">
        <v>1.3551103E8</v>
      </c>
      <c r="T171" s="58" t="str">
        <f t="shared" si="12"/>
        <v>136</v>
      </c>
      <c r="U171" s="27" t="str">
        <f t="shared" si="5"/>
        <v>62.68%</v>
      </c>
      <c r="V171" s="51">
        <v>60.0</v>
      </c>
      <c r="W171" s="59" t="str">
        <f t="shared" si="32"/>
        <v>225.85%</v>
      </c>
      <c r="X171" s="30" t="str">
        <f t="shared" si="7"/>
        <v>25.75%</v>
      </c>
      <c r="Y171" s="67"/>
      <c r="Z171" s="31"/>
      <c r="AA171" s="32" t="s">
        <v>438</v>
      </c>
      <c r="AB171" s="17">
        <v>1.0</v>
      </c>
      <c r="AC171" s="33"/>
    </row>
    <row r="172">
      <c r="A172" s="47" t="s">
        <v>439</v>
      </c>
      <c r="B172" s="48">
        <v>2014.0</v>
      </c>
      <c r="C172" s="48" t="s">
        <v>29</v>
      </c>
      <c r="D172" s="48">
        <v>75.0</v>
      </c>
      <c r="E172" s="48">
        <v>61.0</v>
      </c>
      <c r="F172" s="50" t="str">
        <f t="shared" si="30"/>
        <v>68.0</v>
      </c>
      <c r="G172" s="51">
        <v>65.0</v>
      </c>
      <c r="H172" s="51">
        <v>70.0</v>
      </c>
      <c r="I172" s="52" t="str">
        <f t="shared" si="2"/>
        <v>-5</v>
      </c>
      <c r="J172" s="52" t="str">
        <f t="shared" si="31"/>
        <v>67.5</v>
      </c>
      <c r="K172" s="52" t="str">
        <f t="shared" si="4"/>
        <v>0.5</v>
      </c>
      <c r="L172" s="48" t="s">
        <v>440</v>
      </c>
      <c r="M172" s="62">
        <v>1.7275239E7</v>
      </c>
      <c r="N172" s="55" t="str">
        <f t="shared" si="8"/>
        <v>17.28</v>
      </c>
      <c r="O172" s="51">
        <v>5.0837305E7</v>
      </c>
      <c r="P172" s="55" t="str">
        <f t="shared" si="9"/>
        <v>50.84</v>
      </c>
      <c r="Q172" s="36" t="str">
        <f t="shared" si="29"/>
        <v>57.42</v>
      </c>
      <c r="R172" s="63">
        <v>5.7418465E7</v>
      </c>
      <c r="S172" s="62">
        <v>1.0825577E8</v>
      </c>
      <c r="T172" s="58" t="str">
        <f t="shared" si="12"/>
        <v>108</v>
      </c>
      <c r="U172" s="27" t="str">
        <f t="shared" si="5"/>
        <v>53.04%</v>
      </c>
      <c r="V172" s="51">
        <v>60.0</v>
      </c>
      <c r="W172" s="59" t="str">
        <f t="shared" si="32"/>
        <v>180.43%</v>
      </c>
      <c r="X172" s="30" t="str">
        <f t="shared" si="7"/>
        <v>28.79%</v>
      </c>
      <c r="Y172" s="67"/>
      <c r="Z172" s="31"/>
      <c r="AA172" s="32" t="s">
        <v>441</v>
      </c>
      <c r="AB172" s="17">
        <v>1.0</v>
      </c>
      <c r="AC172" s="33"/>
    </row>
    <row r="173">
      <c r="A173" s="47" t="s">
        <v>442</v>
      </c>
      <c r="B173" s="48">
        <v>2014.0</v>
      </c>
      <c r="C173" s="49" t="s">
        <v>334</v>
      </c>
      <c r="D173" s="48">
        <v>96.0</v>
      </c>
      <c r="E173" s="48">
        <v>83.0</v>
      </c>
      <c r="F173" s="50" t="str">
        <f t="shared" si="30"/>
        <v>89.5</v>
      </c>
      <c r="G173" s="51">
        <v>87.0</v>
      </c>
      <c r="H173" s="51">
        <v>82.0</v>
      </c>
      <c r="I173" s="52" t="str">
        <f t="shared" si="2"/>
        <v>5</v>
      </c>
      <c r="J173" s="52" t="str">
        <f t="shared" si="31"/>
        <v>84.5</v>
      </c>
      <c r="K173" s="52" t="str">
        <f t="shared" si="4"/>
        <v>5</v>
      </c>
      <c r="L173" s="53" t="s">
        <v>381</v>
      </c>
      <c r="M173" s="54">
        <v>6.9050279E7</v>
      </c>
      <c r="N173" s="55" t="str">
        <f t="shared" si="8"/>
        <v>69.05</v>
      </c>
      <c r="O173" s="56">
        <v>2.57760692E8</v>
      </c>
      <c r="P173" s="55" t="str">
        <f t="shared" si="9"/>
        <v>257.76</v>
      </c>
      <c r="Q173" s="36" t="str">
        <f t="shared" si="29"/>
        <v>211.00</v>
      </c>
      <c r="R173" s="57">
        <v>2.11E8</v>
      </c>
      <c r="S173" s="54">
        <v>4.68760692E8</v>
      </c>
      <c r="T173" s="58" t="str">
        <f t="shared" si="12"/>
        <v>469</v>
      </c>
      <c r="U173" s="27" t="str">
        <f t="shared" si="5"/>
        <v>45.01%</v>
      </c>
      <c r="V173" s="56">
        <v>60.0</v>
      </c>
      <c r="W173" s="59" t="str">
        <f t="shared" si="32"/>
        <v>781.27%</v>
      </c>
      <c r="X173" s="30" t="str">
        <f t="shared" si="7"/>
        <v>115.08%</v>
      </c>
      <c r="Y173" s="67"/>
      <c r="Z173" s="31"/>
      <c r="AA173" s="32" t="s">
        <v>443</v>
      </c>
      <c r="AB173" s="17">
        <v>1.0</v>
      </c>
      <c r="AC173" s="33"/>
    </row>
    <row r="174">
      <c r="A174" s="66" t="s">
        <v>444</v>
      </c>
      <c r="B174" s="48">
        <v>2014.0</v>
      </c>
      <c r="C174" s="48" t="s">
        <v>29</v>
      </c>
      <c r="D174" s="48">
        <v>61.0</v>
      </c>
      <c r="E174" s="48">
        <v>57.0</v>
      </c>
      <c r="F174" s="50" t="str">
        <f t="shared" si="30"/>
        <v>59.0</v>
      </c>
      <c r="G174" s="51">
        <v>77.0</v>
      </c>
      <c r="H174" s="51">
        <v>68.0</v>
      </c>
      <c r="I174" s="52" t="str">
        <f t="shared" si="2"/>
        <v>9</v>
      </c>
      <c r="J174" s="52" t="str">
        <f t="shared" si="31"/>
        <v>72.5</v>
      </c>
      <c r="K174" s="52" t="str">
        <f t="shared" si="4"/>
        <v>-13.5</v>
      </c>
      <c r="L174" s="53" t="s">
        <v>445</v>
      </c>
      <c r="M174" s="62">
        <v>3.4137828E7</v>
      </c>
      <c r="N174" s="55" t="str">
        <f t="shared" si="8"/>
        <v>34.14</v>
      </c>
      <c r="O174" s="51">
        <v>1.01530738E8</v>
      </c>
      <c r="P174" s="55" t="str">
        <f t="shared" si="9"/>
        <v>101.53</v>
      </c>
      <c r="Q174" s="36" t="str">
        <f t="shared" si="29"/>
        <v>90.80</v>
      </c>
      <c r="R174" s="63">
        <v>9.08E7</v>
      </c>
      <c r="S174" s="62">
        <v>1.92330738E8</v>
      </c>
      <c r="T174" s="58" t="str">
        <f t="shared" si="12"/>
        <v>192</v>
      </c>
      <c r="U174" s="27" t="str">
        <f t="shared" si="5"/>
        <v>47.21%</v>
      </c>
      <c r="V174" s="51">
        <v>55.0</v>
      </c>
      <c r="W174" s="59" t="str">
        <f t="shared" si="32"/>
        <v>349.69%</v>
      </c>
      <c r="X174" s="30" t="str">
        <f t="shared" si="7"/>
        <v>62.07%</v>
      </c>
      <c r="Y174" s="67"/>
      <c r="Z174" s="31"/>
      <c r="AA174" s="32" t="s">
        <v>446</v>
      </c>
      <c r="AB174" s="17">
        <v>1.0</v>
      </c>
      <c r="AC174" s="33"/>
    </row>
    <row r="175">
      <c r="A175" s="47" t="s">
        <v>447</v>
      </c>
      <c r="B175" s="48">
        <v>2014.0</v>
      </c>
      <c r="C175" s="49" t="s">
        <v>29</v>
      </c>
      <c r="D175" s="48">
        <v>85.0</v>
      </c>
      <c r="E175" s="48">
        <v>71.0</v>
      </c>
      <c r="F175" s="50" t="str">
        <f t="shared" si="30"/>
        <v>78.0</v>
      </c>
      <c r="G175" s="51">
        <v>78.0</v>
      </c>
      <c r="H175" s="51">
        <v>74.0</v>
      </c>
      <c r="I175" s="52" t="str">
        <f t="shared" si="2"/>
        <v>4</v>
      </c>
      <c r="J175" s="52" t="str">
        <f t="shared" si="31"/>
        <v>76</v>
      </c>
      <c r="K175" s="52" t="str">
        <f t="shared" si="4"/>
        <v>2</v>
      </c>
      <c r="L175" s="53" t="s">
        <v>448</v>
      </c>
      <c r="M175" s="54">
        <v>5.7071445E7</v>
      </c>
      <c r="N175" s="55" t="str">
        <f t="shared" si="8"/>
        <v>57.07</v>
      </c>
      <c r="O175" s="56">
        <v>1.91719337E8</v>
      </c>
      <c r="P175" s="55" t="str">
        <f t="shared" si="9"/>
        <v>191.72</v>
      </c>
      <c r="Q175" s="36" t="str">
        <f t="shared" si="29"/>
        <v>139.61</v>
      </c>
      <c r="R175" s="57">
        <v>1.39614539E8</v>
      </c>
      <c r="S175" s="54">
        <v>3.31333876E8</v>
      </c>
      <c r="T175" s="58" t="str">
        <f t="shared" si="12"/>
        <v>331</v>
      </c>
      <c r="U175" s="27" t="str">
        <f t="shared" si="5"/>
        <v>42.14%</v>
      </c>
      <c r="V175" s="56">
        <v>50.0</v>
      </c>
      <c r="W175" s="59" t="str">
        <f t="shared" si="32"/>
        <v>662.67%</v>
      </c>
      <c r="X175" s="30" t="str">
        <f t="shared" si="7"/>
        <v>114.14%</v>
      </c>
      <c r="Y175" s="68"/>
      <c r="Z175" s="31"/>
      <c r="AA175" s="32" t="s">
        <v>449</v>
      </c>
      <c r="AB175" s="17">
        <v>1.0</v>
      </c>
      <c r="AC175" s="33"/>
    </row>
    <row r="176">
      <c r="A176" s="47" t="s">
        <v>450</v>
      </c>
      <c r="B176" s="48">
        <v>2014.0</v>
      </c>
      <c r="C176" s="49" t="s">
        <v>29</v>
      </c>
      <c r="D176" s="48">
        <v>71.0</v>
      </c>
      <c r="E176" s="48">
        <v>69.0</v>
      </c>
      <c r="F176" s="50" t="str">
        <f t="shared" si="30"/>
        <v>70.0</v>
      </c>
      <c r="G176" s="51">
        <v>51.0</v>
      </c>
      <c r="H176" s="51">
        <v>61.0</v>
      </c>
      <c r="I176" s="52" t="str">
        <f t="shared" si="2"/>
        <v>-10</v>
      </c>
      <c r="J176" s="52" t="str">
        <f t="shared" si="31"/>
        <v>56</v>
      </c>
      <c r="K176" s="52" t="str">
        <f t="shared" si="4"/>
        <v>14</v>
      </c>
      <c r="L176" s="53" t="s">
        <v>451</v>
      </c>
      <c r="M176" s="54">
        <v>3.1051923E7</v>
      </c>
      <c r="N176" s="55" t="str">
        <f t="shared" si="8"/>
        <v>31.05</v>
      </c>
      <c r="O176" s="56">
        <v>1.28002372E8</v>
      </c>
      <c r="P176" s="55" t="str">
        <f t="shared" si="9"/>
        <v>128.00</v>
      </c>
      <c r="Q176" s="36" t="str">
        <f t="shared" si="29"/>
        <v>76.30</v>
      </c>
      <c r="R176" s="57">
        <v>7.63E7</v>
      </c>
      <c r="S176" s="54">
        <v>2.04302372E8</v>
      </c>
      <c r="T176" s="58" t="str">
        <f t="shared" si="12"/>
        <v>204</v>
      </c>
      <c r="U176" s="27" t="str">
        <f t="shared" si="5"/>
        <v>37.35%</v>
      </c>
      <c r="V176" s="56">
        <v>50.0</v>
      </c>
      <c r="W176" s="59" t="str">
        <f t="shared" si="32"/>
        <v>408.60%</v>
      </c>
      <c r="X176" s="30" t="str">
        <f t="shared" si="7"/>
        <v>62.10%</v>
      </c>
      <c r="Y176" s="67"/>
      <c r="Z176" s="31"/>
      <c r="AA176" s="32" t="s">
        <v>452</v>
      </c>
      <c r="AB176" s="17">
        <v>1.0</v>
      </c>
      <c r="AC176" s="33"/>
    </row>
    <row r="177">
      <c r="A177" s="47" t="s">
        <v>453</v>
      </c>
      <c r="B177" s="48">
        <v>2014.0</v>
      </c>
      <c r="C177" s="49" t="s">
        <v>334</v>
      </c>
      <c r="D177" s="48">
        <v>22.0</v>
      </c>
      <c r="E177" s="48">
        <v>44.0</v>
      </c>
      <c r="F177" s="50" t="str">
        <f t="shared" si="30"/>
        <v>33.0</v>
      </c>
      <c r="G177" s="51">
        <v>43.0</v>
      </c>
      <c r="H177" s="51">
        <v>52.0</v>
      </c>
      <c r="I177" s="52" t="str">
        <f t="shared" si="2"/>
        <v>-9</v>
      </c>
      <c r="J177" s="52" t="str">
        <f t="shared" si="31"/>
        <v>47.5</v>
      </c>
      <c r="K177" s="52" t="str">
        <f t="shared" si="4"/>
        <v>-14.5</v>
      </c>
      <c r="L177" s="48" t="s">
        <v>454</v>
      </c>
      <c r="M177" s="62">
        <v>1.7346427E7</v>
      </c>
      <c r="N177" s="55" t="str">
        <f t="shared" si="8"/>
        <v>17.35</v>
      </c>
      <c r="O177" s="51">
        <v>4.7602194E7</v>
      </c>
      <c r="P177" s="55" t="str">
        <f t="shared" si="9"/>
        <v>47.60</v>
      </c>
      <c r="Q177" s="36" t="str">
        <f t="shared" si="29"/>
        <v>113.00</v>
      </c>
      <c r="R177" s="63">
        <v>1.13E8</v>
      </c>
      <c r="S177" s="62">
        <v>1.60602194E8</v>
      </c>
      <c r="T177" s="58" t="str">
        <f t="shared" si="12"/>
        <v>161</v>
      </c>
      <c r="U177" s="27" t="str">
        <f t="shared" si="5"/>
        <v>70.36%</v>
      </c>
      <c r="V177" s="51">
        <v>50.0</v>
      </c>
      <c r="W177" s="59" t="str">
        <f t="shared" si="32"/>
        <v>321.20%</v>
      </c>
      <c r="X177" s="30" t="str">
        <f t="shared" si="7"/>
        <v>34.69%</v>
      </c>
      <c r="Y177" s="67"/>
      <c r="Z177" s="31"/>
      <c r="AA177" s="32" t="s">
        <v>455</v>
      </c>
      <c r="AB177" s="17">
        <v>1.0</v>
      </c>
      <c r="AC177" s="33"/>
    </row>
    <row r="178">
      <c r="A178" s="47" t="s">
        <v>456</v>
      </c>
      <c r="B178" s="48">
        <v>2014.0</v>
      </c>
      <c r="C178" s="49" t="s">
        <v>334</v>
      </c>
      <c r="D178" s="48">
        <v>60.0</v>
      </c>
      <c r="E178" s="48">
        <v>56.0</v>
      </c>
      <c r="F178" s="50" t="str">
        <f t="shared" si="30"/>
        <v>58.0</v>
      </c>
      <c r="G178" s="51">
        <v>64.0</v>
      </c>
      <c r="H178" s="51">
        <v>71.0</v>
      </c>
      <c r="I178" s="52" t="str">
        <f t="shared" si="2"/>
        <v>-7</v>
      </c>
      <c r="J178" s="52" t="str">
        <f t="shared" si="31"/>
        <v>67.5</v>
      </c>
      <c r="K178" s="52" t="str">
        <f t="shared" si="4"/>
        <v>-9.5</v>
      </c>
      <c r="L178" s="48" t="s">
        <v>457</v>
      </c>
      <c r="M178" s="62">
        <v>2.8875635E7</v>
      </c>
      <c r="N178" s="55" t="str">
        <f t="shared" si="8"/>
        <v>28.88</v>
      </c>
      <c r="O178" s="51">
        <v>9.21686E7</v>
      </c>
      <c r="P178" s="55" t="str">
        <f t="shared" si="9"/>
        <v>92.17</v>
      </c>
      <c r="Q178" s="36" t="str">
        <f t="shared" si="29"/>
        <v>130.64</v>
      </c>
      <c r="R178" s="63">
        <v>1.30641E8</v>
      </c>
      <c r="S178" s="62">
        <v>2.228096E8</v>
      </c>
      <c r="T178" s="58" t="str">
        <f t="shared" si="12"/>
        <v>223</v>
      </c>
      <c r="U178" s="27" t="str">
        <f t="shared" si="5"/>
        <v>58.63%</v>
      </c>
      <c r="V178" s="51">
        <v>50.0</v>
      </c>
      <c r="W178" s="59" t="str">
        <f t="shared" si="32"/>
        <v>445.62%</v>
      </c>
      <c r="X178" s="30" t="str">
        <f t="shared" si="7"/>
        <v>57.75%</v>
      </c>
      <c r="Y178" s="67"/>
      <c r="Z178" s="31"/>
      <c r="AA178" s="32" t="s">
        <v>458</v>
      </c>
      <c r="AB178" s="17">
        <v>1.0</v>
      </c>
      <c r="AC178" s="33"/>
    </row>
    <row r="179">
      <c r="A179" s="47" t="s">
        <v>459</v>
      </c>
      <c r="B179" s="48">
        <v>2014.0</v>
      </c>
      <c r="C179" s="49" t="s">
        <v>334</v>
      </c>
      <c r="D179" s="48">
        <v>82.0</v>
      </c>
      <c r="E179" s="48">
        <v>67.0</v>
      </c>
      <c r="F179" s="50" t="str">
        <f t="shared" si="30"/>
        <v>74.5</v>
      </c>
      <c r="G179" s="51">
        <v>78.0</v>
      </c>
      <c r="H179" s="51">
        <v>73.0</v>
      </c>
      <c r="I179" s="52" t="str">
        <f t="shared" si="2"/>
        <v>5</v>
      </c>
      <c r="J179" s="52" t="str">
        <f t="shared" si="31"/>
        <v>75.5</v>
      </c>
      <c r="K179" s="52" t="str">
        <f t="shared" si="4"/>
        <v>-1</v>
      </c>
      <c r="L179" s="48" t="s">
        <v>460</v>
      </c>
      <c r="M179" s="62">
        <v>1.7005218E7</v>
      </c>
      <c r="N179" s="55" t="str">
        <f t="shared" si="8"/>
        <v>17.01</v>
      </c>
      <c r="O179" s="51">
        <v>5.0151543E7</v>
      </c>
      <c r="P179" s="55" t="str">
        <f t="shared" si="9"/>
        <v>50.15</v>
      </c>
      <c r="Q179" s="36" t="str">
        <f t="shared" si="29"/>
        <v>47.29</v>
      </c>
      <c r="R179" s="63">
        <v>4.7285106E7</v>
      </c>
      <c r="S179" s="62">
        <v>9.7437106E7</v>
      </c>
      <c r="T179" s="58" t="str">
        <f t="shared" si="12"/>
        <v>97</v>
      </c>
      <c r="U179" s="27" t="str">
        <f t="shared" si="5"/>
        <v>48.53%</v>
      </c>
      <c r="V179" s="51">
        <v>50.0</v>
      </c>
      <c r="W179" s="59" t="str">
        <f t="shared" si="32"/>
        <v>194.87%</v>
      </c>
      <c r="X179" s="30" t="str">
        <f t="shared" si="7"/>
        <v>34.01%</v>
      </c>
      <c r="Y179" s="67"/>
      <c r="Z179" s="31"/>
      <c r="AA179" s="32" t="s">
        <v>461</v>
      </c>
      <c r="AB179" s="17">
        <v>1.0</v>
      </c>
      <c r="AC179" s="33"/>
    </row>
    <row r="180">
      <c r="A180" s="47" t="s">
        <v>462</v>
      </c>
      <c r="B180" s="48">
        <v>2014.0</v>
      </c>
      <c r="C180" s="49" t="s">
        <v>334</v>
      </c>
      <c r="D180" s="48">
        <v>47.0</v>
      </c>
      <c r="E180" s="48">
        <v>48.0</v>
      </c>
      <c r="F180" s="50" t="str">
        <f t="shared" si="30"/>
        <v>47.5</v>
      </c>
      <c r="G180" s="51">
        <v>73.0</v>
      </c>
      <c r="H180" s="51">
        <v>71.0</v>
      </c>
      <c r="I180" s="52" t="str">
        <f t="shared" si="2"/>
        <v>2</v>
      </c>
      <c r="J180" s="52" t="str">
        <f t="shared" si="31"/>
        <v>72</v>
      </c>
      <c r="K180" s="52" t="str">
        <f t="shared" si="4"/>
        <v>-24.5</v>
      </c>
      <c r="L180" s="48" t="s">
        <v>89</v>
      </c>
      <c r="M180" s="62">
        <v>1.3116226E7</v>
      </c>
      <c r="N180" s="55" t="str">
        <f t="shared" si="8"/>
        <v>13.12</v>
      </c>
      <c r="O180" s="51">
        <v>4.7119388E7</v>
      </c>
      <c r="P180" s="55" t="str">
        <f t="shared" si="9"/>
        <v>47.12</v>
      </c>
      <c r="Q180" s="36" t="str">
        <f t="shared" si="29"/>
        <v>36.60</v>
      </c>
      <c r="R180" s="63">
        <v>3.66E7</v>
      </c>
      <c r="S180" s="62">
        <v>8.3719388E7</v>
      </c>
      <c r="T180" s="58" t="str">
        <f t="shared" si="12"/>
        <v>84</v>
      </c>
      <c r="U180" s="27" t="str">
        <f t="shared" si="5"/>
        <v>43.72%</v>
      </c>
      <c r="V180" s="51">
        <v>50.0</v>
      </c>
      <c r="W180" s="59" t="str">
        <f t="shared" si="32"/>
        <v>167.44%</v>
      </c>
      <c r="X180" s="30" t="str">
        <f t="shared" si="7"/>
        <v>26.23%</v>
      </c>
      <c r="Y180" s="67"/>
      <c r="Z180" s="31"/>
      <c r="AA180" s="32" t="s">
        <v>463</v>
      </c>
      <c r="AB180" s="17">
        <v>1.0</v>
      </c>
      <c r="AC180" s="33"/>
    </row>
    <row r="181">
      <c r="A181" s="47" t="s">
        <v>464</v>
      </c>
      <c r="B181" s="48">
        <v>2014.0</v>
      </c>
      <c r="C181" s="49" t="s">
        <v>37</v>
      </c>
      <c r="D181" s="48">
        <v>78.0</v>
      </c>
      <c r="E181" s="48">
        <v>61.0</v>
      </c>
      <c r="F181" s="50" t="str">
        <f t="shared" si="30"/>
        <v>69.5</v>
      </c>
      <c r="G181" s="51">
        <v>59.0</v>
      </c>
      <c r="H181" s="51">
        <v>63.0</v>
      </c>
      <c r="I181" s="52" t="str">
        <f t="shared" si="2"/>
        <v>-4</v>
      </c>
      <c r="J181" s="52" t="str">
        <f t="shared" si="31"/>
        <v>61</v>
      </c>
      <c r="K181" s="52" t="str">
        <f t="shared" si="4"/>
        <v>8.5</v>
      </c>
      <c r="L181" s="48" t="s">
        <v>465</v>
      </c>
      <c r="M181" s="62">
        <v>1.7005126E7</v>
      </c>
      <c r="N181" s="55" t="str">
        <f t="shared" si="8"/>
        <v>17.01</v>
      </c>
      <c r="O181" s="51">
        <v>5.1183113E7</v>
      </c>
      <c r="P181" s="55" t="str">
        <f t="shared" si="9"/>
        <v>51.18</v>
      </c>
      <c r="Q181" s="36" t="str">
        <f t="shared" si="29"/>
        <v>29.20</v>
      </c>
      <c r="R181" s="63">
        <v>2.92E7</v>
      </c>
      <c r="S181" s="62">
        <v>8.0383113E7</v>
      </c>
      <c r="T181" s="58" t="str">
        <f t="shared" si="12"/>
        <v>80</v>
      </c>
      <c r="U181" s="27" t="str">
        <f t="shared" si="5"/>
        <v>36.33%</v>
      </c>
      <c r="V181" s="51">
        <v>50.0</v>
      </c>
      <c r="W181" s="59" t="str">
        <f t="shared" si="32"/>
        <v>160.77%</v>
      </c>
      <c r="X181" s="30" t="str">
        <f t="shared" si="7"/>
        <v>34.01%</v>
      </c>
      <c r="Y181" s="67"/>
      <c r="Z181" s="31"/>
      <c r="AA181" s="32" t="s">
        <v>466</v>
      </c>
      <c r="AB181" s="17">
        <v>1.0</v>
      </c>
      <c r="AC181" s="33"/>
    </row>
    <row r="182">
      <c r="A182" s="47" t="s">
        <v>467</v>
      </c>
      <c r="B182" s="48">
        <v>2014.0</v>
      </c>
      <c r="C182" s="49" t="s">
        <v>37</v>
      </c>
      <c r="D182" s="48">
        <v>44.0</v>
      </c>
      <c r="E182" s="48">
        <v>48.0</v>
      </c>
      <c r="F182" s="50" t="str">
        <f t="shared" si="30"/>
        <v>46.0</v>
      </c>
      <c r="G182" s="51">
        <v>57.0</v>
      </c>
      <c r="H182" s="51">
        <v>59.0</v>
      </c>
      <c r="I182" s="52" t="str">
        <f t="shared" si="2"/>
        <v>-2</v>
      </c>
      <c r="J182" s="52" t="str">
        <f t="shared" si="31"/>
        <v>58</v>
      </c>
      <c r="K182" s="52" t="str">
        <f t="shared" si="4"/>
        <v>-12</v>
      </c>
      <c r="L182" s="48" t="s">
        <v>387</v>
      </c>
      <c r="M182" s="62">
        <v>1.7509407E7</v>
      </c>
      <c r="N182" s="55" t="str">
        <f t="shared" si="8"/>
        <v>17.51</v>
      </c>
      <c r="O182" s="51">
        <v>5.9165787E7</v>
      </c>
      <c r="P182" s="55" t="str">
        <f t="shared" si="9"/>
        <v>59.17</v>
      </c>
      <c r="Q182" s="36" t="str">
        <f t="shared" si="29"/>
        <v>92.00</v>
      </c>
      <c r="R182" s="63">
        <v>9.2E7</v>
      </c>
      <c r="S182" s="62">
        <v>1.51165787E8</v>
      </c>
      <c r="T182" s="58" t="str">
        <f t="shared" si="12"/>
        <v>151</v>
      </c>
      <c r="U182" s="27" t="str">
        <f t="shared" si="5"/>
        <v>60.86%</v>
      </c>
      <c r="V182" s="51">
        <v>50.0</v>
      </c>
      <c r="W182" s="59" t="str">
        <f t="shared" si="32"/>
        <v>302.33%</v>
      </c>
      <c r="X182" s="30" t="str">
        <f t="shared" si="7"/>
        <v>35.02%</v>
      </c>
      <c r="Y182" s="67"/>
      <c r="Z182" s="31"/>
      <c r="AA182" s="32" t="s">
        <v>468</v>
      </c>
      <c r="AB182" s="17">
        <v>1.0</v>
      </c>
      <c r="AC182" s="33"/>
    </row>
    <row r="183">
      <c r="A183" s="66" t="s">
        <v>469</v>
      </c>
      <c r="B183" s="48">
        <v>2014.0</v>
      </c>
      <c r="C183" s="48" t="s">
        <v>37</v>
      </c>
      <c r="D183" s="48">
        <v>43.0</v>
      </c>
      <c r="E183" s="48">
        <v>45.0</v>
      </c>
      <c r="F183" s="50" t="str">
        <f t="shared" si="30"/>
        <v>44.0</v>
      </c>
      <c r="G183" s="51">
        <v>57.0</v>
      </c>
      <c r="H183" s="51">
        <v>49.0</v>
      </c>
      <c r="I183" s="52" t="str">
        <f t="shared" si="2"/>
        <v>8</v>
      </c>
      <c r="J183" s="52" t="str">
        <f t="shared" si="31"/>
        <v>53</v>
      </c>
      <c r="K183" s="52" t="str">
        <f t="shared" si="4"/>
        <v>-9</v>
      </c>
      <c r="L183" s="48" t="s">
        <v>470</v>
      </c>
      <c r="M183" s="62">
        <v>6469857.0</v>
      </c>
      <c r="N183" s="55" t="str">
        <f t="shared" si="8"/>
        <v>6.47</v>
      </c>
      <c r="O183" s="51">
        <v>1.4904384E7</v>
      </c>
      <c r="P183" s="55" t="str">
        <f t="shared" si="9"/>
        <v>14.90</v>
      </c>
      <c r="Q183" s="36" t="str">
        <f t="shared" si="29"/>
        <v>71.26</v>
      </c>
      <c r="R183" s="63">
        <v>7.1261262E7</v>
      </c>
      <c r="S183" s="62">
        <v>8.6165646E7</v>
      </c>
      <c r="T183" s="58" t="str">
        <f t="shared" si="12"/>
        <v>86</v>
      </c>
      <c r="U183" s="27" t="str">
        <f t="shared" si="5"/>
        <v>82.70%</v>
      </c>
      <c r="V183" s="51">
        <v>45.0</v>
      </c>
      <c r="W183" s="59" t="str">
        <f t="shared" si="32"/>
        <v>191.48%</v>
      </c>
      <c r="X183" s="30" t="str">
        <f t="shared" si="7"/>
        <v>14.38%</v>
      </c>
      <c r="Y183" s="67"/>
      <c r="Z183" s="31"/>
      <c r="AA183" s="32" t="s">
        <v>471</v>
      </c>
      <c r="AB183" s="17">
        <v>1.0</v>
      </c>
      <c r="AC183" s="33"/>
    </row>
    <row r="184">
      <c r="A184" s="66" t="s">
        <v>472</v>
      </c>
      <c r="B184" s="48">
        <v>2014.0</v>
      </c>
      <c r="C184" s="69" t="s">
        <v>41</v>
      </c>
      <c r="D184" s="48">
        <v>53.0</v>
      </c>
      <c r="E184" s="48">
        <v>52.0</v>
      </c>
      <c r="F184" s="50" t="str">
        <f t="shared" si="30"/>
        <v>52.5</v>
      </c>
      <c r="G184" s="51">
        <v>50.0</v>
      </c>
      <c r="H184" s="51">
        <v>61.0</v>
      </c>
      <c r="I184" s="52" t="str">
        <f t="shared" si="2"/>
        <v>-11</v>
      </c>
      <c r="J184" s="52" t="str">
        <f t="shared" si="31"/>
        <v>55.5</v>
      </c>
      <c r="K184" s="52" t="str">
        <f t="shared" si="4"/>
        <v>-3</v>
      </c>
      <c r="L184" s="48" t="s">
        <v>117</v>
      </c>
      <c r="M184" s="62">
        <v>1794666.0</v>
      </c>
      <c r="N184" s="55" t="str">
        <f t="shared" si="8"/>
        <v>1.79</v>
      </c>
      <c r="O184" s="51">
        <v>6105175.0</v>
      </c>
      <c r="P184" s="55" t="str">
        <f t="shared" si="9"/>
        <v>6.11</v>
      </c>
      <c r="Q184" s="36" t="str">
        <f t="shared" si="29"/>
        <v>5.20</v>
      </c>
      <c r="R184" s="63">
        <v>5200000.0</v>
      </c>
      <c r="S184" s="62">
        <v>1.1305175E7</v>
      </c>
      <c r="T184" s="58" t="str">
        <f t="shared" si="12"/>
        <v>11</v>
      </c>
      <c r="U184" s="27" t="str">
        <f t="shared" si="5"/>
        <v>46.00%</v>
      </c>
      <c r="V184" s="51">
        <v>43.0</v>
      </c>
      <c r="W184" s="59" t="str">
        <f t="shared" si="32"/>
        <v>26.29%</v>
      </c>
      <c r="X184" s="30" t="str">
        <f t="shared" si="7"/>
        <v>4.17%</v>
      </c>
      <c r="Y184" s="67"/>
      <c r="Z184" s="31"/>
      <c r="AA184" s="32" t="s">
        <v>473</v>
      </c>
      <c r="AB184" s="17">
        <v>1.0</v>
      </c>
      <c r="AC184" s="33"/>
    </row>
    <row r="185">
      <c r="A185" s="47" t="s">
        <v>474</v>
      </c>
      <c r="B185" s="48">
        <v>2014.0</v>
      </c>
      <c r="C185" s="49" t="s">
        <v>29</v>
      </c>
      <c r="D185" s="48">
        <v>10.0</v>
      </c>
      <c r="E185" s="48">
        <v>37.0</v>
      </c>
      <c r="F185" s="50" t="str">
        <f t="shared" si="30"/>
        <v>23.5</v>
      </c>
      <c r="G185" s="51">
        <v>45.0</v>
      </c>
      <c r="H185" s="51">
        <v>42.0</v>
      </c>
      <c r="I185" s="52" t="str">
        <f t="shared" si="2"/>
        <v>3</v>
      </c>
      <c r="J185" s="52" t="str">
        <f t="shared" si="31"/>
        <v>43.5</v>
      </c>
      <c r="K185" s="52" t="str">
        <f t="shared" si="4"/>
        <v>-20</v>
      </c>
      <c r="L185" s="48" t="s">
        <v>387</v>
      </c>
      <c r="M185" s="62">
        <v>1.9423E7</v>
      </c>
      <c r="N185" s="55" t="str">
        <f t="shared" si="8"/>
        <v>19.42</v>
      </c>
      <c r="O185" s="51">
        <v>6.4251541E7</v>
      </c>
      <c r="P185" s="55" t="str">
        <f t="shared" si="9"/>
        <v>64.25</v>
      </c>
      <c r="Q185" s="36" t="str">
        <f t="shared" si="29"/>
        <v>49.06</v>
      </c>
      <c r="R185" s="63">
        <v>4.9056421E7</v>
      </c>
      <c r="S185" s="62">
        <v>1.13307962E8</v>
      </c>
      <c r="T185" s="58" t="str">
        <f t="shared" si="12"/>
        <v>113</v>
      </c>
      <c r="U185" s="27" t="str">
        <f t="shared" si="5"/>
        <v>43.29%</v>
      </c>
      <c r="V185" s="51">
        <v>42.0</v>
      </c>
      <c r="W185" s="59" t="str">
        <f t="shared" si="32"/>
        <v>269.78%</v>
      </c>
      <c r="X185" s="30" t="str">
        <f t="shared" si="7"/>
        <v>46.25%</v>
      </c>
      <c r="Y185" s="67"/>
      <c r="Z185" s="31"/>
      <c r="AA185" s="32" t="s">
        <v>475</v>
      </c>
      <c r="AB185" s="17">
        <v>1.0</v>
      </c>
      <c r="AC185" s="33"/>
    </row>
    <row r="186">
      <c r="A186" s="47" t="s">
        <v>476</v>
      </c>
      <c r="B186" s="48">
        <v>2014.0</v>
      </c>
      <c r="C186" s="49" t="s">
        <v>37</v>
      </c>
      <c r="D186" s="48">
        <v>35.0</v>
      </c>
      <c r="E186" s="48">
        <v>40.0</v>
      </c>
      <c r="F186" s="50" t="str">
        <f t="shared" si="30"/>
        <v>37.5</v>
      </c>
      <c r="G186" s="51">
        <v>50.0</v>
      </c>
      <c r="H186" s="51">
        <v>62.0</v>
      </c>
      <c r="I186" s="52" t="str">
        <f t="shared" si="2"/>
        <v>-12</v>
      </c>
      <c r="J186" s="52" t="str">
        <f t="shared" si="31"/>
        <v>56</v>
      </c>
      <c r="K186" s="52" t="str">
        <f t="shared" si="4"/>
        <v>-18.5</v>
      </c>
      <c r="L186" s="48" t="s">
        <v>477</v>
      </c>
      <c r="M186" s="62">
        <v>1.5457418E7</v>
      </c>
      <c r="N186" s="55" t="str">
        <f t="shared" si="8"/>
        <v>15.46</v>
      </c>
      <c r="O186" s="51">
        <v>5.4445357E7</v>
      </c>
      <c r="P186" s="55" t="str">
        <f t="shared" si="9"/>
        <v>54.45</v>
      </c>
      <c r="Q186" s="36" t="str">
        <f t="shared" si="29"/>
        <v>52.20</v>
      </c>
      <c r="R186" s="63">
        <v>5.22E7</v>
      </c>
      <c r="S186" s="62">
        <v>1.06645357E8</v>
      </c>
      <c r="T186" s="58" t="str">
        <f t="shared" si="12"/>
        <v>107</v>
      </c>
      <c r="U186" s="27" t="str">
        <f t="shared" si="5"/>
        <v>48.95%</v>
      </c>
      <c r="V186" s="51">
        <v>42.0</v>
      </c>
      <c r="W186" s="59" t="str">
        <f t="shared" si="32"/>
        <v>253.92%</v>
      </c>
      <c r="X186" s="30" t="str">
        <f t="shared" si="7"/>
        <v>36.80%</v>
      </c>
      <c r="Y186" s="67"/>
      <c r="Z186" s="31"/>
      <c r="AA186" s="32" t="s">
        <v>478</v>
      </c>
      <c r="AB186" s="17">
        <v>1.0</v>
      </c>
      <c r="AC186" s="33"/>
    </row>
    <row r="187">
      <c r="A187" s="47" t="s">
        <v>479</v>
      </c>
      <c r="B187" s="48">
        <v>2014.0</v>
      </c>
      <c r="C187" s="49" t="s">
        <v>29</v>
      </c>
      <c r="D187" s="48">
        <v>53.0</v>
      </c>
      <c r="E187" s="48">
        <v>54.0</v>
      </c>
      <c r="F187" s="50" t="str">
        <f t="shared" si="30"/>
        <v>53.5</v>
      </c>
      <c r="G187" s="51">
        <v>63.0</v>
      </c>
      <c r="H187" s="51">
        <v>69.0</v>
      </c>
      <c r="I187" s="52" t="str">
        <f t="shared" si="2"/>
        <v>-6</v>
      </c>
      <c r="J187" s="52" t="str">
        <f t="shared" si="31"/>
        <v>66</v>
      </c>
      <c r="K187" s="52" t="str">
        <f t="shared" si="4"/>
        <v>-12.5</v>
      </c>
      <c r="L187" s="48" t="s">
        <v>480</v>
      </c>
      <c r="M187" s="62">
        <v>1.3319371E7</v>
      </c>
      <c r="N187" s="55" t="str">
        <f t="shared" si="8"/>
        <v>13.32</v>
      </c>
      <c r="O187" s="51">
        <v>4.7047013E7</v>
      </c>
      <c r="P187" s="55" t="str">
        <f t="shared" si="9"/>
        <v>47.05</v>
      </c>
      <c r="Q187" s="36" t="str">
        <f t="shared" si="29"/>
        <v>20.30</v>
      </c>
      <c r="R187" s="63">
        <v>2.03E7</v>
      </c>
      <c r="S187" s="62">
        <v>6.7347013E7</v>
      </c>
      <c r="T187" s="58" t="str">
        <f t="shared" si="12"/>
        <v>67</v>
      </c>
      <c r="U187" s="27" t="str">
        <f t="shared" si="5"/>
        <v>30.14%</v>
      </c>
      <c r="V187" s="51">
        <v>40.0</v>
      </c>
      <c r="W187" s="59" t="str">
        <f t="shared" si="32"/>
        <v>168.37%</v>
      </c>
      <c r="X187" s="30" t="str">
        <f t="shared" si="7"/>
        <v>33.30%</v>
      </c>
      <c r="Y187" s="67"/>
      <c r="Z187" s="31"/>
      <c r="AA187" s="32" t="s">
        <v>481</v>
      </c>
      <c r="AB187" s="17">
        <v>1.0</v>
      </c>
      <c r="AC187" s="33"/>
    </row>
    <row r="188">
      <c r="A188" s="47" t="s">
        <v>482</v>
      </c>
      <c r="B188" s="48">
        <v>2014.0</v>
      </c>
      <c r="C188" s="49" t="s">
        <v>334</v>
      </c>
      <c r="D188" s="48">
        <v>33.0</v>
      </c>
      <c r="E188" s="48">
        <v>44.0</v>
      </c>
      <c r="F188" s="50" t="str">
        <f t="shared" si="30"/>
        <v>38.5</v>
      </c>
      <c r="G188" s="51">
        <v>40.0</v>
      </c>
      <c r="H188" s="51">
        <v>51.0</v>
      </c>
      <c r="I188" s="52" t="str">
        <f t="shared" si="2"/>
        <v>-11</v>
      </c>
      <c r="J188" s="52" t="str">
        <f t="shared" si="31"/>
        <v>45.5</v>
      </c>
      <c r="K188" s="52" t="str">
        <f t="shared" si="4"/>
        <v>-7</v>
      </c>
      <c r="L188" s="48" t="s">
        <v>483</v>
      </c>
      <c r="M188" s="62">
        <v>1.6797385E7</v>
      </c>
      <c r="N188" s="55" t="str">
        <f t="shared" si="8"/>
        <v>16.80</v>
      </c>
      <c r="O188" s="51">
        <v>4.31393E7</v>
      </c>
      <c r="P188" s="55" t="str">
        <f t="shared" si="9"/>
        <v>43.14</v>
      </c>
      <c r="Q188" s="36" t="str">
        <f t="shared" si="29"/>
        <v>43.27</v>
      </c>
      <c r="R188" s="63">
        <v>4.3268783E7</v>
      </c>
      <c r="S188" s="62">
        <v>8.6408083E7</v>
      </c>
      <c r="T188" s="58" t="str">
        <f t="shared" si="12"/>
        <v>86</v>
      </c>
      <c r="U188" s="27" t="str">
        <f t="shared" si="5"/>
        <v>50.07%</v>
      </c>
      <c r="V188" s="51">
        <v>40.0</v>
      </c>
      <c r="W188" s="59" t="str">
        <f t="shared" si="32"/>
        <v>216.02%</v>
      </c>
      <c r="X188" s="30" t="str">
        <f t="shared" si="7"/>
        <v>41.99%</v>
      </c>
      <c r="Y188" s="68"/>
      <c r="Z188" s="31"/>
      <c r="AA188" s="32" t="s">
        <v>484</v>
      </c>
      <c r="AB188" s="17">
        <v>1.0</v>
      </c>
      <c r="AC188" s="33"/>
    </row>
    <row r="189">
      <c r="A189" s="47" t="s">
        <v>485</v>
      </c>
      <c r="B189" s="48">
        <v>2014.0</v>
      </c>
      <c r="C189" s="49" t="s">
        <v>334</v>
      </c>
      <c r="D189" s="48">
        <v>14.0</v>
      </c>
      <c r="E189" s="48">
        <v>31.0</v>
      </c>
      <c r="F189" s="50" t="str">
        <f t="shared" si="30"/>
        <v>22.5</v>
      </c>
      <c r="G189" s="51">
        <v>64.0</v>
      </c>
      <c r="H189" s="51">
        <v>42.0</v>
      </c>
      <c r="I189" s="52" t="str">
        <f t="shared" si="2"/>
        <v>22</v>
      </c>
      <c r="J189" s="52" t="str">
        <f t="shared" si="31"/>
        <v>53</v>
      </c>
      <c r="K189" s="52" t="str">
        <f t="shared" si="4"/>
        <v>-30.5</v>
      </c>
      <c r="L189" s="48" t="s">
        <v>117</v>
      </c>
      <c r="M189" s="62">
        <v>1.4284031E7</v>
      </c>
      <c r="N189" s="55" t="str">
        <f t="shared" si="8"/>
        <v>14.28</v>
      </c>
      <c r="O189" s="51">
        <v>4.629461E7</v>
      </c>
      <c r="P189" s="55" t="str">
        <f t="shared" si="9"/>
        <v>46.29</v>
      </c>
      <c r="Q189" s="36" t="str">
        <f t="shared" si="29"/>
        <v>80.50</v>
      </c>
      <c r="R189" s="63">
        <v>8.05E7</v>
      </c>
      <c r="S189" s="62">
        <v>1.2679461E8</v>
      </c>
      <c r="T189" s="58" t="str">
        <f t="shared" si="12"/>
        <v>127</v>
      </c>
      <c r="U189" s="27" t="str">
        <f t="shared" si="5"/>
        <v>63.49%</v>
      </c>
      <c r="V189" s="51">
        <v>40.0</v>
      </c>
      <c r="W189" s="59" t="str">
        <f t="shared" si="32"/>
        <v>316.99%</v>
      </c>
      <c r="X189" s="30" t="str">
        <f t="shared" si="7"/>
        <v>35.71%</v>
      </c>
      <c r="Y189" s="67"/>
      <c r="Z189" s="31"/>
      <c r="AA189" s="32" t="s">
        <v>486</v>
      </c>
      <c r="AB189" s="17">
        <v>1.0</v>
      </c>
      <c r="AC189" s="33"/>
    </row>
    <row r="190">
      <c r="A190" s="47" t="s">
        <v>487</v>
      </c>
      <c r="B190" s="48">
        <v>2014.0</v>
      </c>
      <c r="C190" s="49" t="s">
        <v>334</v>
      </c>
      <c r="D190" s="48">
        <v>66.0</v>
      </c>
      <c r="E190" s="48">
        <v>61.0</v>
      </c>
      <c r="F190" s="50" t="str">
        <f t="shared" si="30"/>
        <v>63.5</v>
      </c>
      <c r="G190" s="51">
        <v>47.0</v>
      </c>
      <c r="H190" s="51">
        <v>60.0</v>
      </c>
      <c r="I190" s="52" t="str">
        <f t="shared" si="2"/>
        <v>-13</v>
      </c>
      <c r="J190" s="52" t="str">
        <f t="shared" si="31"/>
        <v>53.5</v>
      </c>
      <c r="K190" s="52" t="str">
        <f t="shared" si="4"/>
        <v>10</v>
      </c>
      <c r="L190" s="53" t="s">
        <v>488</v>
      </c>
      <c r="M190" s="54">
        <v>4.389934E7</v>
      </c>
      <c r="N190" s="55" t="str">
        <f t="shared" si="8"/>
        <v>43.90</v>
      </c>
      <c r="O190" s="56">
        <v>1.266636E8</v>
      </c>
      <c r="P190" s="55" t="str">
        <f t="shared" si="9"/>
        <v>126.66</v>
      </c>
      <c r="Q190" s="36" t="str">
        <f t="shared" si="29"/>
        <v>332.20</v>
      </c>
      <c r="R190" s="57">
        <v>3.322E8</v>
      </c>
      <c r="S190" s="54">
        <v>4.588636E8</v>
      </c>
      <c r="T190" s="58" t="str">
        <f t="shared" si="12"/>
        <v>459</v>
      </c>
      <c r="U190" s="27" t="str">
        <f t="shared" si="5"/>
        <v>72.40%</v>
      </c>
      <c r="V190" s="56">
        <v>40.0</v>
      </c>
      <c r="W190" s="59" t="str">
        <f t="shared" si="32"/>
        <v>1147.16%</v>
      </c>
      <c r="X190" s="30" t="str">
        <f t="shared" si="7"/>
        <v>109.75%</v>
      </c>
      <c r="Y190" s="67"/>
      <c r="Z190" s="31"/>
      <c r="AA190" s="32" t="s">
        <v>489</v>
      </c>
      <c r="AB190" s="17">
        <v>1.0</v>
      </c>
      <c r="AC190" s="33"/>
    </row>
    <row r="191">
      <c r="A191" s="47" t="s">
        <v>490</v>
      </c>
      <c r="B191" s="48">
        <v>2014.0</v>
      </c>
      <c r="C191" s="49" t="s">
        <v>334</v>
      </c>
      <c r="D191" s="48">
        <v>17.0</v>
      </c>
      <c r="E191" s="48">
        <v>36.0</v>
      </c>
      <c r="F191" s="50" t="str">
        <f t="shared" si="30"/>
        <v>26.5</v>
      </c>
      <c r="G191" s="51">
        <v>34.0</v>
      </c>
      <c r="H191" s="51">
        <v>30.0</v>
      </c>
      <c r="I191" s="52" t="str">
        <f t="shared" si="2"/>
        <v>4</v>
      </c>
      <c r="J191" s="52" t="str">
        <f t="shared" si="31"/>
        <v>32</v>
      </c>
      <c r="K191" s="52" t="str">
        <f t="shared" si="4"/>
        <v>-5.5</v>
      </c>
      <c r="L191" s="48" t="s">
        <v>331</v>
      </c>
      <c r="M191" s="62">
        <v>1.4608152E7</v>
      </c>
      <c r="N191" s="55" t="str">
        <f t="shared" si="8"/>
        <v>14.61</v>
      </c>
      <c r="O191" s="51">
        <v>3.8543473E7</v>
      </c>
      <c r="P191" s="55" t="str">
        <f t="shared" si="9"/>
        <v>38.54</v>
      </c>
      <c r="Q191" s="36" t="str">
        <f t="shared" si="29"/>
        <v>87.53</v>
      </c>
      <c r="R191" s="63">
        <v>8.7526036E7</v>
      </c>
      <c r="S191" s="62">
        <v>1.26069509E8</v>
      </c>
      <c r="T191" s="58" t="str">
        <f t="shared" si="12"/>
        <v>126</v>
      </c>
      <c r="U191" s="27" t="str">
        <f t="shared" si="5"/>
        <v>69.43%</v>
      </c>
      <c r="V191" s="51">
        <v>40.0</v>
      </c>
      <c r="W191" s="59" t="str">
        <f t="shared" si="32"/>
        <v>315.17%</v>
      </c>
      <c r="X191" s="30" t="str">
        <f t="shared" si="7"/>
        <v>36.52%</v>
      </c>
      <c r="Y191" s="67"/>
      <c r="Z191" s="31"/>
      <c r="AA191" s="32" t="s">
        <v>491</v>
      </c>
      <c r="AB191" s="17">
        <v>1.0</v>
      </c>
      <c r="AC191" s="33"/>
    </row>
    <row r="192">
      <c r="A192" s="47" t="s">
        <v>492</v>
      </c>
      <c r="B192" s="48">
        <v>2014.0</v>
      </c>
      <c r="C192" s="49" t="s">
        <v>334</v>
      </c>
      <c r="D192" s="48">
        <v>23.0</v>
      </c>
      <c r="E192" s="48">
        <v>39.0</v>
      </c>
      <c r="F192" s="50" t="str">
        <f t="shared" si="30"/>
        <v>31.0</v>
      </c>
      <c r="G192" s="51">
        <v>57.0</v>
      </c>
      <c r="H192" s="51">
        <v>51.0</v>
      </c>
      <c r="I192" s="52" t="str">
        <f t="shared" si="2"/>
        <v>6</v>
      </c>
      <c r="J192" s="52" t="str">
        <f t="shared" si="31"/>
        <v>54</v>
      </c>
      <c r="K192" s="52" t="str">
        <f t="shared" si="4"/>
        <v>-23</v>
      </c>
      <c r="L192" s="48" t="s">
        <v>493</v>
      </c>
      <c r="M192" s="62">
        <v>2.4763752E7</v>
      </c>
      <c r="N192" s="55" t="str">
        <f t="shared" si="8"/>
        <v>24.76</v>
      </c>
      <c r="O192" s="51">
        <v>8.3911193E7</v>
      </c>
      <c r="P192" s="55" t="str">
        <f t="shared" si="9"/>
        <v>83.91</v>
      </c>
      <c r="Q192" s="36" t="str">
        <f t="shared" si="29"/>
        <v>112.87</v>
      </c>
      <c r="R192" s="63">
        <v>1.1287E8</v>
      </c>
      <c r="S192" s="62">
        <v>1.96781193E8</v>
      </c>
      <c r="T192" s="58" t="str">
        <f t="shared" si="12"/>
        <v>197</v>
      </c>
      <c r="U192" s="27" t="str">
        <f t="shared" si="5"/>
        <v>57.36%</v>
      </c>
      <c r="V192" s="51">
        <v>40.0</v>
      </c>
      <c r="W192" s="59" t="str">
        <f t="shared" si="32"/>
        <v>491.95%</v>
      </c>
      <c r="X192" s="30" t="str">
        <f t="shared" si="7"/>
        <v>61.91%</v>
      </c>
      <c r="Y192" s="67"/>
      <c r="Z192" s="31"/>
      <c r="AA192" s="32" t="s">
        <v>494</v>
      </c>
      <c r="AB192" s="17">
        <v>1.0</v>
      </c>
      <c r="AC192" s="33"/>
    </row>
    <row r="193">
      <c r="A193" s="47" t="s">
        <v>495</v>
      </c>
      <c r="B193" s="48">
        <v>2014.0</v>
      </c>
      <c r="C193" s="49" t="s">
        <v>37</v>
      </c>
      <c r="D193" s="48">
        <v>29.0</v>
      </c>
      <c r="E193" s="48">
        <v>36.0</v>
      </c>
      <c r="F193" s="50" t="str">
        <f t="shared" si="30"/>
        <v>32.5</v>
      </c>
      <c r="G193" s="51">
        <v>38.0</v>
      </c>
      <c r="H193" s="51">
        <v>56.0</v>
      </c>
      <c r="I193" s="52" t="str">
        <f t="shared" si="2"/>
        <v>-18</v>
      </c>
      <c r="J193" s="52" t="str">
        <f t="shared" si="31"/>
        <v>47</v>
      </c>
      <c r="K193" s="52" t="str">
        <f t="shared" si="4"/>
        <v>-14.5</v>
      </c>
      <c r="L193" s="48" t="s">
        <v>117</v>
      </c>
      <c r="M193" s="62">
        <v>3.6111775E7</v>
      </c>
      <c r="N193" s="55" t="str">
        <f t="shared" si="8"/>
        <v>36.11</v>
      </c>
      <c r="O193" s="51">
        <v>8.620801E7</v>
      </c>
      <c r="P193" s="55" t="str">
        <f t="shared" si="9"/>
        <v>86.21</v>
      </c>
      <c r="Q193" s="36" t="str">
        <f t="shared" si="29"/>
        <v>83.63</v>
      </c>
      <c r="R193" s="63">
        <v>8.3629E7</v>
      </c>
      <c r="S193" s="62">
        <v>1.6983701E8</v>
      </c>
      <c r="T193" s="58" t="str">
        <f t="shared" si="12"/>
        <v>170</v>
      </c>
      <c r="U193" s="27" t="str">
        <f t="shared" si="5"/>
        <v>49.24%</v>
      </c>
      <c r="V193" s="51">
        <v>40.0</v>
      </c>
      <c r="W193" s="59" t="str">
        <f t="shared" si="32"/>
        <v>424.59%</v>
      </c>
      <c r="X193" s="30" t="str">
        <f t="shared" si="7"/>
        <v>90.28%</v>
      </c>
      <c r="Y193" s="67"/>
      <c r="Z193" s="31"/>
      <c r="AA193" s="32" t="s">
        <v>496</v>
      </c>
      <c r="AB193" s="17">
        <v>1.0</v>
      </c>
      <c r="AC193" s="33"/>
    </row>
    <row r="194">
      <c r="A194" s="47" t="s">
        <v>497</v>
      </c>
      <c r="B194" s="48">
        <v>2014.0</v>
      </c>
      <c r="C194" s="49" t="s">
        <v>37</v>
      </c>
      <c r="D194" s="48">
        <v>67.0</v>
      </c>
      <c r="E194" s="48">
        <v>58.0</v>
      </c>
      <c r="F194" s="50" t="str">
        <f t="shared" si="30"/>
        <v>62.5</v>
      </c>
      <c r="G194" s="51">
        <v>73.0</v>
      </c>
      <c r="H194" s="51">
        <v>54.0</v>
      </c>
      <c r="I194" s="52" t="str">
        <f t="shared" si="2"/>
        <v>19</v>
      </c>
      <c r="J194" s="52" t="str">
        <f t="shared" si="31"/>
        <v>63.5</v>
      </c>
      <c r="K194" s="52" t="str">
        <f t="shared" si="4"/>
        <v>-1</v>
      </c>
      <c r="L194" s="48" t="s">
        <v>498</v>
      </c>
      <c r="M194" s="62">
        <v>1.5873397E7</v>
      </c>
      <c r="N194" s="55" t="str">
        <f t="shared" si="8"/>
        <v>15.87</v>
      </c>
      <c r="O194" s="51">
        <v>4.2024533E7</v>
      </c>
      <c r="P194" s="55" t="str">
        <f t="shared" si="9"/>
        <v>42.02</v>
      </c>
      <c r="Q194" s="36" t="str">
        <f t="shared" si="29"/>
        <v>10.40</v>
      </c>
      <c r="R194" s="63">
        <v>1.04E7</v>
      </c>
      <c r="S194" s="62">
        <v>5.2424533E7</v>
      </c>
      <c r="T194" s="58" t="str">
        <f t="shared" si="12"/>
        <v>52</v>
      </c>
      <c r="U194" s="27" t="str">
        <f t="shared" si="5"/>
        <v>19.84%</v>
      </c>
      <c r="V194" s="51">
        <v>36.0</v>
      </c>
      <c r="W194" s="59" t="str">
        <f t="shared" si="32"/>
        <v>145.62%</v>
      </c>
      <c r="X194" s="30" t="str">
        <f t="shared" si="7"/>
        <v>44.09%</v>
      </c>
      <c r="Y194" s="67"/>
      <c r="Z194" s="31"/>
      <c r="AA194" s="32" t="s">
        <v>499</v>
      </c>
      <c r="AB194" s="17">
        <v>1.0</v>
      </c>
      <c r="AC194" s="33"/>
    </row>
    <row r="195">
      <c r="A195" s="47" t="s">
        <v>500</v>
      </c>
      <c r="B195" s="48">
        <v>2014.0</v>
      </c>
      <c r="C195" s="49" t="s">
        <v>29</v>
      </c>
      <c r="D195" s="48">
        <v>63.0</v>
      </c>
      <c r="E195" s="48">
        <v>56.0</v>
      </c>
      <c r="F195" s="50" t="str">
        <f t="shared" si="30"/>
        <v>59.5</v>
      </c>
      <c r="G195" s="51">
        <v>68.0</v>
      </c>
      <c r="H195" s="51">
        <v>67.0</v>
      </c>
      <c r="I195" s="52" t="str">
        <f t="shared" si="2"/>
        <v>1</v>
      </c>
      <c r="J195" s="52" t="str">
        <f t="shared" si="31"/>
        <v>67.5</v>
      </c>
      <c r="K195" s="52" t="str">
        <f t="shared" si="4"/>
        <v>-8</v>
      </c>
      <c r="L195" s="53" t="s">
        <v>501</v>
      </c>
      <c r="M195" s="54">
        <v>3.2512804E7</v>
      </c>
      <c r="N195" s="55" t="str">
        <f t="shared" si="8"/>
        <v>32.51</v>
      </c>
      <c r="O195" s="56">
        <v>1.02427862E8</v>
      </c>
      <c r="P195" s="55" t="str">
        <f t="shared" si="9"/>
        <v>102.43</v>
      </c>
      <c r="Q195" s="36" t="str">
        <f t="shared" si="29"/>
        <v>238.32</v>
      </c>
      <c r="R195" s="57">
        <v>2.38322778E8</v>
      </c>
      <c r="S195" s="54">
        <v>3.4075064E8</v>
      </c>
      <c r="T195" s="58" t="str">
        <f t="shared" si="12"/>
        <v>341</v>
      </c>
      <c r="U195" s="27" t="str">
        <f t="shared" si="5"/>
        <v>69.94%</v>
      </c>
      <c r="V195" s="56">
        <v>34.0</v>
      </c>
      <c r="W195" s="59" t="str">
        <f t="shared" si="32"/>
        <v>1002.21%</v>
      </c>
      <c r="X195" s="30" t="str">
        <f t="shared" si="7"/>
        <v>95.63%</v>
      </c>
      <c r="Y195" s="67"/>
      <c r="Z195" s="31"/>
      <c r="AA195" s="32" t="s">
        <v>502</v>
      </c>
      <c r="AB195" s="17">
        <v>1.0</v>
      </c>
      <c r="AC195" s="33"/>
    </row>
    <row r="196">
      <c r="A196" s="47" t="s">
        <v>503</v>
      </c>
      <c r="B196" s="48">
        <v>2014.0</v>
      </c>
      <c r="C196" s="49" t="s">
        <v>29</v>
      </c>
      <c r="D196" s="48">
        <v>28.0</v>
      </c>
      <c r="E196" s="48">
        <v>40.0</v>
      </c>
      <c r="F196" s="50" t="str">
        <f t="shared" si="30"/>
        <v>34.0</v>
      </c>
      <c r="G196" s="51">
        <v>42.0</v>
      </c>
      <c r="H196" s="51">
        <v>59.0</v>
      </c>
      <c r="I196" s="52" t="str">
        <f t="shared" si="2"/>
        <v>-17</v>
      </c>
      <c r="J196" s="52" t="str">
        <f t="shared" si="31"/>
        <v>50.5</v>
      </c>
      <c r="K196" s="52" t="str">
        <f t="shared" si="4"/>
        <v>-16.5</v>
      </c>
      <c r="L196" s="67"/>
      <c r="M196" s="62">
        <v>9740471.0</v>
      </c>
      <c r="N196" s="55" t="str">
        <f t="shared" si="8"/>
        <v>9.74</v>
      </c>
      <c r="O196" s="51">
        <v>3.0477122E7</v>
      </c>
      <c r="P196" s="55" t="str">
        <f t="shared" si="9"/>
        <v>30.48</v>
      </c>
      <c r="Q196" s="36" t="str">
        <f t="shared" si="29"/>
        <v>57.36</v>
      </c>
      <c r="R196" s="63">
        <v>5.7360693E7</v>
      </c>
      <c r="S196" s="62">
        <v>8.7937815E7</v>
      </c>
      <c r="T196" s="58" t="str">
        <f t="shared" si="12"/>
        <v>88</v>
      </c>
      <c r="U196" s="27" t="str">
        <f t="shared" si="5"/>
        <v>65.23%</v>
      </c>
      <c r="V196" s="51">
        <v>30.0</v>
      </c>
      <c r="W196" s="59" t="str">
        <f t="shared" si="32"/>
        <v>293.13%</v>
      </c>
      <c r="X196" s="30" t="str">
        <f t="shared" si="7"/>
        <v>32.47%</v>
      </c>
      <c r="Y196" s="67"/>
      <c r="Z196" s="31"/>
      <c r="AA196" s="32" t="s">
        <v>504</v>
      </c>
      <c r="AB196" s="17">
        <v>1.0</v>
      </c>
      <c r="AC196" s="33"/>
    </row>
    <row r="197">
      <c r="A197" s="66" t="s">
        <v>505</v>
      </c>
      <c r="B197" s="48">
        <v>2014.0</v>
      </c>
      <c r="C197" s="48" t="s">
        <v>29</v>
      </c>
      <c r="D197" s="48">
        <v>9.0</v>
      </c>
      <c r="E197" s="48">
        <v>30.0</v>
      </c>
      <c r="F197" s="50" t="str">
        <f t="shared" si="30"/>
        <v>19.5</v>
      </c>
      <c r="G197" s="51">
        <v>57.0</v>
      </c>
      <c r="H197" s="51">
        <v>58.0</v>
      </c>
      <c r="I197" s="52" t="str">
        <f t="shared" si="2"/>
        <v>-1</v>
      </c>
      <c r="J197" s="52" t="str">
        <f t="shared" si="31"/>
        <v>57.5</v>
      </c>
      <c r="K197" s="52" t="str">
        <f t="shared" si="4"/>
        <v>-38</v>
      </c>
      <c r="L197" s="48" t="s">
        <v>61</v>
      </c>
      <c r="M197" s="62">
        <v>3921742.0</v>
      </c>
      <c r="N197" s="55" t="str">
        <f t="shared" si="8"/>
        <v>3.92</v>
      </c>
      <c r="O197" s="51">
        <v>7791979.0</v>
      </c>
      <c r="P197" s="55" t="str">
        <f t="shared" si="9"/>
        <v>7.79</v>
      </c>
      <c r="Q197" s="36" t="str">
        <f t="shared" si="29"/>
        <v>7.60</v>
      </c>
      <c r="R197" s="63">
        <v>7600000.0</v>
      </c>
      <c r="S197" s="62">
        <v>1.5391979E7</v>
      </c>
      <c r="T197" s="58" t="str">
        <f t="shared" si="12"/>
        <v>15</v>
      </c>
      <c r="U197" s="27" t="str">
        <f t="shared" si="5"/>
        <v>49.38%</v>
      </c>
      <c r="V197" s="51">
        <v>30.0</v>
      </c>
      <c r="W197" s="59" t="str">
        <f t="shared" si="32"/>
        <v>51.31%</v>
      </c>
      <c r="X197" s="30" t="str">
        <f t="shared" si="7"/>
        <v>13.07%</v>
      </c>
      <c r="Y197" s="67"/>
      <c r="Z197" s="31"/>
      <c r="AA197" s="32" t="s">
        <v>506</v>
      </c>
      <c r="AB197" s="17">
        <v>1.0</v>
      </c>
      <c r="AC197" s="33"/>
    </row>
    <row r="198">
      <c r="A198" s="47" t="s">
        <v>507</v>
      </c>
      <c r="B198" s="48">
        <v>2014.0</v>
      </c>
      <c r="C198" s="49" t="s">
        <v>126</v>
      </c>
      <c r="D198" s="48">
        <v>80.0</v>
      </c>
      <c r="E198" s="48">
        <v>71.0</v>
      </c>
      <c r="F198" s="50" t="str">
        <f t="shared" si="30"/>
        <v>75.5</v>
      </c>
      <c r="G198" s="51">
        <v>70.0</v>
      </c>
      <c r="H198" s="51">
        <v>71.0</v>
      </c>
      <c r="I198" s="52" t="str">
        <f t="shared" si="2"/>
        <v>-1</v>
      </c>
      <c r="J198" s="52" t="str">
        <f t="shared" si="31"/>
        <v>70.5</v>
      </c>
      <c r="K198" s="52" t="str">
        <f t="shared" si="4"/>
        <v>5</v>
      </c>
      <c r="L198" s="48" t="s">
        <v>508</v>
      </c>
      <c r="M198" s="62">
        <v>1.3585915E7</v>
      </c>
      <c r="N198" s="55" t="str">
        <f t="shared" si="8"/>
        <v>13.59</v>
      </c>
      <c r="O198" s="51">
        <v>3.07031E7</v>
      </c>
      <c r="P198" s="55" t="str">
        <f t="shared" si="9"/>
        <v>30.70</v>
      </c>
      <c r="Q198" s="36" t="str">
        <f t="shared" si="29"/>
        <v>1.21</v>
      </c>
      <c r="R198" s="63">
        <v>1208498.0</v>
      </c>
      <c r="S198" s="62">
        <v>3.1911598E7</v>
      </c>
      <c r="T198" s="58" t="str">
        <f t="shared" si="12"/>
        <v>32</v>
      </c>
      <c r="U198" s="27" t="str">
        <f t="shared" si="5"/>
        <v>3.79%</v>
      </c>
      <c r="V198" s="51">
        <v>30.0</v>
      </c>
      <c r="W198" s="59" t="str">
        <f t="shared" si="32"/>
        <v>106.37%</v>
      </c>
      <c r="X198" s="30" t="str">
        <f t="shared" si="7"/>
        <v>45.29%</v>
      </c>
      <c r="Y198" s="67"/>
      <c r="Z198" s="31"/>
      <c r="AA198" s="32" t="s">
        <v>509</v>
      </c>
      <c r="AB198" s="17">
        <v>1.0</v>
      </c>
      <c r="AC198" s="33"/>
    </row>
    <row r="199">
      <c r="A199" s="47" t="s">
        <v>510</v>
      </c>
      <c r="B199" s="48">
        <v>2014.0</v>
      </c>
      <c r="C199" s="49" t="s">
        <v>29</v>
      </c>
      <c r="D199" s="48">
        <v>66.0</v>
      </c>
      <c r="E199" s="48">
        <v>57.0</v>
      </c>
      <c r="F199" s="50" t="str">
        <f t="shared" si="30"/>
        <v>61.5</v>
      </c>
      <c r="G199" s="51">
        <v>54.0</v>
      </c>
      <c r="H199" s="51">
        <v>66.0</v>
      </c>
      <c r="I199" s="52" t="str">
        <f t="shared" si="2"/>
        <v>-12</v>
      </c>
      <c r="J199" s="52" t="str">
        <f t="shared" si="31"/>
        <v>60</v>
      </c>
      <c r="K199" s="52" t="str">
        <f t="shared" si="4"/>
        <v>1.5</v>
      </c>
      <c r="L199" s="48" t="s">
        <v>437</v>
      </c>
      <c r="M199" s="62">
        <v>1.275878E7</v>
      </c>
      <c r="N199" s="55" t="str">
        <f t="shared" si="8"/>
        <v>12.76</v>
      </c>
      <c r="O199" s="51">
        <v>2.63076E7</v>
      </c>
      <c r="P199" s="55" t="str">
        <f t="shared" si="9"/>
        <v>26.31</v>
      </c>
      <c r="Q199" s="36" t="str">
        <f t="shared" si="29"/>
        <v>26.87</v>
      </c>
      <c r="R199" s="63">
        <v>2.6874E7</v>
      </c>
      <c r="S199" s="62">
        <v>5.31816E7</v>
      </c>
      <c r="T199" s="58" t="str">
        <f t="shared" si="12"/>
        <v>53</v>
      </c>
      <c r="U199" s="27" t="str">
        <f t="shared" si="5"/>
        <v>50.53%</v>
      </c>
      <c r="V199" s="51">
        <v>28.0</v>
      </c>
      <c r="W199" s="59" t="str">
        <f t="shared" si="32"/>
        <v>189.93%</v>
      </c>
      <c r="X199" s="30" t="str">
        <f t="shared" si="7"/>
        <v>45.57%</v>
      </c>
      <c r="Y199" s="68"/>
      <c r="Z199" s="31"/>
      <c r="AA199" s="32" t="s">
        <v>511</v>
      </c>
      <c r="AB199" s="17">
        <v>1.0</v>
      </c>
      <c r="AC199" s="33"/>
    </row>
    <row r="200">
      <c r="A200" s="47" t="s">
        <v>512</v>
      </c>
      <c r="B200" s="48">
        <v>2014.0</v>
      </c>
      <c r="C200" s="49" t="s">
        <v>29</v>
      </c>
      <c r="D200" s="48">
        <v>62.0</v>
      </c>
      <c r="E200" s="48">
        <v>54.0</v>
      </c>
      <c r="F200" s="50" t="str">
        <f t="shared" si="30"/>
        <v>58.0</v>
      </c>
      <c r="G200" s="51">
        <v>60.0</v>
      </c>
      <c r="H200" s="51">
        <v>54.0</v>
      </c>
      <c r="I200" s="52" t="str">
        <f t="shared" si="2"/>
        <v>6</v>
      </c>
      <c r="J200" s="52" t="str">
        <f t="shared" si="31"/>
        <v>57</v>
      </c>
      <c r="K200" s="52" t="str">
        <f t="shared" si="4"/>
        <v>1</v>
      </c>
      <c r="L200" s="48" t="s">
        <v>513</v>
      </c>
      <c r="M200" s="62">
        <v>1.836023E7</v>
      </c>
      <c r="N200" s="55" t="str">
        <f t="shared" si="8"/>
        <v>18.36</v>
      </c>
      <c r="O200" s="51">
        <v>6.6954149E7</v>
      </c>
      <c r="P200" s="55" t="str">
        <f t="shared" si="9"/>
        <v>66.95</v>
      </c>
      <c r="Q200" s="36" t="str">
        <f t="shared" si="29"/>
        <v>33.70</v>
      </c>
      <c r="R200" s="63">
        <v>3.37E7</v>
      </c>
      <c r="S200" s="62">
        <v>1.00654E8</v>
      </c>
      <c r="T200" s="58" t="str">
        <f t="shared" si="12"/>
        <v>101</v>
      </c>
      <c r="U200" s="27" t="str">
        <f t="shared" si="5"/>
        <v>33.48%</v>
      </c>
      <c r="V200" s="51">
        <v>28.0</v>
      </c>
      <c r="W200" s="59" t="str">
        <f t="shared" si="32"/>
        <v>359.48%</v>
      </c>
      <c r="X200" s="30" t="str">
        <f t="shared" si="7"/>
        <v>65.57%</v>
      </c>
      <c r="Y200" s="68"/>
      <c r="Z200" s="31"/>
      <c r="AA200" s="32" t="s">
        <v>514</v>
      </c>
      <c r="AB200" s="17">
        <v>1.0</v>
      </c>
      <c r="AC200" s="33"/>
    </row>
    <row r="201">
      <c r="A201" s="47" t="s">
        <v>515</v>
      </c>
      <c r="B201" s="48">
        <v>2014.0</v>
      </c>
      <c r="C201" s="49" t="s">
        <v>334</v>
      </c>
      <c r="D201" s="48">
        <v>28.0</v>
      </c>
      <c r="E201" s="48">
        <v>40.0</v>
      </c>
      <c r="F201" s="50" t="str">
        <f t="shared" si="30"/>
        <v>34.0</v>
      </c>
      <c r="G201" s="51">
        <v>44.0</v>
      </c>
      <c r="H201" s="51">
        <v>57.0</v>
      </c>
      <c r="I201" s="52" t="str">
        <f t="shared" si="2"/>
        <v>-13</v>
      </c>
      <c r="J201" s="52" t="str">
        <f t="shared" si="31"/>
        <v>50.5</v>
      </c>
      <c r="K201" s="52" t="str">
        <f t="shared" si="4"/>
        <v>-16.5</v>
      </c>
      <c r="L201" s="48" t="s">
        <v>516</v>
      </c>
      <c r="M201" s="62">
        <v>1.2242218E7</v>
      </c>
      <c r="N201" s="55" t="str">
        <f t="shared" si="8"/>
        <v>12.24</v>
      </c>
      <c r="O201" s="51">
        <v>3.0697999E7</v>
      </c>
      <c r="P201" s="55" t="str">
        <f t="shared" si="9"/>
        <v>30.70</v>
      </c>
      <c r="Q201" s="36" t="str">
        <f t="shared" si="29"/>
        <v>21.90</v>
      </c>
      <c r="R201" s="63">
        <v>2.19E7</v>
      </c>
      <c r="S201" s="62">
        <v>5.2597999E7</v>
      </c>
      <c r="T201" s="58" t="str">
        <f t="shared" si="12"/>
        <v>53</v>
      </c>
      <c r="U201" s="27" t="str">
        <f t="shared" si="5"/>
        <v>41.64%</v>
      </c>
      <c r="V201" s="51">
        <v>28.0</v>
      </c>
      <c r="W201" s="59" t="str">
        <f t="shared" si="32"/>
        <v>187.85%</v>
      </c>
      <c r="X201" s="30" t="str">
        <f t="shared" si="7"/>
        <v>43.72%</v>
      </c>
      <c r="Y201" s="68"/>
      <c r="Z201" s="31"/>
      <c r="AA201" s="32" t="s">
        <v>517</v>
      </c>
      <c r="AB201" s="17">
        <v>1.0</v>
      </c>
      <c r="AC201" s="33"/>
    </row>
    <row r="202">
      <c r="A202" s="47" t="s">
        <v>518</v>
      </c>
      <c r="B202" s="48">
        <v>2014.0</v>
      </c>
      <c r="C202" s="49" t="s">
        <v>29</v>
      </c>
      <c r="D202" s="48">
        <v>8.0</v>
      </c>
      <c r="E202" s="48">
        <v>29.0</v>
      </c>
      <c r="F202" s="50" t="str">
        <f t="shared" si="30"/>
        <v>18.5</v>
      </c>
      <c r="G202" s="51">
        <v>60.0</v>
      </c>
      <c r="H202" s="51">
        <v>48.0</v>
      </c>
      <c r="I202" s="52" t="str">
        <f t="shared" si="2"/>
        <v>12</v>
      </c>
      <c r="J202" s="52" t="str">
        <f t="shared" si="31"/>
        <v>54</v>
      </c>
      <c r="K202" s="52" t="str">
        <f t="shared" si="4"/>
        <v>-35.5</v>
      </c>
      <c r="L202" s="48" t="s">
        <v>519</v>
      </c>
      <c r="M202" s="62">
        <v>1.0003827E7</v>
      </c>
      <c r="N202" s="55" t="str">
        <f t="shared" si="8"/>
        <v>10.00</v>
      </c>
      <c r="O202" s="51">
        <v>2.6766213E7</v>
      </c>
      <c r="P202" s="55" t="str">
        <f t="shared" si="9"/>
        <v>26.77</v>
      </c>
      <c r="Q202" s="36" t="str">
        <f t="shared" si="29"/>
        <v>9.16</v>
      </c>
      <c r="R202" s="63">
        <v>9160000.0</v>
      </c>
      <c r="S202" s="62">
        <v>3.5926213E7</v>
      </c>
      <c r="T202" s="58" t="str">
        <f t="shared" si="12"/>
        <v>36</v>
      </c>
      <c r="U202" s="27" t="str">
        <f t="shared" si="5"/>
        <v>25.50%</v>
      </c>
      <c r="V202" s="51">
        <v>26.0</v>
      </c>
      <c r="W202" s="59" t="str">
        <f t="shared" si="32"/>
        <v>138.18%</v>
      </c>
      <c r="X202" s="30" t="str">
        <f t="shared" si="7"/>
        <v>38.48%</v>
      </c>
      <c r="Y202" s="67"/>
      <c r="Z202" s="31"/>
      <c r="AA202" s="32" t="s">
        <v>520</v>
      </c>
      <c r="AB202" s="17">
        <v>1.0</v>
      </c>
      <c r="AC202" s="33"/>
    </row>
    <row r="203">
      <c r="A203" s="47" t="s">
        <v>521</v>
      </c>
      <c r="B203" s="48">
        <v>2014.0</v>
      </c>
      <c r="C203" s="49" t="s">
        <v>29</v>
      </c>
      <c r="D203" s="48">
        <v>36.0</v>
      </c>
      <c r="E203" s="48">
        <v>47.0</v>
      </c>
      <c r="F203" s="50" t="str">
        <f t="shared" si="30"/>
        <v>41.5</v>
      </c>
      <c r="G203" s="51">
        <v>57.0</v>
      </c>
      <c r="H203" s="51">
        <v>61.0</v>
      </c>
      <c r="I203" s="52" t="str">
        <f t="shared" si="2"/>
        <v>-4</v>
      </c>
      <c r="J203" s="52" t="str">
        <f t="shared" si="31"/>
        <v>59</v>
      </c>
      <c r="K203" s="52" t="str">
        <f t="shared" si="4"/>
        <v>-17.5</v>
      </c>
      <c r="L203" s="48" t="s">
        <v>522</v>
      </c>
      <c r="M203" s="62">
        <v>1.2305016E7</v>
      </c>
      <c r="N203" s="55" t="str">
        <f t="shared" si="8"/>
        <v>12.31</v>
      </c>
      <c r="O203" s="51">
        <v>4.5090374E7</v>
      </c>
      <c r="P203" s="55" t="str">
        <f t="shared" si="9"/>
        <v>45.09</v>
      </c>
      <c r="Q203" s="36" t="str">
        <f t="shared" si="29"/>
        <v>21.89</v>
      </c>
      <c r="R203" s="63">
        <v>2.1890082E7</v>
      </c>
      <c r="S203" s="62">
        <v>6.6980456E7</v>
      </c>
      <c r="T203" s="58" t="str">
        <f t="shared" si="12"/>
        <v>67</v>
      </c>
      <c r="U203" s="27" t="str">
        <f t="shared" si="5"/>
        <v>32.68%</v>
      </c>
      <c r="V203" s="51">
        <v>25.0</v>
      </c>
      <c r="W203" s="59" t="str">
        <f t="shared" si="32"/>
        <v>267.92%</v>
      </c>
      <c r="X203" s="30" t="str">
        <f t="shared" si="7"/>
        <v>49.22%</v>
      </c>
      <c r="Y203" s="67"/>
      <c r="Z203" s="31"/>
      <c r="AA203" s="32" t="s">
        <v>523</v>
      </c>
      <c r="AB203" s="17">
        <v>1.0</v>
      </c>
      <c r="AC203" s="33"/>
    </row>
    <row r="204">
      <c r="A204" s="47" t="s">
        <v>524</v>
      </c>
      <c r="B204" s="48">
        <v>2014.0</v>
      </c>
      <c r="C204" s="49" t="s">
        <v>126</v>
      </c>
      <c r="D204" s="48">
        <v>62.0</v>
      </c>
      <c r="E204" s="48">
        <v>56.0</v>
      </c>
      <c r="F204" s="50" t="str">
        <f t="shared" si="30"/>
        <v>59.0</v>
      </c>
      <c r="G204" s="51">
        <v>70.0</v>
      </c>
      <c r="H204" s="51">
        <v>71.0</v>
      </c>
      <c r="I204" s="52" t="str">
        <f t="shared" si="2"/>
        <v>-1</v>
      </c>
      <c r="J204" s="52" t="str">
        <f t="shared" si="31"/>
        <v>70.5</v>
      </c>
      <c r="K204" s="52" t="str">
        <f t="shared" si="4"/>
        <v>-11.5</v>
      </c>
      <c r="L204" s="48" t="s">
        <v>525</v>
      </c>
      <c r="M204" s="62">
        <v>1.0515659E7</v>
      </c>
      <c r="N204" s="55" t="str">
        <f t="shared" si="8"/>
        <v>10.52</v>
      </c>
      <c r="O204" s="51">
        <v>3.6457627E7</v>
      </c>
      <c r="P204" s="55" t="str">
        <f t="shared" si="9"/>
        <v>36.46</v>
      </c>
      <c r="Q204" s="36" t="str">
        <f t="shared" si="29"/>
        <v>1.85</v>
      </c>
      <c r="R204" s="63">
        <v>1850000.0</v>
      </c>
      <c r="S204" s="62">
        <v>3.8307627E7</v>
      </c>
      <c r="T204" s="58" t="str">
        <f t="shared" si="12"/>
        <v>38</v>
      </c>
      <c r="U204" s="27" t="str">
        <f t="shared" si="5"/>
        <v>4.83%</v>
      </c>
      <c r="V204" s="51">
        <v>25.0</v>
      </c>
      <c r="W204" s="59" t="str">
        <f t="shared" si="32"/>
        <v>153.23%</v>
      </c>
      <c r="X204" s="30" t="str">
        <f t="shared" si="7"/>
        <v>42.06%</v>
      </c>
      <c r="Y204" s="67"/>
      <c r="Z204" s="31"/>
      <c r="AA204" s="32" t="s">
        <v>526</v>
      </c>
      <c r="AB204" s="17">
        <v>1.0</v>
      </c>
      <c r="AC204" s="33"/>
    </row>
    <row r="205">
      <c r="A205" s="47" t="s">
        <v>527</v>
      </c>
      <c r="B205" s="48">
        <v>2014.0</v>
      </c>
      <c r="C205" s="49" t="s">
        <v>334</v>
      </c>
      <c r="D205" s="48">
        <v>61.0</v>
      </c>
      <c r="E205" s="48">
        <v>54.0</v>
      </c>
      <c r="F205" s="50" t="str">
        <f t="shared" si="30"/>
        <v>57.5</v>
      </c>
      <c r="G205" s="51">
        <v>66.0</v>
      </c>
      <c r="H205" s="51">
        <v>66.0</v>
      </c>
      <c r="I205" s="52" t="str">
        <f t="shared" si="2"/>
        <v>0</v>
      </c>
      <c r="J205" s="52" t="str">
        <f t="shared" si="31"/>
        <v>66</v>
      </c>
      <c r="K205" s="52" t="str">
        <f t="shared" si="4"/>
        <v>-8.5</v>
      </c>
      <c r="L205" s="48" t="s">
        <v>528</v>
      </c>
      <c r="M205" s="62">
        <v>9783603.0</v>
      </c>
      <c r="N205" s="55" t="str">
        <f t="shared" si="8"/>
        <v>9.78</v>
      </c>
      <c r="O205" s="51">
        <v>2.8842237E7</v>
      </c>
      <c r="P205" s="55" t="str">
        <f t="shared" si="9"/>
        <v>28.84</v>
      </c>
      <c r="Q205" s="36" t="str">
        <f t="shared" si="29"/>
        <v>0.62</v>
      </c>
      <c r="R205" s="63">
        <v>619809.0</v>
      </c>
      <c r="S205" s="62">
        <v>2.9462046E7</v>
      </c>
      <c r="T205" s="58" t="str">
        <f t="shared" si="12"/>
        <v>29</v>
      </c>
      <c r="U205" s="27" t="str">
        <f t="shared" si="5"/>
        <v>2.10%</v>
      </c>
      <c r="V205" s="51">
        <v>25.0</v>
      </c>
      <c r="W205" s="59" t="str">
        <f t="shared" si="32"/>
        <v>117.85%</v>
      </c>
      <c r="X205" s="30" t="str">
        <f t="shared" si="7"/>
        <v>39.13%</v>
      </c>
      <c r="Y205" s="67"/>
      <c r="Z205" s="31"/>
      <c r="AA205" s="32" t="s">
        <v>529</v>
      </c>
      <c r="AB205" s="17">
        <v>1.0</v>
      </c>
      <c r="AC205" s="33"/>
    </row>
    <row r="206">
      <c r="A206" s="47" t="s">
        <v>530</v>
      </c>
      <c r="B206" s="48">
        <v>2014.0</v>
      </c>
      <c r="C206" s="49" t="s">
        <v>334</v>
      </c>
      <c r="D206" s="48">
        <v>18.0</v>
      </c>
      <c r="E206" s="48">
        <v>41.0</v>
      </c>
      <c r="F206" s="50" t="str">
        <f t="shared" si="30"/>
        <v>29.5</v>
      </c>
      <c r="G206" s="51">
        <v>59.0</v>
      </c>
      <c r="H206" s="51">
        <v>55.0</v>
      </c>
      <c r="I206" s="52" t="str">
        <f t="shared" si="2"/>
        <v>4</v>
      </c>
      <c r="J206" s="52" t="str">
        <f t="shared" si="31"/>
        <v>57</v>
      </c>
      <c r="K206" s="52" t="str">
        <f t="shared" si="4"/>
        <v>-27.5</v>
      </c>
      <c r="L206" s="53" t="s">
        <v>531</v>
      </c>
      <c r="M206" s="54">
        <v>4.151617E7</v>
      </c>
      <c r="N206" s="55" t="str">
        <f t="shared" si="8"/>
        <v>41.52</v>
      </c>
      <c r="O206" s="56">
        <v>1.349382E8</v>
      </c>
      <c r="P206" s="55" t="str">
        <f t="shared" si="9"/>
        <v>134.94</v>
      </c>
      <c r="Q206" s="36" t="str">
        <f t="shared" si="29"/>
        <v>19.06</v>
      </c>
      <c r="R206" s="57">
        <v>1.9059619E7</v>
      </c>
      <c r="S206" s="54">
        <v>1.53997819E8</v>
      </c>
      <c r="T206" s="58" t="str">
        <f t="shared" si="12"/>
        <v>154</v>
      </c>
      <c r="U206" s="27" t="str">
        <f t="shared" si="5"/>
        <v>12.38%</v>
      </c>
      <c r="V206" s="56">
        <v>25.0</v>
      </c>
      <c r="W206" s="59" t="str">
        <f t="shared" si="32"/>
        <v>615.99%</v>
      </c>
      <c r="X206" s="30" t="str">
        <f t="shared" si="7"/>
        <v>166.06%</v>
      </c>
      <c r="Y206" s="67"/>
      <c r="Z206" s="31"/>
      <c r="AA206" s="32" t="s">
        <v>532</v>
      </c>
      <c r="AB206" s="17">
        <v>1.0</v>
      </c>
      <c r="AC206" s="33"/>
    </row>
    <row r="207">
      <c r="A207" s="47" t="s">
        <v>533</v>
      </c>
      <c r="B207" s="48">
        <v>2014.0</v>
      </c>
      <c r="C207" s="44" t="s">
        <v>86</v>
      </c>
      <c r="D207" s="48">
        <v>46.0</v>
      </c>
      <c r="E207" s="48">
        <v>55.0</v>
      </c>
      <c r="F207" s="50" t="str">
        <f t="shared" si="30"/>
        <v>50.5</v>
      </c>
      <c r="G207" s="51">
        <v>33.0</v>
      </c>
      <c r="H207" s="51">
        <v>58.0</v>
      </c>
      <c r="I207" s="52" t="str">
        <f t="shared" si="2"/>
        <v>-25</v>
      </c>
      <c r="J207" s="52" t="str">
        <f t="shared" si="31"/>
        <v>45.5</v>
      </c>
      <c r="K207" s="52" t="str">
        <f t="shared" si="4"/>
        <v>5</v>
      </c>
      <c r="L207" s="48" t="s">
        <v>534</v>
      </c>
      <c r="M207" s="62">
        <v>9129999.0</v>
      </c>
      <c r="N207" s="55" t="str">
        <f t="shared" si="8"/>
        <v>9.13</v>
      </c>
      <c r="O207" s="51">
        <v>3.3680992E7</v>
      </c>
      <c r="P207" s="55" t="str">
        <f t="shared" si="9"/>
        <v>33.68</v>
      </c>
      <c r="Q207" s="36" t="str">
        <f t="shared" si="29"/>
        <v>5.49</v>
      </c>
      <c r="R207" s="63">
        <v>5490138.0</v>
      </c>
      <c r="S207" s="62">
        <v>3.917113E7</v>
      </c>
      <c r="T207" s="58" t="str">
        <f t="shared" si="12"/>
        <v>39</v>
      </c>
      <c r="U207" s="27" t="str">
        <f t="shared" si="5"/>
        <v>14.02%</v>
      </c>
      <c r="V207" s="51">
        <v>25.0</v>
      </c>
      <c r="W207" s="59" t="str">
        <f t="shared" si="32"/>
        <v>156.68%</v>
      </c>
      <c r="X207" s="30" t="str">
        <f t="shared" si="7"/>
        <v>36.52%</v>
      </c>
      <c r="Y207" s="67"/>
      <c r="Z207" s="31"/>
      <c r="AA207" s="32" t="s">
        <v>535</v>
      </c>
      <c r="AB207" s="17">
        <v>1.0</v>
      </c>
      <c r="AC207" s="33"/>
    </row>
    <row r="208">
      <c r="A208" s="66" t="s">
        <v>536</v>
      </c>
      <c r="B208" s="48">
        <v>2014.0</v>
      </c>
      <c r="C208" s="48" t="s">
        <v>126</v>
      </c>
      <c r="D208" s="48">
        <v>88.0</v>
      </c>
      <c r="E208" s="48">
        <v>81.0</v>
      </c>
      <c r="F208" s="50" t="str">
        <f t="shared" si="30"/>
        <v>84.5</v>
      </c>
      <c r="G208" s="51">
        <v>67.0</v>
      </c>
      <c r="H208" s="51">
        <v>71.0</v>
      </c>
      <c r="I208" s="52" t="str">
        <f t="shared" si="2"/>
        <v>-4</v>
      </c>
      <c r="J208" s="52" t="str">
        <f t="shared" si="31"/>
        <v>69</v>
      </c>
      <c r="K208" s="52" t="str">
        <f t="shared" si="4"/>
        <v>15.5</v>
      </c>
      <c r="L208" s="48" t="s">
        <v>89</v>
      </c>
      <c r="M208" s="62">
        <v>270877.0</v>
      </c>
      <c r="N208" s="55" t="str">
        <f t="shared" si="8"/>
        <v>0.27</v>
      </c>
      <c r="O208" s="51">
        <v>1.20963E7</v>
      </c>
      <c r="P208" s="55" t="str">
        <f t="shared" si="9"/>
        <v>12.10</v>
      </c>
      <c r="Q208" s="70">
        <v>6.9</v>
      </c>
      <c r="R208" s="28" t="str">
        <f>SUM(Q208*1000000)</f>
        <v>6900000</v>
      </c>
      <c r="S208" s="62">
        <v>1.20963E7</v>
      </c>
      <c r="T208" s="58" t="str">
        <f t="shared" si="12"/>
        <v>12</v>
      </c>
      <c r="U208" s="27" t="str">
        <f t="shared" si="5"/>
        <v>57.04%</v>
      </c>
      <c r="V208" s="51">
        <v>24.0</v>
      </c>
      <c r="W208" s="59" t="str">
        <f t="shared" si="32"/>
        <v>50.40%</v>
      </c>
      <c r="X208" s="30" t="str">
        <f t="shared" si="7"/>
        <v>1.13%</v>
      </c>
      <c r="Y208" s="67"/>
      <c r="Z208" s="31"/>
      <c r="AA208" s="32" t="s">
        <v>537</v>
      </c>
      <c r="AB208" s="17">
        <v>1.0</v>
      </c>
      <c r="AC208" s="33"/>
    </row>
    <row r="209">
      <c r="A209" s="47" t="s">
        <v>538</v>
      </c>
      <c r="B209" s="48">
        <v>2014.0</v>
      </c>
      <c r="C209" s="49" t="s">
        <v>37</v>
      </c>
      <c r="D209" s="48">
        <v>23.0</v>
      </c>
      <c r="E209" s="48">
        <v>38.0</v>
      </c>
      <c r="F209" s="50" t="str">
        <f t="shared" si="30"/>
        <v>30.5</v>
      </c>
      <c r="G209" s="51">
        <v>60.0</v>
      </c>
      <c r="H209" s="51">
        <v>41.0</v>
      </c>
      <c r="I209" s="52" t="str">
        <f t="shared" si="2"/>
        <v>19</v>
      </c>
      <c r="J209" s="52" t="str">
        <f t="shared" si="31"/>
        <v>50.5</v>
      </c>
      <c r="K209" s="52" t="str">
        <f t="shared" si="4"/>
        <v>-20</v>
      </c>
      <c r="L209" s="48" t="s">
        <v>493</v>
      </c>
      <c r="M209" s="62">
        <v>2.9241911E7</v>
      </c>
      <c r="N209" s="55" t="str">
        <f t="shared" si="8"/>
        <v>29.24</v>
      </c>
      <c r="O209" s="51">
        <v>6.5182182E7</v>
      </c>
      <c r="P209" s="55" t="str">
        <f t="shared" si="9"/>
        <v>65.18</v>
      </c>
      <c r="Q209" s="36" t="str">
        <f t="shared" ref="Q209:Q217" si="33">R209/1000000</f>
        <v>5.00</v>
      </c>
      <c r="R209" s="63">
        <v>4999246.0</v>
      </c>
      <c r="S209" s="62">
        <v>7.0181428E7</v>
      </c>
      <c r="T209" s="58" t="str">
        <f t="shared" si="12"/>
        <v>70</v>
      </c>
      <c r="U209" s="27" t="str">
        <f t="shared" si="5"/>
        <v>7.12%</v>
      </c>
      <c r="V209" s="51">
        <v>24.0</v>
      </c>
      <c r="W209" s="59" t="str">
        <f t="shared" si="32"/>
        <v>292.42%</v>
      </c>
      <c r="X209" s="30" t="str">
        <f t="shared" si="7"/>
        <v>121.84%</v>
      </c>
      <c r="Y209" s="67"/>
      <c r="Z209" s="31"/>
      <c r="AA209" s="32" t="s">
        <v>539</v>
      </c>
      <c r="AB209" s="17">
        <v>1.0</v>
      </c>
      <c r="AC209" s="33"/>
    </row>
    <row r="210">
      <c r="A210" s="47" t="s">
        <v>540</v>
      </c>
      <c r="B210" s="48">
        <v>2014.0</v>
      </c>
      <c r="C210" s="49" t="s">
        <v>29</v>
      </c>
      <c r="D210" s="48">
        <v>21.0</v>
      </c>
      <c r="E210" s="48">
        <v>37.0</v>
      </c>
      <c r="F210" s="50" t="str">
        <f t="shared" si="30"/>
        <v>29.0</v>
      </c>
      <c r="G210" s="51">
        <v>73.0</v>
      </c>
      <c r="H210" s="51">
        <v>39.0</v>
      </c>
      <c r="I210" s="52" t="str">
        <f t="shared" si="2"/>
        <v>34</v>
      </c>
      <c r="J210" s="52" t="str">
        <f t="shared" si="31"/>
        <v>56</v>
      </c>
      <c r="K210" s="52" t="str">
        <f t="shared" si="4"/>
        <v>-27</v>
      </c>
      <c r="L210" s="48" t="s">
        <v>89</v>
      </c>
      <c r="M210" s="62">
        <v>2.5601865E7</v>
      </c>
      <c r="N210" s="55" t="str">
        <f t="shared" si="8"/>
        <v>25.60</v>
      </c>
      <c r="O210" s="51">
        <v>5.9700064E7</v>
      </c>
      <c r="P210" s="55" t="str">
        <f t="shared" si="9"/>
        <v>59.70</v>
      </c>
      <c r="Q210" s="36" t="str">
        <f t="shared" si="33"/>
        <v>8.10</v>
      </c>
      <c r="R210" s="63">
        <v>8100000.0</v>
      </c>
      <c r="S210" s="62">
        <v>6.7800604E7</v>
      </c>
      <c r="T210" s="58" t="str">
        <f t="shared" si="12"/>
        <v>68</v>
      </c>
      <c r="U210" s="27" t="str">
        <f t="shared" si="5"/>
        <v>11.95%</v>
      </c>
      <c r="V210" s="51">
        <v>22.0</v>
      </c>
      <c r="W210" s="59" t="str">
        <f t="shared" si="32"/>
        <v>308.18%</v>
      </c>
      <c r="X210" s="30" t="str">
        <f t="shared" si="7"/>
        <v>116.37%</v>
      </c>
      <c r="Y210" s="67"/>
      <c r="Z210" s="31"/>
      <c r="AA210" s="32" t="s">
        <v>541</v>
      </c>
      <c r="AB210" s="17">
        <v>1.0</v>
      </c>
      <c r="AC210" s="33"/>
    </row>
    <row r="211">
      <c r="A211" s="47" t="s">
        <v>542</v>
      </c>
      <c r="B211" s="48">
        <v>2014.0</v>
      </c>
      <c r="C211" s="49" t="s">
        <v>29</v>
      </c>
      <c r="D211" s="48">
        <v>68.0</v>
      </c>
      <c r="E211" s="48">
        <v>55.0</v>
      </c>
      <c r="F211" s="50" t="str">
        <f t="shared" si="30"/>
        <v>61.5</v>
      </c>
      <c r="G211" s="51">
        <v>81.0</v>
      </c>
      <c r="H211" s="51">
        <v>71.0</v>
      </c>
      <c r="I211" s="52" t="str">
        <f t="shared" si="2"/>
        <v>10</v>
      </c>
      <c r="J211" s="52" t="str">
        <f t="shared" si="31"/>
        <v>76</v>
      </c>
      <c r="K211" s="52" t="str">
        <f t="shared" si="4"/>
        <v>-14.5</v>
      </c>
      <c r="L211" s="48" t="s">
        <v>519</v>
      </c>
      <c r="M211" s="62">
        <v>1.097929E7</v>
      </c>
      <c r="N211" s="55" t="str">
        <f t="shared" si="8"/>
        <v>10.98</v>
      </c>
      <c r="O211" s="51">
        <v>5.4240821E7</v>
      </c>
      <c r="P211" s="55" t="str">
        <f t="shared" si="9"/>
        <v>54.24</v>
      </c>
      <c r="Q211" s="36" t="str">
        <f t="shared" si="33"/>
        <v>34.64</v>
      </c>
      <c r="R211" s="63">
        <v>3.464E7</v>
      </c>
      <c r="S211" s="62">
        <v>8.8880821E7</v>
      </c>
      <c r="T211" s="58" t="str">
        <f t="shared" si="12"/>
        <v>89</v>
      </c>
      <c r="U211" s="27" t="str">
        <f t="shared" si="5"/>
        <v>38.97%</v>
      </c>
      <c r="V211" s="51">
        <v>22.0</v>
      </c>
      <c r="W211" s="59" t="str">
        <f t="shared" si="32"/>
        <v>404.00%</v>
      </c>
      <c r="X211" s="30" t="str">
        <f t="shared" si="7"/>
        <v>49.91%</v>
      </c>
      <c r="Y211" s="67"/>
      <c r="Z211" s="31"/>
      <c r="AA211" s="32" t="s">
        <v>543</v>
      </c>
      <c r="AB211" s="17">
        <v>1.0</v>
      </c>
      <c r="AC211" s="33"/>
    </row>
    <row r="212">
      <c r="A212" s="47" t="s">
        <v>544</v>
      </c>
      <c r="B212" s="48">
        <v>2014.0</v>
      </c>
      <c r="C212" s="49" t="s">
        <v>334</v>
      </c>
      <c r="D212" s="48">
        <v>85.0</v>
      </c>
      <c r="E212" s="48">
        <v>68.0</v>
      </c>
      <c r="F212" s="50" t="str">
        <f t="shared" si="30"/>
        <v>76.5</v>
      </c>
      <c r="G212" s="51">
        <v>80.0</v>
      </c>
      <c r="H212" s="51">
        <v>79.0</v>
      </c>
      <c r="I212" s="52" t="str">
        <f t="shared" si="2"/>
        <v>1</v>
      </c>
      <c r="J212" s="52" t="str">
        <f t="shared" si="31"/>
        <v>79.5</v>
      </c>
      <c r="K212" s="52" t="str">
        <f t="shared" si="4"/>
        <v>-3</v>
      </c>
      <c r="L212" s="48" t="s">
        <v>454</v>
      </c>
      <c r="M212" s="62">
        <v>1.4415922E7</v>
      </c>
      <c r="N212" s="55" t="str">
        <f t="shared" si="8"/>
        <v>14.42</v>
      </c>
      <c r="O212" s="51">
        <v>4.3037835E7</v>
      </c>
      <c r="P212" s="55" t="str">
        <f t="shared" si="9"/>
        <v>43.04</v>
      </c>
      <c r="Q212" s="36" t="str">
        <f t="shared" si="33"/>
        <v>35.70</v>
      </c>
      <c r="R212" s="63">
        <v>3.5702062E7</v>
      </c>
      <c r="S212" s="62">
        <v>7.8739897E7</v>
      </c>
      <c r="T212" s="58" t="str">
        <f t="shared" si="12"/>
        <v>79</v>
      </c>
      <c r="U212" s="27" t="str">
        <f t="shared" si="5"/>
        <v>45.34%</v>
      </c>
      <c r="V212" s="51">
        <v>20.0</v>
      </c>
      <c r="W212" s="59" t="str">
        <f t="shared" si="32"/>
        <v>393.70%</v>
      </c>
      <c r="X212" s="30" t="str">
        <f t="shared" si="7"/>
        <v>72.08%</v>
      </c>
      <c r="Y212" s="67"/>
      <c r="Z212" s="31"/>
      <c r="AA212" s="32" t="s">
        <v>545</v>
      </c>
      <c r="AB212" s="17">
        <v>1.0</v>
      </c>
      <c r="AC212" s="33"/>
    </row>
    <row r="213">
      <c r="A213" s="47" t="s">
        <v>546</v>
      </c>
      <c r="B213" s="48">
        <v>2014.0</v>
      </c>
      <c r="C213" s="49" t="s">
        <v>334</v>
      </c>
      <c r="D213" s="48">
        <v>23.0</v>
      </c>
      <c r="E213" s="48">
        <v>39.0</v>
      </c>
      <c r="F213" s="50" t="str">
        <f t="shared" si="30"/>
        <v>31.0</v>
      </c>
      <c r="G213" s="51">
        <v>37.0</v>
      </c>
      <c r="H213" s="51">
        <v>30.0</v>
      </c>
      <c r="I213" s="52" t="str">
        <f t="shared" si="2"/>
        <v>7</v>
      </c>
      <c r="J213" s="52" t="str">
        <f t="shared" si="31"/>
        <v>33.5</v>
      </c>
      <c r="K213" s="52" t="str">
        <f t="shared" si="4"/>
        <v>-2.5</v>
      </c>
      <c r="L213" s="48" t="s">
        <v>117</v>
      </c>
      <c r="M213" s="62">
        <v>2.1577049E7</v>
      </c>
      <c r="N213" s="55" t="str">
        <f t="shared" si="8"/>
        <v>21.58</v>
      </c>
      <c r="O213" s="51">
        <v>8.4525432E7</v>
      </c>
      <c r="P213" s="55" t="str">
        <f t="shared" si="9"/>
        <v>84.53</v>
      </c>
      <c r="Q213" s="36" t="str">
        <f t="shared" si="33"/>
        <v>15.85</v>
      </c>
      <c r="R213" s="63">
        <v>1.585E7</v>
      </c>
      <c r="S213" s="62">
        <v>1.00375432E8</v>
      </c>
      <c r="T213" s="58" t="str">
        <f t="shared" si="12"/>
        <v>100</v>
      </c>
      <c r="U213" s="27" t="str">
        <f t="shared" si="5"/>
        <v>15.79%</v>
      </c>
      <c r="V213" s="51">
        <v>20.0</v>
      </c>
      <c r="W213" s="59" t="str">
        <f t="shared" si="32"/>
        <v>501.88%</v>
      </c>
      <c r="X213" s="30" t="str">
        <f t="shared" si="7"/>
        <v>107.89%</v>
      </c>
      <c r="Y213" s="67"/>
      <c r="Z213" s="31"/>
      <c r="AA213" s="32" t="s">
        <v>547</v>
      </c>
      <c r="AB213" s="17">
        <v>1.0</v>
      </c>
      <c r="AC213" s="33"/>
    </row>
    <row r="214">
      <c r="A214" s="47" t="s">
        <v>548</v>
      </c>
      <c r="B214" s="48">
        <v>2014.0</v>
      </c>
      <c r="C214" s="49" t="s">
        <v>29</v>
      </c>
      <c r="D214" s="48">
        <v>41.0</v>
      </c>
      <c r="E214" s="48">
        <v>44.0</v>
      </c>
      <c r="F214" s="50" t="str">
        <f t="shared" si="30"/>
        <v>42.5</v>
      </c>
      <c r="G214" s="51">
        <v>60.0</v>
      </c>
      <c r="H214" s="51">
        <v>63.0</v>
      </c>
      <c r="I214" s="52" t="str">
        <f t="shared" si="2"/>
        <v>-3</v>
      </c>
      <c r="J214" s="52" t="str">
        <f t="shared" si="31"/>
        <v>61.5</v>
      </c>
      <c r="K214" s="52" t="str">
        <f t="shared" si="4"/>
        <v>-19</v>
      </c>
      <c r="L214" s="48" t="s">
        <v>331</v>
      </c>
      <c r="M214" s="62">
        <v>1.1558149E7</v>
      </c>
      <c r="N214" s="55" t="str">
        <f t="shared" si="8"/>
        <v>11.56</v>
      </c>
      <c r="O214" s="51">
        <v>3.429632E7</v>
      </c>
      <c r="P214" s="55" t="str">
        <f t="shared" si="9"/>
        <v>34.30</v>
      </c>
      <c r="Q214" s="36" t="str">
        <f t="shared" si="33"/>
        <v>6.70</v>
      </c>
      <c r="R214" s="63">
        <v>6700000.0</v>
      </c>
      <c r="S214" s="62">
        <v>4.099632E7</v>
      </c>
      <c r="T214" s="58" t="str">
        <f t="shared" si="12"/>
        <v>41</v>
      </c>
      <c r="U214" s="27" t="str">
        <f t="shared" si="5"/>
        <v>16.34%</v>
      </c>
      <c r="V214" s="51">
        <v>19.8</v>
      </c>
      <c r="W214" s="59" t="str">
        <f t="shared" si="32"/>
        <v>207.05%</v>
      </c>
      <c r="X214" s="30" t="str">
        <f t="shared" si="7"/>
        <v>58.37%</v>
      </c>
      <c r="Y214" s="67"/>
      <c r="Z214" s="31"/>
      <c r="AA214" s="32" t="s">
        <v>549</v>
      </c>
      <c r="AB214" s="17">
        <v>1.0</v>
      </c>
      <c r="AC214" s="33"/>
    </row>
    <row r="215">
      <c r="A215" s="47" t="s">
        <v>550</v>
      </c>
      <c r="B215" s="48">
        <v>2014.0</v>
      </c>
      <c r="C215" s="49" t="s">
        <v>334</v>
      </c>
      <c r="D215" s="48">
        <v>73.0</v>
      </c>
      <c r="E215" s="48">
        <v>68.0</v>
      </c>
      <c r="F215" s="50" t="str">
        <f t="shared" si="30"/>
        <v>70.5</v>
      </c>
      <c r="G215" s="51">
        <v>64.0</v>
      </c>
      <c r="H215" s="51">
        <v>63.0</v>
      </c>
      <c r="I215" s="52" t="str">
        <f t="shared" si="2"/>
        <v>1</v>
      </c>
      <c r="J215" s="52" t="str">
        <f t="shared" si="31"/>
        <v>63.5</v>
      </c>
      <c r="K215" s="52" t="str">
        <f t="shared" si="4"/>
        <v>7</v>
      </c>
      <c r="L215" s="53" t="s">
        <v>117</v>
      </c>
      <c r="M215" s="54">
        <v>4.9033915E7</v>
      </c>
      <c r="N215" s="55" t="str">
        <f t="shared" si="8"/>
        <v>49.03</v>
      </c>
      <c r="O215" s="56">
        <v>1.501574E8</v>
      </c>
      <c r="P215" s="55" t="str">
        <f t="shared" si="9"/>
        <v>150.16</v>
      </c>
      <c r="Q215" s="36" t="str">
        <f t="shared" si="33"/>
        <v>118.00</v>
      </c>
      <c r="R215" s="57">
        <v>1.18E8</v>
      </c>
      <c r="S215" s="54">
        <v>2.681574E8</v>
      </c>
      <c r="T215" s="58" t="str">
        <f t="shared" si="12"/>
        <v>268</v>
      </c>
      <c r="U215" s="27" t="str">
        <f t="shared" si="5"/>
        <v>44.00%</v>
      </c>
      <c r="V215" s="56">
        <v>18.0</v>
      </c>
      <c r="W215" s="59" t="str">
        <f t="shared" si="32"/>
        <v>1489.76%</v>
      </c>
      <c r="X215" s="30" t="str">
        <f t="shared" si="7"/>
        <v>272.41%</v>
      </c>
      <c r="Y215" s="67"/>
      <c r="Z215" s="31"/>
      <c r="AA215" s="32" t="s">
        <v>551</v>
      </c>
      <c r="AB215" s="17">
        <v>1.0</v>
      </c>
      <c r="AC215" s="33"/>
    </row>
    <row r="216">
      <c r="A216" s="47" t="s">
        <v>552</v>
      </c>
      <c r="B216" s="48">
        <v>2014.0</v>
      </c>
      <c r="C216" s="49" t="s">
        <v>334</v>
      </c>
      <c r="D216" s="48">
        <v>18.0</v>
      </c>
      <c r="E216" s="48">
        <v>30.0</v>
      </c>
      <c r="F216" s="50" t="str">
        <f t="shared" si="30"/>
        <v>24.0</v>
      </c>
      <c r="G216" s="51">
        <v>53.0</v>
      </c>
      <c r="H216" s="51">
        <v>65.0</v>
      </c>
      <c r="I216" s="52" t="str">
        <f t="shared" si="2"/>
        <v>-12</v>
      </c>
      <c r="J216" s="52" t="str">
        <f t="shared" si="31"/>
        <v>59</v>
      </c>
      <c r="K216" s="52" t="str">
        <f t="shared" si="4"/>
        <v>-35</v>
      </c>
      <c r="L216" s="48" t="s">
        <v>100</v>
      </c>
      <c r="M216" s="62">
        <v>1.7813722E7</v>
      </c>
      <c r="N216" s="55" t="str">
        <f t="shared" si="8"/>
        <v>17.81</v>
      </c>
      <c r="O216" s="51">
        <v>8.2390774E7</v>
      </c>
      <c r="P216" s="55" t="str">
        <f t="shared" si="9"/>
        <v>82.39</v>
      </c>
      <c r="Q216" s="36" t="str">
        <f t="shared" si="33"/>
        <v>55.22</v>
      </c>
      <c r="R216" s="63">
        <v>5.522328E7</v>
      </c>
      <c r="S216" s="62">
        <v>1.37614054E8</v>
      </c>
      <c r="T216" s="58" t="str">
        <f t="shared" si="12"/>
        <v>138</v>
      </c>
      <c r="U216" s="27" t="str">
        <f t="shared" si="5"/>
        <v>40.13%</v>
      </c>
      <c r="V216" s="51">
        <v>17.0</v>
      </c>
      <c r="W216" s="59" t="str">
        <f t="shared" si="32"/>
        <v>809.49%</v>
      </c>
      <c r="X216" s="30" t="str">
        <f t="shared" si="7"/>
        <v>104.79%</v>
      </c>
      <c r="Y216" s="67"/>
      <c r="Z216" s="31"/>
      <c r="AA216" s="32" t="s">
        <v>553</v>
      </c>
      <c r="AB216" s="17">
        <v>1.0</v>
      </c>
      <c r="AC216" s="33"/>
    </row>
    <row r="217">
      <c r="A217" s="66" t="s">
        <v>554</v>
      </c>
      <c r="B217" s="48">
        <v>2014.0</v>
      </c>
      <c r="C217" s="48" t="s">
        <v>29</v>
      </c>
      <c r="D217" s="48">
        <v>2.0</v>
      </c>
      <c r="E217" s="48">
        <v>12.0</v>
      </c>
      <c r="F217" s="50" t="str">
        <f t="shared" si="30"/>
        <v>7.0</v>
      </c>
      <c r="G217" s="51">
        <v>44.0</v>
      </c>
      <c r="H217" s="51">
        <v>29.0</v>
      </c>
      <c r="I217" s="52" t="str">
        <f t="shared" si="2"/>
        <v>15</v>
      </c>
      <c r="J217" s="52" t="str">
        <f t="shared" si="31"/>
        <v>36.5</v>
      </c>
      <c r="K217" s="52" t="str">
        <f t="shared" si="4"/>
        <v>-29.5</v>
      </c>
      <c r="L217" s="48" t="s">
        <v>111</v>
      </c>
      <c r="M217" s="62">
        <v>6300147.0</v>
      </c>
      <c r="N217" s="55" t="str">
        <f t="shared" si="8"/>
        <v>6.30</v>
      </c>
      <c r="O217" s="51">
        <v>1.4019924E7</v>
      </c>
      <c r="P217" s="55" t="str">
        <f t="shared" si="9"/>
        <v>14.02</v>
      </c>
      <c r="Q217" s="36" t="str">
        <f t="shared" si="33"/>
        <v>5.66</v>
      </c>
      <c r="R217" s="63">
        <v>5663000.0</v>
      </c>
      <c r="S217" s="62">
        <v>1.9682924E7</v>
      </c>
      <c r="T217" s="58" t="str">
        <f t="shared" si="12"/>
        <v>20</v>
      </c>
      <c r="U217" s="27" t="str">
        <f t="shared" si="5"/>
        <v>28.77%</v>
      </c>
      <c r="V217" s="51">
        <v>16.0</v>
      </c>
      <c r="W217" s="59" t="str">
        <f t="shared" si="32"/>
        <v>123.02%</v>
      </c>
      <c r="X217" s="30" t="str">
        <f t="shared" si="7"/>
        <v>39.38%</v>
      </c>
      <c r="Y217" s="67"/>
      <c r="Z217" s="31"/>
      <c r="AA217" s="32" t="s">
        <v>555</v>
      </c>
      <c r="AB217" s="17">
        <v>1.0</v>
      </c>
      <c r="AC217" s="33"/>
    </row>
    <row r="218">
      <c r="A218" s="47" t="s">
        <v>556</v>
      </c>
      <c r="B218" s="48">
        <v>2014.0</v>
      </c>
      <c r="C218" s="49" t="s">
        <v>29</v>
      </c>
      <c r="D218" s="48">
        <v>18.0</v>
      </c>
      <c r="E218" s="48">
        <v>41.0</v>
      </c>
      <c r="F218" s="50" t="str">
        <f t="shared" si="30"/>
        <v>29.5</v>
      </c>
      <c r="G218" s="51">
        <v>73.0</v>
      </c>
      <c r="H218" s="51">
        <v>73.0</v>
      </c>
      <c r="I218" s="52" t="str">
        <f t="shared" si="2"/>
        <v>0</v>
      </c>
      <c r="J218" s="52" t="str">
        <f t="shared" si="31"/>
        <v>73</v>
      </c>
      <c r="K218" s="52" t="str">
        <f t="shared" si="4"/>
        <v>-43.5</v>
      </c>
      <c r="L218" s="48" t="s">
        <v>528</v>
      </c>
      <c r="M218" s="62">
        <v>8381509.0</v>
      </c>
      <c r="N218" s="55" t="str">
        <f t="shared" si="8"/>
        <v>8.38</v>
      </c>
      <c r="O218" s="51">
        <v>3.0127963E7</v>
      </c>
      <c r="P218" s="55" t="str">
        <f t="shared" si="9"/>
        <v>30.13</v>
      </c>
      <c r="Q218" s="70">
        <v>0.0</v>
      </c>
      <c r="R218" s="28" t="str">
        <f>SUM(Q218*1000000)</f>
        <v>0</v>
      </c>
      <c r="S218" s="62">
        <v>3.0127963E7</v>
      </c>
      <c r="T218" s="58" t="str">
        <f t="shared" si="12"/>
        <v>30</v>
      </c>
      <c r="U218" s="27" t="str">
        <f t="shared" si="5"/>
        <v>0.00%</v>
      </c>
      <c r="V218" s="51">
        <v>15.0</v>
      </c>
      <c r="W218" s="59" t="str">
        <f t="shared" si="32"/>
        <v>200.85%</v>
      </c>
      <c r="X218" s="30" t="str">
        <f t="shared" si="7"/>
        <v>55.88%</v>
      </c>
      <c r="Y218" s="67"/>
      <c r="Z218" s="31"/>
      <c r="AA218" s="32" t="s">
        <v>557</v>
      </c>
      <c r="AB218" s="17">
        <v>1.0</v>
      </c>
      <c r="AC218" s="33"/>
    </row>
    <row r="219">
      <c r="A219" s="47" t="s">
        <v>558</v>
      </c>
      <c r="B219" s="48">
        <v>2014.0</v>
      </c>
      <c r="C219" s="49" t="s">
        <v>126</v>
      </c>
      <c r="D219" s="48">
        <v>89.0</v>
      </c>
      <c r="E219" s="48">
        <v>73.0</v>
      </c>
      <c r="F219" s="50" t="str">
        <f t="shared" si="30"/>
        <v>81.0</v>
      </c>
      <c r="G219" s="51">
        <v>92.0</v>
      </c>
      <c r="H219" s="51">
        <v>82.0</v>
      </c>
      <c r="I219" s="52" t="str">
        <f t="shared" si="2"/>
        <v>10</v>
      </c>
      <c r="J219" s="52" t="str">
        <f t="shared" si="31"/>
        <v>87</v>
      </c>
      <c r="K219" s="52" t="str">
        <f t="shared" si="4"/>
        <v>-6</v>
      </c>
      <c r="L219" s="48" t="s">
        <v>559</v>
      </c>
      <c r="M219" s="62">
        <v>479352.0</v>
      </c>
      <c r="N219" s="55" t="str">
        <f t="shared" si="8"/>
        <v>0.48</v>
      </c>
      <c r="O219" s="51">
        <v>9.1125683E7</v>
      </c>
      <c r="P219" s="55" t="str">
        <f t="shared" si="9"/>
        <v>91.13</v>
      </c>
      <c r="Q219" s="36" t="str">
        <f t="shared" ref="Q219:Q236" si="34">R219/1000000</f>
        <v>128.85</v>
      </c>
      <c r="R219" s="63">
        <v>1.28854276E8</v>
      </c>
      <c r="S219" s="62">
        <v>2.19979959E8</v>
      </c>
      <c r="T219" s="58" t="str">
        <f t="shared" si="12"/>
        <v>220</v>
      </c>
      <c r="U219" s="27" t="str">
        <f t="shared" si="5"/>
        <v>58.58%</v>
      </c>
      <c r="V219" s="51">
        <v>14.0</v>
      </c>
      <c r="W219" s="59" t="str">
        <f t="shared" si="32"/>
        <v>1571.29%</v>
      </c>
      <c r="X219" s="30" t="str">
        <f t="shared" si="7"/>
        <v>3.42%</v>
      </c>
      <c r="Y219" s="67"/>
      <c r="Z219" s="31"/>
      <c r="AA219" s="32" t="s">
        <v>560</v>
      </c>
      <c r="AB219" s="17">
        <v>1.0</v>
      </c>
      <c r="AC219" s="33"/>
    </row>
    <row r="220">
      <c r="A220" s="47" t="s">
        <v>561</v>
      </c>
      <c r="B220" s="48">
        <v>2014.0</v>
      </c>
      <c r="C220" s="49" t="s">
        <v>334</v>
      </c>
      <c r="D220" s="48">
        <v>10.0</v>
      </c>
      <c r="E220" s="48">
        <v>26.0</v>
      </c>
      <c r="F220" s="50" t="str">
        <f t="shared" si="30"/>
        <v>18.0</v>
      </c>
      <c r="G220" s="51">
        <v>57.0</v>
      </c>
      <c r="H220" s="51">
        <v>44.0</v>
      </c>
      <c r="I220" s="52" t="str">
        <f t="shared" si="2"/>
        <v>13</v>
      </c>
      <c r="J220" s="52" t="str">
        <f t="shared" si="31"/>
        <v>50.5</v>
      </c>
      <c r="K220" s="52" t="str">
        <f t="shared" si="4"/>
        <v>-32.5</v>
      </c>
      <c r="L220" s="48" t="s">
        <v>562</v>
      </c>
      <c r="M220" s="62">
        <v>2.4250283E7</v>
      </c>
      <c r="N220" s="55" t="str">
        <f t="shared" si="8"/>
        <v>24.25</v>
      </c>
      <c r="O220" s="51">
        <v>5.2543632E7</v>
      </c>
      <c r="P220" s="55" t="str">
        <f t="shared" si="9"/>
        <v>52.54</v>
      </c>
      <c r="Q220" s="36" t="str">
        <f t="shared" si="34"/>
        <v>1.78</v>
      </c>
      <c r="R220" s="63">
        <v>1779578.0</v>
      </c>
      <c r="S220" s="62">
        <v>5.432321E7</v>
      </c>
      <c r="T220" s="58" t="str">
        <f t="shared" si="12"/>
        <v>54</v>
      </c>
      <c r="U220" s="27" t="str">
        <f t="shared" si="5"/>
        <v>3.28%</v>
      </c>
      <c r="V220" s="51">
        <v>13.2</v>
      </c>
      <c r="W220" s="59" t="str">
        <f t="shared" si="32"/>
        <v>411.54%</v>
      </c>
      <c r="X220" s="30" t="str">
        <f t="shared" si="7"/>
        <v>183.71%</v>
      </c>
      <c r="Y220" s="67"/>
      <c r="Z220" s="31"/>
      <c r="AA220" s="32" t="s">
        <v>563</v>
      </c>
      <c r="AB220" s="17">
        <v>1.0</v>
      </c>
      <c r="AC220" s="33"/>
    </row>
    <row r="221">
      <c r="A221" s="47" t="s">
        <v>564</v>
      </c>
      <c r="B221" s="48">
        <v>2014.0</v>
      </c>
      <c r="C221" s="49" t="s">
        <v>334</v>
      </c>
      <c r="D221" s="48">
        <v>48.0</v>
      </c>
      <c r="E221" s="48">
        <v>53.0</v>
      </c>
      <c r="F221" s="50" t="str">
        <f t="shared" si="30"/>
        <v>50.5</v>
      </c>
      <c r="G221" s="51">
        <v>47.0</v>
      </c>
      <c r="H221" s="51">
        <v>47.0</v>
      </c>
      <c r="I221" s="52" t="str">
        <f t="shared" si="2"/>
        <v>0</v>
      </c>
      <c r="J221" s="52" t="str">
        <f t="shared" si="31"/>
        <v>47</v>
      </c>
      <c r="K221" s="52" t="str">
        <f t="shared" si="4"/>
        <v>3.5</v>
      </c>
      <c r="L221" s="48" t="s">
        <v>565</v>
      </c>
      <c r="M221" s="62">
        <v>8364658.0</v>
      </c>
      <c r="N221" s="55" t="str">
        <f t="shared" si="8"/>
        <v>8.36</v>
      </c>
      <c r="O221" s="51">
        <v>3.8934842E7</v>
      </c>
      <c r="P221" s="55" t="str">
        <f t="shared" si="9"/>
        <v>38.93</v>
      </c>
      <c r="Q221" s="36" t="str">
        <f t="shared" si="34"/>
        <v>6.40</v>
      </c>
      <c r="R221" s="63">
        <v>6401862.0</v>
      </c>
      <c r="S221" s="62">
        <v>4.5336704E7</v>
      </c>
      <c r="T221" s="58" t="str">
        <f t="shared" si="12"/>
        <v>45</v>
      </c>
      <c r="U221" s="27" t="str">
        <f t="shared" si="5"/>
        <v>14.12%</v>
      </c>
      <c r="V221" s="51">
        <v>13.0</v>
      </c>
      <c r="W221" s="59" t="str">
        <f t="shared" si="32"/>
        <v>348.74%</v>
      </c>
      <c r="X221" s="30" t="str">
        <f t="shared" si="7"/>
        <v>64.34%</v>
      </c>
      <c r="Y221" s="67"/>
      <c r="Z221" s="31"/>
      <c r="AA221" s="32" t="s">
        <v>566</v>
      </c>
      <c r="AB221" s="17">
        <v>1.0</v>
      </c>
      <c r="AC221" s="33"/>
    </row>
    <row r="222">
      <c r="A222" s="47" t="s">
        <v>567</v>
      </c>
      <c r="B222" s="48">
        <v>2014.0</v>
      </c>
      <c r="C222" s="49" t="s">
        <v>334</v>
      </c>
      <c r="D222" s="48">
        <v>77.0</v>
      </c>
      <c r="E222" s="48">
        <v>64.0</v>
      </c>
      <c r="F222" s="50" t="str">
        <f t="shared" si="30"/>
        <v>70.5</v>
      </c>
      <c r="G222" s="51">
        <v>80.0</v>
      </c>
      <c r="H222" s="51">
        <v>76.0</v>
      </c>
      <c r="I222" s="52" t="str">
        <f t="shared" si="2"/>
        <v>4</v>
      </c>
      <c r="J222" s="52" t="str">
        <f t="shared" si="31"/>
        <v>78</v>
      </c>
      <c r="K222" s="52" t="str">
        <f t="shared" si="4"/>
        <v>-7.5</v>
      </c>
      <c r="L222" s="48" t="s">
        <v>331</v>
      </c>
      <c r="M222" s="62">
        <v>109878.0</v>
      </c>
      <c r="N222" s="55" t="str">
        <f t="shared" si="8"/>
        <v>0.11</v>
      </c>
      <c r="O222" s="51">
        <v>4.4137712E7</v>
      </c>
      <c r="P222" s="55" t="str">
        <f t="shared" si="9"/>
        <v>44.14</v>
      </c>
      <c r="Q222" s="36" t="str">
        <f t="shared" si="34"/>
        <v>10.70</v>
      </c>
      <c r="R222" s="63">
        <v>1.0699522E7</v>
      </c>
      <c r="S222" s="62">
        <v>5.4837234E7</v>
      </c>
      <c r="T222" s="58" t="str">
        <f t="shared" si="12"/>
        <v>55</v>
      </c>
      <c r="U222" s="27" t="str">
        <f t="shared" si="5"/>
        <v>19.51%</v>
      </c>
      <c r="V222" s="51">
        <v>13.0</v>
      </c>
      <c r="W222" s="59" t="str">
        <f t="shared" si="32"/>
        <v>421.82%</v>
      </c>
      <c r="X222" s="30" t="str">
        <f t="shared" si="7"/>
        <v>0.85%</v>
      </c>
      <c r="Y222" s="67"/>
      <c r="Z222" s="31"/>
      <c r="AA222" s="32" t="s">
        <v>568</v>
      </c>
      <c r="AB222" s="17">
        <v>1.0</v>
      </c>
      <c r="AC222" s="33"/>
    </row>
    <row r="223">
      <c r="A223" s="66" t="s">
        <v>569</v>
      </c>
      <c r="B223" s="48">
        <v>2014.0</v>
      </c>
      <c r="C223" s="48" t="s">
        <v>29</v>
      </c>
      <c r="D223" s="48">
        <v>89.0</v>
      </c>
      <c r="E223" s="48">
        <v>69.0</v>
      </c>
      <c r="F223" s="50" t="str">
        <f t="shared" si="30"/>
        <v>79.0</v>
      </c>
      <c r="G223" s="51">
        <v>76.0</v>
      </c>
      <c r="H223" s="51">
        <v>76.0</v>
      </c>
      <c r="I223" s="52" t="str">
        <f t="shared" si="2"/>
        <v>0</v>
      </c>
      <c r="J223" s="52" t="str">
        <f t="shared" si="31"/>
        <v>76</v>
      </c>
      <c r="K223" s="52" t="str">
        <f t="shared" si="4"/>
        <v>3</v>
      </c>
      <c r="L223" s="48" t="s">
        <v>138</v>
      </c>
      <c r="M223" s="62">
        <v>4104552.0</v>
      </c>
      <c r="N223" s="55" t="str">
        <f t="shared" si="8"/>
        <v>4.10</v>
      </c>
      <c r="O223" s="51">
        <v>1.0724389E7</v>
      </c>
      <c r="P223" s="55" t="str">
        <f t="shared" si="9"/>
        <v>10.72</v>
      </c>
      <c r="Q223" s="36" t="str">
        <f t="shared" si="34"/>
        <v>7.93</v>
      </c>
      <c r="R223" s="63">
        <v>7933992.0</v>
      </c>
      <c r="S223" s="62">
        <v>1.8658381E7</v>
      </c>
      <c r="T223" s="58" t="str">
        <f t="shared" si="12"/>
        <v>19</v>
      </c>
      <c r="U223" s="27" t="str">
        <f t="shared" si="5"/>
        <v>42.52%</v>
      </c>
      <c r="V223" s="51">
        <v>12.6</v>
      </c>
      <c r="W223" s="59" t="str">
        <f t="shared" si="32"/>
        <v>148.08%</v>
      </c>
      <c r="X223" s="30" t="str">
        <f t="shared" si="7"/>
        <v>32.58%</v>
      </c>
      <c r="Y223" s="67"/>
      <c r="Z223" s="31"/>
      <c r="AA223" s="32" t="s">
        <v>570</v>
      </c>
      <c r="AB223" s="17">
        <v>1.0</v>
      </c>
      <c r="AC223" s="33"/>
    </row>
    <row r="224">
      <c r="A224" s="47" t="s">
        <v>571</v>
      </c>
      <c r="B224" s="48">
        <v>2014.0</v>
      </c>
      <c r="C224" s="49" t="s">
        <v>29</v>
      </c>
      <c r="D224" s="48">
        <v>68.0</v>
      </c>
      <c r="E224" s="48">
        <v>62.0</v>
      </c>
      <c r="F224" s="50" t="str">
        <f t="shared" si="30"/>
        <v>65.0</v>
      </c>
      <c r="G224" s="51">
        <v>66.0</v>
      </c>
      <c r="H224" s="51">
        <v>61.0</v>
      </c>
      <c r="I224" s="52" t="str">
        <f t="shared" si="2"/>
        <v>5</v>
      </c>
      <c r="J224" s="52" t="str">
        <f t="shared" si="31"/>
        <v>63.5</v>
      </c>
      <c r="K224" s="52" t="str">
        <f t="shared" si="4"/>
        <v>1.5</v>
      </c>
      <c r="L224" s="48" t="s">
        <v>572</v>
      </c>
      <c r="M224" s="62">
        <v>2.5649011E7</v>
      </c>
      <c r="N224" s="55" t="str">
        <f t="shared" si="8"/>
        <v>25.65</v>
      </c>
      <c r="O224" s="51">
        <v>4.8637684E7</v>
      </c>
      <c r="P224" s="55" t="str">
        <f t="shared" si="9"/>
        <v>48.64</v>
      </c>
      <c r="Q224" s="36" t="str">
        <f t="shared" si="34"/>
        <v>0.37</v>
      </c>
      <c r="R224" s="63">
        <v>365000.0</v>
      </c>
      <c r="S224" s="62">
        <v>4.9002684E7</v>
      </c>
      <c r="T224" s="58" t="str">
        <f t="shared" si="12"/>
        <v>49</v>
      </c>
      <c r="U224" s="27" t="str">
        <f t="shared" si="5"/>
        <v>0.74%</v>
      </c>
      <c r="V224" s="51">
        <v>12.5</v>
      </c>
      <c r="W224" s="59" t="str">
        <f t="shared" si="32"/>
        <v>392.02%</v>
      </c>
      <c r="X224" s="30" t="str">
        <f t="shared" si="7"/>
        <v>205.19%</v>
      </c>
      <c r="Y224" s="68"/>
      <c r="Z224" s="31"/>
      <c r="AA224" s="32" t="s">
        <v>573</v>
      </c>
      <c r="AB224" s="17">
        <v>1.0</v>
      </c>
      <c r="AC224" s="33"/>
    </row>
    <row r="225">
      <c r="A225" s="47" t="s">
        <v>574</v>
      </c>
      <c r="B225" s="48">
        <v>2014.0</v>
      </c>
      <c r="C225" s="49" t="s">
        <v>29</v>
      </c>
      <c r="D225" s="48">
        <v>46.0</v>
      </c>
      <c r="E225" s="48">
        <v>47.0</v>
      </c>
      <c r="F225" s="50" t="str">
        <f t="shared" si="30"/>
        <v>46.5</v>
      </c>
      <c r="G225" s="51">
        <v>67.0</v>
      </c>
      <c r="H225" s="51">
        <v>45.0</v>
      </c>
      <c r="I225" s="52" t="str">
        <f t="shared" si="2"/>
        <v>22</v>
      </c>
      <c r="J225" s="52" t="str">
        <f t="shared" si="31"/>
        <v>56</v>
      </c>
      <c r="K225" s="52" t="str">
        <f t="shared" si="4"/>
        <v>-9.5</v>
      </c>
      <c r="L225" s="48" t="s">
        <v>89</v>
      </c>
      <c r="M225" s="62">
        <v>2.2522221E7</v>
      </c>
      <c r="N225" s="55" t="str">
        <f t="shared" si="8"/>
        <v>22.52</v>
      </c>
      <c r="O225" s="51">
        <v>9.1443253E7</v>
      </c>
      <c r="P225" s="55" t="str">
        <f t="shared" si="9"/>
        <v>91.44</v>
      </c>
      <c r="Q225" s="36" t="str">
        <f t="shared" si="34"/>
        <v>9.89</v>
      </c>
      <c r="R225" s="63">
        <v>9889709.0</v>
      </c>
      <c r="S225" s="62">
        <v>1.01332962E8</v>
      </c>
      <c r="T225" s="58" t="str">
        <f t="shared" si="12"/>
        <v>101</v>
      </c>
      <c r="U225" s="27" t="str">
        <f t="shared" si="5"/>
        <v>9.76%</v>
      </c>
      <c r="V225" s="51">
        <v>12.0</v>
      </c>
      <c r="W225" s="59" t="str">
        <f t="shared" si="32"/>
        <v>844.44%</v>
      </c>
      <c r="X225" s="30" t="str">
        <f t="shared" si="7"/>
        <v>187.69%</v>
      </c>
      <c r="Y225" s="67"/>
      <c r="Z225" s="31"/>
      <c r="AA225" s="32" t="s">
        <v>575</v>
      </c>
      <c r="AB225" s="17">
        <v>1.0</v>
      </c>
      <c r="AC225" s="33"/>
    </row>
    <row r="226">
      <c r="A226" s="47" t="s">
        <v>576</v>
      </c>
      <c r="B226" s="48">
        <v>2014.0</v>
      </c>
      <c r="C226" s="49" t="s">
        <v>29</v>
      </c>
      <c r="D226" s="48">
        <v>81.0</v>
      </c>
      <c r="E226" s="48">
        <v>69.0</v>
      </c>
      <c r="F226" s="50" t="str">
        <f t="shared" si="30"/>
        <v>75.0</v>
      </c>
      <c r="G226" s="51">
        <v>86.0</v>
      </c>
      <c r="H226" s="51">
        <v>74.0</v>
      </c>
      <c r="I226" s="52" t="str">
        <f t="shared" si="2"/>
        <v>12</v>
      </c>
      <c r="J226" s="52" t="str">
        <f t="shared" si="31"/>
        <v>80</v>
      </c>
      <c r="K226" s="52" t="str">
        <f t="shared" si="4"/>
        <v>-5</v>
      </c>
      <c r="L226" s="49" t="s">
        <v>519</v>
      </c>
      <c r="M226" s="54">
        <v>4.8002523E7</v>
      </c>
      <c r="N226" s="55" t="str">
        <f t="shared" si="8"/>
        <v>48.00</v>
      </c>
      <c r="O226" s="56">
        <v>1.2487235E8</v>
      </c>
      <c r="P226" s="55" t="str">
        <f t="shared" si="9"/>
        <v>124.87</v>
      </c>
      <c r="Q226" s="36" t="str">
        <f t="shared" si="34"/>
        <v>182.37</v>
      </c>
      <c r="R226" s="57">
        <v>1.82366663E8</v>
      </c>
      <c r="S226" s="54">
        <v>3.07239013E8</v>
      </c>
      <c r="T226" s="58" t="str">
        <f t="shared" si="12"/>
        <v>307</v>
      </c>
      <c r="U226" s="27" t="str">
        <f t="shared" si="5"/>
        <v>59.36%</v>
      </c>
      <c r="V226" s="56">
        <v>12.0</v>
      </c>
      <c r="W226" s="59" t="str">
        <f t="shared" si="32"/>
        <v>2560.33%</v>
      </c>
      <c r="X226" s="30" t="str">
        <f t="shared" si="7"/>
        <v>400.02%</v>
      </c>
      <c r="Y226" s="67"/>
      <c r="Z226" s="31"/>
      <c r="AA226" s="32" t="s">
        <v>577</v>
      </c>
      <c r="AB226" s="17">
        <v>1.0</v>
      </c>
      <c r="AC226" s="33"/>
    </row>
    <row r="227">
      <c r="A227" s="47" t="s">
        <v>578</v>
      </c>
      <c r="B227" s="48">
        <v>2014.0</v>
      </c>
      <c r="C227" s="49" t="s">
        <v>29</v>
      </c>
      <c r="D227" s="48">
        <v>36.0</v>
      </c>
      <c r="E227" s="48">
        <v>46.0</v>
      </c>
      <c r="F227" s="50" t="str">
        <f t="shared" si="30"/>
        <v>41.0</v>
      </c>
      <c r="G227" s="51">
        <v>62.0</v>
      </c>
      <c r="H227" s="51">
        <v>56.0</v>
      </c>
      <c r="I227" s="52" t="str">
        <f t="shared" si="2"/>
        <v>6</v>
      </c>
      <c r="J227" s="52" t="str">
        <f t="shared" si="31"/>
        <v>59</v>
      </c>
      <c r="K227" s="52" t="str">
        <f t="shared" si="4"/>
        <v>-18</v>
      </c>
      <c r="L227" s="48" t="s">
        <v>579</v>
      </c>
      <c r="M227" s="62">
        <v>1.567919E7</v>
      </c>
      <c r="N227" s="55" t="str">
        <f t="shared" si="8"/>
        <v>15.68</v>
      </c>
      <c r="O227" s="51">
        <v>5.0474843E7</v>
      </c>
      <c r="P227" s="55" t="str">
        <f t="shared" si="9"/>
        <v>50.47</v>
      </c>
      <c r="Q227" s="36" t="str">
        <f t="shared" si="34"/>
        <v>27.80</v>
      </c>
      <c r="R227" s="63">
        <v>2.78E7</v>
      </c>
      <c r="S227" s="62">
        <v>7.8274843E7</v>
      </c>
      <c r="T227" s="58" t="str">
        <f t="shared" si="12"/>
        <v>78</v>
      </c>
      <c r="U227" s="27" t="str">
        <f t="shared" si="5"/>
        <v>35.52%</v>
      </c>
      <c r="V227" s="51">
        <v>11.0</v>
      </c>
      <c r="W227" s="59" t="str">
        <f t="shared" si="32"/>
        <v>711.59%</v>
      </c>
      <c r="X227" s="30" t="str">
        <f t="shared" si="7"/>
        <v>142.54%</v>
      </c>
      <c r="Y227" s="67"/>
      <c r="Z227" s="31"/>
      <c r="AA227" s="32" t="s">
        <v>580</v>
      </c>
      <c r="AB227" s="17">
        <v>1.0</v>
      </c>
      <c r="AC227" s="33"/>
    </row>
    <row r="228">
      <c r="A228" s="47" t="s">
        <v>581</v>
      </c>
      <c r="B228" s="48">
        <v>2014.0</v>
      </c>
      <c r="C228" s="49" t="s">
        <v>334</v>
      </c>
      <c r="D228" s="48">
        <v>86.0</v>
      </c>
      <c r="E228" s="48">
        <v>68.0</v>
      </c>
      <c r="F228" s="50" t="str">
        <f t="shared" si="30"/>
        <v>77.0</v>
      </c>
      <c r="G228" s="51">
        <v>85.0</v>
      </c>
      <c r="H228" s="51">
        <v>78.0</v>
      </c>
      <c r="I228" s="52" t="str">
        <f t="shared" si="2"/>
        <v>7</v>
      </c>
      <c r="J228" s="52" t="str">
        <f t="shared" si="31"/>
        <v>81.5</v>
      </c>
      <c r="K228" s="52" t="str">
        <f t="shared" si="4"/>
        <v>-4.5</v>
      </c>
      <c r="L228" s="48" t="s">
        <v>117</v>
      </c>
      <c r="M228" s="62">
        <v>204961.0</v>
      </c>
      <c r="N228" s="55" t="str">
        <f t="shared" si="8"/>
        <v>0.20</v>
      </c>
      <c r="O228" s="51">
        <v>3.1424003E7</v>
      </c>
      <c r="P228" s="55" t="str">
        <f t="shared" si="9"/>
        <v>31.42</v>
      </c>
      <c r="Q228" s="36" t="str">
        <f t="shared" si="34"/>
        <v>14.54</v>
      </c>
      <c r="R228" s="63">
        <v>1.4543932E7</v>
      </c>
      <c r="S228" s="62">
        <v>4.5967935E7</v>
      </c>
      <c r="T228" s="58" t="str">
        <f t="shared" si="12"/>
        <v>46</v>
      </c>
      <c r="U228" s="27" t="str">
        <f t="shared" si="5"/>
        <v>31.64%</v>
      </c>
      <c r="V228" s="51">
        <v>11.0</v>
      </c>
      <c r="W228" s="59" t="str">
        <f t="shared" si="32"/>
        <v>417.89%</v>
      </c>
      <c r="X228" s="30" t="str">
        <f t="shared" si="7"/>
        <v>1.86%</v>
      </c>
      <c r="Y228" s="67"/>
      <c r="Z228" s="31"/>
      <c r="AA228" s="32" t="s">
        <v>582</v>
      </c>
      <c r="AB228" s="17">
        <v>1.0</v>
      </c>
      <c r="AC228" s="33"/>
    </row>
    <row r="229">
      <c r="A229" s="66" t="s">
        <v>583</v>
      </c>
      <c r="B229" s="48">
        <v>2014.0</v>
      </c>
      <c r="C229" s="48" t="s">
        <v>327</v>
      </c>
      <c r="D229" s="48">
        <v>72.0</v>
      </c>
      <c r="E229" s="48">
        <v>62.0</v>
      </c>
      <c r="F229" s="50" t="str">
        <f t="shared" si="30"/>
        <v>67.0</v>
      </c>
      <c r="G229" s="51">
        <v>70.0</v>
      </c>
      <c r="H229" s="51">
        <v>75.0</v>
      </c>
      <c r="I229" s="52" t="str">
        <f t="shared" si="2"/>
        <v>-5</v>
      </c>
      <c r="J229" s="52" t="str">
        <f t="shared" si="31"/>
        <v>72.5</v>
      </c>
      <c r="K229" s="52" t="str">
        <f t="shared" si="4"/>
        <v>-5.5</v>
      </c>
      <c r="L229" s="48" t="s">
        <v>89</v>
      </c>
      <c r="M229" s="62">
        <v>3001738.0</v>
      </c>
      <c r="N229" s="55" t="str">
        <f t="shared" si="8"/>
        <v>3.00</v>
      </c>
      <c r="O229" s="51">
        <v>1.4482031E7</v>
      </c>
      <c r="P229" s="55" t="str">
        <f t="shared" si="9"/>
        <v>14.48</v>
      </c>
      <c r="Q229" s="36" t="str">
        <f t="shared" si="34"/>
        <v>14.77</v>
      </c>
      <c r="R229" s="63">
        <v>1.4771135E7</v>
      </c>
      <c r="S229" s="62">
        <v>2.9253166E7</v>
      </c>
      <c r="T229" s="58" t="str">
        <f t="shared" si="12"/>
        <v>29</v>
      </c>
      <c r="U229" s="27" t="str">
        <f t="shared" si="5"/>
        <v>50.49%</v>
      </c>
      <c r="V229" s="51">
        <v>10.0</v>
      </c>
      <c r="W229" s="59" t="str">
        <f t="shared" si="32"/>
        <v>292.53%</v>
      </c>
      <c r="X229" s="30" t="str">
        <f t="shared" si="7"/>
        <v>30.02%</v>
      </c>
      <c r="Y229" s="68"/>
      <c r="Z229" s="31"/>
      <c r="AA229" s="32" t="s">
        <v>584</v>
      </c>
      <c r="AB229" s="17">
        <v>1.0</v>
      </c>
      <c r="AC229" s="33"/>
    </row>
    <row r="230">
      <c r="A230" s="47" t="s">
        <v>585</v>
      </c>
      <c r="B230" s="48">
        <v>2014.0</v>
      </c>
      <c r="C230" s="49" t="s">
        <v>37</v>
      </c>
      <c r="D230" s="48">
        <v>57.0</v>
      </c>
      <c r="E230" s="48">
        <v>50.0</v>
      </c>
      <c r="F230" s="50" t="str">
        <f t="shared" si="30"/>
        <v>53.5</v>
      </c>
      <c r="G230" s="51">
        <v>57.0</v>
      </c>
      <c r="H230" s="51">
        <v>61.0</v>
      </c>
      <c r="I230" s="52" t="str">
        <f t="shared" si="2"/>
        <v>-4</v>
      </c>
      <c r="J230" s="52" t="str">
        <f t="shared" si="31"/>
        <v>59</v>
      </c>
      <c r="K230" s="52" t="str">
        <f t="shared" si="4"/>
        <v>-5.5</v>
      </c>
      <c r="L230" s="48" t="s">
        <v>586</v>
      </c>
      <c r="M230" s="62">
        <v>2.9816675E7</v>
      </c>
      <c r="N230" s="55" t="str">
        <f t="shared" si="8"/>
        <v>29.82</v>
      </c>
      <c r="O230" s="51">
        <v>7.19628E7</v>
      </c>
      <c r="P230" s="55" t="str">
        <f t="shared" si="9"/>
        <v>71.96</v>
      </c>
      <c r="Q230" s="36" t="str">
        <f t="shared" si="34"/>
        <v>38.64</v>
      </c>
      <c r="R230" s="63">
        <v>3.8640199E7</v>
      </c>
      <c r="S230" s="62">
        <v>1.10602999E8</v>
      </c>
      <c r="T230" s="58" t="str">
        <f t="shared" si="12"/>
        <v>111</v>
      </c>
      <c r="U230" s="27" t="str">
        <f t="shared" si="5"/>
        <v>34.94%</v>
      </c>
      <c r="V230" s="51">
        <v>9.0</v>
      </c>
      <c r="W230" s="59" t="str">
        <f t="shared" si="32"/>
        <v>1228.92%</v>
      </c>
      <c r="X230" s="30" t="str">
        <f t="shared" si="7"/>
        <v>331.30%</v>
      </c>
      <c r="Y230" s="67"/>
      <c r="Z230" s="31"/>
      <c r="AA230" s="32" t="s">
        <v>587</v>
      </c>
      <c r="AB230" s="17">
        <v>1.0</v>
      </c>
      <c r="AC230" s="33"/>
    </row>
    <row r="231">
      <c r="A231" s="66" t="s">
        <v>588</v>
      </c>
      <c r="B231" s="48">
        <v>2014.0</v>
      </c>
      <c r="C231" s="48" t="s">
        <v>126</v>
      </c>
      <c r="D231" s="48">
        <v>98.0</v>
      </c>
      <c r="E231" s="48">
        <v>94.0</v>
      </c>
      <c r="F231" s="50" t="str">
        <f t="shared" si="30"/>
        <v>96.0</v>
      </c>
      <c r="G231" s="51">
        <v>58.0</v>
      </c>
      <c r="H231" s="51">
        <v>68.0</v>
      </c>
      <c r="I231" s="52" t="str">
        <f t="shared" si="2"/>
        <v>-10</v>
      </c>
      <c r="J231" s="52" t="str">
        <f t="shared" si="31"/>
        <v>63</v>
      </c>
      <c r="K231" s="52" t="str">
        <f t="shared" si="4"/>
        <v>33</v>
      </c>
      <c r="L231" s="48" t="s">
        <v>589</v>
      </c>
      <c r="M231" s="62">
        <v>109000.0</v>
      </c>
      <c r="N231" s="55" t="str">
        <f t="shared" si="8"/>
        <v>0.11</v>
      </c>
      <c r="O231" s="51">
        <v>3958500.0</v>
      </c>
      <c r="P231" s="55" t="str">
        <f t="shared" si="9"/>
        <v>3.96</v>
      </c>
      <c r="Q231" s="36" t="str">
        <f t="shared" si="34"/>
        <v>1.45</v>
      </c>
      <c r="R231" s="63">
        <v>1447000.0</v>
      </c>
      <c r="S231" s="62">
        <v>5405500.0</v>
      </c>
      <c r="T231" s="58" t="str">
        <f t="shared" si="12"/>
        <v>5</v>
      </c>
      <c r="U231" s="27" t="str">
        <f t="shared" si="5"/>
        <v>26.77%</v>
      </c>
      <c r="V231" s="51">
        <v>8.5</v>
      </c>
      <c r="W231" s="59" t="str">
        <f t="shared" si="32"/>
        <v>63.59%</v>
      </c>
      <c r="X231" s="30" t="str">
        <f t="shared" si="7"/>
        <v>1.28%</v>
      </c>
      <c r="Y231" s="67"/>
      <c r="Z231" s="31"/>
      <c r="AA231" s="32" t="s">
        <v>590</v>
      </c>
      <c r="AB231" s="17">
        <v>1.0</v>
      </c>
      <c r="AC231" s="33"/>
    </row>
    <row r="232">
      <c r="A232" s="47" t="s">
        <v>591</v>
      </c>
      <c r="B232" s="48">
        <v>2014.0</v>
      </c>
      <c r="C232" s="49" t="s">
        <v>334</v>
      </c>
      <c r="D232" s="48">
        <v>95.0</v>
      </c>
      <c r="E232" s="48">
        <v>76.0</v>
      </c>
      <c r="F232" s="50" t="str">
        <f t="shared" si="30"/>
        <v>85.5</v>
      </c>
      <c r="G232" s="51">
        <v>86.0</v>
      </c>
      <c r="H232" s="51">
        <v>84.0</v>
      </c>
      <c r="I232" s="52" t="str">
        <f t="shared" si="2"/>
        <v>2</v>
      </c>
      <c r="J232" s="52" t="str">
        <f t="shared" si="31"/>
        <v>85</v>
      </c>
      <c r="K232" s="52" t="str">
        <f t="shared" si="4"/>
        <v>0.5</v>
      </c>
      <c r="L232" s="48" t="s">
        <v>534</v>
      </c>
      <c r="M232" s="62">
        <v>1.0441E7</v>
      </c>
      <c r="N232" s="55" t="str">
        <f t="shared" si="8"/>
        <v>10.44</v>
      </c>
      <c r="O232" s="51">
        <v>3.2381217E7</v>
      </c>
      <c r="P232" s="55" t="str">
        <f t="shared" si="9"/>
        <v>32.38</v>
      </c>
      <c r="Q232" s="36" t="str">
        <f t="shared" si="34"/>
        <v>6.32</v>
      </c>
      <c r="R232" s="63">
        <v>6316000.0</v>
      </c>
      <c r="S232" s="62">
        <v>3.8697217E7</v>
      </c>
      <c r="T232" s="58" t="str">
        <f t="shared" si="12"/>
        <v>39</v>
      </c>
      <c r="U232" s="27" t="str">
        <f t="shared" si="5"/>
        <v>16.32%</v>
      </c>
      <c r="V232" s="51">
        <v>8.5</v>
      </c>
      <c r="W232" s="59" t="str">
        <f t="shared" si="32"/>
        <v>455.26%</v>
      </c>
      <c r="X232" s="30" t="str">
        <f t="shared" si="7"/>
        <v>122.84%</v>
      </c>
      <c r="Y232" s="67"/>
      <c r="Z232" s="31"/>
      <c r="AA232" s="32" t="s">
        <v>592</v>
      </c>
      <c r="AB232" s="17">
        <v>1.0</v>
      </c>
      <c r="AC232" s="33"/>
    </row>
    <row r="233">
      <c r="A233" s="47" t="s">
        <v>593</v>
      </c>
      <c r="B233" s="48">
        <v>2014.0</v>
      </c>
      <c r="C233" s="49" t="s">
        <v>334</v>
      </c>
      <c r="D233" s="48">
        <v>23.0</v>
      </c>
      <c r="E233" s="48">
        <v>36.0</v>
      </c>
      <c r="F233" s="50" t="str">
        <f t="shared" si="30"/>
        <v>29.5</v>
      </c>
      <c r="G233" s="51">
        <v>47.0</v>
      </c>
      <c r="H233" s="51">
        <v>53.0</v>
      </c>
      <c r="I233" s="52" t="str">
        <f t="shared" si="2"/>
        <v>-6</v>
      </c>
      <c r="J233" s="52" t="str">
        <f t="shared" si="31"/>
        <v>50</v>
      </c>
      <c r="K233" s="52" t="str">
        <f t="shared" si="4"/>
        <v>-20.5</v>
      </c>
      <c r="L233" s="48" t="s">
        <v>493</v>
      </c>
      <c r="M233" s="62">
        <v>8742109.0</v>
      </c>
      <c r="N233" s="55" t="str">
        <f t="shared" si="8"/>
        <v>8.74</v>
      </c>
      <c r="O233" s="51">
        <v>2.6068955E7</v>
      </c>
      <c r="P233" s="55" t="str">
        <f t="shared" si="9"/>
        <v>26.07</v>
      </c>
      <c r="Q233" s="36" t="str">
        <f t="shared" si="34"/>
        <v>14.40</v>
      </c>
      <c r="R233" s="63">
        <v>1.44E7</v>
      </c>
      <c r="S233" s="62">
        <v>4.0468955E7</v>
      </c>
      <c r="T233" s="58" t="str">
        <f t="shared" si="12"/>
        <v>40</v>
      </c>
      <c r="U233" s="27" t="str">
        <f t="shared" si="5"/>
        <v>35.58%</v>
      </c>
      <c r="V233" s="51">
        <v>8.0</v>
      </c>
      <c r="W233" s="59" t="str">
        <f t="shared" si="32"/>
        <v>505.86%</v>
      </c>
      <c r="X233" s="30" t="str">
        <f t="shared" si="7"/>
        <v>109.28%</v>
      </c>
      <c r="Y233" s="67"/>
      <c r="Z233" s="31"/>
      <c r="AA233" s="32" t="s">
        <v>594</v>
      </c>
      <c r="AB233" s="17">
        <v>1.0</v>
      </c>
      <c r="AC233" s="33"/>
    </row>
    <row r="234">
      <c r="A234" s="47" t="s">
        <v>595</v>
      </c>
      <c r="B234" s="48">
        <v>2014.0</v>
      </c>
      <c r="C234" s="71" t="s">
        <v>37</v>
      </c>
      <c r="D234" s="48">
        <v>29.0</v>
      </c>
      <c r="E234" s="48">
        <v>37.0</v>
      </c>
      <c r="F234" s="50" t="str">
        <f t="shared" si="30"/>
        <v>33.0</v>
      </c>
      <c r="G234" s="51">
        <v>38.0</v>
      </c>
      <c r="H234" s="51">
        <v>53.0</v>
      </c>
      <c r="I234" s="52" t="str">
        <f t="shared" si="2"/>
        <v>-15</v>
      </c>
      <c r="J234" s="52" t="str">
        <f t="shared" si="31"/>
        <v>45.5</v>
      </c>
      <c r="K234" s="52" t="str">
        <f t="shared" si="4"/>
        <v>-12.5</v>
      </c>
      <c r="L234" s="48" t="s">
        <v>135</v>
      </c>
      <c r="M234" s="62">
        <v>3.7134255E7</v>
      </c>
      <c r="N234" s="55" t="str">
        <f t="shared" si="8"/>
        <v>37.13</v>
      </c>
      <c r="O234" s="51">
        <v>8.4273813E7</v>
      </c>
      <c r="P234" s="55" t="str">
        <f t="shared" si="9"/>
        <v>84.27</v>
      </c>
      <c r="Q234" s="36" t="str">
        <f t="shared" si="34"/>
        <v>171.00</v>
      </c>
      <c r="R234" s="63">
        <v>1.71E8</v>
      </c>
      <c r="S234" s="62">
        <v>2.55273813E8</v>
      </c>
      <c r="T234" s="58" t="str">
        <f t="shared" si="12"/>
        <v>255</v>
      </c>
      <c r="U234" s="27" t="str">
        <f t="shared" si="5"/>
        <v>66.99%</v>
      </c>
      <c r="V234" s="51">
        <v>6.5</v>
      </c>
      <c r="W234" s="59" t="str">
        <f t="shared" si="32"/>
        <v>3927.29%</v>
      </c>
      <c r="X234" s="30" t="str">
        <f t="shared" si="7"/>
        <v>571.30%</v>
      </c>
      <c r="Y234" s="68"/>
      <c r="Z234" s="31"/>
      <c r="AA234" s="32" t="s">
        <v>596</v>
      </c>
      <c r="AB234" s="17">
        <v>1.0</v>
      </c>
      <c r="AC234" s="33"/>
    </row>
    <row r="235">
      <c r="A235" s="47" t="s">
        <v>597</v>
      </c>
      <c r="B235" s="48">
        <v>2014.0</v>
      </c>
      <c r="C235" s="49" t="s">
        <v>334</v>
      </c>
      <c r="D235" s="48">
        <v>7.0</v>
      </c>
      <c r="E235" s="48">
        <v>38.0</v>
      </c>
      <c r="F235" s="50" t="str">
        <f t="shared" si="30"/>
        <v>22.5</v>
      </c>
      <c r="G235" s="51">
        <v>26.0</v>
      </c>
      <c r="H235" s="51">
        <v>63.0</v>
      </c>
      <c r="I235" s="52" t="str">
        <f t="shared" si="2"/>
        <v>-37</v>
      </c>
      <c r="J235" s="52" t="str">
        <f t="shared" si="31"/>
        <v>44.5</v>
      </c>
      <c r="K235" s="52" t="str">
        <f t="shared" si="4"/>
        <v>-22</v>
      </c>
      <c r="L235" s="48" t="s">
        <v>598</v>
      </c>
      <c r="M235" s="62">
        <v>1.9875995E7</v>
      </c>
      <c r="N235" s="55" t="str">
        <f t="shared" si="8"/>
        <v>19.88</v>
      </c>
      <c r="O235" s="51">
        <v>5.085601E7</v>
      </c>
      <c r="P235" s="55" t="str">
        <f t="shared" si="9"/>
        <v>50.86</v>
      </c>
      <c r="Q235" s="36" t="str">
        <f t="shared" si="34"/>
        <v>51.67</v>
      </c>
      <c r="R235" s="63">
        <v>5.1673769E7</v>
      </c>
      <c r="S235" s="62">
        <v>1.02529779E8</v>
      </c>
      <c r="T235" s="58" t="str">
        <f t="shared" si="12"/>
        <v>103</v>
      </c>
      <c r="U235" s="27" t="str">
        <f t="shared" si="5"/>
        <v>50.40%</v>
      </c>
      <c r="V235" s="51">
        <v>5.0</v>
      </c>
      <c r="W235" s="59" t="str">
        <f t="shared" si="32"/>
        <v>2050.60%</v>
      </c>
      <c r="X235" s="30" t="str">
        <f t="shared" si="7"/>
        <v>397.52%</v>
      </c>
      <c r="Y235" s="67"/>
      <c r="Z235" s="31"/>
      <c r="AA235" s="32" t="s">
        <v>599</v>
      </c>
      <c r="AB235" s="17">
        <v>1.0</v>
      </c>
      <c r="AC235" s="33"/>
    </row>
    <row r="236">
      <c r="A236" s="47" t="s">
        <v>600</v>
      </c>
      <c r="B236" s="48">
        <v>2014.0</v>
      </c>
      <c r="C236" s="49" t="s">
        <v>37</v>
      </c>
      <c r="D236" s="48">
        <v>37.0</v>
      </c>
      <c r="E236" s="48">
        <v>42.0</v>
      </c>
      <c r="F236" s="50" t="str">
        <f t="shared" si="30"/>
        <v>39.5</v>
      </c>
      <c r="G236" s="51">
        <v>35.0</v>
      </c>
      <c r="H236" s="51">
        <v>50.0</v>
      </c>
      <c r="I236" s="52" t="str">
        <f t="shared" si="2"/>
        <v>-15</v>
      </c>
      <c r="J236" s="52" t="str">
        <f t="shared" si="31"/>
        <v>42.5</v>
      </c>
      <c r="K236" s="52" t="str">
        <f t="shared" si="4"/>
        <v>-3</v>
      </c>
      <c r="L236" s="48" t="s">
        <v>601</v>
      </c>
      <c r="M236" s="62">
        <v>1.8343611E7</v>
      </c>
      <c r="N236" s="55" t="str">
        <f t="shared" si="8"/>
        <v>18.34</v>
      </c>
      <c r="O236" s="51">
        <v>3.2462372E7</v>
      </c>
      <c r="P236" s="55" t="str">
        <f t="shared" si="9"/>
        <v>32.46</v>
      </c>
      <c r="Q236" s="36" t="str">
        <f t="shared" si="34"/>
        <v>58.44</v>
      </c>
      <c r="R236" s="63">
        <v>5.8442482E7</v>
      </c>
      <c r="S236" s="62">
        <v>9.0904854E7</v>
      </c>
      <c r="T236" s="58" t="str">
        <f t="shared" si="12"/>
        <v>91</v>
      </c>
      <c r="U236" s="27" t="str">
        <f t="shared" si="5"/>
        <v>64.29%</v>
      </c>
      <c r="V236" s="51">
        <v>5.0</v>
      </c>
      <c r="W236" s="59" t="str">
        <f t="shared" si="32"/>
        <v>1818.10%</v>
      </c>
      <c r="X236" s="30" t="str">
        <f t="shared" si="7"/>
        <v>366.87%</v>
      </c>
      <c r="Y236" s="67"/>
      <c r="Z236" s="31"/>
      <c r="AA236" s="32" t="s">
        <v>602</v>
      </c>
      <c r="AB236" s="17">
        <v>1.0</v>
      </c>
      <c r="AC236" s="33"/>
    </row>
    <row r="237">
      <c r="A237" s="66" t="s">
        <v>603</v>
      </c>
      <c r="B237" s="48">
        <v>2014.0</v>
      </c>
      <c r="C237" s="48" t="s">
        <v>29</v>
      </c>
      <c r="D237" s="48">
        <v>39.0</v>
      </c>
      <c r="E237" s="48">
        <v>55.0</v>
      </c>
      <c r="F237" s="50" t="str">
        <f t="shared" si="30"/>
        <v>47.0</v>
      </c>
      <c r="G237" s="51">
        <v>38.0</v>
      </c>
      <c r="H237" s="51">
        <v>60.0</v>
      </c>
      <c r="I237" s="52" t="str">
        <f t="shared" si="2"/>
        <v>-22</v>
      </c>
      <c r="J237" s="52" t="str">
        <f t="shared" si="31"/>
        <v>49</v>
      </c>
      <c r="K237" s="52" t="str">
        <f t="shared" si="4"/>
        <v>-2</v>
      </c>
      <c r="L237" s="48" t="s">
        <v>135</v>
      </c>
      <c r="M237" s="62">
        <v>846831.0</v>
      </c>
      <c r="N237" s="55" t="str">
        <f t="shared" si="8"/>
        <v>0.85</v>
      </c>
      <c r="O237" s="51">
        <v>1826705.0</v>
      </c>
      <c r="P237" s="55" t="str">
        <f t="shared" si="9"/>
        <v>1.83</v>
      </c>
      <c r="Q237" s="70">
        <v>0.1</v>
      </c>
      <c r="R237" s="28" t="str">
        <f>SUM(Q237*1000000)</f>
        <v>100000</v>
      </c>
      <c r="S237" s="62">
        <v>1826705.0</v>
      </c>
      <c r="T237" s="58" t="str">
        <f t="shared" si="12"/>
        <v>2</v>
      </c>
      <c r="U237" s="27" t="str">
        <f t="shared" si="5"/>
        <v>5.47%</v>
      </c>
      <c r="V237" s="51">
        <v>3.0</v>
      </c>
      <c r="W237" s="59" t="str">
        <f t="shared" si="32"/>
        <v>60.89%</v>
      </c>
      <c r="X237" s="30" t="str">
        <f t="shared" si="7"/>
        <v>28.23%</v>
      </c>
      <c r="Y237" s="67"/>
      <c r="Z237" s="31"/>
      <c r="AA237" s="32" t="s">
        <v>604</v>
      </c>
      <c r="AB237" s="17">
        <v>1.0</v>
      </c>
      <c r="AC237" s="33"/>
    </row>
    <row r="238">
      <c r="A238" s="66" t="s">
        <v>605</v>
      </c>
      <c r="B238" s="48">
        <v>2014.0</v>
      </c>
      <c r="C238" s="48" t="s">
        <v>41</v>
      </c>
      <c r="D238" s="48">
        <v>98.0</v>
      </c>
      <c r="E238" s="48">
        <v>86.0</v>
      </c>
      <c r="F238" s="50" t="str">
        <f t="shared" si="30"/>
        <v>92.0</v>
      </c>
      <c r="G238" s="51">
        <v>74.0</v>
      </c>
      <c r="H238" s="51">
        <v>79.0</v>
      </c>
      <c r="I238" s="52" t="str">
        <f t="shared" si="2"/>
        <v>-5</v>
      </c>
      <c r="J238" s="52" t="str">
        <f t="shared" si="31"/>
        <v>76.5</v>
      </c>
      <c r="K238" s="52" t="str">
        <f t="shared" si="4"/>
        <v>15.5</v>
      </c>
      <c r="L238" s="48" t="s">
        <v>135</v>
      </c>
      <c r="M238" s="62">
        <v>30007.0</v>
      </c>
      <c r="N238" s="55" t="str">
        <f t="shared" si="8"/>
        <v>0.03</v>
      </c>
      <c r="O238" s="51">
        <v>950792.0</v>
      </c>
      <c r="P238" s="55" t="str">
        <f t="shared" si="9"/>
        <v>0.95</v>
      </c>
      <c r="Q238" s="36" t="str">
        <f t="shared" ref="Q238:Q239" si="35">R238/1000000</f>
        <v>3.92</v>
      </c>
      <c r="R238" s="63">
        <v>3917000.0</v>
      </c>
      <c r="S238" s="62">
        <v>4867792.0</v>
      </c>
      <c r="T238" s="58" t="str">
        <f t="shared" si="12"/>
        <v>5</v>
      </c>
      <c r="U238" s="27" t="str">
        <f t="shared" si="5"/>
        <v>80.47%</v>
      </c>
      <c r="V238" s="51">
        <v>2.5</v>
      </c>
      <c r="W238" s="59" t="str">
        <f t="shared" si="32"/>
        <v>194.71%</v>
      </c>
      <c r="X238" s="30" t="str">
        <f t="shared" si="7"/>
        <v>1.20%</v>
      </c>
      <c r="Y238" s="67"/>
      <c r="Z238" s="31"/>
      <c r="AA238" s="32" t="s">
        <v>606</v>
      </c>
      <c r="AB238" s="17">
        <v>1.0</v>
      </c>
      <c r="AC238" s="33"/>
    </row>
    <row r="239">
      <c r="A239" s="47" t="s">
        <v>607</v>
      </c>
      <c r="B239" s="48">
        <v>2014.0</v>
      </c>
      <c r="C239" s="49" t="s">
        <v>334</v>
      </c>
      <c r="D239" s="48">
        <v>16.0</v>
      </c>
      <c r="E239" s="48">
        <v>16.0</v>
      </c>
      <c r="F239" s="50" t="str">
        <f t="shared" si="30"/>
        <v>16.0</v>
      </c>
      <c r="G239" s="51">
        <v>79.0</v>
      </c>
      <c r="H239" s="51">
        <v>35.0</v>
      </c>
      <c r="I239" s="52" t="str">
        <f t="shared" si="2"/>
        <v>44</v>
      </c>
      <c r="J239" s="52" t="str">
        <f t="shared" si="31"/>
        <v>57</v>
      </c>
      <c r="K239" s="52" t="str">
        <f t="shared" si="4"/>
        <v>-41</v>
      </c>
      <c r="L239" s="48" t="s">
        <v>608</v>
      </c>
      <c r="M239" s="62">
        <v>9217013.0</v>
      </c>
      <c r="N239" s="55" t="str">
        <f t="shared" si="8"/>
        <v>9.22</v>
      </c>
      <c r="O239" s="51">
        <v>6.0755732E7</v>
      </c>
      <c r="P239" s="55" t="str">
        <f t="shared" si="9"/>
        <v>60.76</v>
      </c>
      <c r="Q239" s="36" t="str">
        <f t="shared" si="35"/>
        <v>1.88</v>
      </c>
      <c r="R239" s="63">
        <v>1875000.0</v>
      </c>
      <c r="S239" s="62">
        <v>6.2630732E7</v>
      </c>
      <c r="T239" s="58" t="str">
        <f t="shared" si="12"/>
        <v>63</v>
      </c>
      <c r="U239" s="27" t="str">
        <f t="shared" si="5"/>
        <v>2.99%</v>
      </c>
      <c r="V239" s="51">
        <v>2.0</v>
      </c>
      <c r="W239" s="59" t="str">
        <f t="shared" si="32"/>
        <v>3131.54%</v>
      </c>
      <c r="X239" s="30" t="str">
        <f t="shared" si="7"/>
        <v>460.85%</v>
      </c>
      <c r="Y239" s="67"/>
      <c r="Z239" s="31"/>
      <c r="AA239" s="32" t="s">
        <v>609</v>
      </c>
      <c r="AB239" s="17">
        <v>1.0</v>
      </c>
      <c r="AC239" s="33"/>
    </row>
    <row r="240">
      <c r="A240" s="66" t="s">
        <v>610</v>
      </c>
      <c r="B240" s="48">
        <v>2014.0</v>
      </c>
      <c r="C240" s="48" t="s">
        <v>334</v>
      </c>
      <c r="D240" s="48">
        <v>90.0</v>
      </c>
      <c r="E240" s="48">
        <v>76.0</v>
      </c>
      <c r="F240" s="50" t="str">
        <f t="shared" si="30"/>
        <v>83.0</v>
      </c>
      <c r="G240" s="51">
        <v>73.0</v>
      </c>
      <c r="H240" s="51">
        <v>66.0</v>
      </c>
      <c r="I240" s="52" t="str">
        <f t="shared" si="2"/>
        <v>7</v>
      </c>
      <c r="J240" s="52" t="str">
        <f t="shared" si="31"/>
        <v>69.5</v>
      </c>
      <c r="K240" s="52" t="str">
        <f t="shared" si="4"/>
        <v>13.5</v>
      </c>
      <c r="L240" s="48" t="s">
        <v>493</v>
      </c>
      <c r="M240" s="62">
        <v>77315.0</v>
      </c>
      <c r="N240" s="55" t="str">
        <f t="shared" si="8"/>
        <v>0.08</v>
      </c>
      <c r="O240" s="51">
        <v>3123963.0</v>
      </c>
      <c r="P240" s="55" t="str">
        <f t="shared" si="9"/>
        <v>3.12</v>
      </c>
      <c r="Q240" s="70">
        <v>0.2</v>
      </c>
      <c r="R240" s="28" t="str">
        <f>SUM(Q240*1000000)</f>
        <v>200000</v>
      </c>
      <c r="S240" s="62">
        <v>3123963.0</v>
      </c>
      <c r="T240" s="58" t="str">
        <f t="shared" si="12"/>
        <v>3</v>
      </c>
      <c r="U240" s="27" t="str">
        <f t="shared" si="5"/>
        <v>6.40%</v>
      </c>
      <c r="V240" s="51">
        <v>1.0</v>
      </c>
      <c r="W240" s="59" t="str">
        <f t="shared" si="32"/>
        <v>312.40%</v>
      </c>
      <c r="X240" s="30" t="str">
        <f t="shared" si="7"/>
        <v>7.73%</v>
      </c>
      <c r="Y240" s="67"/>
      <c r="Z240" s="31"/>
      <c r="AA240" s="32" t="s">
        <v>611</v>
      </c>
      <c r="AB240" s="17">
        <v>1.0</v>
      </c>
      <c r="AC240" s="33"/>
    </row>
    <row r="241">
      <c r="A241" s="72" t="s">
        <v>612</v>
      </c>
      <c r="B241" s="16">
        <v>2013.0</v>
      </c>
      <c r="C241" s="16" t="s">
        <v>29</v>
      </c>
      <c r="D241" s="16">
        <v>89.0</v>
      </c>
      <c r="E241" s="16">
        <v>74.0</v>
      </c>
      <c r="F241" s="73" t="str">
        <f t="shared" si="30"/>
        <v>81.5</v>
      </c>
      <c r="G241" s="19">
        <v>86.0</v>
      </c>
      <c r="H241" s="19">
        <v>77.0</v>
      </c>
      <c r="I241" s="74" t="str">
        <f t="shared" si="2"/>
        <v>9</v>
      </c>
      <c r="J241" s="74" t="str">
        <f t="shared" si="31"/>
        <v>81.5</v>
      </c>
      <c r="K241" s="74" t="str">
        <f t="shared" si="4"/>
        <v>0</v>
      </c>
      <c r="L241" s="75" t="s">
        <v>613</v>
      </c>
      <c r="M241" s="76">
        <v>243390.0</v>
      </c>
      <c r="N241" s="35" t="str">
        <f t="shared" ref="N241:N353" si="36">M241/1000000</f>
        <v>0.24</v>
      </c>
      <c r="O241" s="19">
        <v>4.00738009E8</v>
      </c>
      <c r="P241" s="35" t="str">
        <f t="shared" ref="P241:P353" si="37">O241/1000000</f>
        <v>400.74</v>
      </c>
      <c r="Q241" s="36" t="str">
        <f t="shared" ref="Q241:Q255" si="38">R241/1000000</f>
        <v>0.00</v>
      </c>
      <c r="R241" s="35" t="str">
        <f t="shared" ref="R241:R242" si="39">T241-P241</f>
        <v>873.48</v>
      </c>
      <c r="S241" s="22">
        <v>1.274219009E9</v>
      </c>
      <c r="T241" s="77" t="str">
        <f t="shared" ref="T241:T353" si="40">S241/1000000</f>
        <v>1,274</v>
      </c>
      <c r="U241" s="27" t="str">
        <f t="shared" si="5"/>
        <v>0.00%</v>
      </c>
      <c r="V241" s="22">
        <v>150.0</v>
      </c>
      <c r="W241" s="29" t="str">
        <f t="shared" ref="W241:W353" si="41">SUM(T241/V241)</f>
        <v>849.48%</v>
      </c>
      <c r="X241" s="30" t="str">
        <f t="shared" si="7"/>
        <v>0.16%</v>
      </c>
      <c r="Y241" s="25" t="s">
        <v>323</v>
      </c>
      <c r="Z241" s="60" t="s">
        <v>324</v>
      </c>
      <c r="AA241" s="32" t="s">
        <v>614</v>
      </c>
      <c r="AB241" s="17">
        <v>1.0</v>
      </c>
      <c r="AC241" s="33"/>
    </row>
    <row r="242">
      <c r="A242" s="72" t="s">
        <v>615</v>
      </c>
      <c r="B242" s="16">
        <v>2013.0</v>
      </c>
      <c r="C242" s="16" t="s">
        <v>41</v>
      </c>
      <c r="D242" s="16">
        <v>97.0</v>
      </c>
      <c r="E242" s="16">
        <v>96.0</v>
      </c>
      <c r="F242" s="73" t="str">
        <f t="shared" si="30"/>
        <v>96.5</v>
      </c>
      <c r="G242" s="19">
        <v>80.0</v>
      </c>
      <c r="H242" s="19">
        <v>78.0</v>
      </c>
      <c r="I242" s="74" t="str">
        <f t="shared" si="2"/>
        <v>2</v>
      </c>
      <c r="J242" s="74" t="str">
        <f t="shared" si="31"/>
        <v>79</v>
      </c>
      <c r="K242" s="74" t="str">
        <f t="shared" si="4"/>
        <v>17.5</v>
      </c>
      <c r="L242" s="78" t="s">
        <v>616</v>
      </c>
      <c r="M242" s="19">
        <v>5.5785112E7</v>
      </c>
      <c r="N242" s="35" t="str">
        <f t="shared" si="36"/>
        <v>55.79</v>
      </c>
      <c r="O242" s="19">
        <v>2.74092705E8</v>
      </c>
      <c r="P242" s="35" t="str">
        <f t="shared" si="37"/>
        <v>274.09</v>
      </c>
      <c r="Q242" s="36" t="str">
        <f t="shared" si="38"/>
        <v>0.00</v>
      </c>
      <c r="R242" s="35" t="str">
        <f t="shared" si="39"/>
        <v>442.30</v>
      </c>
      <c r="S242" s="22">
        <v>7.16392705E8</v>
      </c>
      <c r="T242" s="77" t="str">
        <f t="shared" si="40"/>
        <v>716</v>
      </c>
      <c r="U242" s="27" t="str">
        <f t="shared" si="5"/>
        <v>0.00%</v>
      </c>
      <c r="V242" s="22">
        <v>100.0</v>
      </c>
      <c r="W242" s="29" t="str">
        <f t="shared" si="41"/>
        <v>716.39%</v>
      </c>
      <c r="X242" s="30" t="str">
        <f t="shared" si="7"/>
        <v>55.79%</v>
      </c>
      <c r="Y242" s="25" t="s">
        <v>323</v>
      </c>
      <c r="Z242" s="78" t="s">
        <v>617</v>
      </c>
      <c r="AA242" s="32" t="s">
        <v>618</v>
      </c>
      <c r="AB242" s="17">
        <v>1.0</v>
      </c>
      <c r="AC242" s="33"/>
    </row>
    <row r="243">
      <c r="A243" s="72" t="s">
        <v>619</v>
      </c>
      <c r="B243" s="16">
        <v>2013.0</v>
      </c>
      <c r="C243" s="16" t="s">
        <v>41</v>
      </c>
      <c r="D243" s="16">
        <v>94.0</v>
      </c>
      <c r="E243" s="79">
        <v>90.0</v>
      </c>
      <c r="F243" s="73" t="str">
        <f t="shared" si="30"/>
        <v>92.0</v>
      </c>
      <c r="G243" s="19">
        <v>82.0</v>
      </c>
      <c r="H243" s="19">
        <v>85.0</v>
      </c>
      <c r="I243" s="74" t="str">
        <f t="shared" si="2"/>
        <v>-3</v>
      </c>
      <c r="J243" s="74" t="str">
        <f t="shared" si="31"/>
        <v>83.5</v>
      </c>
      <c r="K243" s="74" t="str">
        <f t="shared" si="4"/>
        <v>8.5</v>
      </c>
      <c r="L243" s="78" t="s">
        <v>620</v>
      </c>
      <c r="M243" s="19">
        <v>260382.0</v>
      </c>
      <c r="N243" s="35" t="str">
        <f t="shared" si="36"/>
        <v>0.26</v>
      </c>
      <c r="O243" s="19">
        <v>2.5568251E7</v>
      </c>
      <c r="P243" s="35" t="str">
        <f t="shared" si="37"/>
        <v>25.57</v>
      </c>
      <c r="Q243" s="36" t="str">
        <f t="shared" si="38"/>
        <v>21.78</v>
      </c>
      <c r="R243" s="19">
        <v>2.1783E7</v>
      </c>
      <c r="S243" s="80">
        <v>4.7351251E7</v>
      </c>
      <c r="T243" s="77" t="str">
        <f t="shared" si="40"/>
        <v>47</v>
      </c>
      <c r="U243" s="27" t="str">
        <f t="shared" si="5"/>
        <v>46.00%</v>
      </c>
      <c r="V243" s="22">
        <v>23.0</v>
      </c>
      <c r="W243" s="29" t="str">
        <f t="shared" si="41"/>
        <v>205.88%</v>
      </c>
      <c r="X243" s="30" t="str">
        <f t="shared" si="7"/>
        <v>1.13%</v>
      </c>
      <c r="Y243" s="25" t="s">
        <v>323</v>
      </c>
      <c r="Z243" s="78" t="s">
        <v>621</v>
      </c>
      <c r="AA243" s="32" t="s">
        <v>622</v>
      </c>
      <c r="AB243" s="17">
        <v>1.0</v>
      </c>
      <c r="AC243" s="33"/>
    </row>
    <row r="244">
      <c r="A244" s="72" t="s">
        <v>623</v>
      </c>
      <c r="B244" s="16">
        <v>2013.0</v>
      </c>
      <c r="C244" s="16" t="s">
        <v>29</v>
      </c>
      <c r="D244" s="16">
        <v>96.0</v>
      </c>
      <c r="E244" s="16">
        <v>97.0</v>
      </c>
      <c r="F244" s="73" t="str">
        <f t="shared" si="30"/>
        <v>96.5</v>
      </c>
      <c r="G244" s="19">
        <v>90.0</v>
      </c>
      <c r="H244" s="19">
        <v>80.0</v>
      </c>
      <c r="I244" s="74" t="str">
        <f t="shared" si="2"/>
        <v>10</v>
      </c>
      <c r="J244" s="74" t="str">
        <f t="shared" si="31"/>
        <v>85</v>
      </c>
      <c r="K244" s="74" t="str">
        <f t="shared" si="4"/>
        <v>11.5</v>
      </c>
      <c r="L244" s="78" t="s">
        <v>624</v>
      </c>
      <c r="M244" s="19">
        <v>923715.0</v>
      </c>
      <c r="N244" s="35" t="str">
        <f t="shared" si="36"/>
        <v>0.92</v>
      </c>
      <c r="O244" s="19">
        <v>5.6671993E7</v>
      </c>
      <c r="P244" s="35" t="str">
        <f t="shared" si="37"/>
        <v>56.67</v>
      </c>
      <c r="Q244" s="36" t="str">
        <f t="shared" si="38"/>
        <v>131.06</v>
      </c>
      <c r="R244" s="19">
        <v>1.31061209E8</v>
      </c>
      <c r="S244" s="80">
        <v>1.87733202E8</v>
      </c>
      <c r="T244" s="77" t="str">
        <f t="shared" si="40"/>
        <v>188</v>
      </c>
      <c r="U244" s="27" t="str">
        <f t="shared" si="5"/>
        <v>69.81%</v>
      </c>
      <c r="V244" s="28">
        <v>20.0</v>
      </c>
      <c r="W244" s="29" t="str">
        <f t="shared" si="41"/>
        <v>938.67%</v>
      </c>
      <c r="X244" s="30" t="str">
        <f t="shared" si="7"/>
        <v>4.62%</v>
      </c>
      <c r="Y244" s="25" t="s">
        <v>323</v>
      </c>
      <c r="Z244" s="78" t="s">
        <v>625</v>
      </c>
      <c r="AA244" s="32" t="s">
        <v>626</v>
      </c>
      <c r="AB244" s="17">
        <v>1.0</v>
      </c>
      <c r="AC244" s="33"/>
    </row>
    <row r="245">
      <c r="A245" s="72" t="s">
        <v>627</v>
      </c>
      <c r="B245" s="16">
        <v>2013.0</v>
      </c>
      <c r="C245" s="16" t="s">
        <v>41</v>
      </c>
      <c r="D245" s="16">
        <v>91.0</v>
      </c>
      <c r="E245" s="16">
        <v>78.0</v>
      </c>
      <c r="F245" s="73" t="str">
        <f t="shared" si="30"/>
        <v>84.5</v>
      </c>
      <c r="G245" s="19">
        <v>77.0</v>
      </c>
      <c r="H245" s="19">
        <v>76.0</v>
      </c>
      <c r="I245" s="74" t="str">
        <f t="shared" si="2"/>
        <v>1</v>
      </c>
      <c r="J245" s="74" t="str">
        <f t="shared" si="31"/>
        <v>76.5</v>
      </c>
      <c r="K245" s="74" t="str">
        <f t="shared" si="4"/>
        <v>8</v>
      </c>
      <c r="L245" s="78" t="s">
        <v>628</v>
      </c>
      <c r="M245" s="19">
        <v>612064.0</v>
      </c>
      <c r="N245" s="35" t="str">
        <f t="shared" si="36"/>
        <v>0.61</v>
      </c>
      <c r="O245" s="19">
        <v>3.3405481E7</v>
      </c>
      <c r="P245" s="35" t="str">
        <f t="shared" si="37"/>
        <v>33.41</v>
      </c>
      <c r="Q245" s="36" t="str">
        <f t="shared" si="38"/>
        <v>64.10</v>
      </c>
      <c r="R245" s="19">
        <v>6.41E7</v>
      </c>
      <c r="S245" s="80">
        <v>9.7505481E7</v>
      </c>
      <c r="T245" s="77" t="str">
        <f t="shared" si="40"/>
        <v>98</v>
      </c>
      <c r="U245" s="27" t="str">
        <f t="shared" si="5"/>
        <v>65.74%</v>
      </c>
      <c r="V245" s="22">
        <v>18.0</v>
      </c>
      <c r="W245" s="29" t="str">
        <f t="shared" si="41"/>
        <v>541.70%</v>
      </c>
      <c r="X245" s="30" t="str">
        <f t="shared" si="7"/>
        <v>3.40%</v>
      </c>
      <c r="Y245" s="25"/>
      <c r="Z245" s="78" t="s">
        <v>629</v>
      </c>
      <c r="AA245" s="32" t="s">
        <v>630</v>
      </c>
      <c r="AB245" s="17">
        <v>1.0</v>
      </c>
      <c r="AC245" s="33"/>
    </row>
    <row r="246">
      <c r="A246" s="72" t="s">
        <v>631</v>
      </c>
      <c r="B246" s="16">
        <v>2013.0</v>
      </c>
      <c r="C246" s="16" t="s">
        <v>126</v>
      </c>
      <c r="D246" s="16">
        <v>93.0</v>
      </c>
      <c r="E246" s="16">
        <v>84.0</v>
      </c>
      <c r="F246" s="73" t="str">
        <f t="shared" si="30"/>
        <v>88.5</v>
      </c>
      <c r="G246" s="19">
        <v>91.0</v>
      </c>
      <c r="H246" s="19">
        <v>83.0</v>
      </c>
      <c r="I246" s="74" t="str">
        <f t="shared" si="2"/>
        <v>8</v>
      </c>
      <c r="J246" s="74" t="str">
        <f t="shared" si="31"/>
        <v>87</v>
      </c>
      <c r="K246" s="74" t="str">
        <f t="shared" si="4"/>
        <v>1.5</v>
      </c>
      <c r="L246" s="78" t="s">
        <v>624</v>
      </c>
      <c r="M246" s="19">
        <v>260865.0</v>
      </c>
      <c r="N246" s="35" t="str">
        <f t="shared" si="36"/>
        <v>0.26</v>
      </c>
      <c r="O246" s="19">
        <v>2.7298285E7</v>
      </c>
      <c r="P246" s="35" t="str">
        <f t="shared" si="37"/>
        <v>27.30</v>
      </c>
      <c r="Q246" s="36" t="str">
        <f t="shared" si="38"/>
        <v>27.90</v>
      </c>
      <c r="R246" s="19">
        <v>2.79E7</v>
      </c>
      <c r="S246" s="80">
        <v>5.5198285E7</v>
      </c>
      <c r="T246" s="77" t="str">
        <f t="shared" si="40"/>
        <v>55</v>
      </c>
      <c r="U246" s="27" t="str">
        <f t="shared" si="5"/>
        <v>50.55%</v>
      </c>
      <c r="V246" s="22">
        <v>5.0</v>
      </c>
      <c r="W246" s="29" t="str">
        <f t="shared" si="41"/>
        <v>1103.97%</v>
      </c>
      <c r="X246" s="30" t="str">
        <f t="shared" si="7"/>
        <v>5.22%</v>
      </c>
      <c r="Y246" s="25"/>
      <c r="Z246" s="78" t="s">
        <v>632</v>
      </c>
      <c r="AA246" s="32" t="s">
        <v>633</v>
      </c>
      <c r="AB246" s="17">
        <v>1.0</v>
      </c>
      <c r="AC246" s="33"/>
    </row>
    <row r="247">
      <c r="A247" s="72" t="s">
        <v>634</v>
      </c>
      <c r="B247" s="16">
        <v>2013.0</v>
      </c>
      <c r="C247" s="16" t="s">
        <v>29</v>
      </c>
      <c r="D247" s="16">
        <v>56.0</v>
      </c>
      <c r="E247" s="16">
        <v>55.0</v>
      </c>
      <c r="F247" s="73" t="str">
        <f t="shared" si="30"/>
        <v>55.5</v>
      </c>
      <c r="G247" s="19">
        <v>76.0</v>
      </c>
      <c r="H247" s="19">
        <v>76.0</v>
      </c>
      <c r="I247" s="74" t="str">
        <f t="shared" si="2"/>
        <v>0</v>
      </c>
      <c r="J247" s="74" t="str">
        <f t="shared" si="31"/>
        <v>76</v>
      </c>
      <c r="K247" s="74" t="str">
        <f t="shared" si="4"/>
        <v>-20.5</v>
      </c>
      <c r="L247" s="78" t="s">
        <v>635</v>
      </c>
      <c r="M247" s="19">
        <v>1.16619362E8</v>
      </c>
      <c r="N247" s="35" t="str">
        <f t="shared" si="36"/>
        <v>116.62</v>
      </c>
      <c r="O247" s="19">
        <v>2.91045518E8</v>
      </c>
      <c r="P247" s="35" t="str">
        <f t="shared" si="37"/>
        <v>291.05</v>
      </c>
      <c r="Q247" s="36" t="str">
        <f t="shared" si="38"/>
        <v>0.00</v>
      </c>
      <c r="R247" s="37" t="str">
        <f t="shared" ref="R247:R249" si="42">T247-P247</f>
        <v>377</v>
      </c>
      <c r="S247" s="22">
        <v>6.68045518E8</v>
      </c>
      <c r="T247" s="77" t="str">
        <f t="shared" si="40"/>
        <v>668</v>
      </c>
      <c r="U247" s="27" t="str">
        <f t="shared" si="5"/>
        <v>0.00%</v>
      </c>
      <c r="V247" s="22">
        <v>225.0</v>
      </c>
      <c r="W247" s="29" t="str">
        <f t="shared" si="41"/>
        <v>296.91%</v>
      </c>
      <c r="X247" s="30" t="str">
        <f t="shared" si="7"/>
        <v>51.83%</v>
      </c>
      <c r="Y247" s="81"/>
      <c r="Z247" s="31"/>
      <c r="AA247" s="32" t="s">
        <v>636</v>
      </c>
      <c r="AB247" s="17">
        <v>1.0</v>
      </c>
      <c r="AC247" s="33"/>
    </row>
    <row r="248">
      <c r="A248" s="72" t="s">
        <v>637</v>
      </c>
      <c r="B248" s="16">
        <v>2013.0</v>
      </c>
      <c r="C248" s="16" t="s">
        <v>29</v>
      </c>
      <c r="D248" s="16">
        <v>74.0</v>
      </c>
      <c r="E248" s="16">
        <v>66.0</v>
      </c>
      <c r="F248" s="73" t="str">
        <f t="shared" si="30"/>
        <v>70.0</v>
      </c>
      <c r="G248" s="19">
        <v>86.0</v>
      </c>
      <c r="H248" s="19">
        <v>78.0</v>
      </c>
      <c r="I248" s="74" t="str">
        <f t="shared" si="2"/>
        <v>8</v>
      </c>
      <c r="J248" s="74" t="str">
        <f t="shared" si="31"/>
        <v>82</v>
      </c>
      <c r="K248" s="74" t="str">
        <f t="shared" si="4"/>
        <v>-12</v>
      </c>
      <c r="L248" s="78" t="s">
        <v>638</v>
      </c>
      <c r="M248" s="19">
        <v>7.3645187E7</v>
      </c>
      <c r="N248" s="35" t="str">
        <f t="shared" si="36"/>
        <v>73.65</v>
      </c>
      <c r="O248" s="19">
        <v>2.58366855E8</v>
      </c>
      <c r="P248" s="35" t="str">
        <f t="shared" si="37"/>
        <v>258.37</v>
      </c>
      <c r="Q248" s="36" t="str">
        <f t="shared" si="38"/>
        <v>0.00</v>
      </c>
      <c r="R248" s="35" t="str">
        <f t="shared" si="42"/>
        <v>702.00</v>
      </c>
      <c r="S248" s="22">
        <v>9.60366855E8</v>
      </c>
      <c r="T248" s="77" t="str">
        <f t="shared" si="40"/>
        <v>960</v>
      </c>
      <c r="U248" s="27" t="str">
        <f t="shared" si="5"/>
        <v>0.00%</v>
      </c>
      <c r="V248" s="22">
        <v>225.0</v>
      </c>
      <c r="W248" s="29" t="str">
        <f t="shared" si="41"/>
        <v>426.83%</v>
      </c>
      <c r="X248" s="30" t="str">
        <f t="shared" si="7"/>
        <v>32.73%</v>
      </c>
      <c r="Y248" s="81"/>
      <c r="Z248" s="31"/>
      <c r="AA248" s="32" t="s">
        <v>639</v>
      </c>
      <c r="AB248" s="17">
        <v>1.0</v>
      </c>
      <c r="AC248" s="33"/>
    </row>
    <row r="249">
      <c r="A249" s="72" t="s">
        <v>640</v>
      </c>
      <c r="B249" s="16">
        <v>2013.0</v>
      </c>
      <c r="C249" s="16" t="s">
        <v>29</v>
      </c>
      <c r="D249" s="16">
        <v>59.0</v>
      </c>
      <c r="E249" s="16">
        <v>44.0</v>
      </c>
      <c r="F249" s="73" t="str">
        <f t="shared" si="30"/>
        <v>51.5</v>
      </c>
      <c r="G249" s="19">
        <v>56.0</v>
      </c>
      <c r="H249" s="19">
        <v>61.0</v>
      </c>
      <c r="I249" s="74" t="str">
        <f t="shared" si="2"/>
        <v>-5</v>
      </c>
      <c r="J249" s="74" t="str">
        <f t="shared" si="31"/>
        <v>58.5</v>
      </c>
      <c r="K249" s="74" t="str">
        <f t="shared" si="4"/>
        <v>-7</v>
      </c>
      <c r="L249" s="78" t="s">
        <v>641</v>
      </c>
      <c r="M249" s="19">
        <v>7.9110453E7</v>
      </c>
      <c r="N249" s="35" t="str">
        <f t="shared" si="36"/>
        <v>79.11</v>
      </c>
      <c r="O249" s="19">
        <v>2.34911825E8</v>
      </c>
      <c r="P249" s="35" t="str">
        <f t="shared" si="37"/>
        <v>234.91</v>
      </c>
      <c r="Q249" s="36" t="str">
        <f t="shared" si="38"/>
        <v>0.00</v>
      </c>
      <c r="R249" s="35" t="str">
        <f t="shared" si="42"/>
        <v>258.40</v>
      </c>
      <c r="S249" s="22">
        <v>4.93311825E8</v>
      </c>
      <c r="T249" s="77" t="str">
        <f t="shared" si="40"/>
        <v>493</v>
      </c>
      <c r="U249" s="27" t="str">
        <f t="shared" si="5"/>
        <v>0.00%</v>
      </c>
      <c r="V249" s="22">
        <v>215.0</v>
      </c>
      <c r="W249" s="29" t="str">
        <f t="shared" si="41"/>
        <v>229.45%</v>
      </c>
      <c r="X249" s="30" t="str">
        <f t="shared" si="7"/>
        <v>36.80%</v>
      </c>
      <c r="Y249" s="81"/>
      <c r="Z249" s="31"/>
      <c r="AA249" s="32" t="s">
        <v>642</v>
      </c>
      <c r="AB249" s="17">
        <v>1.0</v>
      </c>
      <c r="AC249" s="33"/>
    </row>
    <row r="250">
      <c r="A250" s="72" t="s">
        <v>643</v>
      </c>
      <c r="B250" s="16">
        <v>2013.0</v>
      </c>
      <c r="C250" s="16" t="s">
        <v>29</v>
      </c>
      <c r="D250" s="16">
        <v>31.0</v>
      </c>
      <c r="E250" s="16">
        <v>37.0</v>
      </c>
      <c r="F250" s="73" t="str">
        <f t="shared" si="30"/>
        <v>34.0</v>
      </c>
      <c r="G250" s="19">
        <v>51.0</v>
      </c>
      <c r="H250" s="19">
        <v>65.0</v>
      </c>
      <c r="I250" s="74" t="str">
        <f t="shared" si="2"/>
        <v>-14</v>
      </c>
      <c r="J250" s="74" t="str">
        <f t="shared" si="31"/>
        <v>58</v>
      </c>
      <c r="K250" s="74" t="str">
        <f t="shared" si="4"/>
        <v>-24</v>
      </c>
      <c r="L250" s="78" t="s">
        <v>644</v>
      </c>
      <c r="M250" s="19">
        <v>2.9210849E7</v>
      </c>
      <c r="N250" s="35" t="str">
        <f t="shared" si="36"/>
        <v>29.21</v>
      </c>
      <c r="O250" s="19">
        <v>8.9302115E7</v>
      </c>
      <c r="P250" s="35" t="str">
        <f t="shared" si="37"/>
        <v>89.30</v>
      </c>
      <c r="Q250" s="36" t="str">
        <f t="shared" si="38"/>
        <v>171.20</v>
      </c>
      <c r="R250" s="19">
        <v>1.712E8</v>
      </c>
      <c r="S250" s="22">
        <v>2.60502115E8</v>
      </c>
      <c r="T250" s="77" t="str">
        <f t="shared" si="40"/>
        <v>261</v>
      </c>
      <c r="U250" s="27" t="str">
        <f t="shared" si="5"/>
        <v>65.72%</v>
      </c>
      <c r="V250" s="22">
        <v>215.0</v>
      </c>
      <c r="W250" s="29" t="str">
        <f t="shared" si="41"/>
        <v>121.16%</v>
      </c>
      <c r="X250" s="30" t="str">
        <f t="shared" si="7"/>
        <v>13.59%</v>
      </c>
      <c r="Y250" s="81"/>
      <c r="Z250" s="31"/>
      <c r="AA250" s="32" t="s">
        <v>645</v>
      </c>
      <c r="AB250" s="17">
        <v>1.0</v>
      </c>
      <c r="AC250" s="33"/>
    </row>
    <row r="251">
      <c r="A251" s="72" t="s">
        <v>646</v>
      </c>
      <c r="B251" s="16">
        <v>2013.0</v>
      </c>
      <c r="C251" s="16" t="s">
        <v>37</v>
      </c>
      <c r="D251" s="16">
        <v>79.0</v>
      </c>
      <c r="E251" s="16">
        <v>62.0</v>
      </c>
      <c r="F251" s="73" t="str">
        <f t="shared" si="30"/>
        <v>70.5</v>
      </c>
      <c r="G251" s="19">
        <v>79.0</v>
      </c>
      <c r="H251" s="19">
        <v>64.0</v>
      </c>
      <c r="I251" s="74" t="str">
        <f t="shared" si="2"/>
        <v>15</v>
      </c>
      <c r="J251" s="74" t="str">
        <f t="shared" si="31"/>
        <v>71.5</v>
      </c>
      <c r="K251" s="74" t="str">
        <f t="shared" si="4"/>
        <v>-1</v>
      </c>
      <c r="L251" s="78" t="s">
        <v>647</v>
      </c>
      <c r="M251" s="28">
        <v>1.74144585E8</v>
      </c>
      <c r="N251" s="35" t="str">
        <f t="shared" si="36"/>
        <v>174.14</v>
      </c>
      <c r="O251" s="19">
        <v>4.09013994E8</v>
      </c>
      <c r="P251" s="35" t="str">
        <f t="shared" si="37"/>
        <v>409.01</v>
      </c>
      <c r="Q251" s="36" t="str">
        <f t="shared" si="38"/>
        <v>0.00</v>
      </c>
      <c r="R251" s="35" t="str">
        <f t="shared" ref="R251:R252" si="43">T251-P251</f>
        <v>806.43</v>
      </c>
      <c r="S251" s="22">
        <v>1.215439994E9</v>
      </c>
      <c r="T251" s="77" t="str">
        <f t="shared" si="40"/>
        <v>1,215</v>
      </c>
      <c r="U251" s="27" t="str">
        <f t="shared" si="5"/>
        <v>0.00%</v>
      </c>
      <c r="V251" s="22">
        <v>200.0</v>
      </c>
      <c r="W251" s="29" t="str">
        <f t="shared" si="41"/>
        <v>607.72%</v>
      </c>
      <c r="X251" s="30" t="str">
        <f t="shared" si="7"/>
        <v>87.07%</v>
      </c>
      <c r="Y251" s="81"/>
      <c r="Z251" s="31"/>
      <c r="AA251" s="32" t="s">
        <v>648</v>
      </c>
      <c r="AB251" s="17">
        <v>1.0</v>
      </c>
      <c r="AC251" s="33"/>
    </row>
    <row r="252">
      <c r="A252" s="72" t="s">
        <v>649</v>
      </c>
      <c r="B252" s="16">
        <v>2013.0</v>
      </c>
      <c r="C252" s="16" t="s">
        <v>37</v>
      </c>
      <c r="D252" s="16">
        <v>78.0</v>
      </c>
      <c r="E252" s="16">
        <v>65.0</v>
      </c>
      <c r="F252" s="73" t="str">
        <f t="shared" si="30"/>
        <v>71.5</v>
      </c>
      <c r="G252" s="19">
        <v>82.0</v>
      </c>
      <c r="H252" s="19">
        <v>78.0</v>
      </c>
      <c r="I252" s="74" t="str">
        <f t="shared" si="2"/>
        <v>4</v>
      </c>
      <c r="J252" s="74" t="str">
        <f t="shared" si="31"/>
        <v>80</v>
      </c>
      <c r="K252" s="74" t="str">
        <f t="shared" si="4"/>
        <v>-8.5</v>
      </c>
      <c r="L252" s="75" t="s">
        <v>650</v>
      </c>
      <c r="M252" s="19">
        <v>8.2429469E7</v>
      </c>
      <c r="N252" s="35" t="str">
        <f t="shared" si="36"/>
        <v>82.43</v>
      </c>
      <c r="O252" s="19">
        <v>2.68492764E8</v>
      </c>
      <c r="P252" s="35" t="str">
        <f t="shared" si="37"/>
        <v>268.49</v>
      </c>
      <c r="Q252" s="36" t="str">
        <f t="shared" si="38"/>
        <v>0.00</v>
      </c>
      <c r="R252" s="35" t="str">
        <f t="shared" si="43"/>
        <v>470.40</v>
      </c>
      <c r="S252" s="22">
        <v>7.38892764E8</v>
      </c>
      <c r="T252" s="77" t="str">
        <f t="shared" si="40"/>
        <v>739</v>
      </c>
      <c r="U252" s="27" t="str">
        <f t="shared" si="5"/>
        <v>0.00%</v>
      </c>
      <c r="V252" s="22">
        <v>200.0</v>
      </c>
      <c r="W252" s="29" t="str">
        <f t="shared" si="41"/>
        <v>369.45%</v>
      </c>
      <c r="X252" s="30" t="str">
        <f t="shared" si="7"/>
        <v>41.21%</v>
      </c>
      <c r="Y252" s="81"/>
      <c r="Z252" s="31"/>
      <c r="AA252" s="32" t="s">
        <v>651</v>
      </c>
      <c r="AB252" s="17">
        <v>1.0</v>
      </c>
      <c r="AC252" s="33"/>
    </row>
    <row r="253">
      <c r="A253" s="72" t="s">
        <v>652</v>
      </c>
      <c r="B253" s="16">
        <v>2013.0</v>
      </c>
      <c r="C253" s="16" t="s">
        <v>29</v>
      </c>
      <c r="D253" s="16">
        <v>52.0</v>
      </c>
      <c r="E253" s="16">
        <v>51.0</v>
      </c>
      <c r="F253" s="73" t="str">
        <f t="shared" si="30"/>
        <v>51.5</v>
      </c>
      <c r="G253" s="19">
        <v>55.0</v>
      </c>
      <c r="H253" s="19">
        <v>61.0</v>
      </c>
      <c r="I253" s="74" t="str">
        <f t="shared" si="2"/>
        <v>-6</v>
      </c>
      <c r="J253" s="74" t="str">
        <f t="shared" si="31"/>
        <v>58</v>
      </c>
      <c r="K253" s="74" t="str">
        <f t="shared" si="4"/>
        <v>-6.5</v>
      </c>
      <c r="L253" s="78" t="s">
        <v>653</v>
      </c>
      <c r="M253" s="19">
        <v>2.7202226E7</v>
      </c>
      <c r="N253" s="35" t="str">
        <f t="shared" si="36"/>
        <v>27.20</v>
      </c>
      <c r="O253" s="19">
        <v>6.5187603E7</v>
      </c>
      <c r="P253" s="35" t="str">
        <f t="shared" si="37"/>
        <v>65.19</v>
      </c>
      <c r="Q253" s="36" t="str">
        <f t="shared" si="38"/>
        <v>132.50</v>
      </c>
      <c r="R253" s="19">
        <v>1.325E8</v>
      </c>
      <c r="S253" s="80">
        <v>1.97687603E8</v>
      </c>
      <c r="T253" s="77" t="str">
        <f t="shared" si="40"/>
        <v>198</v>
      </c>
      <c r="U253" s="27" t="str">
        <f t="shared" si="5"/>
        <v>67.02%</v>
      </c>
      <c r="V253" s="22">
        <v>195.0</v>
      </c>
      <c r="W253" s="29" t="str">
        <f t="shared" si="41"/>
        <v>101.38%</v>
      </c>
      <c r="X253" s="30" t="str">
        <f t="shared" si="7"/>
        <v>13.95%</v>
      </c>
      <c r="Y253" s="81"/>
      <c r="Z253" s="31"/>
      <c r="AA253" s="32" t="s">
        <v>654</v>
      </c>
      <c r="AB253" s="17">
        <v>1.0</v>
      </c>
      <c r="AC253" s="33"/>
    </row>
    <row r="254">
      <c r="A254" s="72" t="s">
        <v>655</v>
      </c>
      <c r="B254" s="16">
        <v>2013.0</v>
      </c>
      <c r="C254" s="16" t="s">
        <v>29</v>
      </c>
      <c r="D254" s="16">
        <v>68.0</v>
      </c>
      <c r="E254" s="16">
        <v>63.0</v>
      </c>
      <c r="F254" s="73" t="str">
        <f t="shared" si="30"/>
        <v>65.5</v>
      </c>
      <c r="G254" s="19">
        <v>72.0</v>
      </c>
      <c r="H254" s="19">
        <v>68.0</v>
      </c>
      <c r="I254" s="74" t="str">
        <f t="shared" si="2"/>
        <v>4</v>
      </c>
      <c r="J254" s="74" t="str">
        <f t="shared" si="31"/>
        <v>70</v>
      </c>
      <c r="K254" s="74" t="str">
        <f t="shared" si="4"/>
        <v>-4.5</v>
      </c>
      <c r="L254" s="78" t="s">
        <v>656</v>
      </c>
      <c r="M254" s="19">
        <v>6.6411834E7</v>
      </c>
      <c r="N254" s="35" t="str">
        <f t="shared" si="36"/>
        <v>66.41</v>
      </c>
      <c r="O254" s="19">
        <v>2.02359711E8</v>
      </c>
      <c r="P254" s="35" t="str">
        <f t="shared" si="37"/>
        <v>202.36</v>
      </c>
      <c r="Q254" s="36" t="str">
        <f t="shared" si="38"/>
        <v>0.00</v>
      </c>
      <c r="R254" s="35" t="str">
        <f>T254-P254</f>
        <v>337.65</v>
      </c>
      <c r="S254" s="22">
        <v>5.40007876E8</v>
      </c>
      <c r="T254" s="77" t="str">
        <f t="shared" si="40"/>
        <v>540</v>
      </c>
      <c r="U254" s="27" t="str">
        <f t="shared" si="5"/>
        <v>0.00%</v>
      </c>
      <c r="V254" s="22">
        <v>190.0</v>
      </c>
      <c r="W254" s="29" t="str">
        <f t="shared" si="41"/>
        <v>284.21%</v>
      </c>
      <c r="X254" s="30" t="str">
        <f t="shared" si="7"/>
        <v>34.95%</v>
      </c>
      <c r="Y254" s="81"/>
      <c r="Z254" s="31"/>
      <c r="AA254" s="32" t="s">
        <v>657</v>
      </c>
      <c r="AB254" s="17">
        <v>1.0</v>
      </c>
      <c r="AC254" s="33"/>
    </row>
    <row r="255">
      <c r="A255" s="72" t="s">
        <v>658</v>
      </c>
      <c r="B255" s="16">
        <v>2013.0</v>
      </c>
      <c r="C255" s="16" t="s">
        <v>41</v>
      </c>
      <c r="D255" s="16">
        <v>72.0</v>
      </c>
      <c r="E255" s="16">
        <v>64.0</v>
      </c>
      <c r="F255" s="73" t="str">
        <f t="shared" si="30"/>
        <v>68.0</v>
      </c>
      <c r="G255" s="19">
        <v>77.0</v>
      </c>
      <c r="H255" s="19">
        <v>75.0</v>
      </c>
      <c r="I255" s="74" t="str">
        <f t="shared" si="2"/>
        <v>2</v>
      </c>
      <c r="J255" s="74" t="str">
        <f t="shared" si="31"/>
        <v>76</v>
      </c>
      <c r="K255" s="74" t="str">
        <f t="shared" si="4"/>
        <v>-8</v>
      </c>
      <c r="L255" s="78" t="s">
        <v>635</v>
      </c>
      <c r="M255" s="19">
        <v>3.7285325E7</v>
      </c>
      <c r="N255" s="35" t="str">
        <f t="shared" si="36"/>
        <v>37.29</v>
      </c>
      <c r="O255" s="19">
        <v>1.01802906E8</v>
      </c>
      <c r="P255" s="35" t="str">
        <f t="shared" si="37"/>
        <v>101.80</v>
      </c>
      <c r="Q255" s="36" t="str">
        <f t="shared" si="38"/>
        <v>309.20</v>
      </c>
      <c r="R255" s="19">
        <v>3.092E8</v>
      </c>
      <c r="S255" s="80">
        <v>4.11002E8</v>
      </c>
      <c r="T255" s="77" t="str">
        <f t="shared" si="40"/>
        <v>411</v>
      </c>
      <c r="U255" s="27" t="str">
        <f t="shared" si="5"/>
        <v>75.23%</v>
      </c>
      <c r="V255" s="22">
        <v>190.0</v>
      </c>
      <c r="W255" s="29" t="str">
        <f t="shared" si="41"/>
        <v>216.32%</v>
      </c>
      <c r="X255" s="30" t="str">
        <f t="shared" si="7"/>
        <v>19.62%</v>
      </c>
      <c r="Y255" s="81"/>
      <c r="Z255" s="31"/>
      <c r="AA255" s="32" t="s">
        <v>659</v>
      </c>
      <c r="AB255" s="17">
        <v>1.0</v>
      </c>
      <c r="AC255" s="33"/>
    </row>
    <row r="256">
      <c r="A256" s="72" t="s">
        <v>660</v>
      </c>
      <c r="B256" s="16">
        <v>2013.0</v>
      </c>
      <c r="C256" s="16" t="s">
        <v>37</v>
      </c>
      <c r="D256" s="16">
        <v>87.0</v>
      </c>
      <c r="E256" s="16">
        <v>72.0</v>
      </c>
      <c r="F256" s="73" t="str">
        <f t="shared" si="30"/>
        <v>79.5</v>
      </c>
      <c r="G256" s="19">
        <v>90.0</v>
      </c>
      <c r="H256" s="19">
        <v>78.0</v>
      </c>
      <c r="I256" s="74" t="str">
        <f t="shared" si="2"/>
        <v>12</v>
      </c>
      <c r="J256" s="74" t="str">
        <f t="shared" si="31"/>
        <v>84</v>
      </c>
      <c r="K256" s="74" t="str">
        <f t="shared" si="4"/>
        <v>-4.5</v>
      </c>
      <c r="L256" s="78" t="s">
        <v>661</v>
      </c>
      <c r="M256" s="19">
        <v>7.0165559E7</v>
      </c>
      <c r="N256" s="35" t="str">
        <f t="shared" si="36"/>
        <v>70.17</v>
      </c>
      <c r="O256" s="19">
        <v>2.28778661E8</v>
      </c>
      <c r="P256" s="35" t="str">
        <f t="shared" si="37"/>
        <v>228.78</v>
      </c>
      <c r="Q256" s="19">
        <v>239.0</v>
      </c>
      <c r="R256" s="21" t="str">
        <f>Q256*1000000</f>
        <v>239000000</v>
      </c>
      <c r="S256" s="37" t="str">
        <f t="shared" ref="S256:S257" si="44">SUM(O256+Q256*1000000)</f>
        <v>467,778,661</v>
      </c>
      <c r="T256" s="77" t="str">
        <f t="shared" si="40"/>
        <v>468</v>
      </c>
      <c r="U256" s="27" t="str">
        <f t="shared" si="5"/>
        <v>51.09%</v>
      </c>
      <c r="V256" s="22">
        <v>190.0</v>
      </c>
      <c r="W256" s="29" t="str">
        <f t="shared" si="41"/>
        <v>246.20%</v>
      </c>
      <c r="X256" s="30" t="str">
        <f t="shared" si="7"/>
        <v>36.93%</v>
      </c>
      <c r="Y256" s="81"/>
      <c r="Z256" s="31"/>
      <c r="AA256" s="32" t="s">
        <v>662</v>
      </c>
      <c r="AB256" s="17">
        <v>1.0</v>
      </c>
      <c r="AC256" s="33"/>
    </row>
    <row r="257">
      <c r="A257" s="72" t="s">
        <v>663</v>
      </c>
      <c r="B257" s="16">
        <v>2013.0</v>
      </c>
      <c r="C257" s="16" t="s">
        <v>41</v>
      </c>
      <c r="D257" s="16">
        <v>14.0</v>
      </c>
      <c r="E257" s="16">
        <v>28.0</v>
      </c>
      <c r="F257" s="73" t="str">
        <f t="shared" si="30"/>
        <v>21.0</v>
      </c>
      <c r="G257" s="19">
        <v>48.0</v>
      </c>
      <c r="H257" s="19">
        <v>63.0</v>
      </c>
      <c r="I257" s="74" t="str">
        <f t="shared" si="2"/>
        <v>-15</v>
      </c>
      <c r="J257" s="74" t="str">
        <f t="shared" si="31"/>
        <v>55.5</v>
      </c>
      <c r="K257" s="74" t="str">
        <f t="shared" si="4"/>
        <v>-34.5</v>
      </c>
      <c r="L257" s="78" t="s">
        <v>664</v>
      </c>
      <c r="M257" s="19">
        <v>9910310.0</v>
      </c>
      <c r="N257" s="35" t="str">
        <f t="shared" si="36"/>
        <v>9.91</v>
      </c>
      <c r="O257" s="19">
        <v>3.8362475E7</v>
      </c>
      <c r="P257" s="35" t="str">
        <f t="shared" si="37"/>
        <v>38.36</v>
      </c>
      <c r="Q257" s="36" t="str">
        <f t="shared" ref="Q257:Q300" si="45">R257/1000000</f>
        <v>112.60</v>
      </c>
      <c r="R257" s="19">
        <v>1.126E8</v>
      </c>
      <c r="S257" s="37" t="str">
        <f t="shared" si="44"/>
        <v>150,962,475</v>
      </c>
      <c r="T257" s="77" t="str">
        <f t="shared" si="40"/>
        <v>151</v>
      </c>
      <c r="U257" s="27" t="str">
        <f t="shared" si="5"/>
        <v>74.59%</v>
      </c>
      <c r="V257" s="22">
        <v>175.0</v>
      </c>
      <c r="W257" s="29" t="str">
        <f t="shared" si="41"/>
        <v>86.26%</v>
      </c>
      <c r="X257" s="30" t="str">
        <f t="shared" si="7"/>
        <v>5.66%</v>
      </c>
      <c r="Y257" s="81"/>
      <c r="Z257" s="31"/>
      <c r="AA257" s="32" t="s">
        <v>665</v>
      </c>
      <c r="AB257" s="17">
        <v>1.0</v>
      </c>
      <c r="AC257" s="33"/>
    </row>
    <row r="258">
      <c r="A258" s="72" t="s">
        <v>666</v>
      </c>
      <c r="B258" s="16">
        <v>2013.0</v>
      </c>
      <c r="C258" s="16" t="s">
        <v>37</v>
      </c>
      <c r="D258" s="16">
        <v>65.0</v>
      </c>
      <c r="E258" s="16">
        <v>54.0</v>
      </c>
      <c r="F258" s="73" t="str">
        <f t="shared" si="30"/>
        <v>59.5</v>
      </c>
      <c r="G258" s="19">
        <v>78.0</v>
      </c>
      <c r="H258" s="19">
        <v>74.0</v>
      </c>
      <c r="I258" s="74" t="str">
        <f t="shared" si="2"/>
        <v>4</v>
      </c>
      <c r="J258" s="74" t="str">
        <f t="shared" si="31"/>
        <v>76</v>
      </c>
      <c r="K258" s="74" t="str">
        <f t="shared" si="4"/>
        <v>-16.5</v>
      </c>
      <c r="L258" s="78" t="s">
        <v>667</v>
      </c>
      <c r="M258" s="19">
        <v>8.5737841E7</v>
      </c>
      <c r="N258" s="35" t="str">
        <f t="shared" si="36"/>
        <v>85.74</v>
      </c>
      <c r="O258" s="19">
        <v>2.0636214E8</v>
      </c>
      <c r="P258" s="35" t="str">
        <f t="shared" si="37"/>
        <v>206.36</v>
      </c>
      <c r="Q258" s="36" t="str">
        <f t="shared" si="45"/>
        <v>0.00</v>
      </c>
      <c r="R258" s="35" t="str">
        <f t="shared" ref="R258:R259" si="46">T258-P258</f>
        <v>438.42</v>
      </c>
      <c r="S258" s="22">
        <v>6.4478314E8</v>
      </c>
      <c r="T258" s="77" t="str">
        <f t="shared" si="40"/>
        <v>645</v>
      </c>
      <c r="U258" s="27" t="str">
        <f t="shared" si="5"/>
        <v>0.00%</v>
      </c>
      <c r="V258" s="22">
        <v>170.0</v>
      </c>
      <c r="W258" s="29" t="str">
        <f t="shared" si="41"/>
        <v>379.28%</v>
      </c>
      <c r="X258" s="30" t="str">
        <f t="shared" si="7"/>
        <v>50.43%</v>
      </c>
      <c r="Y258" s="81"/>
      <c r="Z258" s="31"/>
      <c r="AA258" s="32" t="s">
        <v>668</v>
      </c>
      <c r="AB258" s="17">
        <v>1.0</v>
      </c>
      <c r="AC258" s="33"/>
    </row>
    <row r="259">
      <c r="A259" s="72" t="s">
        <v>669</v>
      </c>
      <c r="B259" s="16">
        <v>2013.0</v>
      </c>
      <c r="C259" s="16" t="s">
        <v>37</v>
      </c>
      <c r="D259" s="16">
        <v>69.0</v>
      </c>
      <c r="E259" s="16">
        <v>61.0</v>
      </c>
      <c r="F259" s="73" t="str">
        <f t="shared" si="30"/>
        <v>65.0</v>
      </c>
      <c r="G259" s="19">
        <v>84.0</v>
      </c>
      <c r="H259" s="19">
        <v>71.0</v>
      </c>
      <c r="I259" s="74" t="str">
        <f t="shared" si="2"/>
        <v>13</v>
      </c>
      <c r="J259" s="74" t="str">
        <f t="shared" si="31"/>
        <v>77.5</v>
      </c>
      <c r="K259" s="74" t="str">
        <f t="shared" si="4"/>
        <v>-12.5</v>
      </c>
      <c r="L259" s="78" t="s">
        <v>670</v>
      </c>
      <c r="M259" s="19">
        <v>9.7375245E7</v>
      </c>
      <c r="N259" s="35" t="str">
        <f t="shared" si="36"/>
        <v>97.38</v>
      </c>
      <c r="O259" s="19">
        <v>2.3867985E8</v>
      </c>
      <c r="P259" s="35" t="str">
        <f t="shared" si="37"/>
        <v>238.68</v>
      </c>
      <c r="Q259" s="36" t="str">
        <f t="shared" si="45"/>
        <v>0.00</v>
      </c>
      <c r="R259" s="35" t="str">
        <f t="shared" si="46"/>
        <v>550.00</v>
      </c>
      <c r="S259" s="22">
        <v>7.8867985E8</v>
      </c>
      <c r="T259" s="77" t="str">
        <f t="shared" si="40"/>
        <v>789</v>
      </c>
      <c r="U259" s="27" t="str">
        <f t="shared" si="5"/>
        <v>0.00%</v>
      </c>
      <c r="V259" s="22">
        <v>160.0</v>
      </c>
      <c r="W259" s="29" t="str">
        <f t="shared" si="41"/>
        <v>492.92%</v>
      </c>
      <c r="X259" s="30" t="str">
        <f t="shared" si="7"/>
        <v>60.86%</v>
      </c>
      <c r="Y259" s="81"/>
      <c r="Z259" s="31"/>
      <c r="AA259" s="32" t="s">
        <v>671</v>
      </c>
      <c r="AB259" s="17">
        <v>1.0</v>
      </c>
      <c r="AC259" s="33"/>
    </row>
    <row r="260">
      <c r="A260" s="72" t="s">
        <v>672</v>
      </c>
      <c r="B260" s="16">
        <v>2013.0</v>
      </c>
      <c r="C260" s="16" t="s">
        <v>41</v>
      </c>
      <c r="D260" s="16">
        <v>51.0</v>
      </c>
      <c r="E260" s="16">
        <v>52.0</v>
      </c>
      <c r="F260" s="73" t="str">
        <f t="shared" si="30"/>
        <v>51.5</v>
      </c>
      <c r="G260" s="19">
        <v>63.0</v>
      </c>
      <c r="H260" s="19">
        <v>59.0</v>
      </c>
      <c r="I260" s="74" t="str">
        <f t="shared" si="2"/>
        <v>4</v>
      </c>
      <c r="J260" s="74" t="str">
        <f t="shared" si="31"/>
        <v>61</v>
      </c>
      <c r="K260" s="74" t="str">
        <f t="shared" si="4"/>
        <v>-9.5</v>
      </c>
      <c r="L260" s="78" t="s">
        <v>673</v>
      </c>
      <c r="M260" s="19">
        <v>2.4852258E7</v>
      </c>
      <c r="N260" s="35" t="str">
        <f t="shared" si="36"/>
        <v>24.85</v>
      </c>
      <c r="O260" s="19">
        <v>7.3103784E7</v>
      </c>
      <c r="P260" s="35" t="str">
        <f t="shared" si="37"/>
        <v>73.10</v>
      </c>
      <c r="Q260" s="36" t="str">
        <f t="shared" si="45"/>
        <v>132.26</v>
      </c>
      <c r="R260" s="19">
        <v>1.32262953E8</v>
      </c>
      <c r="S260" s="22">
        <v>2.05366737E8</v>
      </c>
      <c r="T260" s="77" t="str">
        <f t="shared" si="40"/>
        <v>205</v>
      </c>
      <c r="U260" s="27" t="str">
        <f t="shared" si="5"/>
        <v>64.40%</v>
      </c>
      <c r="V260" s="22">
        <v>150.0</v>
      </c>
      <c r="W260" s="29" t="str">
        <f t="shared" si="41"/>
        <v>136.91%</v>
      </c>
      <c r="X260" s="30" t="str">
        <f t="shared" si="7"/>
        <v>16.57%</v>
      </c>
      <c r="Y260" s="81"/>
      <c r="Z260" s="31"/>
      <c r="AA260" s="32" t="s">
        <v>674</v>
      </c>
      <c r="AB260" s="17">
        <v>1.0</v>
      </c>
      <c r="AC260" s="33"/>
    </row>
    <row r="261">
      <c r="A261" s="72" t="s">
        <v>675</v>
      </c>
      <c r="B261" s="16">
        <v>2013.0</v>
      </c>
      <c r="C261" s="16" t="s">
        <v>41</v>
      </c>
      <c r="D261" s="16">
        <v>70.0</v>
      </c>
      <c r="E261" s="16">
        <v>55.0</v>
      </c>
      <c r="F261" s="73" t="str">
        <f t="shared" si="30"/>
        <v>62.5</v>
      </c>
      <c r="G261" s="19">
        <v>78.0</v>
      </c>
      <c r="H261" s="19">
        <v>71.0</v>
      </c>
      <c r="I261" s="74" t="str">
        <f t="shared" si="2"/>
        <v>7</v>
      </c>
      <c r="J261" s="74" t="str">
        <f t="shared" si="31"/>
        <v>74.5</v>
      </c>
      <c r="K261" s="74" t="str">
        <f t="shared" si="4"/>
        <v>-12</v>
      </c>
      <c r="L261" s="78" t="s">
        <v>676</v>
      </c>
      <c r="M261" s="19">
        <v>4.3639736E7</v>
      </c>
      <c r="N261" s="35" t="str">
        <f t="shared" si="36"/>
        <v>43.64</v>
      </c>
      <c r="O261" s="19">
        <v>1.87168425E8</v>
      </c>
      <c r="P261" s="35" t="str">
        <f t="shared" si="37"/>
        <v>187.17</v>
      </c>
      <c r="Q261" s="36" t="str">
        <f t="shared" si="45"/>
        <v>0.00</v>
      </c>
      <c r="R261" s="35" t="str">
        <f>T261-P261</f>
        <v>400.04</v>
      </c>
      <c r="S261" s="22">
        <v>5.87204668E8</v>
      </c>
      <c r="T261" s="77" t="str">
        <f t="shared" si="40"/>
        <v>587</v>
      </c>
      <c r="U261" s="27" t="str">
        <f t="shared" si="5"/>
        <v>0.00%</v>
      </c>
      <c r="V261" s="19">
        <v>135.0</v>
      </c>
      <c r="W261" s="29" t="str">
        <f t="shared" si="41"/>
        <v>434.97%</v>
      </c>
      <c r="X261" s="30" t="str">
        <f t="shared" si="7"/>
        <v>32.33%</v>
      </c>
      <c r="Y261" s="81"/>
      <c r="Z261" s="31"/>
      <c r="AA261" s="32" t="s">
        <v>677</v>
      </c>
      <c r="AB261" s="17">
        <v>1.0</v>
      </c>
      <c r="AC261" s="33"/>
    </row>
    <row r="262">
      <c r="A262" s="72" t="s">
        <v>678</v>
      </c>
      <c r="B262" s="16">
        <v>2013.0</v>
      </c>
      <c r="C262" s="16" t="s">
        <v>41</v>
      </c>
      <c r="D262" s="16">
        <v>67.0</v>
      </c>
      <c r="E262" s="16">
        <v>58.0</v>
      </c>
      <c r="F262" s="73" t="str">
        <f t="shared" si="30"/>
        <v>62.5</v>
      </c>
      <c r="G262" s="19">
        <v>66.0</v>
      </c>
      <c r="H262" s="19">
        <v>62.0</v>
      </c>
      <c r="I262" s="74" t="str">
        <f t="shared" si="2"/>
        <v>4</v>
      </c>
      <c r="J262" s="74" t="str">
        <f t="shared" si="31"/>
        <v>64</v>
      </c>
      <c r="K262" s="74" t="str">
        <f t="shared" si="4"/>
        <v>-1.5</v>
      </c>
      <c r="L262" s="78" t="s">
        <v>679</v>
      </c>
      <c r="M262" s="19">
        <v>2.1312625E7</v>
      </c>
      <c r="N262" s="35" t="str">
        <f t="shared" si="36"/>
        <v>21.31</v>
      </c>
      <c r="O262" s="19">
        <v>8.3028128E7</v>
      </c>
      <c r="P262" s="35" t="str">
        <f t="shared" si="37"/>
        <v>83.03</v>
      </c>
      <c r="Q262" s="36" t="str">
        <f t="shared" si="45"/>
        <v>199.54</v>
      </c>
      <c r="R262" s="19">
        <v>1.99542554E8</v>
      </c>
      <c r="S262" s="22">
        <v>2.82570682E8</v>
      </c>
      <c r="T262" s="77" t="str">
        <f t="shared" si="40"/>
        <v>283</v>
      </c>
      <c r="U262" s="27" t="str">
        <f t="shared" si="5"/>
        <v>70.62%</v>
      </c>
      <c r="V262" s="19">
        <v>135.0</v>
      </c>
      <c r="W262" s="29" t="str">
        <f t="shared" si="41"/>
        <v>209.31%</v>
      </c>
      <c r="X262" s="30" t="str">
        <f t="shared" si="7"/>
        <v>15.79%</v>
      </c>
      <c r="Y262" s="81"/>
      <c r="Z262" s="31"/>
      <c r="AA262" s="32" t="s">
        <v>680</v>
      </c>
      <c r="AB262" s="17">
        <v>1.0</v>
      </c>
      <c r="AC262" s="33"/>
    </row>
    <row r="263">
      <c r="A263" s="72" t="s">
        <v>681</v>
      </c>
      <c r="B263" s="16">
        <v>2013.0</v>
      </c>
      <c r="C263" s="16" t="s">
        <v>29</v>
      </c>
      <c r="D263" s="16">
        <v>13.0</v>
      </c>
      <c r="E263" s="16">
        <v>25.0</v>
      </c>
      <c r="F263" s="73" t="str">
        <f t="shared" si="30"/>
        <v>19.0</v>
      </c>
      <c r="G263" s="19">
        <v>39.0</v>
      </c>
      <c r="H263" s="19">
        <v>47.0</v>
      </c>
      <c r="I263" s="74" t="str">
        <f t="shared" si="2"/>
        <v>-8</v>
      </c>
      <c r="J263" s="74" t="str">
        <f t="shared" si="31"/>
        <v>43</v>
      </c>
      <c r="K263" s="74" t="str">
        <f t="shared" si="4"/>
        <v>-24</v>
      </c>
      <c r="L263" s="78" t="s">
        <v>682</v>
      </c>
      <c r="M263" s="19">
        <v>1.2691415E7</v>
      </c>
      <c r="N263" s="35" t="str">
        <f t="shared" si="36"/>
        <v>12.69</v>
      </c>
      <c r="O263" s="19">
        <v>3.3618855E7</v>
      </c>
      <c r="P263" s="35" t="str">
        <f t="shared" si="37"/>
        <v>33.62</v>
      </c>
      <c r="Q263" s="36" t="str">
        <f t="shared" si="45"/>
        <v>44.71</v>
      </c>
      <c r="R263" s="19">
        <v>4.4705365E7</v>
      </c>
      <c r="S263" s="80">
        <v>7.832422E7</v>
      </c>
      <c r="T263" s="77" t="str">
        <f t="shared" si="40"/>
        <v>78</v>
      </c>
      <c r="U263" s="27" t="str">
        <f t="shared" si="5"/>
        <v>57.08%</v>
      </c>
      <c r="V263" s="22">
        <v>130.0</v>
      </c>
      <c r="W263" s="29" t="str">
        <f t="shared" si="41"/>
        <v>60.25%</v>
      </c>
      <c r="X263" s="30" t="str">
        <f t="shared" si="7"/>
        <v>9.76%</v>
      </c>
      <c r="Y263" s="81"/>
      <c r="Z263" s="31"/>
      <c r="AA263" s="32" t="s">
        <v>683</v>
      </c>
      <c r="AB263" s="17">
        <v>1.0</v>
      </c>
      <c r="AC263" s="33"/>
    </row>
    <row r="264">
      <c r="A264" s="72" t="s">
        <v>684</v>
      </c>
      <c r="B264" s="16">
        <v>2013.0</v>
      </c>
      <c r="C264" s="16" t="s">
        <v>41</v>
      </c>
      <c r="D264" s="16">
        <v>11.0</v>
      </c>
      <c r="E264" s="16">
        <v>33.0</v>
      </c>
      <c r="F264" s="73" t="str">
        <f t="shared" si="30"/>
        <v>22.0</v>
      </c>
      <c r="G264" s="19">
        <v>37.0</v>
      </c>
      <c r="H264" s="19">
        <v>41.0</v>
      </c>
      <c r="I264" s="74" t="str">
        <f t="shared" si="2"/>
        <v>-4</v>
      </c>
      <c r="J264" s="74" t="str">
        <f t="shared" si="31"/>
        <v>39</v>
      </c>
      <c r="K264" s="74" t="str">
        <f t="shared" si="4"/>
        <v>-17</v>
      </c>
      <c r="L264" s="78" t="s">
        <v>685</v>
      </c>
      <c r="M264" s="19">
        <v>2.752004E7</v>
      </c>
      <c r="N264" s="35" t="str">
        <f t="shared" si="36"/>
        <v>27.52</v>
      </c>
      <c r="O264" s="19">
        <v>6.0522097E7</v>
      </c>
      <c r="P264" s="35" t="str">
        <f t="shared" si="37"/>
        <v>60.52</v>
      </c>
      <c r="Q264" s="36" t="str">
        <f t="shared" si="45"/>
        <v>183.32</v>
      </c>
      <c r="R264" s="19">
        <v>1.8332103E8</v>
      </c>
      <c r="S264" s="80">
        <v>2.43843127E8</v>
      </c>
      <c r="T264" s="77" t="str">
        <f t="shared" si="40"/>
        <v>244</v>
      </c>
      <c r="U264" s="27" t="str">
        <f t="shared" si="5"/>
        <v>75.18%</v>
      </c>
      <c r="V264" s="22">
        <v>130.0</v>
      </c>
      <c r="W264" s="29" t="str">
        <f t="shared" si="41"/>
        <v>187.57%</v>
      </c>
      <c r="X264" s="30" t="str">
        <f t="shared" si="7"/>
        <v>21.17%</v>
      </c>
      <c r="Y264" s="81"/>
      <c r="Z264" s="31"/>
      <c r="AA264" s="32" t="s">
        <v>686</v>
      </c>
      <c r="AB264" s="17">
        <v>1.0</v>
      </c>
      <c r="AC264" s="33"/>
    </row>
    <row r="265">
      <c r="A265" s="72" t="s">
        <v>687</v>
      </c>
      <c r="B265" s="16">
        <v>2013.0</v>
      </c>
      <c r="C265" s="16" t="s">
        <v>37</v>
      </c>
      <c r="D265" s="16">
        <v>28.0</v>
      </c>
      <c r="E265" s="16">
        <v>41.0</v>
      </c>
      <c r="F265" s="73" t="str">
        <f t="shared" si="30"/>
        <v>34.5</v>
      </c>
      <c r="G265" s="19">
        <v>49.0</v>
      </c>
      <c r="H265" s="19">
        <v>53.0</v>
      </c>
      <c r="I265" s="74" t="str">
        <f t="shared" si="2"/>
        <v>-4</v>
      </c>
      <c r="J265" s="74" t="str">
        <f t="shared" si="31"/>
        <v>51</v>
      </c>
      <c r="K265" s="74" t="str">
        <f t="shared" si="4"/>
        <v>-16.5</v>
      </c>
      <c r="L265" s="78" t="s">
        <v>688</v>
      </c>
      <c r="M265" s="19">
        <v>4.0501814E7</v>
      </c>
      <c r="N265" s="35" t="str">
        <f t="shared" si="36"/>
        <v>40.50</v>
      </c>
      <c r="O265" s="19">
        <v>1.2252306E8</v>
      </c>
      <c r="P265" s="35" t="str">
        <f t="shared" si="37"/>
        <v>122.52</v>
      </c>
      <c r="Q265" s="36" t="str">
        <f t="shared" si="45"/>
        <v>253.22</v>
      </c>
      <c r="R265" s="19">
        <v>2.53217645E8</v>
      </c>
      <c r="S265" s="80">
        <v>3.75740705E8</v>
      </c>
      <c r="T265" s="77" t="str">
        <f t="shared" si="40"/>
        <v>376</v>
      </c>
      <c r="U265" s="27" t="str">
        <f t="shared" si="5"/>
        <v>67.39%</v>
      </c>
      <c r="V265" s="22">
        <v>130.0</v>
      </c>
      <c r="W265" s="29" t="str">
        <f t="shared" si="41"/>
        <v>289.03%</v>
      </c>
      <c r="X265" s="30" t="str">
        <f t="shared" si="7"/>
        <v>31.16%</v>
      </c>
      <c r="Y265" s="81"/>
      <c r="Z265" s="31"/>
      <c r="AA265" s="32" t="s">
        <v>689</v>
      </c>
      <c r="AB265" s="17">
        <v>1.0</v>
      </c>
      <c r="AC265" s="33"/>
    </row>
    <row r="266">
      <c r="A266" s="72" t="s">
        <v>690</v>
      </c>
      <c r="B266" s="16">
        <v>2013.0</v>
      </c>
      <c r="C266" s="16" t="s">
        <v>37</v>
      </c>
      <c r="D266" s="16">
        <v>89.0</v>
      </c>
      <c r="E266" s="16">
        <v>75.0</v>
      </c>
      <c r="F266" s="73" t="str">
        <f t="shared" si="30"/>
        <v>82.0</v>
      </c>
      <c r="G266" s="19">
        <v>90.0</v>
      </c>
      <c r="H266" s="19">
        <v>79.0</v>
      </c>
      <c r="I266" s="74" t="str">
        <f t="shared" si="2"/>
        <v>11</v>
      </c>
      <c r="J266" s="74" t="str">
        <f t="shared" si="31"/>
        <v>84.5</v>
      </c>
      <c r="K266" s="74" t="str">
        <f t="shared" si="4"/>
        <v>-2.5</v>
      </c>
      <c r="L266" s="78" t="s">
        <v>691</v>
      </c>
      <c r="M266" s="28">
        <v>1.58074286E8</v>
      </c>
      <c r="N266" s="35" t="str">
        <f t="shared" si="36"/>
        <v>158.07</v>
      </c>
      <c r="O266" s="19">
        <v>4.24668047E8</v>
      </c>
      <c r="P266" s="35" t="str">
        <f t="shared" si="37"/>
        <v>424.67</v>
      </c>
      <c r="Q266" s="36" t="str">
        <f t="shared" si="45"/>
        <v>0.00</v>
      </c>
      <c r="R266" s="35" t="str">
        <f>T266-P266</f>
        <v>440.24</v>
      </c>
      <c r="S266" s="22">
        <v>8.64912963E8</v>
      </c>
      <c r="T266" s="77" t="str">
        <f t="shared" si="40"/>
        <v>865</v>
      </c>
      <c r="U266" s="27" t="str">
        <f t="shared" si="5"/>
        <v>0.00%</v>
      </c>
      <c r="V266" s="22">
        <v>130.0</v>
      </c>
      <c r="W266" s="29" t="str">
        <f t="shared" si="41"/>
        <v>665.32%</v>
      </c>
      <c r="X266" s="30" t="str">
        <f t="shared" si="7"/>
        <v>121.60%</v>
      </c>
      <c r="Y266" s="81"/>
      <c r="Z266" s="31"/>
      <c r="AA266" s="32" t="s">
        <v>692</v>
      </c>
      <c r="AB266" s="17">
        <v>1.0</v>
      </c>
      <c r="AC266" s="33"/>
    </row>
    <row r="267">
      <c r="A267" s="72" t="s">
        <v>693</v>
      </c>
      <c r="B267" s="16">
        <v>2013.0</v>
      </c>
      <c r="C267" s="16" t="s">
        <v>29</v>
      </c>
      <c r="D267" s="16">
        <v>54.0</v>
      </c>
      <c r="E267" s="16">
        <v>54.0</v>
      </c>
      <c r="F267" s="73" t="str">
        <f t="shared" si="30"/>
        <v>54.0</v>
      </c>
      <c r="G267" s="19">
        <v>61.0</v>
      </c>
      <c r="H267" s="19">
        <v>70.0</v>
      </c>
      <c r="I267" s="74" t="str">
        <f t="shared" si="2"/>
        <v>-9</v>
      </c>
      <c r="J267" s="74" t="str">
        <f t="shared" si="31"/>
        <v>65.5</v>
      </c>
      <c r="K267" s="74" t="str">
        <f t="shared" si="4"/>
        <v>-11.5</v>
      </c>
      <c r="L267" s="78" t="s">
        <v>694</v>
      </c>
      <c r="M267" s="19">
        <v>3.7054485E7</v>
      </c>
      <c r="N267" s="35" t="str">
        <f t="shared" si="36"/>
        <v>37.05</v>
      </c>
      <c r="O267" s="19">
        <v>8.9107235E7</v>
      </c>
      <c r="P267" s="35" t="str">
        <f t="shared" si="37"/>
        <v>89.11</v>
      </c>
      <c r="Q267" s="36" t="str">
        <f t="shared" si="45"/>
        <v>197.06</v>
      </c>
      <c r="R267" s="19">
        <v>1.97061337E8</v>
      </c>
      <c r="S267" s="80">
        <v>2.86168572E8</v>
      </c>
      <c r="T267" s="77" t="str">
        <f t="shared" si="40"/>
        <v>286</v>
      </c>
      <c r="U267" s="27" t="str">
        <f t="shared" si="5"/>
        <v>68.86%</v>
      </c>
      <c r="V267" s="22">
        <v>120.0</v>
      </c>
      <c r="W267" s="29" t="str">
        <f t="shared" si="41"/>
        <v>238.47%</v>
      </c>
      <c r="X267" s="30" t="str">
        <f t="shared" si="7"/>
        <v>30.88%</v>
      </c>
      <c r="Y267" s="81"/>
      <c r="Z267" s="31"/>
      <c r="AA267" s="32" t="s">
        <v>695</v>
      </c>
      <c r="AB267" s="17">
        <v>1.0</v>
      </c>
      <c r="AC267" s="33"/>
    </row>
    <row r="268">
      <c r="A268" s="72" t="s">
        <v>696</v>
      </c>
      <c r="B268" s="16">
        <v>2013.0</v>
      </c>
      <c r="C268" s="16" t="s">
        <v>29</v>
      </c>
      <c r="D268" s="16">
        <v>69.0</v>
      </c>
      <c r="E268" s="16">
        <v>60.0</v>
      </c>
      <c r="F268" s="73" t="str">
        <f t="shared" si="30"/>
        <v>64.5</v>
      </c>
      <c r="G268" s="19">
        <v>70.0</v>
      </c>
      <c r="H268" s="19">
        <v>67.0</v>
      </c>
      <c r="I268" s="74" t="str">
        <f t="shared" si="2"/>
        <v>3</v>
      </c>
      <c r="J268" s="74" t="str">
        <f t="shared" si="31"/>
        <v>68.5</v>
      </c>
      <c r="K268" s="74" t="str">
        <f t="shared" si="4"/>
        <v>-4</v>
      </c>
      <c r="L268" s="78" t="s">
        <v>635</v>
      </c>
      <c r="M268" s="19">
        <v>5.3113752E7</v>
      </c>
      <c r="N268" s="35" t="str">
        <f t="shared" si="36"/>
        <v>53.11</v>
      </c>
      <c r="O268" s="19">
        <v>1.32556852E8</v>
      </c>
      <c r="P268" s="35" t="str">
        <f t="shared" si="37"/>
        <v>132.56</v>
      </c>
      <c r="Q268" s="36" t="str">
        <f t="shared" si="45"/>
        <v>0.00</v>
      </c>
      <c r="R268" s="35" t="str">
        <f>T268-P268</f>
        <v>282.27</v>
      </c>
      <c r="S268" s="22">
        <v>4.14828246E8</v>
      </c>
      <c r="T268" s="77" t="str">
        <f t="shared" si="40"/>
        <v>415</v>
      </c>
      <c r="U268" s="27" t="str">
        <f t="shared" si="5"/>
        <v>0.00%</v>
      </c>
      <c r="V268" s="22">
        <v>120.0</v>
      </c>
      <c r="W268" s="29" t="str">
        <f t="shared" si="41"/>
        <v>345.69%</v>
      </c>
      <c r="X268" s="30" t="str">
        <f t="shared" si="7"/>
        <v>44.26%</v>
      </c>
      <c r="Y268" s="81"/>
      <c r="Z268" s="31"/>
      <c r="AA268" s="32" t="s">
        <v>697</v>
      </c>
      <c r="AB268" s="17">
        <v>1.0</v>
      </c>
      <c r="AC268" s="33"/>
    </row>
    <row r="269">
      <c r="A269" s="72" t="s">
        <v>698</v>
      </c>
      <c r="B269" s="16">
        <v>2013.0</v>
      </c>
      <c r="C269" s="16" t="s">
        <v>41</v>
      </c>
      <c r="D269" s="16">
        <v>68.0</v>
      </c>
      <c r="E269" s="16">
        <v>61.0</v>
      </c>
      <c r="F269" s="73" t="str">
        <f t="shared" si="30"/>
        <v>64.5</v>
      </c>
      <c r="G269" s="19">
        <v>58.0</v>
      </c>
      <c r="H269" s="19">
        <v>69.0</v>
      </c>
      <c r="I269" s="74" t="str">
        <f t="shared" si="2"/>
        <v>-11</v>
      </c>
      <c r="J269" s="74" t="str">
        <f t="shared" si="31"/>
        <v>63.5</v>
      </c>
      <c r="K269" s="74" t="str">
        <f t="shared" si="4"/>
        <v>1</v>
      </c>
      <c r="L269" s="78" t="s">
        <v>699</v>
      </c>
      <c r="M269" s="19">
        <v>2.9807393E7</v>
      </c>
      <c r="N269" s="35" t="str">
        <f t="shared" si="36"/>
        <v>29.81</v>
      </c>
      <c r="O269" s="19">
        <v>9.3050117E7</v>
      </c>
      <c r="P269" s="35" t="str">
        <f t="shared" si="37"/>
        <v>93.05</v>
      </c>
      <c r="Q269" s="36" t="str">
        <f t="shared" si="45"/>
        <v>193.09</v>
      </c>
      <c r="R269" s="19">
        <v>1.93090583E8</v>
      </c>
      <c r="S269" s="80">
        <v>2.861407E8</v>
      </c>
      <c r="T269" s="77" t="str">
        <f t="shared" si="40"/>
        <v>286</v>
      </c>
      <c r="U269" s="27" t="str">
        <f t="shared" si="5"/>
        <v>67.48%</v>
      </c>
      <c r="V269" s="22">
        <v>115.0</v>
      </c>
      <c r="W269" s="29" t="str">
        <f t="shared" si="41"/>
        <v>248.82%</v>
      </c>
      <c r="X269" s="30" t="str">
        <f t="shared" si="7"/>
        <v>25.92%</v>
      </c>
      <c r="Y269" s="81"/>
      <c r="Z269" s="31"/>
      <c r="AA269" s="32" t="s">
        <v>700</v>
      </c>
      <c r="AB269" s="17">
        <v>1.0</v>
      </c>
      <c r="AC269" s="33"/>
    </row>
    <row r="270">
      <c r="A270" s="72" t="s">
        <v>701</v>
      </c>
      <c r="B270" s="16">
        <v>2013.0</v>
      </c>
      <c r="C270" s="16" t="s">
        <v>29</v>
      </c>
      <c r="D270" s="16">
        <v>60.0</v>
      </c>
      <c r="E270" s="16">
        <v>51.0</v>
      </c>
      <c r="F270" s="73" t="str">
        <f t="shared" si="30"/>
        <v>55.5</v>
      </c>
      <c r="G270" s="19">
        <v>66.0</v>
      </c>
      <c r="H270" s="19">
        <v>68.0</v>
      </c>
      <c r="I270" s="74" t="str">
        <f t="shared" si="2"/>
        <v>-2</v>
      </c>
      <c r="J270" s="74" t="str">
        <f t="shared" si="31"/>
        <v>67</v>
      </c>
      <c r="K270" s="74" t="str">
        <f t="shared" si="4"/>
        <v>-11.5</v>
      </c>
      <c r="L270" s="78" t="s">
        <v>702</v>
      </c>
      <c r="M270" s="19">
        <v>2.7017351E7</v>
      </c>
      <c r="N270" s="35" t="str">
        <f t="shared" si="36"/>
        <v>27.02</v>
      </c>
      <c r="O270" s="19">
        <v>6.1737191E7</v>
      </c>
      <c r="P270" s="35" t="str">
        <f t="shared" si="37"/>
        <v>61.74</v>
      </c>
      <c r="Q270" s="36" t="str">
        <f t="shared" si="45"/>
        <v>63.80</v>
      </c>
      <c r="R270" s="19">
        <v>6.38E7</v>
      </c>
      <c r="S270" s="80">
        <v>1.25537191E8</v>
      </c>
      <c r="T270" s="77" t="str">
        <f t="shared" si="40"/>
        <v>126</v>
      </c>
      <c r="U270" s="27" t="str">
        <f t="shared" si="5"/>
        <v>50.82%</v>
      </c>
      <c r="V270" s="22">
        <v>110.0</v>
      </c>
      <c r="W270" s="29" t="str">
        <f t="shared" si="41"/>
        <v>114.12%</v>
      </c>
      <c r="X270" s="30" t="str">
        <f t="shared" si="7"/>
        <v>24.56%</v>
      </c>
      <c r="Y270" s="81"/>
      <c r="Z270" s="31"/>
      <c r="AA270" s="32" t="s">
        <v>703</v>
      </c>
      <c r="AB270" s="17">
        <v>1.0</v>
      </c>
      <c r="AC270" s="33"/>
    </row>
    <row r="271">
      <c r="A271" s="72" t="s">
        <v>704</v>
      </c>
      <c r="B271" s="16">
        <v>2013.0</v>
      </c>
      <c r="C271" s="16" t="s">
        <v>29</v>
      </c>
      <c r="D271" s="16">
        <v>48.0</v>
      </c>
      <c r="E271" s="16">
        <v>55.0</v>
      </c>
      <c r="F271" s="73" t="str">
        <f t="shared" si="30"/>
        <v>51.5</v>
      </c>
      <c r="G271" s="19">
        <v>68.0</v>
      </c>
      <c r="H271" s="19">
        <v>72.0</v>
      </c>
      <c r="I271" s="74" t="str">
        <f t="shared" si="2"/>
        <v>-4</v>
      </c>
      <c r="J271" s="74" t="str">
        <f t="shared" si="31"/>
        <v>70</v>
      </c>
      <c r="K271" s="74" t="str">
        <f t="shared" si="4"/>
        <v>-18.5</v>
      </c>
      <c r="L271" s="78" t="s">
        <v>705</v>
      </c>
      <c r="M271" s="19">
        <v>5.0085185E7</v>
      </c>
      <c r="N271" s="35" t="str">
        <f t="shared" si="36"/>
        <v>50.09</v>
      </c>
      <c r="O271" s="19">
        <v>1.44840419E8</v>
      </c>
      <c r="P271" s="35" t="str">
        <f t="shared" si="37"/>
        <v>144.84</v>
      </c>
      <c r="Q271" s="36" t="str">
        <f t="shared" si="45"/>
        <v>0.00</v>
      </c>
      <c r="R271" s="35" t="str">
        <f>T271-P271</f>
        <v>206.20</v>
      </c>
      <c r="S271" s="22">
        <v>3.51040419E8</v>
      </c>
      <c r="T271" s="77" t="str">
        <f t="shared" si="40"/>
        <v>351</v>
      </c>
      <c r="U271" s="27" t="str">
        <f t="shared" si="5"/>
        <v>0.00%</v>
      </c>
      <c r="V271" s="22">
        <v>105.0</v>
      </c>
      <c r="W271" s="29" t="str">
        <f t="shared" si="41"/>
        <v>334.32%</v>
      </c>
      <c r="X271" s="30" t="str">
        <f t="shared" si="7"/>
        <v>47.70%</v>
      </c>
      <c r="Y271" s="25"/>
      <c r="Z271" s="78"/>
      <c r="AA271" s="32" t="s">
        <v>706</v>
      </c>
      <c r="AB271" s="17">
        <v>1.0</v>
      </c>
      <c r="AC271" s="33"/>
    </row>
    <row r="272">
      <c r="A272" s="72" t="s">
        <v>707</v>
      </c>
      <c r="B272" s="16">
        <v>2013.0</v>
      </c>
      <c r="C272" s="16" t="s">
        <v>37</v>
      </c>
      <c r="D272" s="16">
        <v>14.0</v>
      </c>
      <c r="E272" s="16">
        <v>34.0</v>
      </c>
      <c r="F272" s="73" t="str">
        <f t="shared" si="30"/>
        <v>24.0</v>
      </c>
      <c r="G272" s="19">
        <v>57.0</v>
      </c>
      <c r="H272" s="19">
        <v>35.0</v>
      </c>
      <c r="I272" s="74" t="str">
        <f t="shared" si="2"/>
        <v>22</v>
      </c>
      <c r="J272" s="74" t="str">
        <f t="shared" si="31"/>
        <v>46</v>
      </c>
      <c r="K272" s="74" t="str">
        <f t="shared" si="4"/>
        <v>-22</v>
      </c>
      <c r="L272" s="78" t="s">
        <v>708</v>
      </c>
      <c r="M272" s="19">
        <v>1.7548389E7</v>
      </c>
      <c r="N272" s="35" t="str">
        <f t="shared" si="36"/>
        <v>17.55</v>
      </c>
      <c r="O272" s="19">
        <v>7.1017784E7</v>
      </c>
      <c r="P272" s="35" t="str">
        <f t="shared" si="37"/>
        <v>71.02</v>
      </c>
      <c r="Q272" s="36" t="str">
        <f t="shared" si="45"/>
        <v>276.53</v>
      </c>
      <c r="R272" s="19">
        <v>2.76527576E8</v>
      </c>
      <c r="S272" s="22">
        <v>3.4754536E8</v>
      </c>
      <c r="T272" s="77" t="str">
        <f t="shared" si="40"/>
        <v>348</v>
      </c>
      <c r="U272" s="27" t="str">
        <f t="shared" si="5"/>
        <v>79.57%</v>
      </c>
      <c r="V272" s="22">
        <v>105.0</v>
      </c>
      <c r="W272" s="29" t="str">
        <f t="shared" si="41"/>
        <v>331.00%</v>
      </c>
      <c r="X272" s="30" t="str">
        <f t="shared" si="7"/>
        <v>16.71%</v>
      </c>
      <c r="Y272" s="81"/>
      <c r="Z272" s="31"/>
      <c r="AA272" s="45" t="str">
        <f>HYPERLINK("http://www.amazon.com/gp/product/B00FPTW1A8/?tag=titb-20","http://www.amazon.com/gp/product/B00FPTW1A8/?tag=titb-20")</f>
        <v>http://www.amazon.com/gp/product/B00FPTW1A8/?tag=titb-20</v>
      </c>
      <c r="AB272" s="17">
        <v>1.0</v>
      </c>
      <c r="AC272" s="33"/>
    </row>
    <row r="273">
      <c r="A273" s="72" t="s">
        <v>709</v>
      </c>
      <c r="B273" s="16">
        <v>2013.0</v>
      </c>
      <c r="C273" s="16" t="s">
        <v>37</v>
      </c>
      <c r="D273" s="16">
        <v>19.0</v>
      </c>
      <c r="E273" s="16">
        <v>30.0</v>
      </c>
      <c r="F273" s="73" t="str">
        <f t="shared" si="30"/>
        <v>24.5</v>
      </c>
      <c r="G273" s="19">
        <v>45.0</v>
      </c>
      <c r="H273" s="19">
        <v>54.0</v>
      </c>
      <c r="I273" s="74" t="str">
        <f t="shared" si="2"/>
        <v>-9</v>
      </c>
      <c r="J273" s="74" t="str">
        <f t="shared" si="31"/>
        <v>49.5</v>
      </c>
      <c r="K273" s="74" t="str">
        <f t="shared" si="4"/>
        <v>-25</v>
      </c>
      <c r="L273" s="78" t="s">
        <v>710</v>
      </c>
      <c r="M273" s="19">
        <v>4.1671198E7</v>
      </c>
      <c r="N273" s="35" t="str">
        <f t="shared" si="36"/>
        <v>41.67</v>
      </c>
      <c r="O273" s="19">
        <v>1.12200072E8</v>
      </c>
      <c r="P273" s="35" t="str">
        <f t="shared" si="37"/>
        <v>112.20</v>
      </c>
      <c r="Q273" s="36" t="str">
        <f t="shared" si="45"/>
        <v>249.80</v>
      </c>
      <c r="R273" s="19">
        <v>2.498E8</v>
      </c>
      <c r="S273" s="22">
        <v>3.62000072E8</v>
      </c>
      <c r="T273" s="77" t="str">
        <f t="shared" si="40"/>
        <v>362</v>
      </c>
      <c r="U273" s="27" t="str">
        <f t="shared" si="5"/>
        <v>69.01%</v>
      </c>
      <c r="V273" s="22">
        <v>103.0</v>
      </c>
      <c r="W273" s="29" t="str">
        <f t="shared" si="41"/>
        <v>351.46%</v>
      </c>
      <c r="X273" s="30" t="str">
        <f t="shared" si="7"/>
        <v>40.46%</v>
      </c>
      <c r="Y273" s="81"/>
      <c r="Z273" s="31"/>
      <c r="AA273" s="45" t="str">
        <f>HYPERLINK("http://www.amazon.com/gp/product/B00FPGSPQU/?tag=titb-20","http://www.amazon.com/gp/product/B00FPGSPQU/?tag=titb-20")</f>
        <v>http://www.amazon.com/gp/product/B00FPGSPQU/?tag=titb-20</v>
      </c>
      <c r="AB273" s="17">
        <v>1.0</v>
      </c>
      <c r="AC273" s="33"/>
    </row>
    <row r="274">
      <c r="A274" s="72" t="s">
        <v>711</v>
      </c>
      <c r="B274" s="16">
        <v>2013.0</v>
      </c>
      <c r="C274" s="16" t="s">
        <v>29</v>
      </c>
      <c r="D274" s="16">
        <v>64.0</v>
      </c>
      <c r="E274" s="79">
        <v>52.0</v>
      </c>
      <c r="F274" s="73" t="str">
        <f t="shared" si="30"/>
        <v>58.0</v>
      </c>
      <c r="G274" s="19">
        <v>65.0</v>
      </c>
      <c r="H274" s="19">
        <v>63.0</v>
      </c>
      <c r="I274" s="74" t="str">
        <f t="shared" si="2"/>
        <v>2</v>
      </c>
      <c r="J274" s="74" t="str">
        <f t="shared" si="31"/>
        <v>64</v>
      </c>
      <c r="K274" s="74" t="str">
        <f t="shared" si="4"/>
        <v>-6</v>
      </c>
      <c r="L274" s="78" t="s">
        <v>650</v>
      </c>
      <c r="M274" s="19">
        <v>3.3531068E7</v>
      </c>
      <c r="N274" s="35" t="str">
        <f t="shared" si="36"/>
        <v>33.53</v>
      </c>
      <c r="O274" s="19">
        <v>1.07518682E8</v>
      </c>
      <c r="P274" s="35" t="str">
        <f t="shared" si="37"/>
        <v>107.52</v>
      </c>
      <c r="Q274" s="36" t="str">
        <f t="shared" si="45"/>
        <v>160.91</v>
      </c>
      <c r="R274" s="19">
        <v>1.60907952E8</v>
      </c>
      <c r="S274" s="80">
        <v>2.68426634E8</v>
      </c>
      <c r="T274" s="77" t="str">
        <f t="shared" si="40"/>
        <v>268</v>
      </c>
      <c r="U274" s="27" t="str">
        <f t="shared" si="5"/>
        <v>59.94%</v>
      </c>
      <c r="V274" s="22">
        <v>100.0</v>
      </c>
      <c r="W274" s="29" t="str">
        <f t="shared" si="41"/>
        <v>268.43%</v>
      </c>
      <c r="X274" s="30" t="str">
        <f t="shared" si="7"/>
        <v>33.53%</v>
      </c>
      <c r="Y274" s="81"/>
      <c r="Z274" s="31"/>
      <c r="AA274" s="45" t="str">
        <f>HYPERLINK("http://www.amazon.com/gp/product/B00ECHM73U/?tag=titb-20","http://www.amazon.com/gp/product/B00ECHM73U/?tag=titb-20")</f>
        <v>http://www.amazon.com/gp/product/B00ECHM73U/?tag=titb-20</v>
      </c>
      <c r="AB274" s="17">
        <v>1.0</v>
      </c>
      <c r="AC274" s="33"/>
    </row>
    <row r="275">
      <c r="A275" s="72" t="s">
        <v>712</v>
      </c>
      <c r="B275" s="16">
        <v>2013.0</v>
      </c>
      <c r="C275" s="16" t="s">
        <v>126</v>
      </c>
      <c r="D275" s="16">
        <v>77.0</v>
      </c>
      <c r="E275" s="16">
        <v>75.0</v>
      </c>
      <c r="F275" s="73" t="str">
        <f t="shared" si="30"/>
        <v>76.0</v>
      </c>
      <c r="G275" s="19">
        <v>82.0</v>
      </c>
      <c r="H275" s="19">
        <v>78.0</v>
      </c>
      <c r="I275" s="74" t="str">
        <f t="shared" si="2"/>
        <v>4</v>
      </c>
      <c r="J275" s="74" t="str">
        <f t="shared" si="31"/>
        <v>80</v>
      </c>
      <c r="K275" s="74" t="str">
        <f t="shared" si="4"/>
        <v>-4</v>
      </c>
      <c r="L275" s="78" t="s">
        <v>713</v>
      </c>
      <c r="M275" s="19">
        <v>1.8361578E7</v>
      </c>
      <c r="N275" s="35" t="str">
        <f t="shared" si="36"/>
        <v>18.36</v>
      </c>
      <c r="O275" s="19">
        <v>1.16900694E8</v>
      </c>
      <c r="P275" s="35" t="str">
        <f t="shared" si="37"/>
        <v>116.90</v>
      </c>
      <c r="Q275" s="36" t="str">
        <f t="shared" si="45"/>
        <v>275.10</v>
      </c>
      <c r="R275" s="19">
        <v>2.751E8</v>
      </c>
      <c r="S275" s="22">
        <v>3.92000694E8</v>
      </c>
      <c r="T275" s="77" t="str">
        <f t="shared" si="40"/>
        <v>392</v>
      </c>
      <c r="U275" s="27" t="str">
        <f t="shared" si="5"/>
        <v>70.18%</v>
      </c>
      <c r="V275" s="22">
        <v>100.0</v>
      </c>
      <c r="W275" s="29" t="str">
        <f t="shared" si="41"/>
        <v>392.00%</v>
      </c>
      <c r="X275" s="30" t="str">
        <f t="shared" si="7"/>
        <v>18.36%</v>
      </c>
      <c r="Y275" s="81"/>
      <c r="Z275" s="31"/>
      <c r="AA275" s="32" t="s">
        <v>714</v>
      </c>
      <c r="AB275" s="17">
        <v>1.0</v>
      </c>
      <c r="AC275" s="33"/>
    </row>
    <row r="276">
      <c r="A276" s="72" t="s">
        <v>715</v>
      </c>
      <c r="B276" s="16">
        <v>2013.0</v>
      </c>
      <c r="C276" s="16" t="s">
        <v>37</v>
      </c>
      <c r="D276" s="16">
        <v>14.0</v>
      </c>
      <c r="E276" s="16">
        <v>28.0</v>
      </c>
      <c r="F276" s="73" t="str">
        <f t="shared" si="30"/>
        <v>21.0</v>
      </c>
      <c r="G276" s="19">
        <v>41.0</v>
      </c>
      <c r="H276" s="19">
        <v>47.0</v>
      </c>
      <c r="I276" s="74" t="str">
        <f t="shared" si="2"/>
        <v>-6</v>
      </c>
      <c r="J276" s="74" t="str">
        <f t="shared" si="31"/>
        <v>44</v>
      </c>
      <c r="K276" s="74" t="str">
        <f t="shared" si="4"/>
        <v>-23</v>
      </c>
      <c r="L276" s="78" t="s">
        <v>716</v>
      </c>
      <c r="M276" s="19">
        <v>2.4834845E7</v>
      </c>
      <c r="N276" s="35" t="str">
        <f t="shared" si="36"/>
        <v>24.83</v>
      </c>
      <c r="O276" s="19">
        <v>6.7349198E7</v>
      </c>
      <c r="P276" s="35" t="str">
        <f t="shared" si="37"/>
        <v>67.35</v>
      </c>
      <c r="Q276" s="36" t="str">
        <f t="shared" si="45"/>
        <v>237.30</v>
      </c>
      <c r="R276" s="19">
        <v>2.37304984E8</v>
      </c>
      <c r="S276" s="80">
        <v>3.04654182E8</v>
      </c>
      <c r="T276" s="77" t="str">
        <f t="shared" si="40"/>
        <v>305</v>
      </c>
      <c r="U276" s="27" t="str">
        <f t="shared" si="5"/>
        <v>77.89%</v>
      </c>
      <c r="V276" s="22">
        <v>92.0</v>
      </c>
      <c r="W276" s="29" t="str">
        <f t="shared" si="41"/>
        <v>331.15%</v>
      </c>
      <c r="X276" s="30" t="str">
        <f t="shared" si="7"/>
        <v>26.99%</v>
      </c>
      <c r="Y276" s="81"/>
      <c r="Z276" s="31"/>
      <c r="AA276" s="32" t="s">
        <v>717</v>
      </c>
      <c r="AB276" s="17">
        <v>1.0</v>
      </c>
      <c r="AC276" s="33"/>
    </row>
    <row r="277">
      <c r="A277" s="72" t="s">
        <v>718</v>
      </c>
      <c r="B277" s="16">
        <v>2013.0</v>
      </c>
      <c r="C277" s="16" t="s">
        <v>719</v>
      </c>
      <c r="D277" s="16">
        <v>50.0</v>
      </c>
      <c r="E277" s="16">
        <v>54.0</v>
      </c>
      <c r="F277" s="73" t="str">
        <f t="shared" si="30"/>
        <v>52.0</v>
      </c>
      <c r="G277" s="19">
        <v>70.0</v>
      </c>
      <c r="H277" s="19">
        <v>74.0</v>
      </c>
      <c r="I277" s="74" t="str">
        <f t="shared" si="2"/>
        <v>-4</v>
      </c>
      <c r="J277" s="74" t="str">
        <f t="shared" si="31"/>
        <v>72</v>
      </c>
      <c r="K277" s="74" t="str">
        <f t="shared" si="4"/>
        <v>-20</v>
      </c>
      <c r="L277" s="78" t="s">
        <v>720</v>
      </c>
      <c r="M277" s="19">
        <v>1.2765508E7</v>
      </c>
      <c r="N277" s="35" t="str">
        <f t="shared" si="36"/>
        <v>12.77</v>
      </c>
      <c r="O277" s="19">
        <v>5.8236838E7</v>
      </c>
      <c r="P277" s="35" t="str">
        <f t="shared" si="37"/>
        <v>58.24</v>
      </c>
      <c r="Q277" s="36" t="str">
        <f t="shared" si="45"/>
        <v>129.90</v>
      </c>
      <c r="R277" s="19">
        <v>1.29896484E8</v>
      </c>
      <c r="S277" s="22">
        <v>1.88133322E8</v>
      </c>
      <c r="T277" s="77" t="str">
        <f t="shared" si="40"/>
        <v>188</v>
      </c>
      <c r="U277" s="27" t="str">
        <f t="shared" si="5"/>
        <v>69.04%</v>
      </c>
      <c r="V277" s="22">
        <v>90.0</v>
      </c>
      <c r="W277" s="29" t="str">
        <f t="shared" si="41"/>
        <v>209.04%</v>
      </c>
      <c r="X277" s="30" t="str">
        <f t="shared" si="7"/>
        <v>14.18%</v>
      </c>
      <c r="Y277" s="81"/>
      <c r="Z277" s="31"/>
      <c r="AA277" s="32" t="s">
        <v>721</v>
      </c>
      <c r="AB277" s="17">
        <v>1.0</v>
      </c>
      <c r="AC277" s="33"/>
    </row>
    <row r="278">
      <c r="A278" s="72" t="s">
        <v>722</v>
      </c>
      <c r="B278" s="16">
        <v>2013.0</v>
      </c>
      <c r="C278" s="16" t="s">
        <v>37</v>
      </c>
      <c r="D278" s="16">
        <v>42.0</v>
      </c>
      <c r="E278" s="16">
        <v>39.0</v>
      </c>
      <c r="F278" s="73" t="str">
        <f t="shared" si="30"/>
        <v>40.5</v>
      </c>
      <c r="G278" s="19">
        <v>56.0</v>
      </c>
      <c r="H278" s="19">
        <v>52.0</v>
      </c>
      <c r="I278" s="74" t="str">
        <f t="shared" si="2"/>
        <v>4</v>
      </c>
      <c r="J278" s="74" t="str">
        <f t="shared" si="31"/>
        <v>54</v>
      </c>
      <c r="K278" s="74" t="str">
        <f t="shared" si="4"/>
        <v>-13.5</v>
      </c>
      <c r="L278" s="78" t="s">
        <v>723</v>
      </c>
      <c r="M278" s="19">
        <v>1.4401054E7</v>
      </c>
      <c r="N278" s="35" t="str">
        <f t="shared" si="36"/>
        <v>14.40</v>
      </c>
      <c r="O278" s="19">
        <v>6.8559554E7</v>
      </c>
      <c r="P278" s="35" t="str">
        <f t="shared" si="37"/>
        <v>68.56</v>
      </c>
      <c r="Q278" s="36" t="str">
        <f t="shared" si="45"/>
        <v>131.29</v>
      </c>
      <c r="R278" s="82">
        <v>1.31290761E8</v>
      </c>
      <c r="S278" s="22">
        <v>1.99850315E8</v>
      </c>
      <c r="T278" s="77" t="str">
        <f t="shared" si="40"/>
        <v>200</v>
      </c>
      <c r="U278" s="27" t="str">
        <f t="shared" si="5"/>
        <v>65.69%</v>
      </c>
      <c r="V278" s="22">
        <v>90.0</v>
      </c>
      <c r="W278" s="29" t="str">
        <f t="shared" si="41"/>
        <v>222.06%</v>
      </c>
      <c r="X278" s="30" t="str">
        <f t="shared" si="7"/>
        <v>16.00%</v>
      </c>
      <c r="Y278" s="81"/>
      <c r="Z278" s="31"/>
      <c r="AA278" s="32" t="s">
        <v>724</v>
      </c>
      <c r="AB278" s="17">
        <v>1.0</v>
      </c>
      <c r="AC278" s="33"/>
    </row>
    <row r="279">
      <c r="A279" s="72" t="s">
        <v>725</v>
      </c>
      <c r="B279" s="16">
        <v>2013.0</v>
      </c>
      <c r="C279" s="16" t="s">
        <v>37</v>
      </c>
      <c r="D279" s="16">
        <v>43.0</v>
      </c>
      <c r="E279" s="16">
        <v>47.0</v>
      </c>
      <c r="F279" s="73" t="str">
        <f t="shared" si="30"/>
        <v>45.0</v>
      </c>
      <c r="G279" s="19">
        <v>63.0</v>
      </c>
      <c r="H279" s="19">
        <v>67.0</v>
      </c>
      <c r="I279" s="74" t="str">
        <f t="shared" si="2"/>
        <v>-4</v>
      </c>
      <c r="J279" s="74" t="str">
        <f t="shared" si="31"/>
        <v>65</v>
      </c>
      <c r="K279" s="74" t="str">
        <f t="shared" si="4"/>
        <v>-20</v>
      </c>
      <c r="L279" s="78" t="s">
        <v>726</v>
      </c>
      <c r="M279" s="19">
        <v>1.8048422E7</v>
      </c>
      <c r="N279" s="35" t="str">
        <f t="shared" si="36"/>
        <v>18.05</v>
      </c>
      <c r="O279" s="19">
        <v>5.326256E7</v>
      </c>
      <c r="P279" s="35" t="str">
        <f t="shared" si="37"/>
        <v>53.26</v>
      </c>
      <c r="Q279" s="36" t="str">
        <f t="shared" si="45"/>
        <v>94.81</v>
      </c>
      <c r="R279" s="19">
        <v>9.4813005E7</v>
      </c>
      <c r="S279" s="80">
        <v>1.48075565E8</v>
      </c>
      <c r="T279" s="77" t="str">
        <f t="shared" si="40"/>
        <v>148</v>
      </c>
      <c r="U279" s="27" t="str">
        <f t="shared" si="5"/>
        <v>64.03%</v>
      </c>
      <c r="V279" s="22">
        <v>84.0</v>
      </c>
      <c r="W279" s="29" t="str">
        <f t="shared" si="41"/>
        <v>176.28%</v>
      </c>
      <c r="X279" s="30" t="str">
        <f t="shared" si="7"/>
        <v>21.49%</v>
      </c>
      <c r="Y279" s="81"/>
      <c r="Z279" s="31"/>
      <c r="AA279" s="32" t="s">
        <v>727</v>
      </c>
      <c r="AB279" s="17">
        <v>1.0</v>
      </c>
      <c r="AC279" s="33"/>
    </row>
    <row r="280">
      <c r="A280" s="72" t="s">
        <v>728</v>
      </c>
      <c r="B280" s="16">
        <v>2013.0</v>
      </c>
      <c r="C280" s="16" t="s">
        <v>37</v>
      </c>
      <c r="D280" s="16">
        <v>7.0</v>
      </c>
      <c r="E280" s="16">
        <v>19.0</v>
      </c>
      <c r="F280" s="73" t="str">
        <f t="shared" si="30"/>
        <v>13.0</v>
      </c>
      <c r="G280" s="19">
        <v>54.0</v>
      </c>
      <c r="H280" s="19">
        <v>31.0</v>
      </c>
      <c r="I280" s="74" t="str">
        <f t="shared" si="2"/>
        <v>23</v>
      </c>
      <c r="J280" s="74" t="str">
        <f t="shared" si="31"/>
        <v>42.5</v>
      </c>
      <c r="K280" s="74" t="str">
        <f t="shared" si="4"/>
        <v>-29.5</v>
      </c>
      <c r="L280" s="78" t="s">
        <v>710</v>
      </c>
      <c r="M280" s="19">
        <v>4.1508572E7</v>
      </c>
      <c r="N280" s="35" t="str">
        <f t="shared" si="36"/>
        <v>41.51</v>
      </c>
      <c r="O280" s="19">
        <v>1.33668525E8</v>
      </c>
      <c r="P280" s="35" t="str">
        <f t="shared" si="37"/>
        <v>133.67</v>
      </c>
      <c r="Q280" s="36" t="str">
        <f t="shared" si="45"/>
        <v>0.00</v>
      </c>
      <c r="R280" s="35" t="str">
        <f>T280-P280</f>
        <v>113.32</v>
      </c>
      <c r="S280" s="22">
        <v>2.46984278E8</v>
      </c>
      <c r="T280" s="77" t="str">
        <f t="shared" si="40"/>
        <v>247</v>
      </c>
      <c r="U280" s="27" t="str">
        <f t="shared" si="5"/>
        <v>0.00%</v>
      </c>
      <c r="V280" s="22">
        <v>80.0</v>
      </c>
      <c r="W280" s="29" t="str">
        <f t="shared" si="41"/>
        <v>308.73%</v>
      </c>
      <c r="X280" s="30" t="str">
        <f t="shared" si="7"/>
        <v>51.89%</v>
      </c>
      <c r="Y280" s="81"/>
      <c r="Z280" s="31"/>
      <c r="AA280" s="32" t="s">
        <v>729</v>
      </c>
      <c r="AB280" s="17">
        <v>1.0</v>
      </c>
      <c r="AC280" s="33"/>
    </row>
    <row r="281">
      <c r="A281" s="72" t="s">
        <v>730</v>
      </c>
      <c r="B281" s="16">
        <v>2013.0</v>
      </c>
      <c r="C281" s="16" t="s">
        <v>37</v>
      </c>
      <c r="D281" s="16">
        <v>70.0</v>
      </c>
      <c r="E281" s="16">
        <v>59.0</v>
      </c>
      <c r="F281" s="73" t="str">
        <f t="shared" si="30"/>
        <v>64.5</v>
      </c>
      <c r="G281" s="19">
        <v>67.0</v>
      </c>
      <c r="H281" s="19">
        <v>71.0</v>
      </c>
      <c r="I281" s="74" t="str">
        <f t="shared" si="2"/>
        <v>-4</v>
      </c>
      <c r="J281" s="74" t="str">
        <f t="shared" si="31"/>
        <v>69</v>
      </c>
      <c r="K281" s="74" t="str">
        <f t="shared" si="4"/>
        <v>-4.5</v>
      </c>
      <c r="L281" s="78" t="s">
        <v>731</v>
      </c>
      <c r="M281" s="19">
        <v>3.401793E7</v>
      </c>
      <c r="N281" s="35" t="str">
        <f t="shared" si="36"/>
        <v>34.02</v>
      </c>
      <c r="O281" s="19">
        <v>1.19793567E8</v>
      </c>
      <c r="P281" s="35" t="str">
        <f t="shared" si="37"/>
        <v>119.79</v>
      </c>
      <c r="Q281" s="36" t="str">
        <f t="shared" si="45"/>
        <v>154.53</v>
      </c>
      <c r="R281" s="19">
        <v>1.54532382E8</v>
      </c>
      <c r="S281" s="80">
        <v>2.74325949E8</v>
      </c>
      <c r="T281" s="77" t="str">
        <f t="shared" si="40"/>
        <v>274</v>
      </c>
      <c r="U281" s="27" t="str">
        <f t="shared" si="5"/>
        <v>56.33%</v>
      </c>
      <c r="V281" s="22">
        <v>78.0</v>
      </c>
      <c r="W281" s="29" t="str">
        <f t="shared" si="41"/>
        <v>351.70%</v>
      </c>
      <c r="X281" s="30" t="str">
        <f t="shared" si="7"/>
        <v>43.61%</v>
      </c>
      <c r="Y281" s="81"/>
      <c r="Z281" s="31"/>
      <c r="AA281" s="32" t="s">
        <v>732</v>
      </c>
      <c r="AB281" s="17">
        <v>1.0</v>
      </c>
      <c r="AC281" s="33"/>
    </row>
    <row r="282">
      <c r="A282" s="72" t="s">
        <v>733</v>
      </c>
      <c r="B282" s="16">
        <v>2013.0</v>
      </c>
      <c r="C282" s="16" t="s">
        <v>37</v>
      </c>
      <c r="D282" s="16">
        <v>74.0</v>
      </c>
      <c r="E282" s="16">
        <v>62.0</v>
      </c>
      <c r="F282" s="73" t="str">
        <f t="shared" si="30"/>
        <v>68.0</v>
      </c>
      <c r="G282" s="19">
        <v>85.0</v>
      </c>
      <c r="H282" s="19">
        <v>74.0</v>
      </c>
      <c r="I282" s="74" t="str">
        <f t="shared" si="2"/>
        <v>11</v>
      </c>
      <c r="J282" s="74" t="str">
        <f t="shared" si="31"/>
        <v>79.5</v>
      </c>
      <c r="K282" s="74" t="str">
        <f t="shared" si="4"/>
        <v>-11.5</v>
      </c>
      <c r="L282" s="78" t="s">
        <v>734</v>
      </c>
      <c r="M282" s="19">
        <v>8.3517315E7</v>
      </c>
      <c r="N282" s="35" t="str">
        <f t="shared" si="36"/>
        <v>83.52</v>
      </c>
      <c r="O282" s="19">
        <v>3.68061265E8</v>
      </c>
      <c r="P282" s="35" t="str">
        <f t="shared" si="37"/>
        <v>368.06</v>
      </c>
      <c r="Q282" s="36" t="str">
        <f t="shared" si="45"/>
        <v>0.00</v>
      </c>
      <c r="R282" s="35" t="str">
        <f>T282-P282</f>
        <v>602.70</v>
      </c>
      <c r="S282" s="22">
        <v>9.70761885E8</v>
      </c>
      <c r="T282" s="77" t="str">
        <f t="shared" si="40"/>
        <v>971</v>
      </c>
      <c r="U282" s="27" t="str">
        <f t="shared" si="5"/>
        <v>0.00%</v>
      </c>
      <c r="V282" s="22">
        <v>78.0</v>
      </c>
      <c r="W282" s="29" t="str">
        <f t="shared" si="41"/>
        <v>1244.57%</v>
      </c>
      <c r="X282" s="30" t="str">
        <f t="shared" si="7"/>
        <v>107.07%</v>
      </c>
      <c r="Y282" s="81"/>
      <c r="Z282" s="31"/>
      <c r="AA282" s="32" t="s">
        <v>735</v>
      </c>
      <c r="AB282" s="17">
        <v>1.0</v>
      </c>
      <c r="AC282" s="33"/>
    </row>
    <row r="283">
      <c r="A283" s="72" t="s">
        <v>736</v>
      </c>
      <c r="B283" s="16">
        <v>2013.0</v>
      </c>
      <c r="C283" s="16" t="s">
        <v>41</v>
      </c>
      <c r="D283" s="16">
        <v>50.0</v>
      </c>
      <c r="E283" s="16">
        <v>50.0</v>
      </c>
      <c r="F283" s="73" t="str">
        <f t="shared" si="30"/>
        <v>50.0</v>
      </c>
      <c r="G283" s="19">
        <v>71.0</v>
      </c>
      <c r="H283" s="19">
        <v>69.0</v>
      </c>
      <c r="I283" s="74" t="str">
        <f t="shared" si="2"/>
        <v>2</v>
      </c>
      <c r="J283" s="74" t="str">
        <f t="shared" si="31"/>
        <v>70</v>
      </c>
      <c r="K283" s="74" t="str">
        <f t="shared" si="4"/>
        <v>-20</v>
      </c>
      <c r="L283" s="78" t="s">
        <v>737</v>
      </c>
      <c r="M283" s="19">
        <v>2.9350389E7</v>
      </c>
      <c r="N283" s="35" t="str">
        <f t="shared" si="36"/>
        <v>29.35</v>
      </c>
      <c r="O283" s="19">
        <v>1.17723989E8</v>
      </c>
      <c r="P283" s="35" t="str">
        <f t="shared" si="37"/>
        <v>117.72</v>
      </c>
      <c r="Q283" s="36" t="str">
        <f t="shared" si="45"/>
        <v>234.00</v>
      </c>
      <c r="R283" s="19">
        <v>2.34E8</v>
      </c>
      <c r="S283" s="80">
        <v>3.51723989E8</v>
      </c>
      <c r="T283" s="77" t="str">
        <f t="shared" si="40"/>
        <v>352</v>
      </c>
      <c r="U283" s="27" t="str">
        <f t="shared" si="5"/>
        <v>66.53%</v>
      </c>
      <c r="V283" s="22">
        <v>75.0</v>
      </c>
      <c r="W283" s="29" t="str">
        <f t="shared" si="41"/>
        <v>468.97%</v>
      </c>
      <c r="X283" s="30" t="str">
        <f t="shared" si="7"/>
        <v>39.13%</v>
      </c>
      <c r="Y283" s="81"/>
      <c r="Z283" s="31"/>
      <c r="AA283" s="32" t="s">
        <v>738</v>
      </c>
      <c r="AB283" s="17">
        <v>1.0</v>
      </c>
      <c r="AC283" s="33"/>
    </row>
    <row r="284">
      <c r="A284" s="72" t="s">
        <v>739</v>
      </c>
      <c r="B284" s="16">
        <v>2013.0</v>
      </c>
      <c r="C284" s="16" t="s">
        <v>41</v>
      </c>
      <c r="D284" s="16">
        <v>48.0</v>
      </c>
      <c r="E284" s="16">
        <v>41.0</v>
      </c>
      <c r="F284" s="73" t="str">
        <f t="shared" si="30"/>
        <v>44.5</v>
      </c>
      <c r="G284" s="19">
        <v>67.0</v>
      </c>
      <c r="H284" s="19">
        <v>58.0</v>
      </c>
      <c r="I284" s="74" t="str">
        <f t="shared" si="2"/>
        <v>9</v>
      </c>
      <c r="J284" s="74" t="str">
        <f t="shared" si="31"/>
        <v>62.5</v>
      </c>
      <c r="K284" s="74" t="str">
        <f t="shared" si="4"/>
        <v>-18</v>
      </c>
      <c r="L284" s="78" t="s">
        <v>740</v>
      </c>
      <c r="M284" s="19">
        <v>3.0373794E7</v>
      </c>
      <c r="N284" s="35" t="str">
        <f t="shared" si="36"/>
        <v>30.37</v>
      </c>
      <c r="O284" s="19">
        <v>9.892564E7</v>
      </c>
      <c r="P284" s="35" t="str">
        <f t="shared" si="37"/>
        <v>98.93</v>
      </c>
      <c r="Q284" s="36" t="str">
        <f t="shared" si="45"/>
        <v>62.10</v>
      </c>
      <c r="R284" s="19">
        <v>6.21E7</v>
      </c>
      <c r="S284" s="80">
        <v>1.6102564E8</v>
      </c>
      <c r="T284" s="77" t="str">
        <f t="shared" si="40"/>
        <v>161</v>
      </c>
      <c r="U284" s="27" t="str">
        <f t="shared" si="5"/>
        <v>38.57%</v>
      </c>
      <c r="V284" s="22">
        <v>70.0</v>
      </c>
      <c r="W284" s="29" t="str">
        <f t="shared" si="41"/>
        <v>230.04%</v>
      </c>
      <c r="X284" s="30" t="str">
        <f t="shared" si="7"/>
        <v>43.39%</v>
      </c>
      <c r="Y284" s="81"/>
      <c r="Z284" s="31"/>
      <c r="AA284" s="32" t="s">
        <v>741</v>
      </c>
      <c r="AB284" s="17">
        <v>1.0</v>
      </c>
      <c r="AC284" s="33"/>
    </row>
    <row r="285">
      <c r="A285" s="72" t="s">
        <v>742</v>
      </c>
      <c r="B285" s="16">
        <v>2013.0</v>
      </c>
      <c r="C285" s="16" t="s">
        <v>29</v>
      </c>
      <c r="D285" s="16">
        <v>64.0</v>
      </c>
      <c r="E285" s="16">
        <v>55.0</v>
      </c>
      <c r="F285" s="73" t="str">
        <f t="shared" si="30"/>
        <v>59.5</v>
      </c>
      <c r="G285" s="19">
        <v>67.0</v>
      </c>
      <c r="H285" s="19">
        <v>66.0</v>
      </c>
      <c r="I285" s="74" t="str">
        <f t="shared" si="2"/>
        <v>1</v>
      </c>
      <c r="J285" s="74" t="str">
        <f t="shared" si="31"/>
        <v>66.5</v>
      </c>
      <c r="K285" s="74" t="str">
        <f t="shared" si="4"/>
        <v>-7</v>
      </c>
      <c r="L285" s="78" t="s">
        <v>743</v>
      </c>
      <c r="M285" s="19">
        <v>2.705913E7</v>
      </c>
      <c r="N285" s="35" t="str">
        <f t="shared" si="36"/>
        <v>27.06</v>
      </c>
      <c r="O285" s="83">
        <v>7.561246E7</v>
      </c>
      <c r="P285" s="35" t="str">
        <f t="shared" si="37"/>
        <v>75.61</v>
      </c>
      <c r="Q285" s="36" t="str">
        <f t="shared" si="45"/>
        <v>56.33</v>
      </c>
      <c r="R285" s="19">
        <v>5.6327951E7</v>
      </c>
      <c r="S285" s="80">
        <v>1.31940411E8</v>
      </c>
      <c r="T285" s="77" t="str">
        <f t="shared" si="40"/>
        <v>132</v>
      </c>
      <c r="U285" s="27" t="str">
        <f t="shared" si="5"/>
        <v>42.69%</v>
      </c>
      <c r="V285" s="22">
        <v>61.0</v>
      </c>
      <c r="W285" s="29" t="str">
        <f t="shared" si="41"/>
        <v>216.30%</v>
      </c>
      <c r="X285" s="30" t="str">
        <f t="shared" si="7"/>
        <v>44.36%</v>
      </c>
      <c r="Y285" s="81"/>
      <c r="Z285" s="31"/>
      <c r="AA285" s="32" t="s">
        <v>744</v>
      </c>
      <c r="AB285" s="17">
        <v>1.0</v>
      </c>
      <c r="AC285" s="33"/>
    </row>
    <row r="286">
      <c r="A286" s="72" t="s">
        <v>745</v>
      </c>
      <c r="B286" s="16">
        <v>2013.0</v>
      </c>
      <c r="C286" s="16" t="s">
        <v>29</v>
      </c>
      <c r="D286" s="16">
        <v>46.0</v>
      </c>
      <c r="E286" s="16">
        <v>52.0</v>
      </c>
      <c r="F286" s="73" t="str">
        <f t="shared" si="30"/>
        <v>49.0</v>
      </c>
      <c r="G286" s="19">
        <v>54.0</v>
      </c>
      <c r="H286" s="19">
        <v>61.0</v>
      </c>
      <c r="I286" s="74" t="str">
        <f t="shared" si="2"/>
        <v>-7</v>
      </c>
      <c r="J286" s="74" t="str">
        <f t="shared" si="31"/>
        <v>57.5</v>
      </c>
      <c r="K286" s="74" t="str">
        <f t="shared" si="4"/>
        <v>-8.5</v>
      </c>
      <c r="L286" s="78" t="s">
        <v>746</v>
      </c>
      <c r="M286" s="19">
        <v>7582595.0</v>
      </c>
      <c r="N286" s="35" t="str">
        <f t="shared" si="36"/>
        <v>7.58</v>
      </c>
      <c r="O286" s="19">
        <v>1.9452138E7</v>
      </c>
      <c r="P286" s="35" t="str">
        <f t="shared" si="37"/>
        <v>19.45</v>
      </c>
      <c r="Q286" s="36" t="str">
        <f t="shared" si="45"/>
        <v>40.60</v>
      </c>
      <c r="R286" s="19">
        <v>4.06E7</v>
      </c>
      <c r="S286" s="22">
        <v>6.0052138E7</v>
      </c>
      <c r="T286" s="77" t="str">
        <f t="shared" si="40"/>
        <v>60</v>
      </c>
      <c r="U286" s="27" t="str">
        <f t="shared" si="5"/>
        <v>67.61%</v>
      </c>
      <c r="V286" s="19">
        <v>60.0</v>
      </c>
      <c r="W286" s="29" t="str">
        <f t="shared" si="41"/>
        <v>100.09%</v>
      </c>
      <c r="X286" s="30" t="str">
        <f t="shared" si="7"/>
        <v>12.64%</v>
      </c>
      <c r="Y286" s="81"/>
      <c r="Z286" s="31"/>
      <c r="AA286" s="32" t="s">
        <v>747</v>
      </c>
      <c r="AB286" s="17">
        <v>1.0</v>
      </c>
      <c r="AC286" s="33"/>
    </row>
    <row r="287">
      <c r="A287" s="72" t="s">
        <v>748</v>
      </c>
      <c r="B287" s="16">
        <v>2013.0</v>
      </c>
      <c r="C287" s="16" t="s">
        <v>29</v>
      </c>
      <c r="D287" s="16">
        <v>12.0</v>
      </c>
      <c r="E287" s="16">
        <v>33.0</v>
      </c>
      <c r="F287" s="73" t="str">
        <f t="shared" si="30"/>
        <v>22.5</v>
      </c>
      <c r="G287" s="19">
        <v>59.0</v>
      </c>
      <c r="H287" s="19">
        <v>64.0</v>
      </c>
      <c r="I287" s="74" t="str">
        <f t="shared" si="2"/>
        <v>-5</v>
      </c>
      <c r="J287" s="74" t="str">
        <f t="shared" si="31"/>
        <v>61.5</v>
      </c>
      <c r="K287" s="74" t="str">
        <f t="shared" si="4"/>
        <v>-39</v>
      </c>
      <c r="L287" s="78" t="s">
        <v>749</v>
      </c>
      <c r="M287" s="19">
        <v>9336957.0</v>
      </c>
      <c r="N287" s="35" t="str">
        <f t="shared" si="36"/>
        <v>9.34</v>
      </c>
      <c r="O287" s="19">
        <v>3.1165421E7</v>
      </c>
      <c r="P287" s="35" t="str">
        <f t="shared" si="37"/>
        <v>31.17</v>
      </c>
      <c r="Q287" s="36" t="str">
        <f t="shared" si="45"/>
        <v>59.40</v>
      </c>
      <c r="R287" s="19">
        <v>5.94E7</v>
      </c>
      <c r="S287" s="22">
        <v>9.0565421E7</v>
      </c>
      <c r="T287" s="77" t="str">
        <f t="shared" si="40"/>
        <v>91</v>
      </c>
      <c r="U287" s="27" t="str">
        <f t="shared" si="5"/>
        <v>65.59%</v>
      </c>
      <c r="V287" s="19">
        <v>60.0</v>
      </c>
      <c r="W287" s="29" t="str">
        <f t="shared" si="41"/>
        <v>150.94%</v>
      </c>
      <c r="X287" s="30" t="str">
        <f t="shared" si="7"/>
        <v>15.56%</v>
      </c>
      <c r="Y287" s="81"/>
      <c r="Z287" s="31"/>
      <c r="AA287" s="32" t="s">
        <v>750</v>
      </c>
      <c r="AB287" s="17">
        <v>1.0</v>
      </c>
      <c r="AC287" s="33"/>
    </row>
    <row r="288">
      <c r="A288" s="72" t="s">
        <v>751</v>
      </c>
      <c r="B288" s="16">
        <v>2013.0</v>
      </c>
      <c r="C288" s="16" t="s">
        <v>126</v>
      </c>
      <c r="D288" s="16">
        <v>31.0</v>
      </c>
      <c r="E288" s="16">
        <v>40.0</v>
      </c>
      <c r="F288" s="73" t="str">
        <f t="shared" si="30"/>
        <v>35.5</v>
      </c>
      <c r="G288" s="19">
        <v>57.0</v>
      </c>
      <c r="H288" s="19">
        <v>63.0</v>
      </c>
      <c r="I288" s="74" t="str">
        <f t="shared" si="2"/>
        <v>-6</v>
      </c>
      <c r="J288" s="74" t="str">
        <f t="shared" si="31"/>
        <v>60</v>
      </c>
      <c r="K288" s="74" t="str">
        <f t="shared" si="4"/>
        <v>-24.5</v>
      </c>
      <c r="L288" s="78" t="s">
        <v>752</v>
      </c>
      <c r="M288" s="19">
        <v>1.7070347E7</v>
      </c>
      <c r="N288" s="35" t="str">
        <f t="shared" si="36"/>
        <v>17.07</v>
      </c>
      <c r="O288" s="19">
        <v>4.6000903E7</v>
      </c>
      <c r="P288" s="35" t="str">
        <f t="shared" si="37"/>
        <v>46.00</v>
      </c>
      <c r="Q288" s="36" t="str">
        <f t="shared" si="45"/>
        <v>59.20</v>
      </c>
      <c r="R288" s="19">
        <v>5.92E7</v>
      </c>
      <c r="S288" s="80">
        <v>1.05200903E8</v>
      </c>
      <c r="T288" s="77" t="str">
        <f t="shared" si="40"/>
        <v>105</v>
      </c>
      <c r="U288" s="27" t="str">
        <f t="shared" si="5"/>
        <v>56.27%</v>
      </c>
      <c r="V288" s="19">
        <v>60.0</v>
      </c>
      <c r="W288" s="29" t="str">
        <f t="shared" si="41"/>
        <v>175.33%</v>
      </c>
      <c r="X288" s="30" t="str">
        <f t="shared" si="7"/>
        <v>28.45%</v>
      </c>
      <c r="Y288" s="81"/>
      <c r="Z288" s="31"/>
      <c r="AA288" s="32" t="s">
        <v>753</v>
      </c>
      <c r="AB288" s="17">
        <v>1.0</v>
      </c>
      <c r="AC288" s="33"/>
    </row>
    <row r="289">
      <c r="A289" s="72" t="s">
        <v>754</v>
      </c>
      <c r="B289" s="16">
        <v>2013.0</v>
      </c>
      <c r="C289" s="16" t="s">
        <v>41</v>
      </c>
      <c r="D289" s="16">
        <v>34.0</v>
      </c>
      <c r="E289" s="16">
        <v>42.0</v>
      </c>
      <c r="F289" s="73" t="str">
        <f t="shared" si="30"/>
        <v>38.0</v>
      </c>
      <c r="G289" s="19">
        <v>52.0</v>
      </c>
      <c r="H289" s="19">
        <v>59.0</v>
      </c>
      <c r="I289" s="74" t="str">
        <f t="shared" si="2"/>
        <v>-7</v>
      </c>
      <c r="J289" s="74" t="str">
        <f t="shared" si="31"/>
        <v>55.5</v>
      </c>
      <c r="K289" s="74" t="str">
        <f t="shared" si="4"/>
        <v>-17.5</v>
      </c>
      <c r="L289" s="84" t="s">
        <v>710</v>
      </c>
      <c r="M289" s="19">
        <v>1.7325307E7</v>
      </c>
      <c r="N289" s="35" t="str">
        <f t="shared" si="36"/>
        <v>17.33</v>
      </c>
      <c r="O289" s="19">
        <v>4.4672764E7</v>
      </c>
      <c r="P289" s="35" t="str">
        <f t="shared" si="37"/>
        <v>44.67</v>
      </c>
      <c r="Q289" s="36" t="str">
        <f t="shared" si="45"/>
        <v>48.82</v>
      </c>
      <c r="R289" s="19">
        <v>4.882008E7</v>
      </c>
      <c r="S289" s="22">
        <v>9.3492844E7</v>
      </c>
      <c r="T289" s="77" t="str">
        <f t="shared" si="40"/>
        <v>93</v>
      </c>
      <c r="U289" s="27" t="str">
        <f t="shared" si="5"/>
        <v>52.22%</v>
      </c>
      <c r="V289" s="28">
        <v>58.0</v>
      </c>
      <c r="W289" s="29" t="str">
        <f t="shared" si="41"/>
        <v>161.19%</v>
      </c>
      <c r="X289" s="30" t="str">
        <f t="shared" si="7"/>
        <v>29.87%</v>
      </c>
      <c r="Y289" s="81"/>
      <c r="Z289" s="31"/>
      <c r="AA289" s="32" t="s">
        <v>755</v>
      </c>
      <c r="AB289" s="17">
        <v>1.0</v>
      </c>
      <c r="AC289" s="33"/>
    </row>
    <row r="290">
      <c r="A290" s="72" t="s">
        <v>756</v>
      </c>
      <c r="B290" s="16">
        <v>2013.0</v>
      </c>
      <c r="C290" s="16" t="s">
        <v>126</v>
      </c>
      <c r="D290" s="16">
        <v>93.0</v>
      </c>
      <c r="E290" s="16">
        <v>83.0</v>
      </c>
      <c r="F290" s="73" t="str">
        <f t="shared" si="30"/>
        <v>88.0</v>
      </c>
      <c r="G290" s="19">
        <v>89.0</v>
      </c>
      <c r="H290" s="19">
        <v>81.0</v>
      </c>
      <c r="I290" s="74" t="str">
        <f t="shared" si="2"/>
        <v>8</v>
      </c>
      <c r="J290" s="74" t="str">
        <f t="shared" si="31"/>
        <v>85</v>
      </c>
      <c r="K290" s="74" t="str">
        <f t="shared" si="4"/>
        <v>3</v>
      </c>
      <c r="L290" s="78" t="s">
        <v>757</v>
      </c>
      <c r="M290" s="19">
        <v>2.5718314E7</v>
      </c>
      <c r="N290" s="35" t="str">
        <f t="shared" si="36"/>
        <v>25.72</v>
      </c>
      <c r="O290" s="19">
        <v>1.07100855E8</v>
      </c>
      <c r="P290" s="35" t="str">
        <f t="shared" si="37"/>
        <v>107.10</v>
      </c>
      <c r="Q290" s="36" t="str">
        <f t="shared" si="45"/>
        <v>111.69</v>
      </c>
      <c r="R290" s="19">
        <v>1.11690956E8</v>
      </c>
      <c r="S290" s="80">
        <v>2.18791811E8</v>
      </c>
      <c r="T290" s="77" t="str">
        <f t="shared" si="40"/>
        <v>219</v>
      </c>
      <c r="U290" s="27" t="str">
        <f t="shared" si="5"/>
        <v>51.05%</v>
      </c>
      <c r="V290" s="22">
        <v>55.0</v>
      </c>
      <c r="W290" s="29" t="str">
        <f t="shared" si="41"/>
        <v>397.80%</v>
      </c>
      <c r="X290" s="30" t="str">
        <f t="shared" si="7"/>
        <v>46.76%</v>
      </c>
      <c r="Y290" s="81"/>
      <c r="Z290" s="31"/>
      <c r="AA290" s="32" t="s">
        <v>758</v>
      </c>
      <c r="AB290" s="17">
        <v>1.0</v>
      </c>
      <c r="AC290" s="33"/>
    </row>
    <row r="291">
      <c r="A291" s="72" t="s">
        <v>759</v>
      </c>
      <c r="B291" s="16">
        <v>2013.0</v>
      </c>
      <c r="C291" s="16" t="s">
        <v>41</v>
      </c>
      <c r="D291" s="16">
        <v>18.0</v>
      </c>
      <c r="E291" s="16">
        <v>38.0</v>
      </c>
      <c r="F291" s="73" t="str">
        <f t="shared" si="30"/>
        <v>28.0</v>
      </c>
      <c r="G291" s="19">
        <v>44.0</v>
      </c>
      <c r="H291" s="19">
        <v>41.0</v>
      </c>
      <c r="I291" s="74" t="str">
        <f t="shared" si="2"/>
        <v>3</v>
      </c>
      <c r="J291" s="74" t="str">
        <f t="shared" si="31"/>
        <v>42.5</v>
      </c>
      <c r="K291" s="74" t="str">
        <f t="shared" si="4"/>
        <v>-14.5</v>
      </c>
      <c r="L291" s="78" t="s">
        <v>676</v>
      </c>
      <c r="M291" s="19">
        <v>1.5805237E7</v>
      </c>
      <c r="N291" s="35" t="str">
        <f t="shared" si="36"/>
        <v>15.81</v>
      </c>
      <c r="O291" s="19">
        <v>5.575048E7</v>
      </c>
      <c r="P291" s="35" t="str">
        <f t="shared" si="37"/>
        <v>55.75</v>
      </c>
      <c r="Q291" s="36" t="str">
        <f t="shared" si="45"/>
        <v>54.64</v>
      </c>
      <c r="R291" s="19">
        <v>5.4636592E7</v>
      </c>
      <c r="S291" s="80">
        <v>1.10387072E8</v>
      </c>
      <c r="T291" s="77" t="str">
        <f t="shared" si="40"/>
        <v>110</v>
      </c>
      <c r="U291" s="27" t="str">
        <f t="shared" si="5"/>
        <v>49.50%</v>
      </c>
      <c r="V291" s="22">
        <v>55.0</v>
      </c>
      <c r="W291" s="29" t="str">
        <f t="shared" si="41"/>
        <v>200.70%</v>
      </c>
      <c r="X291" s="30" t="str">
        <f t="shared" si="7"/>
        <v>28.74%</v>
      </c>
      <c r="Y291" s="81"/>
      <c r="Z291" s="31"/>
      <c r="AA291" s="32" t="s">
        <v>760</v>
      </c>
      <c r="AB291" s="17">
        <v>1.0</v>
      </c>
      <c r="AC291" s="33"/>
    </row>
    <row r="292">
      <c r="A292" s="72" t="s">
        <v>761</v>
      </c>
      <c r="B292" s="16">
        <v>2013.0</v>
      </c>
      <c r="C292" s="16" t="s">
        <v>29</v>
      </c>
      <c r="D292" s="16">
        <v>15.0</v>
      </c>
      <c r="E292" s="79">
        <v>21.0</v>
      </c>
      <c r="F292" s="73" t="str">
        <f t="shared" si="30"/>
        <v>18.0</v>
      </c>
      <c r="G292" s="19">
        <v>52.0</v>
      </c>
      <c r="H292" s="19">
        <v>57.0</v>
      </c>
      <c r="I292" s="74" t="str">
        <f t="shared" si="2"/>
        <v>-5</v>
      </c>
      <c r="J292" s="74" t="str">
        <f t="shared" si="31"/>
        <v>54.5</v>
      </c>
      <c r="K292" s="74" t="str">
        <f t="shared" si="4"/>
        <v>-36.5</v>
      </c>
      <c r="L292" s="78" t="s">
        <v>762</v>
      </c>
      <c r="M292" s="19">
        <v>1.9690956E7</v>
      </c>
      <c r="N292" s="35" t="str">
        <f t="shared" si="36"/>
        <v>19.69</v>
      </c>
      <c r="O292" s="19">
        <v>5.5703475E7</v>
      </c>
      <c r="P292" s="35" t="str">
        <f t="shared" si="37"/>
        <v>55.70</v>
      </c>
      <c r="Q292" s="36" t="str">
        <f t="shared" si="45"/>
        <v>170.65</v>
      </c>
      <c r="R292" s="19">
        <v>1.70646274E8</v>
      </c>
      <c r="S292" s="80">
        <v>2.26349749E8</v>
      </c>
      <c r="T292" s="77" t="str">
        <f t="shared" si="40"/>
        <v>226</v>
      </c>
      <c r="U292" s="27" t="str">
        <f t="shared" si="5"/>
        <v>75.39%</v>
      </c>
      <c r="V292" s="22">
        <v>50.0</v>
      </c>
      <c r="W292" s="29" t="str">
        <f t="shared" si="41"/>
        <v>452.70%</v>
      </c>
      <c r="X292" s="30" t="str">
        <f t="shared" si="7"/>
        <v>39.38%</v>
      </c>
      <c r="Y292" s="81"/>
      <c r="Z292" s="31"/>
      <c r="AA292" s="32" t="s">
        <v>763</v>
      </c>
      <c r="AB292" s="17">
        <v>1.0</v>
      </c>
      <c r="AC292" s="33"/>
    </row>
    <row r="293">
      <c r="A293" s="72" t="s">
        <v>764</v>
      </c>
      <c r="B293" s="16">
        <v>2013.0</v>
      </c>
      <c r="C293" s="16" t="s">
        <v>41</v>
      </c>
      <c r="D293" s="16">
        <v>49.0</v>
      </c>
      <c r="E293" s="16">
        <v>49.0</v>
      </c>
      <c r="F293" s="73" t="str">
        <f t="shared" si="30"/>
        <v>49.0</v>
      </c>
      <c r="G293" s="19">
        <v>55.0</v>
      </c>
      <c r="H293" s="19">
        <v>74.0</v>
      </c>
      <c r="I293" s="74" t="str">
        <f t="shared" si="2"/>
        <v>-19</v>
      </c>
      <c r="J293" s="74" t="str">
        <f t="shared" si="31"/>
        <v>64.5</v>
      </c>
      <c r="K293" s="74" t="str">
        <f t="shared" si="4"/>
        <v>-15.5</v>
      </c>
      <c r="L293" s="78" t="s">
        <v>765</v>
      </c>
      <c r="M293" s="19">
        <v>9885732.0</v>
      </c>
      <c r="N293" s="35" t="str">
        <f t="shared" si="36"/>
        <v>9.89</v>
      </c>
      <c r="O293" s="19">
        <v>2.5135965E7</v>
      </c>
      <c r="P293" s="35" t="str">
        <f t="shared" si="37"/>
        <v>25.14</v>
      </c>
      <c r="Q293" s="36" t="str">
        <f t="shared" si="45"/>
        <v>112.19</v>
      </c>
      <c r="R293" s="19">
        <v>1.12192336E8</v>
      </c>
      <c r="S293" s="22">
        <v>1.37328301E8</v>
      </c>
      <c r="T293" s="77" t="str">
        <f t="shared" si="40"/>
        <v>137</v>
      </c>
      <c r="U293" s="27" t="str">
        <f t="shared" si="5"/>
        <v>81.70%</v>
      </c>
      <c r="V293" s="22">
        <v>50.0</v>
      </c>
      <c r="W293" s="29" t="str">
        <f t="shared" si="41"/>
        <v>274.66%</v>
      </c>
      <c r="X293" s="30" t="str">
        <f t="shared" si="7"/>
        <v>19.77%</v>
      </c>
      <c r="Y293" s="81"/>
      <c r="Z293" s="31"/>
      <c r="AA293" s="32" t="s">
        <v>766</v>
      </c>
      <c r="AB293" s="17">
        <v>1.0</v>
      </c>
      <c r="AC293" s="33"/>
    </row>
    <row r="294">
      <c r="A294" s="72" t="s">
        <v>767</v>
      </c>
      <c r="B294" s="16">
        <v>2013.0</v>
      </c>
      <c r="C294" s="16" t="s">
        <v>41</v>
      </c>
      <c r="D294" s="16">
        <v>26.0</v>
      </c>
      <c r="E294" s="16">
        <v>39.0</v>
      </c>
      <c r="F294" s="73" t="str">
        <f t="shared" si="30"/>
        <v>32.5</v>
      </c>
      <c r="G294" s="19">
        <v>50.0</v>
      </c>
      <c r="H294" s="19">
        <v>34.0</v>
      </c>
      <c r="I294" s="74" t="str">
        <f t="shared" si="2"/>
        <v>16</v>
      </c>
      <c r="J294" s="74" t="str">
        <f t="shared" si="31"/>
        <v>42</v>
      </c>
      <c r="K294" s="74" t="str">
        <f t="shared" si="4"/>
        <v>-9.5</v>
      </c>
      <c r="L294" s="78" t="s">
        <v>676</v>
      </c>
      <c r="M294" s="19">
        <v>2.2232291E7</v>
      </c>
      <c r="N294" s="35" t="str">
        <f t="shared" si="36"/>
        <v>22.23</v>
      </c>
      <c r="O294" s="19">
        <v>9.0288712E7</v>
      </c>
      <c r="P294" s="35" t="str">
        <f t="shared" si="37"/>
        <v>90.29</v>
      </c>
      <c r="Q294" s="36" t="str">
        <f t="shared" si="45"/>
        <v>148.97</v>
      </c>
      <c r="R294" s="19">
        <v>1.4897E8</v>
      </c>
      <c r="S294" s="80">
        <v>2.39258712E8</v>
      </c>
      <c r="T294" s="77" t="str">
        <f t="shared" si="40"/>
        <v>239</v>
      </c>
      <c r="U294" s="27" t="str">
        <f t="shared" si="5"/>
        <v>62.26%</v>
      </c>
      <c r="V294" s="22">
        <v>50.0</v>
      </c>
      <c r="W294" s="29" t="str">
        <f t="shared" si="41"/>
        <v>478.52%</v>
      </c>
      <c r="X294" s="30" t="str">
        <f t="shared" si="7"/>
        <v>44.46%</v>
      </c>
      <c r="Y294" s="81"/>
      <c r="Z294" s="31"/>
      <c r="AA294" s="32" t="s">
        <v>768</v>
      </c>
      <c r="AB294" s="17">
        <v>1.0</v>
      </c>
      <c r="AC294" s="33"/>
    </row>
    <row r="295">
      <c r="A295" s="72" t="s">
        <v>769</v>
      </c>
      <c r="B295" s="16">
        <v>2013.0</v>
      </c>
      <c r="C295" s="16" t="s">
        <v>37</v>
      </c>
      <c r="D295" s="16">
        <v>75.0</v>
      </c>
      <c r="E295" s="16">
        <v>61.0</v>
      </c>
      <c r="F295" s="73" t="str">
        <f t="shared" si="30"/>
        <v>68.0</v>
      </c>
      <c r="G295" s="19">
        <v>53.0</v>
      </c>
      <c r="H295" s="19">
        <v>62.0</v>
      </c>
      <c r="I295" s="74" t="str">
        <f t="shared" si="2"/>
        <v>-9</v>
      </c>
      <c r="J295" s="74" t="str">
        <f t="shared" si="31"/>
        <v>57.5</v>
      </c>
      <c r="K295" s="74" t="str">
        <f t="shared" si="4"/>
        <v>10.5</v>
      </c>
      <c r="L295" s="78" t="s">
        <v>710</v>
      </c>
      <c r="M295" s="19">
        <v>2.6232425E7</v>
      </c>
      <c r="N295" s="35" t="str">
        <f t="shared" si="36"/>
        <v>26.23</v>
      </c>
      <c r="O295" s="19">
        <v>1.27352707E8</v>
      </c>
      <c r="P295" s="35" t="str">
        <f t="shared" si="37"/>
        <v>127.35</v>
      </c>
      <c r="Q295" s="36" t="str">
        <f t="shared" si="45"/>
        <v>46.30</v>
      </c>
      <c r="R295" s="19">
        <v>4.6296308E7</v>
      </c>
      <c r="S295" s="80">
        <v>1.73649015E8</v>
      </c>
      <c r="T295" s="77" t="str">
        <f t="shared" si="40"/>
        <v>174</v>
      </c>
      <c r="U295" s="27" t="str">
        <f t="shared" si="5"/>
        <v>26.66%</v>
      </c>
      <c r="V295" s="22">
        <v>50.0</v>
      </c>
      <c r="W295" s="29" t="str">
        <f t="shared" si="41"/>
        <v>347.30%</v>
      </c>
      <c r="X295" s="30" t="str">
        <f t="shared" si="7"/>
        <v>52.46%</v>
      </c>
      <c r="Y295" s="81"/>
      <c r="Z295" s="31"/>
      <c r="AA295" s="32" t="s">
        <v>770</v>
      </c>
      <c r="AB295" s="17">
        <v>1.0</v>
      </c>
      <c r="AC295" s="33"/>
    </row>
    <row r="296">
      <c r="A296" s="72" t="s">
        <v>771</v>
      </c>
      <c r="B296" s="16">
        <v>2013.0</v>
      </c>
      <c r="C296" s="16" t="s">
        <v>41</v>
      </c>
      <c r="D296" s="16">
        <v>82.0</v>
      </c>
      <c r="E296" s="16">
        <v>74.0</v>
      </c>
      <c r="F296" s="73" t="str">
        <f t="shared" si="30"/>
        <v>78.0</v>
      </c>
      <c r="G296" s="19">
        <v>87.0</v>
      </c>
      <c r="H296" s="19">
        <v>83.0</v>
      </c>
      <c r="I296" s="74" t="str">
        <f t="shared" si="2"/>
        <v>4</v>
      </c>
      <c r="J296" s="74" t="str">
        <f t="shared" si="31"/>
        <v>85</v>
      </c>
      <c r="K296" s="74" t="str">
        <f t="shared" si="4"/>
        <v>-7</v>
      </c>
      <c r="L296" s="78" t="s">
        <v>772</v>
      </c>
      <c r="M296" s="19">
        <v>2.0817053E7</v>
      </c>
      <c r="N296" s="35" t="str">
        <f t="shared" si="36"/>
        <v>20.82</v>
      </c>
      <c r="O296" s="19">
        <v>6.1002302E7</v>
      </c>
      <c r="P296" s="35" t="str">
        <f t="shared" si="37"/>
        <v>61.00</v>
      </c>
      <c r="Q296" s="36" t="str">
        <f t="shared" si="45"/>
        <v>61.12</v>
      </c>
      <c r="R296" s="19">
        <v>6.1124385E7</v>
      </c>
      <c r="S296" s="80">
        <v>1.22126687E8</v>
      </c>
      <c r="T296" s="77" t="str">
        <f t="shared" si="40"/>
        <v>122</v>
      </c>
      <c r="U296" s="27" t="str">
        <f t="shared" si="5"/>
        <v>50.05%</v>
      </c>
      <c r="V296" s="22">
        <v>46.0</v>
      </c>
      <c r="W296" s="29" t="str">
        <f t="shared" si="41"/>
        <v>265.49%</v>
      </c>
      <c r="X296" s="30" t="str">
        <f t="shared" si="7"/>
        <v>45.25%</v>
      </c>
      <c r="Y296" s="81"/>
      <c r="Z296" s="31"/>
      <c r="AA296" s="32" t="s">
        <v>773</v>
      </c>
      <c r="AB296" s="17">
        <v>1.0</v>
      </c>
      <c r="AC296" s="33"/>
    </row>
    <row r="297">
      <c r="A297" s="72" t="s">
        <v>774</v>
      </c>
      <c r="B297" s="16">
        <v>2013.0</v>
      </c>
      <c r="C297" s="16" t="s">
        <v>41</v>
      </c>
      <c r="D297" s="16">
        <v>91.0</v>
      </c>
      <c r="E297" s="16">
        <v>88.0</v>
      </c>
      <c r="F297" s="73" t="str">
        <f t="shared" si="30"/>
        <v>89.5</v>
      </c>
      <c r="G297" s="19">
        <v>85.0</v>
      </c>
      <c r="H297" s="19">
        <v>82.0</v>
      </c>
      <c r="I297" s="74" t="str">
        <f t="shared" si="2"/>
        <v>3</v>
      </c>
      <c r="J297" s="74" t="str">
        <f t="shared" si="31"/>
        <v>83.5</v>
      </c>
      <c r="K297" s="74" t="str">
        <f t="shared" si="4"/>
        <v>6</v>
      </c>
      <c r="L297" s="78" t="s">
        <v>705</v>
      </c>
      <c r="M297" s="19">
        <v>100316.0</v>
      </c>
      <c r="N297" s="35" t="str">
        <f t="shared" si="36"/>
        <v>0.10</v>
      </c>
      <c r="O297" s="19">
        <v>2199787.0</v>
      </c>
      <c r="P297" s="35" t="str">
        <f t="shared" si="37"/>
        <v>2.20</v>
      </c>
      <c r="Q297" s="36" t="str">
        <f t="shared" si="45"/>
        <v>5.18</v>
      </c>
      <c r="R297" s="19">
        <v>5180019.0</v>
      </c>
      <c r="S297" s="22">
        <v>7379806.0</v>
      </c>
      <c r="T297" s="77" t="str">
        <f t="shared" si="40"/>
        <v>7</v>
      </c>
      <c r="U297" s="27" t="str">
        <f t="shared" si="5"/>
        <v>70.19%</v>
      </c>
      <c r="V297" s="22">
        <v>44.0</v>
      </c>
      <c r="W297" s="29" t="str">
        <f t="shared" si="41"/>
        <v>16.77%</v>
      </c>
      <c r="X297" s="30" t="str">
        <f t="shared" si="7"/>
        <v>0.23%</v>
      </c>
      <c r="Y297" s="81"/>
      <c r="Z297" s="31"/>
      <c r="AA297" s="32" t="s">
        <v>775</v>
      </c>
      <c r="AB297" s="17">
        <v>1.0</v>
      </c>
      <c r="AC297" s="33"/>
    </row>
    <row r="298">
      <c r="A298" s="72" t="s">
        <v>776</v>
      </c>
      <c r="B298" s="16">
        <v>2013.0</v>
      </c>
      <c r="C298" s="16" t="s">
        <v>41</v>
      </c>
      <c r="D298" s="16">
        <v>65.0</v>
      </c>
      <c r="E298" s="16">
        <v>60.0</v>
      </c>
      <c r="F298" s="73" t="str">
        <f t="shared" si="30"/>
        <v>62.5</v>
      </c>
      <c r="G298" s="19">
        <v>72.0</v>
      </c>
      <c r="H298" s="19">
        <v>65.0</v>
      </c>
      <c r="I298" s="74" t="str">
        <f t="shared" si="2"/>
        <v>7</v>
      </c>
      <c r="J298" s="74" t="str">
        <f t="shared" si="31"/>
        <v>68.5</v>
      </c>
      <c r="K298" s="74" t="str">
        <f t="shared" si="4"/>
        <v>-6</v>
      </c>
      <c r="L298" s="78" t="s">
        <v>777</v>
      </c>
      <c r="M298" s="19">
        <v>3.9115043E7</v>
      </c>
      <c r="N298" s="35" t="str">
        <f t="shared" si="36"/>
        <v>39.12</v>
      </c>
      <c r="O298" s="19">
        <v>1.59582188E8</v>
      </c>
      <c r="P298" s="35" t="str">
        <f t="shared" si="37"/>
        <v>159.58</v>
      </c>
      <c r="Q298" s="36" t="str">
        <f t="shared" si="45"/>
        <v>0.00</v>
      </c>
      <c r="R298" s="35" t="str">
        <f>T298-P298</f>
        <v>70.15</v>
      </c>
      <c r="S298" s="22">
        <v>2.29727774E8</v>
      </c>
      <c r="T298" s="77" t="str">
        <f t="shared" si="40"/>
        <v>230</v>
      </c>
      <c r="U298" s="27" t="str">
        <f t="shared" si="5"/>
        <v>0.00%</v>
      </c>
      <c r="V298" s="22">
        <v>43.0</v>
      </c>
      <c r="W298" s="29" t="str">
        <f t="shared" si="41"/>
        <v>534.25%</v>
      </c>
      <c r="X298" s="30" t="str">
        <f t="shared" si="7"/>
        <v>90.97%</v>
      </c>
      <c r="Y298" s="81"/>
      <c r="Z298" s="31"/>
      <c r="AA298" s="32" t="s">
        <v>778</v>
      </c>
      <c r="AB298" s="17">
        <v>1.0</v>
      </c>
      <c r="AC298" s="33"/>
    </row>
    <row r="299">
      <c r="A299" s="72" t="s">
        <v>779</v>
      </c>
      <c r="B299" s="16">
        <v>2013.0</v>
      </c>
      <c r="C299" s="16" t="s">
        <v>29</v>
      </c>
      <c r="D299" s="16">
        <v>75.0</v>
      </c>
      <c r="E299" s="16">
        <v>60.0</v>
      </c>
      <c r="F299" s="73" t="str">
        <f t="shared" si="30"/>
        <v>67.5</v>
      </c>
      <c r="G299" s="19">
        <v>87.0</v>
      </c>
      <c r="H299" s="19">
        <v>75.0</v>
      </c>
      <c r="I299" s="74" t="str">
        <f t="shared" si="2"/>
        <v>12</v>
      </c>
      <c r="J299" s="74" t="str">
        <f t="shared" si="31"/>
        <v>81</v>
      </c>
      <c r="K299" s="74" t="str">
        <f t="shared" si="4"/>
        <v>-13.5</v>
      </c>
      <c r="L299" s="78" t="s">
        <v>780</v>
      </c>
      <c r="M299" s="19">
        <v>90872.0</v>
      </c>
      <c r="N299" s="35" t="str">
        <f t="shared" si="36"/>
        <v>0.09</v>
      </c>
      <c r="O299" s="19">
        <v>1.25095601E8</v>
      </c>
      <c r="P299" s="35" t="str">
        <f t="shared" si="37"/>
        <v>125.10</v>
      </c>
      <c r="Q299" s="36" t="str">
        <f t="shared" si="45"/>
        <v>24.20</v>
      </c>
      <c r="R299" s="19">
        <v>2.42E7</v>
      </c>
      <c r="S299" s="80">
        <v>1.49295601E8</v>
      </c>
      <c r="T299" s="77" t="str">
        <f t="shared" si="40"/>
        <v>149</v>
      </c>
      <c r="U299" s="27" t="str">
        <f t="shared" si="5"/>
        <v>16.21%</v>
      </c>
      <c r="V299" s="22">
        <v>40.0</v>
      </c>
      <c r="W299" s="29" t="str">
        <f t="shared" si="41"/>
        <v>373.24%</v>
      </c>
      <c r="X299" s="30" t="str">
        <f t="shared" si="7"/>
        <v>0.23%</v>
      </c>
      <c r="Y299" s="81"/>
      <c r="Z299" s="31"/>
      <c r="AA299" s="32" t="s">
        <v>781</v>
      </c>
      <c r="AB299" s="17">
        <v>1.0</v>
      </c>
      <c r="AC299" s="33"/>
    </row>
    <row r="300">
      <c r="A300" s="72" t="s">
        <v>782</v>
      </c>
      <c r="B300" s="16">
        <v>2013.0</v>
      </c>
      <c r="C300" s="16" t="s">
        <v>29</v>
      </c>
      <c r="D300" s="16">
        <v>8.0</v>
      </c>
      <c r="E300" s="16">
        <v>35.0</v>
      </c>
      <c r="F300" s="73" t="str">
        <f t="shared" si="30"/>
        <v>21.5</v>
      </c>
      <c r="G300" s="19">
        <v>50.0</v>
      </c>
      <c r="H300" s="19">
        <v>48.0</v>
      </c>
      <c r="I300" s="74" t="str">
        <f t="shared" si="2"/>
        <v>2</v>
      </c>
      <c r="J300" s="74" t="str">
        <f t="shared" si="31"/>
        <v>49</v>
      </c>
      <c r="K300" s="74" t="str">
        <f t="shared" si="4"/>
        <v>-27.5</v>
      </c>
      <c r="L300" s="78" t="s">
        <v>783</v>
      </c>
      <c r="M300" s="19">
        <v>1.0600112E7</v>
      </c>
      <c r="N300" s="35" t="str">
        <f t="shared" si="36"/>
        <v>10.60</v>
      </c>
      <c r="O300" s="19">
        <v>2.6627201E7</v>
      </c>
      <c r="P300" s="35" t="str">
        <f t="shared" si="37"/>
        <v>26.63</v>
      </c>
      <c r="Q300" s="36" t="str">
        <f t="shared" si="45"/>
        <v>36.70</v>
      </c>
      <c r="R300" s="19">
        <v>3.67E7</v>
      </c>
      <c r="S300" s="22">
        <v>6.3327201E7</v>
      </c>
      <c r="T300" s="77" t="str">
        <f t="shared" si="40"/>
        <v>63</v>
      </c>
      <c r="U300" s="27" t="str">
        <f t="shared" si="5"/>
        <v>57.95%</v>
      </c>
      <c r="V300" s="22">
        <v>40.0</v>
      </c>
      <c r="W300" s="29" t="str">
        <f t="shared" si="41"/>
        <v>158.32%</v>
      </c>
      <c r="X300" s="30" t="str">
        <f t="shared" si="7"/>
        <v>26.50%</v>
      </c>
      <c r="Y300" s="81"/>
      <c r="Z300" s="31"/>
      <c r="AA300" s="32" t="s">
        <v>784</v>
      </c>
      <c r="AB300" s="17">
        <v>1.0</v>
      </c>
      <c r="AC300" s="33"/>
    </row>
    <row r="301">
      <c r="A301" s="72">
        <v>42.0</v>
      </c>
      <c r="B301" s="16">
        <v>2013.0</v>
      </c>
      <c r="C301" s="16" t="s">
        <v>126</v>
      </c>
      <c r="D301" s="16">
        <v>79.0</v>
      </c>
      <c r="E301" s="16">
        <v>62.0</v>
      </c>
      <c r="F301" s="73" t="str">
        <f t="shared" si="30"/>
        <v>70.5</v>
      </c>
      <c r="G301" s="19">
        <v>86.0</v>
      </c>
      <c r="H301" s="19">
        <v>74.0</v>
      </c>
      <c r="I301" s="74" t="str">
        <f t="shared" si="2"/>
        <v>12</v>
      </c>
      <c r="J301" s="74" t="str">
        <f t="shared" si="31"/>
        <v>80</v>
      </c>
      <c r="K301" s="74" t="str">
        <f t="shared" si="4"/>
        <v>-9.5</v>
      </c>
      <c r="L301" s="78" t="s">
        <v>785</v>
      </c>
      <c r="M301" s="19">
        <v>2.7487144E7</v>
      </c>
      <c r="N301" s="35" t="str">
        <f t="shared" si="36"/>
        <v>27.49</v>
      </c>
      <c r="O301" s="19">
        <v>9.5020213E7</v>
      </c>
      <c r="P301" s="35" t="str">
        <f t="shared" si="37"/>
        <v>95.02</v>
      </c>
      <c r="Q301" s="19">
        <v>0.0</v>
      </c>
      <c r="R301" s="28" t="str">
        <f>SUM(Q301*1000000)</f>
        <v>0</v>
      </c>
      <c r="S301" s="37" t="str">
        <f>SUM(O301+Q301)</f>
        <v>95,020,213</v>
      </c>
      <c r="T301" s="77" t="str">
        <f t="shared" si="40"/>
        <v>95</v>
      </c>
      <c r="U301" s="27" t="str">
        <f t="shared" si="5"/>
        <v>0.00%</v>
      </c>
      <c r="V301" s="22">
        <v>40.0</v>
      </c>
      <c r="W301" s="29" t="str">
        <f t="shared" si="41"/>
        <v>237.55%</v>
      </c>
      <c r="X301" s="30" t="str">
        <f t="shared" si="7"/>
        <v>68.72%</v>
      </c>
      <c r="Y301" s="81"/>
      <c r="Z301" s="31"/>
      <c r="AA301" s="32" t="s">
        <v>786</v>
      </c>
      <c r="AB301" s="17">
        <v>1.0</v>
      </c>
      <c r="AC301" s="33"/>
    </row>
    <row r="302">
      <c r="A302" s="72" t="s">
        <v>787</v>
      </c>
      <c r="B302" s="16">
        <v>2013.0</v>
      </c>
      <c r="C302" s="16" t="s">
        <v>126</v>
      </c>
      <c r="D302" s="16">
        <v>93.0</v>
      </c>
      <c r="E302" s="16">
        <v>90.0</v>
      </c>
      <c r="F302" s="73" t="str">
        <f t="shared" si="30"/>
        <v>91.5</v>
      </c>
      <c r="G302" s="19">
        <v>74.0</v>
      </c>
      <c r="H302" s="19">
        <v>75.0</v>
      </c>
      <c r="I302" s="74" t="str">
        <f t="shared" si="2"/>
        <v>-1</v>
      </c>
      <c r="J302" s="74" t="str">
        <f t="shared" si="31"/>
        <v>74.5</v>
      </c>
      <c r="K302" s="74" t="str">
        <f t="shared" si="4"/>
        <v>17</v>
      </c>
      <c r="L302" s="78" t="s">
        <v>788</v>
      </c>
      <c r="M302" s="19">
        <v>740455.0</v>
      </c>
      <c r="N302" s="35" t="str">
        <f t="shared" si="36"/>
        <v>0.74</v>
      </c>
      <c r="O302" s="19">
        <v>1.50117807E8</v>
      </c>
      <c r="P302" s="35" t="str">
        <f t="shared" si="37"/>
        <v>150.12</v>
      </c>
      <c r="Q302" s="36" t="str">
        <f t="shared" ref="Q302:Q458" si="47">R302/1000000</f>
        <v>0.00</v>
      </c>
      <c r="R302" s="35" t="str">
        <f>T302-P302</f>
        <v>101.05</v>
      </c>
      <c r="S302" s="22">
        <v>2.51171807E8</v>
      </c>
      <c r="T302" s="77" t="str">
        <f t="shared" si="40"/>
        <v>251</v>
      </c>
      <c r="U302" s="27" t="str">
        <f t="shared" si="5"/>
        <v>0.00%</v>
      </c>
      <c r="V302" s="22">
        <v>40.0</v>
      </c>
      <c r="W302" s="29" t="str">
        <f t="shared" si="41"/>
        <v>627.93%</v>
      </c>
      <c r="X302" s="30" t="str">
        <f t="shared" si="7"/>
        <v>1.85%</v>
      </c>
      <c r="Y302" s="81"/>
      <c r="Z302" s="31"/>
      <c r="AA302" s="45" t="str">
        <f>HYPERLINK("http://www.amazon.com/gp/product/B00J2PEZAU/?tag=titb-20","http://www.amazon.com/gp/product/B00J2PEZAU/?tag=titb-20")</f>
        <v>http://www.amazon.com/gp/product/B00J2PEZAU/?tag=titb-20</v>
      </c>
      <c r="AB302" s="17">
        <v>1.0</v>
      </c>
      <c r="AC302" s="33"/>
    </row>
    <row r="303">
      <c r="A303" s="72" t="s">
        <v>789</v>
      </c>
      <c r="B303" s="16">
        <v>2013.0</v>
      </c>
      <c r="C303" s="16" t="s">
        <v>41</v>
      </c>
      <c r="D303" s="16">
        <v>33.0</v>
      </c>
      <c r="E303" s="16">
        <v>35.0</v>
      </c>
      <c r="F303" s="73" t="str">
        <f t="shared" si="30"/>
        <v>34.0</v>
      </c>
      <c r="G303" s="19">
        <v>54.0</v>
      </c>
      <c r="H303" s="19">
        <v>57.0</v>
      </c>
      <c r="I303" s="74" t="str">
        <f t="shared" si="2"/>
        <v>-3</v>
      </c>
      <c r="J303" s="74" t="str">
        <f t="shared" si="31"/>
        <v>55.5</v>
      </c>
      <c r="K303" s="74" t="str">
        <f t="shared" si="4"/>
        <v>-21.5</v>
      </c>
      <c r="L303" s="78" t="s">
        <v>790</v>
      </c>
      <c r="M303" s="19">
        <v>1.5891055E7</v>
      </c>
      <c r="N303" s="35" t="str">
        <f t="shared" si="36"/>
        <v>15.89</v>
      </c>
      <c r="O303" s="19">
        <v>5.7012977E7</v>
      </c>
      <c r="P303" s="35" t="str">
        <f t="shared" si="37"/>
        <v>57.01</v>
      </c>
      <c r="Q303" s="36" t="str">
        <f t="shared" si="47"/>
        <v>17.58</v>
      </c>
      <c r="R303" s="19">
        <v>1.7584666E7</v>
      </c>
      <c r="S303" s="80">
        <v>7.4597643E7</v>
      </c>
      <c r="T303" s="77" t="str">
        <f t="shared" si="40"/>
        <v>75</v>
      </c>
      <c r="U303" s="27" t="str">
        <f t="shared" si="5"/>
        <v>23.57%</v>
      </c>
      <c r="V303" s="22">
        <v>40.0</v>
      </c>
      <c r="W303" s="29" t="str">
        <f t="shared" si="41"/>
        <v>186.49%</v>
      </c>
      <c r="X303" s="30" t="str">
        <f t="shared" si="7"/>
        <v>39.73%</v>
      </c>
      <c r="Y303" s="81"/>
      <c r="Z303" s="31"/>
      <c r="AA303" s="32" t="s">
        <v>791</v>
      </c>
      <c r="AB303" s="17">
        <v>1.0</v>
      </c>
      <c r="AC303" s="33"/>
    </row>
    <row r="304">
      <c r="A304" s="72" t="s">
        <v>792</v>
      </c>
      <c r="B304" s="16">
        <v>2013.0</v>
      </c>
      <c r="C304" s="16" t="s">
        <v>41</v>
      </c>
      <c r="D304" s="16">
        <v>29.0</v>
      </c>
      <c r="E304" s="16">
        <v>35.0</v>
      </c>
      <c r="F304" s="73" t="str">
        <f t="shared" si="30"/>
        <v>32.0</v>
      </c>
      <c r="G304" s="19">
        <v>47.0</v>
      </c>
      <c r="H304" s="19">
        <v>65.0</v>
      </c>
      <c r="I304" s="74" t="str">
        <f t="shared" si="2"/>
        <v>-18</v>
      </c>
      <c r="J304" s="74" t="str">
        <f t="shared" si="31"/>
        <v>56</v>
      </c>
      <c r="K304" s="74" t="str">
        <f t="shared" si="4"/>
        <v>-24</v>
      </c>
      <c r="L304" s="78" t="s">
        <v>793</v>
      </c>
      <c r="M304" s="19">
        <v>7021993.0</v>
      </c>
      <c r="N304" s="35" t="str">
        <f t="shared" si="36"/>
        <v>7.02</v>
      </c>
      <c r="O304" s="19">
        <v>2.980726E7</v>
      </c>
      <c r="P304" s="35" t="str">
        <f t="shared" si="37"/>
        <v>29.81</v>
      </c>
      <c r="Q304" s="36" t="str">
        <f t="shared" si="47"/>
        <v>15.10</v>
      </c>
      <c r="R304" s="19">
        <v>1.51E7</v>
      </c>
      <c r="S304" s="80">
        <v>4.490726E7</v>
      </c>
      <c r="T304" s="77" t="str">
        <f t="shared" si="40"/>
        <v>45</v>
      </c>
      <c r="U304" s="27" t="str">
        <f t="shared" si="5"/>
        <v>33.62%</v>
      </c>
      <c r="V304" s="22">
        <v>40.0</v>
      </c>
      <c r="W304" s="29" t="str">
        <f t="shared" si="41"/>
        <v>112.27%</v>
      </c>
      <c r="X304" s="30" t="str">
        <f t="shared" si="7"/>
        <v>17.55%</v>
      </c>
      <c r="Y304" s="81"/>
      <c r="Z304" s="31"/>
      <c r="AA304" s="32" t="s">
        <v>794</v>
      </c>
      <c r="AB304" s="17">
        <v>1.0</v>
      </c>
      <c r="AC304" s="33"/>
    </row>
    <row r="305">
      <c r="A305" s="72" t="s">
        <v>795</v>
      </c>
      <c r="B305" s="16">
        <v>2013.0</v>
      </c>
      <c r="C305" s="16" t="s">
        <v>126</v>
      </c>
      <c r="D305" s="16">
        <v>89.0</v>
      </c>
      <c r="E305" s="16">
        <v>75.0</v>
      </c>
      <c r="F305" s="73" t="str">
        <f t="shared" si="30"/>
        <v>82.0</v>
      </c>
      <c r="G305" s="19">
        <v>88.0</v>
      </c>
      <c r="H305" s="19">
        <v>85.0</v>
      </c>
      <c r="I305" s="74" t="str">
        <f t="shared" si="2"/>
        <v>3</v>
      </c>
      <c r="J305" s="74" t="str">
        <f t="shared" si="31"/>
        <v>86.5</v>
      </c>
      <c r="K305" s="74" t="str">
        <f t="shared" si="4"/>
        <v>-4.5</v>
      </c>
      <c r="L305" s="78" t="s">
        <v>796</v>
      </c>
      <c r="M305" s="19">
        <v>187289.0</v>
      </c>
      <c r="N305" s="35" t="str">
        <f t="shared" si="36"/>
        <v>0.19</v>
      </c>
      <c r="O305" s="19">
        <v>2.6947624E7</v>
      </c>
      <c r="P305" s="35" t="str">
        <f t="shared" si="37"/>
        <v>26.95</v>
      </c>
      <c r="Q305" s="36" t="str">
        <f t="shared" si="47"/>
        <v>63.30</v>
      </c>
      <c r="R305" s="19">
        <v>6.33E7</v>
      </c>
      <c r="S305" s="80">
        <v>9.0247624E7</v>
      </c>
      <c r="T305" s="77" t="str">
        <f t="shared" si="40"/>
        <v>90</v>
      </c>
      <c r="U305" s="27" t="str">
        <f t="shared" si="5"/>
        <v>70.14%</v>
      </c>
      <c r="V305" s="22">
        <v>38.0</v>
      </c>
      <c r="W305" s="29" t="str">
        <f t="shared" si="41"/>
        <v>237.49%</v>
      </c>
      <c r="X305" s="30" t="str">
        <f t="shared" si="7"/>
        <v>0.49%</v>
      </c>
      <c r="Y305" s="81"/>
      <c r="Z305" s="31"/>
      <c r="AA305" s="32" t="s">
        <v>797</v>
      </c>
      <c r="AB305" s="17">
        <v>1.0</v>
      </c>
      <c r="AC305" s="33"/>
    </row>
    <row r="306">
      <c r="A306" s="72" t="s">
        <v>798</v>
      </c>
      <c r="B306" s="16">
        <v>2013.0</v>
      </c>
      <c r="C306" s="16" t="s">
        <v>37</v>
      </c>
      <c r="D306" s="16">
        <v>59.0</v>
      </c>
      <c r="E306" s="16">
        <v>49.0</v>
      </c>
      <c r="F306" s="73" t="str">
        <f t="shared" si="30"/>
        <v>54.0</v>
      </c>
      <c r="G306" s="19">
        <v>54.0</v>
      </c>
      <c r="H306" s="19">
        <v>72.0</v>
      </c>
      <c r="I306" s="74" t="str">
        <f t="shared" si="2"/>
        <v>-18</v>
      </c>
      <c r="J306" s="74" t="str">
        <f t="shared" si="31"/>
        <v>63</v>
      </c>
      <c r="K306" s="74" t="str">
        <f t="shared" si="4"/>
        <v>-9</v>
      </c>
      <c r="L306" s="78" t="s">
        <v>799</v>
      </c>
      <c r="M306" s="19">
        <v>1.9030375E7</v>
      </c>
      <c r="N306" s="35" t="str">
        <f t="shared" si="36"/>
        <v>19.03</v>
      </c>
      <c r="O306" s="19">
        <v>4.2025135E7</v>
      </c>
      <c r="P306" s="35" t="str">
        <f t="shared" si="37"/>
        <v>42.03</v>
      </c>
      <c r="Q306" s="36" t="str">
        <f t="shared" si="47"/>
        <v>56.31</v>
      </c>
      <c r="R306" s="19">
        <v>5.631216E7</v>
      </c>
      <c r="S306" s="80">
        <v>9.8337295E7</v>
      </c>
      <c r="T306" s="77" t="str">
        <f t="shared" si="40"/>
        <v>98</v>
      </c>
      <c r="U306" s="27" t="str">
        <f t="shared" si="5"/>
        <v>57.26%</v>
      </c>
      <c r="V306" s="22">
        <v>38.0</v>
      </c>
      <c r="W306" s="29" t="str">
        <f t="shared" si="41"/>
        <v>258.78%</v>
      </c>
      <c r="X306" s="30" t="str">
        <f t="shared" si="7"/>
        <v>50.08%</v>
      </c>
      <c r="Y306" s="81"/>
      <c r="Z306" s="31"/>
      <c r="AA306" s="32" t="s">
        <v>800</v>
      </c>
      <c r="AB306" s="17">
        <v>1.0</v>
      </c>
      <c r="AC306" s="33"/>
    </row>
    <row r="307">
      <c r="A307" s="72" t="s">
        <v>801</v>
      </c>
      <c r="B307" s="16">
        <v>2013.0</v>
      </c>
      <c r="C307" s="16" t="s">
        <v>41</v>
      </c>
      <c r="D307" s="16">
        <v>47.0</v>
      </c>
      <c r="E307" s="16">
        <v>44.0</v>
      </c>
      <c r="F307" s="73" t="str">
        <f t="shared" si="30"/>
        <v>45.5</v>
      </c>
      <c r="G307" s="19">
        <v>72.0</v>
      </c>
      <c r="H307" s="19">
        <v>70.0</v>
      </c>
      <c r="I307" s="74" t="str">
        <f t="shared" si="2"/>
        <v>2</v>
      </c>
      <c r="J307" s="74" t="str">
        <f t="shared" si="31"/>
        <v>71</v>
      </c>
      <c r="K307" s="74" t="str">
        <f t="shared" si="4"/>
        <v>-25.5</v>
      </c>
      <c r="L307" s="78" t="s">
        <v>802</v>
      </c>
      <c r="M307" s="19">
        <v>2.6419396E7</v>
      </c>
      <c r="N307" s="35" t="str">
        <f t="shared" si="36"/>
        <v>26.42</v>
      </c>
      <c r="O307" s="19">
        <v>1.50394119E8</v>
      </c>
      <c r="P307" s="35" t="str">
        <f t="shared" si="37"/>
        <v>150.39</v>
      </c>
      <c r="Q307" s="36" t="str">
        <f t="shared" si="47"/>
        <v>0.00</v>
      </c>
      <c r="R307" s="35" t="str">
        <f>T307-P307</f>
        <v>119.60</v>
      </c>
      <c r="S307" s="22">
        <v>2.69994119E8</v>
      </c>
      <c r="T307" s="77" t="str">
        <f t="shared" si="40"/>
        <v>270</v>
      </c>
      <c r="U307" s="27" t="str">
        <f t="shared" si="5"/>
        <v>0.00%</v>
      </c>
      <c r="V307" s="22">
        <v>37.0</v>
      </c>
      <c r="W307" s="29" t="str">
        <f t="shared" si="41"/>
        <v>729.71%</v>
      </c>
      <c r="X307" s="30" t="str">
        <f t="shared" si="7"/>
        <v>71.40%</v>
      </c>
      <c r="Y307" s="81"/>
      <c r="Z307" s="31"/>
      <c r="AA307" s="32" t="s">
        <v>803</v>
      </c>
      <c r="AB307" s="17">
        <v>1.0</v>
      </c>
      <c r="AC307" s="33"/>
    </row>
    <row r="308">
      <c r="A308" s="72" t="s">
        <v>804</v>
      </c>
      <c r="B308" s="16">
        <v>2013.0</v>
      </c>
      <c r="C308" s="16" t="s">
        <v>29</v>
      </c>
      <c r="D308" s="16">
        <v>81.0</v>
      </c>
      <c r="E308" s="16">
        <v>59.0</v>
      </c>
      <c r="F308" s="73" t="str">
        <f t="shared" si="30"/>
        <v>70.0</v>
      </c>
      <c r="G308" s="19">
        <v>73.0</v>
      </c>
      <c r="H308" s="19">
        <v>69.0</v>
      </c>
      <c r="I308" s="74" t="str">
        <f t="shared" si="2"/>
        <v>4</v>
      </c>
      <c r="J308" s="74" t="str">
        <f t="shared" si="31"/>
        <v>71</v>
      </c>
      <c r="K308" s="74" t="str">
        <f t="shared" si="4"/>
        <v>-1</v>
      </c>
      <c r="L308" s="78" t="s">
        <v>805</v>
      </c>
      <c r="M308" s="19">
        <v>2.0353987E7</v>
      </c>
      <c r="N308" s="35" t="str">
        <f t="shared" si="36"/>
        <v>20.35</v>
      </c>
      <c r="O308" s="19">
        <v>6.6380662E7</v>
      </c>
      <c r="P308" s="35" t="str">
        <f t="shared" si="37"/>
        <v>66.38</v>
      </c>
      <c r="Q308" s="36" t="str">
        <f t="shared" si="47"/>
        <v>50.60</v>
      </c>
      <c r="R308" s="19">
        <v>5.06E7</v>
      </c>
      <c r="S308" s="22">
        <v>1.16980662E8</v>
      </c>
      <c r="T308" s="77" t="str">
        <f t="shared" si="40"/>
        <v>117</v>
      </c>
      <c r="U308" s="27" t="str">
        <f t="shared" si="5"/>
        <v>43.26%</v>
      </c>
      <c r="V308" s="19">
        <v>35.0</v>
      </c>
      <c r="W308" s="29" t="str">
        <f t="shared" si="41"/>
        <v>334.23%</v>
      </c>
      <c r="X308" s="30" t="str">
        <f t="shared" si="7"/>
        <v>58.15%</v>
      </c>
      <c r="Y308" s="81"/>
      <c r="Z308" s="31"/>
      <c r="AA308" s="32" t="s">
        <v>806</v>
      </c>
      <c r="AB308" s="17">
        <v>1.0</v>
      </c>
      <c r="AC308" s="33"/>
    </row>
    <row r="309">
      <c r="A309" s="72" t="s">
        <v>807</v>
      </c>
      <c r="B309" s="16">
        <v>2013.0</v>
      </c>
      <c r="C309" s="16" t="s">
        <v>126</v>
      </c>
      <c r="D309" s="16">
        <v>58.0</v>
      </c>
      <c r="E309" s="16">
        <v>60.0</v>
      </c>
      <c r="F309" s="73" t="str">
        <f t="shared" si="30"/>
        <v>59.0</v>
      </c>
      <c r="G309" s="19">
        <v>69.0</v>
      </c>
      <c r="H309" s="19">
        <v>59.0</v>
      </c>
      <c r="I309" s="74" t="str">
        <f t="shared" si="2"/>
        <v>10</v>
      </c>
      <c r="J309" s="74" t="str">
        <f t="shared" si="31"/>
        <v>64</v>
      </c>
      <c r="K309" s="74" t="str">
        <f t="shared" si="4"/>
        <v>-5</v>
      </c>
      <c r="L309" s="78" t="s">
        <v>624</v>
      </c>
      <c r="M309" s="19">
        <v>84283.0</v>
      </c>
      <c r="N309" s="35" t="str">
        <f t="shared" si="36"/>
        <v>0.08</v>
      </c>
      <c r="O309" s="19">
        <v>8323085.0</v>
      </c>
      <c r="P309" s="35" t="str">
        <f t="shared" si="37"/>
        <v>8.32</v>
      </c>
      <c r="Q309" s="36" t="str">
        <f t="shared" si="47"/>
        <v>19.01</v>
      </c>
      <c r="R309" s="19">
        <v>1.901075E7</v>
      </c>
      <c r="S309" s="22">
        <v>2.7333835E7</v>
      </c>
      <c r="T309" s="77" t="str">
        <f t="shared" si="40"/>
        <v>27</v>
      </c>
      <c r="U309" s="27" t="str">
        <f t="shared" si="5"/>
        <v>69.55%</v>
      </c>
      <c r="V309" s="19">
        <v>35.0</v>
      </c>
      <c r="W309" s="29" t="str">
        <f t="shared" si="41"/>
        <v>78.10%</v>
      </c>
      <c r="X309" s="30" t="str">
        <f t="shared" si="7"/>
        <v>0.24%</v>
      </c>
      <c r="Y309" s="81"/>
      <c r="Z309" s="31"/>
      <c r="AA309" s="32" t="s">
        <v>808</v>
      </c>
      <c r="AB309" s="17">
        <v>1.0</v>
      </c>
      <c r="AC309" s="33"/>
    </row>
    <row r="310">
      <c r="A310" s="72" t="s">
        <v>809</v>
      </c>
      <c r="B310" s="16">
        <v>2013.0</v>
      </c>
      <c r="C310" s="16" t="s">
        <v>126</v>
      </c>
      <c r="D310" s="16">
        <v>80.0</v>
      </c>
      <c r="E310" s="16">
        <v>65.0</v>
      </c>
      <c r="F310" s="73" t="str">
        <f t="shared" si="30"/>
        <v>72.5</v>
      </c>
      <c r="G310" s="19">
        <v>84.0</v>
      </c>
      <c r="H310" s="19">
        <v>77.0</v>
      </c>
      <c r="I310" s="74" t="str">
        <f t="shared" si="2"/>
        <v>7</v>
      </c>
      <c r="J310" s="74" t="str">
        <f t="shared" si="31"/>
        <v>80.5</v>
      </c>
      <c r="K310" s="74" t="str">
        <f t="shared" si="4"/>
        <v>-8</v>
      </c>
      <c r="L310" s="78" t="s">
        <v>810</v>
      </c>
      <c r="M310" s="19">
        <v>413373.0</v>
      </c>
      <c r="N310" s="35" t="str">
        <f t="shared" si="36"/>
        <v>0.41</v>
      </c>
      <c r="O310" s="19">
        <v>8.330158E7</v>
      </c>
      <c r="P310" s="35" t="str">
        <f t="shared" si="37"/>
        <v>83.30</v>
      </c>
      <c r="Q310" s="36" t="str">
        <f t="shared" si="47"/>
        <v>29.24</v>
      </c>
      <c r="R310" s="19">
        <v>2.9243E7</v>
      </c>
      <c r="S310" s="80">
        <v>1.1254458E8</v>
      </c>
      <c r="T310" s="77" t="str">
        <f t="shared" si="40"/>
        <v>113</v>
      </c>
      <c r="U310" s="27" t="str">
        <f t="shared" si="5"/>
        <v>25.98%</v>
      </c>
      <c r="V310" s="19">
        <v>35.0</v>
      </c>
      <c r="W310" s="29" t="str">
        <f t="shared" si="41"/>
        <v>321.56%</v>
      </c>
      <c r="X310" s="30" t="str">
        <f t="shared" si="7"/>
        <v>1.18%</v>
      </c>
      <c r="Y310" s="81"/>
      <c r="Z310" s="31"/>
      <c r="AA310" s="32" t="s">
        <v>811</v>
      </c>
      <c r="AB310" s="17">
        <v>1.0</v>
      </c>
      <c r="AC310" s="33"/>
    </row>
    <row r="311">
      <c r="A311" s="72" t="s">
        <v>812</v>
      </c>
      <c r="B311" s="16">
        <v>2013.0</v>
      </c>
      <c r="C311" s="16" t="s">
        <v>41</v>
      </c>
      <c r="D311" s="16">
        <v>19.0</v>
      </c>
      <c r="E311" s="16">
        <v>35.0</v>
      </c>
      <c r="F311" s="73" t="str">
        <f t="shared" si="30"/>
        <v>27.0</v>
      </c>
      <c r="G311" s="19">
        <v>54.0</v>
      </c>
      <c r="H311" s="19">
        <v>49.0</v>
      </c>
      <c r="I311" s="74" t="str">
        <f t="shared" si="2"/>
        <v>5</v>
      </c>
      <c r="J311" s="74" t="str">
        <f t="shared" si="31"/>
        <v>51.5</v>
      </c>
      <c r="K311" s="74" t="str">
        <f t="shared" si="4"/>
        <v>-24.5</v>
      </c>
      <c r="L311" s="78" t="s">
        <v>802</v>
      </c>
      <c r="M311" s="19">
        <v>3.4551025E7</v>
      </c>
      <c r="N311" s="35" t="str">
        <f t="shared" si="36"/>
        <v>34.55</v>
      </c>
      <c r="O311" s="19">
        <v>1.3450692E8</v>
      </c>
      <c r="P311" s="35" t="str">
        <f t="shared" si="37"/>
        <v>134.51</v>
      </c>
      <c r="Q311" s="36" t="str">
        <f t="shared" si="47"/>
        <v>0.00</v>
      </c>
      <c r="R311" s="35" t="str">
        <f>T311-P311</f>
        <v>39.46</v>
      </c>
      <c r="S311" s="22">
        <v>1.7396501E8</v>
      </c>
      <c r="T311" s="77" t="str">
        <f t="shared" si="40"/>
        <v>174</v>
      </c>
      <c r="U311" s="27" t="str">
        <f t="shared" si="5"/>
        <v>0.00%</v>
      </c>
      <c r="V311" s="19">
        <v>35.0</v>
      </c>
      <c r="W311" s="29" t="str">
        <f t="shared" si="41"/>
        <v>497.04%</v>
      </c>
      <c r="X311" s="30" t="str">
        <f t="shared" si="7"/>
        <v>98.72%</v>
      </c>
      <c r="Y311" s="81"/>
      <c r="Z311" s="31"/>
      <c r="AA311" s="32" t="s">
        <v>813</v>
      </c>
      <c r="AB311" s="17">
        <v>1.0</v>
      </c>
      <c r="AC311" s="33"/>
    </row>
    <row r="312">
      <c r="A312" s="72" t="s">
        <v>814</v>
      </c>
      <c r="B312" s="16">
        <v>2013.0</v>
      </c>
      <c r="C312" s="16" t="s">
        <v>41</v>
      </c>
      <c r="D312" s="16">
        <v>56.0</v>
      </c>
      <c r="E312" s="16">
        <v>51.0</v>
      </c>
      <c r="F312" s="73" t="str">
        <f t="shared" si="30"/>
        <v>53.5</v>
      </c>
      <c r="G312" s="19">
        <v>61.0</v>
      </c>
      <c r="H312" s="19">
        <v>60.0</v>
      </c>
      <c r="I312" s="74" t="str">
        <f t="shared" si="2"/>
        <v>1</v>
      </c>
      <c r="J312" s="74" t="str">
        <f t="shared" si="31"/>
        <v>60.5</v>
      </c>
      <c r="K312" s="74" t="str">
        <f t="shared" si="4"/>
        <v>-7</v>
      </c>
      <c r="L312" s="78" t="s">
        <v>673</v>
      </c>
      <c r="M312" s="19">
        <v>1.3167607E7</v>
      </c>
      <c r="N312" s="35" t="str">
        <f t="shared" si="36"/>
        <v>13.17</v>
      </c>
      <c r="O312" s="19">
        <v>4.2930462E7</v>
      </c>
      <c r="P312" s="35" t="str">
        <f t="shared" si="37"/>
        <v>42.93</v>
      </c>
      <c r="Q312" s="36" t="str">
        <f t="shared" si="47"/>
        <v>14.89</v>
      </c>
      <c r="R312" s="19">
        <v>1.4894212E7</v>
      </c>
      <c r="S312" s="37" t="str">
        <f>SUM(O312+Q312)</f>
        <v>42,930,477</v>
      </c>
      <c r="T312" s="77" t="str">
        <f t="shared" si="40"/>
        <v>43</v>
      </c>
      <c r="U312" s="27" t="str">
        <f t="shared" si="5"/>
        <v>34.69%</v>
      </c>
      <c r="V312" s="19">
        <v>35.0</v>
      </c>
      <c r="W312" s="29" t="str">
        <f t="shared" si="41"/>
        <v>122.66%</v>
      </c>
      <c r="X312" s="30" t="str">
        <f t="shared" si="7"/>
        <v>37.62%</v>
      </c>
      <c r="Y312" s="81"/>
      <c r="Z312" s="31"/>
      <c r="AA312" s="32" t="s">
        <v>815</v>
      </c>
      <c r="AB312" s="17">
        <v>1.0</v>
      </c>
      <c r="AC312" s="33"/>
    </row>
    <row r="313">
      <c r="A313" s="72" t="s">
        <v>816</v>
      </c>
      <c r="B313" s="16">
        <v>2013.0</v>
      </c>
      <c r="C313" s="16" t="s">
        <v>41</v>
      </c>
      <c r="D313" s="16">
        <v>83.0</v>
      </c>
      <c r="E313" s="16">
        <v>67.0</v>
      </c>
      <c r="F313" s="73" t="str">
        <f t="shared" si="30"/>
        <v>75.0</v>
      </c>
      <c r="G313" s="19">
        <v>71.0</v>
      </c>
      <c r="H313" s="19">
        <v>71.0</v>
      </c>
      <c r="I313" s="74" t="str">
        <f t="shared" si="2"/>
        <v>0</v>
      </c>
      <c r="J313" s="74" t="str">
        <f t="shared" si="31"/>
        <v>71</v>
      </c>
      <c r="K313" s="74" t="str">
        <f t="shared" si="4"/>
        <v>4</v>
      </c>
      <c r="L313" s="78" t="s">
        <v>817</v>
      </c>
      <c r="M313" s="19">
        <v>2.0719162E7</v>
      </c>
      <c r="N313" s="35" t="str">
        <f t="shared" si="36"/>
        <v>20.72</v>
      </c>
      <c r="O313" s="19">
        <v>1.01470202E8</v>
      </c>
      <c r="P313" s="35" t="str">
        <f t="shared" si="37"/>
        <v>101.47</v>
      </c>
      <c r="Q313" s="36" t="str">
        <f t="shared" si="47"/>
        <v>24.57</v>
      </c>
      <c r="R313" s="19">
        <v>2.457112E7</v>
      </c>
      <c r="S313" s="22">
        <v>1.2604112E8</v>
      </c>
      <c r="T313" s="77" t="str">
        <f t="shared" si="40"/>
        <v>126</v>
      </c>
      <c r="U313" s="27" t="str">
        <f t="shared" si="5"/>
        <v>19.49%</v>
      </c>
      <c r="V313" s="22">
        <v>32.0</v>
      </c>
      <c r="W313" s="29" t="str">
        <f t="shared" si="41"/>
        <v>393.88%</v>
      </c>
      <c r="X313" s="30" t="str">
        <f t="shared" si="7"/>
        <v>64.75%</v>
      </c>
      <c r="Y313" s="81"/>
      <c r="Z313" s="31"/>
      <c r="AA313" s="32" t="s">
        <v>818</v>
      </c>
      <c r="AB313" s="17">
        <v>1.0</v>
      </c>
      <c r="AC313" s="33"/>
    </row>
    <row r="314">
      <c r="A314" s="72" t="s">
        <v>819</v>
      </c>
      <c r="B314" s="16">
        <v>2013.0</v>
      </c>
      <c r="C314" s="16" t="s">
        <v>29</v>
      </c>
      <c r="D314" s="16">
        <v>41.0</v>
      </c>
      <c r="E314" s="16">
        <v>49.0</v>
      </c>
      <c r="F314" s="73" t="str">
        <f t="shared" si="30"/>
        <v>45.0</v>
      </c>
      <c r="G314" s="19">
        <v>37.0</v>
      </c>
      <c r="H314" s="19">
        <v>47.0</v>
      </c>
      <c r="I314" s="74" t="str">
        <f t="shared" si="2"/>
        <v>-10</v>
      </c>
      <c r="J314" s="74" t="str">
        <f t="shared" si="31"/>
        <v>42</v>
      </c>
      <c r="K314" s="74" t="str">
        <f t="shared" si="4"/>
        <v>3</v>
      </c>
      <c r="L314" s="78" t="s">
        <v>820</v>
      </c>
      <c r="M314" s="19">
        <v>885382.0</v>
      </c>
      <c r="N314" s="35" t="str">
        <f t="shared" si="36"/>
        <v>0.89</v>
      </c>
      <c r="O314" s="19">
        <v>2193658.0</v>
      </c>
      <c r="P314" s="35" t="str">
        <f t="shared" si="37"/>
        <v>2.19</v>
      </c>
      <c r="Q314" s="36" t="str">
        <f t="shared" si="47"/>
        <v>2.67</v>
      </c>
      <c r="R314" s="19">
        <v>2667364.0</v>
      </c>
      <c r="S314" s="22">
        <v>4861022.0</v>
      </c>
      <c r="T314" s="77" t="str">
        <f t="shared" si="40"/>
        <v>5</v>
      </c>
      <c r="U314" s="27" t="str">
        <f t="shared" si="5"/>
        <v>54.87%</v>
      </c>
      <c r="V314" s="28">
        <v>30.0</v>
      </c>
      <c r="W314" s="29" t="str">
        <f t="shared" si="41"/>
        <v>16.20%</v>
      </c>
      <c r="X314" s="30" t="str">
        <f t="shared" si="7"/>
        <v>2.95%</v>
      </c>
      <c r="Y314" s="81"/>
      <c r="Z314" s="31"/>
      <c r="AA314" s="32" t="s">
        <v>821</v>
      </c>
      <c r="AB314" s="17">
        <v>1.0</v>
      </c>
      <c r="AC314" s="33"/>
    </row>
    <row r="315">
      <c r="A315" s="72" t="s">
        <v>822</v>
      </c>
      <c r="B315" s="16">
        <v>2013.0</v>
      </c>
      <c r="C315" s="16" t="s">
        <v>29</v>
      </c>
      <c r="D315" s="16">
        <v>29.0</v>
      </c>
      <c r="E315" s="16">
        <v>42.0</v>
      </c>
      <c r="F315" s="73" t="str">
        <f t="shared" si="30"/>
        <v>35.5</v>
      </c>
      <c r="G315" s="19">
        <v>41.0</v>
      </c>
      <c r="H315" s="19">
        <v>61.0</v>
      </c>
      <c r="I315" s="74" t="str">
        <f t="shared" si="2"/>
        <v>-20</v>
      </c>
      <c r="J315" s="74" t="str">
        <f t="shared" si="31"/>
        <v>51</v>
      </c>
      <c r="K315" s="74" t="str">
        <f t="shared" si="4"/>
        <v>-15.5</v>
      </c>
      <c r="L315" s="78" t="s">
        <v>823</v>
      </c>
      <c r="M315" s="19">
        <v>1.4034764E7</v>
      </c>
      <c r="N315" s="35" t="str">
        <f t="shared" si="36"/>
        <v>14.03</v>
      </c>
      <c r="O315" s="19">
        <v>3.6918811E7</v>
      </c>
      <c r="P315" s="35" t="str">
        <f t="shared" si="37"/>
        <v>36.92</v>
      </c>
      <c r="Q315" s="36" t="str">
        <f t="shared" si="47"/>
        <v>41.50</v>
      </c>
      <c r="R315" s="19">
        <v>4.15E7</v>
      </c>
      <c r="S315" s="22">
        <v>7.8418811E7</v>
      </c>
      <c r="T315" s="77" t="str">
        <f t="shared" si="40"/>
        <v>78</v>
      </c>
      <c r="U315" s="27" t="str">
        <f t="shared" si="5"/>
        <v>52.92%</v>
      </c>
      <c r="V315" s="28">
        <v>30.0</v>
      </c>
      <c r="W315" s="29" t="str">
        <f t="shared" si="41"/>
        <v>261.40%</v>
      </c>
      <c r="X315" s="30" t="str">
        <f t="shared" si="7"/>
        <v>46.78%</v>
      </c>
      <c r="Y315" s="81"/>
      <c r="Z315" s="31"/>
      <c r="AA315" s="32" t="s">
        <v>824</v>
      </c>
      <c r="AB315" s="17">
        <v>1.0</v>
      </c>
      <c r="AC315" s="33"/>
    </row>
    <row r="316">
      <c r="A316" s="72" t="s">
        <v>825</v>
      </c>
      <c r="B316" s="16">
        <v>2013.0</v>
      </c>
      <c r="C316" s="16" t="s">
        <v>719</v>
      </c>
      <c r="D316" s="16">
        <v>48.0</v>
      </c>
      <c r="E316" s="16">
        <v>53.0</v>
      </c>
      <c r="F316" s="73" t="str">
        <f t="shared" si="30"/>
        <v>50.5</v>
      </c>
      <c r="G316" s="19">
        <v>45.0</v>
      </c>
      <c r="H316" s="19">
        <v>62.0</v>
      </c>
      <c r="I316" s="74" t="str">
        <f t="shared" si="2"/>
        <v>-17</v>
      </c>
      <c r="J316" s="74" t="str">
        <f t="shared" si="31"/>
        <v>53.5</v>
      </c>
      <c r="K316" s="74" t="str">
        <f t="shared" si="4"/>
        <v>-3</v>
      </c>
      <c r="L316" s="78" t="s">
        <v>826</v>
      </c>
      <c r="M316" s="19">
        <v>1.2101552E7</v>
      </c>
      <c r="N316" s="35" t="str">
        <f t="shared" si="36"/>
        <v>12.10</v>
      </c>
      <c r="O316" s="19">
        <v>3.5266619E7</v>
      </c>
      <c r="P316" s="35" t="str">
        <f t="shared" si="37"/>
        <v>35.27</v>
      </c>
      <c r="Q316" s="36" t="str">
        <f t="shared" si="47"/>
        <v>49.52</v>
      </c>
      <c r="R316" s="19">
        <v>4.9524059E7</v>
      </c>
      <c r="S316" s="80">
        <v>8.4790678E7</v>
      </c>
      <c r="T316" s="77" t="str">
        <f t="shared" si="40"/>
        <v>85</v>
      </c>
      <c r="U316" s="27" t="str">
        <f t="shared" si="5"/>
        <v>58.41%</v>
      </c>
      <c r="V316" s="28">
        <v>30.0</v>
      </c>
      <c r="W316" s="29" t="str">
        <f t="shared" si="41"/>
        <v>282.64%</v>
      </c>
      <c r="X316" s="30" t="str">
        <f t="shared" si="7"/>
        <v>40.34%</v>
      </c>
      <c r="Y316" s="81"/>
      <c r="Z316" s="31"/>
      <c r="AA316" s="32" t="s">
        <v>827</v>
      </c>
      <c r="AB316" s="17">
        <v>1.0</v>
      </c>
      <c r="AC316" s="33"/>
    </row>
    <row r="317">
      <c r="A317" s="72" t="s">
        <v>828</v>
      </c>
      <c r="B317" s="16">
        <v>2013.0</v>
      </c>
      <c r="C317" s="16" t="s">
        <v>126</v>
      </c>
      <c r="D317" s="16">
        <v>72.0</v>
      </c>
      <c r="E317" s="16">
        <v>66.0</v>
      </c>
      <c r="F317" s="73" t="str">
        <f t="shared" si="30"/>
        <v>69.0</v>
      </c>
      <c r="G317" s="19">
        <v>78.0</v>
      </c>
      <c r="H317" s="19">
        <v>67.0</v>
      </c>
      <c r="I317" s="74" t="str">
        <f t="shared" si="2"/>
        <v>11</v>
      </c>
      <c r="J317" s="74" t="str">
        <f t="shared" si="31"/>
        <v>72.5</v>
      </c>
      <c r="K317" s="74" t="str">
        <f t="shared" si="4"/>
        <v>-3.5</v>
      </c>
      <c r="L317" s="78" t="s">
        <v>624</v>
      </c>
      <c r="M317" s="19">
        <v>2.4637312E7</v>
      </c>
      <c r="N317" s="35" t="str">
        <f t="shared" si="36"/>
        <v>24.64</v>
      </c>
      <c r="O317" s="19">
        <v>1.16632095E8</v>
      </c>
      <c r="P317" s="35" t="str">
        <f t="shared" si="37"/>
        <v>116.63</v>
      </c>
      <c r="Q317" s="36" t="str">
        <f t="shared" si="47"/>
        <v>59.97</v>
      </c>
      <c r="R317" s="19">
        <v>5.9966813E7</v>
      </c>
      <c r="S317" s="80">
        <v>1.76598908E8</v>
      </c>
      <c r="T317" s="77" t="str">
        <f t="shared" si="40"/>
        <v>177</v>
      </c>
      <c r="U317" s="27" t="str">
        <f t="shared" si="5"/>
        <v>33.96%</v>
      </c>
      <c r="V317" s="28">
        <v>30.0</v>
      </c>
      <c r="W317" s="29" t="str">
        <f t="shared" si="41"/>
        <v>588.66%</v>
      </c>
      <c r="X317" s="30" t="str">
        <f t="shared" si="7"/>
        <v>82.12%</v>
      </c>
      <c r="Y317" s="81"/>
      <c r="Z317" s="31"/>
      <c r="AA317" s="32" t="s">
        <v>829</v>
      </c>
      <c r="AB317" s="17">
        <v>1.0</v>
      </c>
      <c r="AC317" s="33"/>
    </row>
    <row r="318">
      <c r="A318" s="72" t="s">
        <v>830</v>
      </c>
      <c r="B318" s="16">
        <v>2013.0</v>
      </c>
      <c r="C318" s="16" t="s">
        <v>41</v>
      </c>
      <c r="D318" s="16">
        <v>83.0</v>
      </c>
      <c r="E318" s="16">
        <v>75.0</v>
      </c>
      <c r="F318" s="73" t="str">
        <f t="shared" si="30"/>
        <v>79.0</v>
      </c>
      <c r="G318" s="19">
        <v>70.0</v>
      </c>
      <c r="H318" s="19">
        <v>75.0</v>
      </c>
      <c r="I318" s="74" t="str">
        <f t="shared" si="2"/>
        <v>-5</v>
      </c>
      <c r="J318" s="74" t="str">
        <f t="shared" si="31"/>
        <v>72.5</v>
      </c>
      <c r="K318" s="74" t="str">
        <f t="shared" si="4"/>
        <v>6.5</v>
      </c>
      <c r="L318" s="78" t="s">
        <v>772</v>
      </c>
      <c r="M318" s="19">
        <v>9303145.0</v>
      </c>
      <c r="N318" s="35" t="str">
        <f t="shared" si="36"/>
        <v>9.30</v>
      </c>
      <c r="O318" s="19">
        <v>3.2172757E7</v>
      </c>
      <c r="P318" s="35" t="str">
        <f t="shared" si="37"/>
        <v>32.17</v>
      </c>
      <c r="Q318" s="36" t="str">
        <f t="shared" si="47"/>
        <v>31.20</v>
      </c>
      <c r="R318" s="19">
        <v>3.12E7</v>
      </c>
      <c r="S318" s="22">
        <v>6.3372757E7</v>
      </c>
      <c r="T318" s="77" t="str">
        <f t="shared" si="40"/>
        <v>63</v>
      </c>
      <c r="U318" s="27" t="str">
        <f t="shared" si="5"/>
        <v>49.23%</v>
      </c>
      <c r="V318" s="28">
        <v>30.0</v>
      </c>
      <c r="W318" s="29" t="str">
        <f t="shared" si="41"/>
        <v>211.24%</v>
      </c>
      <c r="X318" s="30" t="str">
        <f t="shared" si="7"/>
        <v>31.01%</v>
      </c>
      <c r="Y318" s="81"/>
      <c r="Z318" s="31"/>
      <c r="AA318" s="32" t="s">
        <v>831</v>
      </c>
      <c r="AB318" s="17">
        <v>1.0</v>
      </c>
      <c r="AC318" s="33"/>
    </row>
    <row r="319">
      <c r="A319" s="72" t="s">
        <v>832</v>
      </c>
      <c r="B319" s="16">
        <v>2013.0</v>
      </c>
      <c r="C319" s="16" t="s">
        <v>29</v>
      </c>
      <c r="D319" s="16">
        <v>12.0</v>
      </c>
      <c r="E319" s="16">
        <v>34.0</v>
      </c>
      <c r="F319" s="73" t="str">
        <f t="shared" si="30"/>
        <v>23.0</v>
      </c>
      <c r="G319" s="19">
        <v>67.0</v>
      </c>
      <c r="H319" s="19">
        <v>54.0</v>
      </c>
      <c r="I319" s="74" t="str">
        <f t="shared" si="2"/>
        <v>13</v>
      </c>
      <c r="J319" s="74" t="str">
        <f t="shared" si="31"/>
        <v>60.5</v>
      </c>
      <c r="K319" s="74" t="str">
        <f t="shared" si="4"/>
        <v>-37.5</v>
      </c>
      <c r="L319" s="78" t="s">
        <v>833</v>
      </c>
      <c r="M319" s="19">
        <v>2.1401594E7</v>
      </c>
      <c r="N319" s="35" t="str">
        <f t="shared" si="36"/>
        <v>21.40</v>
      </c>
      <c r="O319" s="19">
        <v>7.134912E7</v>
      </c>
      <c r="P319" s="35" t="str">
        <f t="shared" si="37"/>
        <v>71.35</v>
      </c>
      <c r="Q319" s="36" t="str">
        <f t="shared" si="47"/>
        <v>26.25</v>
      </c>
      <c r="R319" s="19">
        <v>2.624502E7</v>
      </c>
      <c r="S319" s="80">
        <v>9.759414E7</v>
      </c>
      <c r="T319" s="77" t="str">
        <f t="shared" si="40"/>
        <v>98</v>
      </c>
      <c r="U319" s="27" t="str">
        <f t="shared" si="5"/>
        <v>26.89%</v>
      </c>
      <c r="V319" s="22">
        <v>28.0</v>
      </c>
      <c r="W319" s="29" t="str">
        <f t="shared" si="41"/>
        <v>348.55%</v>
      </c>
      <c r="X319" s="30" t="str">
        <f t="shared" si="7"/>
        <v>76.43%</v>
      </c>
      <c r="Y319" s="81"/>
      <c r="Z319" s="31"/>
      <c r="AA319" s="32" t="s">
        <v>834</v>
      </c>
      <c r="AB319" s="17">
        <v>1.0</v>
      </c>
      <c r="AC319" s="33"/>
    </row>
    <row r="320">
      <c r="A320" s="72" t="s">
        <v>835</v>
      </c>
      <c r="B320" s="16">
        <v>2013.0</v>
      </c>
      <c r="C320" s="16" t="s">
        <v>41</v>
      </c>
      <c r="D320" s="16">
        <v>46.0</v>
      </c>
      <c r="E320" s="16">
        <v>48.0</v>
      </c>
      <c r="F320" s="73" t="str">
        <f t="shared" si="30"/>
        <v>47.0</v>
      </c>
      <c r="G320" s="19">
        <v>60.0</v>
      </c>
      <c r="H320" s="19">
        <v>70.0</v>
      </c>
      <c r="I320" s="74" t="str">
        <f t="shared" si="2"/>
        <v>-10</v>
      </c>
      <c r="J320" s="74" t="str">
        <f t="shared" si="31"/>
        <v>65</v>
      </c>
      <c r="K320" s="74" t="str">
        <f t="shared" si="4"/>
        <v>-18</v>
      </c>
      <c r="L320" s="78" t="s">
        <v>710</v>
      </c>
      <c r="M320" s="19">
        <v>1.6334566E7</v>
      </c>
      <c r="N320" s="35" t="str">
        <f t="shared" si="36"/>
        <v>16.33</v>
      </c>
      <c r="O320" s="19">
        <v>6.3914167E7</v>
      </c>
      <c r="P320" s="35" t="str">
        <f t="shared" si="37"/>
        <v>63.91</v>
      </c>
      <c r="Q320" s="36" t="str">
        <f t="shared" si="47"/>
        <v>70.49</v>
      </c>
      <c r="R320" s="19">
        <v>7.0488283E7</v>
      </c>
      <c r="S320" s="80">
        <v>1.3440245E8</v>
      </c>
      <c r="T320" s="77" t="str">
        <f t="shared" si="40"/>
        <v>134</v>
      </c>
      <c r="U320" s="27" t="str">
        <f t="shared" si="5"/>
        <v>52.45%</v>
      </c>
      <c r="V320" s="22">
        <v>28.0</v>
      </c>
      <c r="W320" s="29" t="str">
        <f t="shared" si="41"/>
        <v>480.01%</v>
      </c>
      <c r="X320" s="30" t="str">
        <f t="shared" si="7"/>
        <v>58.34%</v>
      </c>
      <c r="Y320" s="81"/>
      <c r="Z320" s="31"/>
      <c r="AA320" s="32" t="s">
        <v>836</v>
      </c>
      <c r="AB320" s="17">
        <v>1.0</v>
      </c>
      <c r="AC320" s="33"/>
    </row>
    <row r="321">
      <c r="A321" s="72" t="s">
        <v>837</v>
      </c>
      <c r="B321" s="16">
        <v>2013.0</v>
      </c>
      <c r="C321" s="16" t="s">
        <v>37</v>
      </c>
      <c r="D321" s="16">
        <v>30.0</v>
      </c>
      <c r="E321" s="16">
        <v>41.0</v>
      </c>
      <c r="F321" s="73" t="str">
        <f t="shared" si="30"/>
        <v>35.5</v>
      </c>
      <c r="G321" s="19">
        <v>58.0</v>
      </c>
      <c r="H321" s="19">
        <v>72.0</v>
      </c>
      <c r="I321" s="74" t="str">
        <f t="shared" si="2"/>
        <v>-14</v>
      </c>
      <c r="J321" s="74" t="str">
        <f t="shared" si="31"/>
        <v>65</v>
      </c>
      <c r="K321" s="74" t="str">
        <f t="shared" si="4"/>
        <v>-29.5</v>
      </c>
      <c r="L321" s="78" t="s">
        <v>726</v>
      </c>
      <c r="M321" s="19">
        <v>1.3332955E7</v>
      </c>
      <c r="N321" s="35" t="str">
        <f t="shared" si="36"/>
        <v>13.33</v>
      </c>
      <c r="O321" s="19">
        <v>2.8795985E7</v>
      </c>
      <c r="P321" s="35" t="str">
        <f t="shared" si="37"/>
        <v>28.80</v>
      </c>
      <c r="Q321" s="36" t="str">
        <f t="shared" si="47"/>
        <v>32.00</v>
      </c>
      <c r="R321" s="19">
        <v>3.2E7</v>
      </c>
      <c r="S321" s="80">
        <v>6.0795985E7</v>
      </c>
      <c r="T321" s="77" t="str">
        <f t="shared" si="40"/>
        <v>61</v>
      </c>
      <c r="U321" s="27" t="str">
        <f t="shared" si="5"/>
        <v>52.64%</v>
      </c>
      <c r="V321" s="22">
        <v>28.0</v>
      </c>
      <c r="W321" s="29" t="str">
        <f t="shared" si="41"/>
        <v>217.13%</v>
      </c>
      <c r="X321" s="30" t="str">
        <f t="shared" si="7"/>
        <v>47.62%</v>
      </c>
      <c r="Y321" s="81"/>
      <c r="Z321" s="31"/>
      <c r="AA321" s="32" t="s">
        <v>838</v>
      </c>
      <c r="AB321" s="17">
        <v>1.0</v>
      </c>
      <c r="AC321" s="33"/>
    </row>
    <row r="322">
      <c r="A322" s="72" t="s">
        <v>839</v>
      </c>
      <c r="B322" s="16">
        <v>2013.0</v>
      </c>
      <c r="C322" s="16" t="s">
        <v>29</v>
      </c>
      <c r="D322" s="16">
        <v>49.0</v>
      </c>
      <c r="E322" s="16">
        <v>45.0</v>
      </c>
      <c r="F322" s="73" t="str">
        <f t="shared" si="30"/>
        <v>47.0</v>
      </c>
      <c r="G322" s="19">
        <v>47.0</v>
      </c>
      <c r="H322" s="19">
        <v>65.0</v>
      </c>
      <c r="I322" s="74" t="str">
        <f t="shared" si="2"/>
        <v>-18</v>
      </c>
      <c r="J322" s="74" t="str">
        <f t="shared" si="31"/>
        <v>56</v>
      </c>
      <c r="K322" s="74" t="str">
        <f t="shared" si="4"/>
        <v>-9</v>
      </c>
      <c r="L322" s="78" t="s">
        <v>823</v>
      </c>
      <c r="M322" s="19">
        <v>2.0244505E7</v>
      </c>
      <c r="N322" s="35" t="str">
        <f t="shared" si="36"/>
        <v>20.24</v>
      </c>
      <c r="O322" s="19">
        <v>4.9875291E7</v>
      </c>
      <c r="P322" s="35" t="str">
        <f t="shared" si="37"/>
        <v>49.88</v>
      </c>
      <c r="Q322" s="36" t="str">
        <f t="shared" si="47"/>
        <v>36.30</v>
      </c>
      <c r="R322" s="19">
        <v>3.63E7</v>
      </c>
      <c r="S322" s="80">
        <v>8.6175291E7</v>
      </c>
      <c r="T322" s="77" t="str">
        <f t="shared" si="40"/>
        <v>86</v>
      </c>
      <c r="U322" s="27" t="str">
        <f t="shared" si="5"/>
        <v>42.12%</v>
      </c>
      <c r="V322" s="28">
        <v>26.0</v>
      </c>
      <c r="W322" s="29" t="str">
        <f t="shared" si="41"/>
        <v>331.44%</v>
      </c>
      <c r="X322" s="30" t="str">
        <f t="shared" si="7"/>
        <v>77.86%</v>
      </c>
      <c r="Y322" s="81"/>
      <c r="Z322" s="31"/>
      <c r="AA322" s="32" t="s">
        <v>840</v>
      </c>
      <c r="AB322" s="17">
        <v>1.0</v>
      </c>
      <c r="AC322" s="33"/>
    </row>
    <row r="323">
      <c r="A323" s="72" t="s">
        <v>841</v>
      </c>
      <c r="B323" s="16">
        <v>2013.0</v>
      </c>
      <c r="C323" s="16" t="s">
        <v>41</v>
      </c>
      <c r="D323" s="16">
        <v>39.0</v>
      </c>
      <c r="E323" s="16">
        <v>44.0</v>
      </c>
      <c r="F323" s="73" t="str">
        <f t="shared" si="30"/>
        <v>41.5</v>
      </c>
      <c r="G323" s="19">
        <v>47.0</v>
      </c>
      <c r="H323" s="19">
        <v>61.0</v>
      </c>
      <c r="I323" s="74" t="str">
        <f t="shared" si="2"/>
        <v>-14</v>
      </c>
      <c r="J323" s="74" t="str">
        <f t="shared" si="31"/>
        <v>54</v>
      </c>
      <c r="K323" s="74" t="str">
        <f t="shared" si="4"/>
        <v>-12.5</v>
      </c>
      <c r="L323" s="78" t="s">
        <v>628</v>
      </c>
      <c r="M323" s="19">
        <v>7944977.0</v>
      </c>
      <c r="N323" s="35" t="str">
        <f t="shared" si="36"/>
        <v>7.94</v>
      </c>
      <c r="O323" s="19">
        <v>3.0664106E7</v>
      </c>
      <c r="P323" s="35" t="str">
        <f t="shared" si="37"/>
        <v>30.66</v>
      </c>
      <c r="Q323" s="36" t="str">
        <f t="shared" si="47"/>
        <v>20.50</v>
      </c>
      <c r="R323" s="19">
        <v>2.05E7</v>
      </c>
      <c r="S323" s="80">
        <v>5.1164106E7</v>
      </c>
      <c r="T323" s="77" t="str">
        <f t="shared" si="40"/>
        <v>51</v>
      </c>
      <c r="U323" s="27" t="str">
        <f t="shared" si="5"/>
        <v>40.07%</v>
      </c>
      <c r="V323" s="28">
        <v>26.0</v>
      </c>
      <c r="W323" s="29" t="str">
        <f t="shared" si="41"/>
        <v>196.79%</v>
      </c>
      <c r="X323" s="30" t="str">
        <f t="shared" si="7"/>
        <v>30.56%</v>
      </c>
      <c r="Y323" s="81"/>
      <c r="Z323" s="31"/>
      <c r="AA323" s="32" t="s">
        <v>842</v>
      </c>
      <c r="AB323" s="17">
        <v>1.0</v>
      </c>
      <c r="AC323" s="33"/>
    </row>
    <row r="324">
      <c r="A324" s="72" t="s">
        <v>843</v>
      </c>
      <c r="B324" s="16">
        <v>2013.0</v>
      </c>
      <c r="C324" s="16" t="s">
        <v>29</v>
      </c>
      <c r="D324" s="16">
        <v>64.0</v>
      </c>
      <c r="E324" s="16">
        <v>58.0</v>
      </c>
      <c r="F324" s="73" t="str">
        <f t="shared" si="30"/>
        <v>61.0</v>
      </c>
      <c r="G324" s="19">
        <v>66.0</v>
      </c>
      <c r="H324" s="19">
        <v>70.0</v>
      </c>
      <c r="I324" s="74" t="str">
        <f t="shared" si="2"/>
        <v>-4</v>
      </c>
      <c r="J324" s="74" t="str">
        <f t="shared" si="31"/>
        <v>68</v>
      </c>
      <c r="K324" s="74" t="str">
        <f t="shared" si="4"/>
        <v>-7</v>
      </c>
      <c r="L324" s="78" t="s">
        <v>628</v>
      </c>
      <c r="M324" s="19">
        <v>179302.0</v>
      </c>
      <c r="N324" s="35" t="str">
        <f t="shared" si="36"/>
        <v>0.18</v>
      </c>
      <c r="O324" s="19">
        <v>3.773881E7</v>
      </c>
      <c r="P324" s="35" t="str">
        <f t="shared" si="37"/>
        <v>37.74</v>
      </c>
      <c r="Q324" s="36" t="str">
        <f t="shared" si="47"/>
        <v>36.45</v>
      </c>
      <c r="R324" s="19">
        <v>3.6450127E7</v>
      </c>
      <c r="S324" s="80">
        <v>7.4188937E7</v>
      </c>
      <c r="T324" s="77" t="str">
        <f t="shared" si="40"/>
        <v>74</v>
      </c>
      <c r="U324" s="27" t="str">
        <f t="shared" si="5"/>
        <v>49.13%</v>
      </c>
      <c r="V324" s="22">
        <v>25.0</v>
      </c>
      <c r="W324" s="29" t="str">
        <f t="shared" si="41"/>
        <v>296.76%</v>
      </c>
      <c r="X324" s="30" t="str">
        <f t="shared" si="7"/>
        <v>0.72%</v>
      </c>
      <c r="Y324" s="81"/>
      <c r="Z324" s="31"/>
      <c r="AA324" s="32" t="s">
        <v>844</v>
      </c>
      <c r="AB324" s="17">
        <v>1.0</v>
      </c>
      <c r="AC324" s="33"/>
    </row>
    <row r="325">
      <c r="A325" s="72" t="s">
        <v>845</v>
      </c>
      <c r="B325" s="16">
        <v>2013.0</v>
      </c>
      <c r="C325" s="16" t="s">
        <v>29</v>
      </c>
      <c r="D325" s="16">
        <v>18.0</v>
      </c>
      <c r="E325" s="16">
        <v>28.0</v>
      </c>
      <c r="F325" s="73" t="str">
        <f t="shared" si="30"/>
        <v>23.0</v>
      </c>
      <c r="G325" s="19">
        <v>71.0</v>
      </c>
      <c r="H325" s="19">
        <v>37.0</v>
      </c>
      <c r="I325" s="74" t="str">
        <f t="shared" si="2"/>
        <v>34</v>
      </c>
      <c r="J325" s="74" t="str">
        <f t="shared" si="31"/>
        <v>54</v>
      </c>
      <c r="K325" s="74" t="str">
        <f t="shared" si="4"/>
        <v>-31</v>
      </c>
      <c r="L325" s="78" t="s">
        <v>628</v>
      </c>
      <c r="M325" s="19">
        <v>1.6007634E7</v>
      </c>
      <c r="N325" s="35" t="str">
        <f t="shared" si="36"/>
        <v>16.01</v>
      </c>
      <c r="O325" s="19">
        <v>5.2543354E7</v>
      </c>
      <c r="P325" s="35" t="str">
        <f t="shared" si="37"/>
        <v>52.54</v>
      </c>
      <c r="Q325" s="36" t="str">
        <f t="shared" si="47"/>
        <v>0.85</v>
      </c>
      <c r="R325" s="19">
        <v>853000.0</v>
      </c>
      <c r="S325" s="22">
        <v>5.3396354E7</v>
      </c>
      <c r="T325" s="77" t="str">
        <f t="shared" si="40"/>
        <v>53</v>
      </c>
      <c r="U325" s="27" t="str">
        <f t="shared" si="5"/>
        <v>1.60%</v>
      </c>
      <c r="V325" s="22">
        <v>25.0</v>
      </c>
      <c r="W325" s="29" t="str">
        <f t="shared" si="41"/>
        <v>213.59%</v>
      </c>
      <c r="X325" s="30" t="str">
        <f t="shared" si="7"/>
        <v>64.03%</v>
      </c>
      <c r="Y325" s="81"/>
      <c r="Z325" s="31"/>
      <c r="AA325" s="32" t="s">
        <v>846</v>
      </c>
      <c r="AB325" s="17">
        <v>1.0</v>
      </c>
      <c r="AC325" s="33"/>
    </row>
    <row r="326">
      <c r="A326" s="72" t="s">
        <v>847</v>
      </c>
      <c r="B326" s="16">
        <v>2013.0</v>
      </c>
      <c r="C326" s="16" t="s">
        <v>41</v>
      </c>
      <c r="D326" s="16">
        <v>53.0</v>
      </c>
      <c r="E326" s="16">
        <v>63.0</v>
      </c>
      <c r="F326" s="73" t="str">
        <f t="shared" si="30"/>
        <v>58.0</v>
      </c>
      <c r="G326" s="19">
        <v>52.0</v>
      </c>
      <c r="H326" s="19">
        <v>73.0</v>
      </c>
      <c r="I326" s="74" t="str">
        <f t="shared" si="2"/>
        <v>-21</v>
      </c>
      <c r="J326" s="74" t="str">
        <f t="shared" si="31"/>
        <v>62.5</v>
      </c>
      <c r="K326" s="74" t="str">
        <f t="shared" si="4"/>
        <v>-4.5</v>
      </c>
      <c r="L326" s="78" t="s">
        <v>772</v>
      </c>
      <c r="M326" s="19">
        <v>5220288.0</v>
      </c>
      <c r="N326" s="35" t="str">
        <f t="shared" si="36"/>
        <v>5.22</v>
      </c>
      <c r="O326" s="19">
        <v>1.1330849E7</v>
      </c>
      <c r="P326" s="35" t="str">
        <f t="shared" si="37"/>
        <v>11.33</v>
      </c>
      <c r="Q326" s="36" t="str">
        <f t="shared" si="47"/>
        <v>4.10</v>
      </c>
      <c r="R326" s="19">
        <v>4104000.0</v>
      </c>
      <c r="S326" s="22">
        <v>1.5434849E7</v>
      </c>
      <c r="T326" s="77" t="str">
        <f t="shared" si="40"/>
        <v>15</v>
      </c>
      <c r="U326" s="27" t="str">
        <f t="shared" si="5"/>
        <v>26.59%</v>
      </c>
      <c r="V326" s="22">
        <v>22.0</v>
      </c>
      <c r="W326" s="29" t="str">
        <f t="shared" si="41"/>
        <v>70.16%</v>
      </c>
      <c r="X326" s="30" t="str">
        <f t="shared" si="7"/>
        <v>23.73%</v>
      </c>
      <c r="Y326" s="81"/>
      <c r="Z326" s="31"/>
      <c r="AA326" s="32" t="s">
        <v>848</v>
      </c>
      <c r="AB326" s="17">
        <v>1.0</v>
      </c>
      <c r="AC326" s="33"/>
    </row>
    <row r="327">
      <c r="A327" s="72" t="s">
        <v>849</v>
      </c>
      <c r="B327" s="16">
        <v>2013.0</v>
      </c>
      <c r="C327" s="16" t="s">
        <v>29</v>
      </c>
      <c r="D327" s="16">
        <v>15.0</v>
      </c>
      <c r="E327" s="16">
        <v>26.0</v>
      </c>
      <c r="F327" s="73" t="str">
        <f t="shared" si="30"/>
        <v>20.5</v>
      </c>
      <c r="G327" s="19">
        <v>66.0</v>
      </c>
      <c r="H327" s="19">
        <v>27.0</v>
      </c>
      <c r="I327" s="74" t="str">
        <f t="shared" si="2"/>
        <v>39</v>
      </c>
      <c r="J327" s="74" t="str">
        <f t="shared" si="31"/>
        <v>46.5</v>
      </c>
      <c r="K327" s="74" t="str">
        <f t="shared" si="4"/>
        <v>-26</v>
      </c>
      <c r="L327" s="78" t="s">
        <v>850</v>
      </c>
      <c r="M327" s="19">
        <v>2.1641679E7</v>
      </c>
      <c r="N327" s="35" t="str">
        <f t="shared" si="36"/>
        <v>21.64</v>
      </c>
      <c r="O327" s="19">
        <v>5.1975354E7</v>
      </c>
      <c r="P327" s="35" t="str">
        <f t="shared" si="37"/>
        <v>51.98</v>
      </c>
      <c r="Q327" s="36" t="str">
        <f t="shared" si="47"/>
        <v>1.15</v>
      </c>
      <c r="R327" s="19">
        <v>1150000.0</v>
      </c>
      <c r="S327" s="22">
        <v>5.3125354E7</v>
      </c>
      <c r="T327" s="77" t="str">
        <f t="shared" si="40"/>
        <v>53</v>
      </c>
      <c r="U327" s="27" t="str">
        <f t="shared" si="5"/>
        <v>2.16%</v>
      </c>
      <c r="V327" s="28">
        <v>20.0</v>
      </c>
      <c r="W327" s="29" t="str">
        <f t="shared" si="41"/>
        <v>265.63%</v>
      </c>
      <c r="X327" s="30" t="str">
        <f t="shared" si="7"/>
        <v>108.21%</v>
      </c>
      <c r="Y327" s="81"/>
      <c r="Z327" s="31"/>
      <c r="AA327" s="32" t="s">
        <v>851</v>
      </c>
      <c r="AB327" s="17">
        <v>1.0</v>
      </c>
      <c r="AC327" s="33"/>
    </row>
    <row r="328">
      <c r="A328" s="72" t="s">
        <v>852</v>
      </c>
      <c r="B328" s="16">
        <v>2013.0</v>
      </c>
      <c r="C328" s="16" t="s">
        <v>126</v>
      </c>
      <c r="D328" s="16">
        <v>86.0</v>
      </c>
      <c r="E328" s="16">
        <v>68.0</v>
      </c>
      <c r="F328" s="73" t="str">
        <f t="shared" si="30"/>
        <v>77.0</v>
      </c>
      <c r="G328" s="19">
        <v>82.0</v>
      </c>
      <c r="H328" s="19">
        <v>78.0</v>
      </c>
      <c r="I328" s="74" t="str">
        <f t="shared" si="2"/>
        <v>4</v>
      </c>
      <c r="J328" s="74" t="str">
        <f t="shared" si="31"/>
        <v>80</v>
      </c>
      <c r="K328" s="74" t="str">
        <f t="shared" si="4"/>
        <v>-3</v>
      </c>
      <c r="L328" s="78" t="s">
        <v>853</v>
      </c>
      <c r="M328" s="19">
        <v>4.1855326E7</v>
      </c>
      <c r="N328" s="35" t="str">
        <f t="shared" si="36"/>
        <v>41.86</v>
      </c>
      <c r="O328" s="19">
        <v>1.37400141E8</v>
      </c>
      <c r="P328" s="35" t="str">
        <f t="shared" si="37"/>
        <v>137.40</v>
      </c>
      <c r="Q328" s="36" t="str">
        <f t="shared" si="47"/>
        <v>0.00</v>
      </c>
      <c r="R328" s="35" t="str">
        <f>T328-P328</f>
        <v>180.60</v>
      </c>
      <c r="S328" s="22">
        <v>3.18000144E8</v>
      </c>
      <c r="T328" s="77" t="str">
        <f t="shared" si="40"/>
        <v>318</v>
      </c>
      <c r="U328" s="27" t="str">
        <f t="shared" si="5"/>
        <v>0.00%</v>
      </c>
      <c r="V328" s="28">
        <v>20.0</v>
      </c>
      <c r="W328" s="29" t="str">
        <f t="shared" si="41"/>
        <v>1590.00%</v>
      </c>
      <c r="X328" s="30" t="str">
        <f t="shared" si="7"/>
        <v>209.28%</v>
      </c>
      <c r="Y328" s="81"/>
      <c r="Z328" s="31"/>
      <c r="AA328" s="32" t="s">
        <v>854</v>
      </c>
      <c r="AB328" s="17">
        <v>1.0</v>
      </c>
      <c r="AC328" s="33"/>
    </row>
    <row r="329">
      <c r="A329" s="72" t="s">
        <v>855</v>
      </c>
      <c r="B329" s="16">
        <v>2013.0</v>
      </c>
      <c r="C329" s="16" t="s">
        <v>41</v>
      </c>
      <c r="D329" s="16">
        <v>89.0</v>
      </c>
      <c r="E329" s="16">
        <v>81.0</v>
      </c>
      <c r="F329" s="73" t="str">
        <f t="shared" si="30"/>
        <v>85.0</v>
      </c>
      <c r="G329" s="19">
        <v>71.0</v>
      </c>
      <c r="H329" s="19">
        <v>77.0</v>
      </c>
      <c r="I329" s="74" t="str">
        <f t="shared" si="2"/>
        <v>-6</v>
      </c>
      <c r="J329" s="74" t="str">
        <f t="shared" si="31"/>
        <v>74</v>
      </c>
      <c r="K329" s="74" t="str">
        <f t="shared" si="4"/>
        <v>11</v>
      </c>
      <c r="L329" s="78" t="s">
        <v>856</v>
      </c>
      <c r="M329" s="19">
        <v>8811790.0</v>
      </c>
      <c r="N329" s="35" t="str">
        <f t="shared" si="36"/>
        <v>8.81</v>
      </c>
      <c r="O329" s="19">
        <v>2.6004851E7</v>
      </c>
      <c r="P329" s="35" t="str">
        <f t="shared" si="37"/>
        <v>26.00</v>
      </c>
      <c r="Q329" s="36" t="str">
        <f t="shared" si="47"/>
        <v>20.08</v>
      </c>
      <c r="R329" s="19">
        <v>2.0084436E7</v>
      </c>
      <c r="S329" s="22">
        <v>4.6089287E7</v>
      </c>
      <c r="T329" s="77" t="str">
        <f t="shared" si="40"/>
        <v>46</v>
      </c>
      <c r="U329" s="27" t="str">
        <f t="shared" si="5"/>
        <v>43.58%</v>
      </c>
      <c r="V329" s="28">
        <v>20.0</v>
      </c>
      <c r="W329" s="29" t="str">
        <f t="shared" si="41"/>
        <v>230.45%</v>
      </c>
      <c r="X329" s="30" t="str">
        <f t="shared" si="7"/>
        <v>44.06%</v>
      </c>
      <c r="Y329" s="81"/>
      <c r="Z329" s="31"/>
      <c r="AA329" s="32" t="s">
        <v>857</v>
      </c>
      <c r="AB329" s="17">
        <v>1.0</v>
      </c>
      <c r="AC329" s="33"/>
    </row>
    <row r="330">
      <c r="A330" s="72" t="s">
        <v>858</v>
      </c>
      <c r="B330" s="16">
        <v>2013.0</v>
      </c>
      <c r="C330" s="16" t="s">
        <v>37</v>
      </c>
      <c r="D330" s="16">
        <v>29.0</v>
      </c>
      <c r="E330" s="16">
        <v>41.0</v>
      </c>
      <c r="F330" s="73" t="str">
        <f t="shared" si="30"/>
        <v>35.0</v>
      </c>
      <c r="G330" s="19">
        <v>35.0</v>
      </c>
      <c r="H330" s="19">
        <v>60.0</v>
      </c>
      <c r="I330" s="74" t="str">
        <f t="shared" si="2"/>
        <v>-25</v>
      </c>
      <c r="J330" s="74" t="str">
        <f t="shared" si="31"/>
        <v>47.5</v>
      </c>
      <c r="K330" s="74" t="str">
        <f t="shared" si="4"/>
        <v>-12.5</v>
      </c>
      <c r="L330" s="78" t="s">
        <v>716</v>
      </c>
      <c r="M330" s="19">
        <v>3837183.0</v>
      </c>
      <c r="N330" s="35" t="str">
        <f t="shared" si="36"/>
        <v>3.84</v>
      </c>
      <c r="O330" s="19">
        <v>8008161.0</v>
      </c>
      <c r="P330" s="35" t="str">
        <f t="shared" si="37"/>
        <v>8.01</v>
      </c>
      <c r="Q330" s="36" t="str">
        <f t="shared" si="47"/>
        <v>7.00</v>
      </c>
      <c r="R330" s="19">
        <v>7000000.0</v>
      </c>
      <c r="S330" s="22">
        <v>1.5008161E7</v>
      </c>
      <c r="T330" s="77" t="str">
        <f t="shared" si="40"/>
        <v>15</v>
      </c>
      <c r="U330" s="27" t="str">
        <f t="shared" si="5"/>
        <v>46.64%</v>
      </c>
      <c r="V330" s="28">
        <v>20.0</v>
      </c>
      <c r="W330" s="29" t="str">
        <f t="shared" si="41"/>
        <v>75.04%</v>
      </c>
      <c r="X330" s="30" t="str">
        <f t="shared" si="7"/>
        <v>19.19%</v>
      </c>
      <c r="Y330" s="81"/>
      <c r="Z330" s="31"/>
      <c r="AA330" s="32" t="s">
        <v>859</v>
      </c>
      <c r="AB330" s="17">
        <v>1.0</v>
      </c>
      <c r="AC330" s="33"/>
    </row>
    <row r="331">
      <c r="A331" s="72" t="s">
        <v>860</v>
      </c>
      <c r="B331" s="16">
        <v>2013.0</v>
      </c>
      <c r="C331" s="16" t="s">
        <v>37</v>
      </c>
      <c r="D331" s="16">
        <v>4.0</v>
      </c>
      <c r="E331" s="16">
        <v>11.0</v>
      </c>
      <c r="F331" s="73" t="str">
        <f t="shared" si="30"/>
        <v>7.5</v>
      </c>
      <c r="G331" s="19">
        <v>39.0</v>
      </c>
      <c r="H331" s="19">
        <v>25.0</v>
      </c>
      <c r="I331" s="74" t="str">
        <f t="shared" si="2"/>
        <v>14</v>
      </c>
      <c r="J331" s="74" t="str">
        <f t="shared" si="31"/>
        <v>32</v>
      </c>
      <c r="K331" s="74" t="str">
        <f t="shared" si="4"/>
        <v>-24.5</v>
      </c>
      <c r="L331" s="78" t="s">
        <v>861</v>
      </c>
      <c r="M331" s="19">
        <v>1.4157367E7</v>
      </c>
      <c r="N331" s="35" t="str">
        <f t="shared" si="36"/>
        <v>14.16</v>
      </c>
      <c r="O331" s="19">
        <v>3.2015787E7</v>
      </c>
      <c r="P331" s="35" t="str">
        <f t="shared" si="37"/>
        <v>32.02</v>
      </c>
      <c r="Q331" s="36" t="str">
        <f t="shared" si="47"/>
        <v>46.36</v>
      </c>
      <c r="R331" s="19">
        <v>4.6362957E7</v>
      </c>
      <c r="S331" s="80">
        <v>7.8378744E7</v>
      </c>
      <c r="T331" s="77" t="str">
        <f t="shared" si="40"/>
        <v>78</v>
      </c>
      <c r="U331" s="27" t="str">
        <f t="shared" si="5"/>
        <v>59.15%</v>
      </c>
      <c r="V331" s="28">
        <v>20.0</v>
      </c>
      <c r="W331" s="29" t="str">
        <f t="shared" si="41"/>
        <v>391.89%</v>
      </c>
      <c r="X331" s="30" t="str">
        <f t="shared" si="7"/>
        <v>70.79%</v>
      </c>
      <c r="Y331" s="81"/>
      <c r="Z331" s="31"/>
      <c r="AA331" s="32" t="s">
        <v>862</v>
      </c>
      <c r="AB331" s="17">
        <v>1.0</v>
      </c>
      <c r="AC331" s="33"/>
    </row>
    <row r="332">
      <c r="A332" s="72" t="s">
        <v>863</v>
      </c>
      <c r="B332" s="16">
        <v>2013.0</v>
      </c>
      <c r="C332" s="16" t="s">
        <v>37</v>
      </c>
      <c r="D332" s="16">
        <v>19.0</v>
      </c>
      <c r="E332" s="16">
        <v>31.0</v>
      </c>
      <c r="F332" s="73" t="str">
        <f t="shared" si="30"/>
        <v>25.0</v>
      </c>
      <c r="G332" s="19">
        <v>41.0</v>
      </c>
      <c r="H332" s="19">
        <v>46.0</v>
      </c>
      <c r="I332" s="74" t="str">
        <f t="shared" si="2"/>
        <v>-5</v>
      </c>
      <c r="J332" s="74" t="str">
        <f t="shared" si="31"/>
        <v>43.5</v>
      </c>
      <c r="K332" s="74" t="str">
        <f t="shared" si="4"/>
        <v>-18.5</v>
      </c>
      <c r="L332" s="78" t="s">
        <v>864</v>
      </c>
      <c r="M332" s="19">
        <v>2.174447E7</v>
      </c>
      <c r="N332" s="35" t="str">
        <f t="shared" si="36"/>
        <v>21.74</v>
      </c>
      <c r="O332" s="19">
        <v>3.4341945E7</v>
      </c>
      <c r="P332" s="35" t="str">
        <f t="shared" si="37"/>
        <v>34.34</v>
      </c>
      <c r="Q332" s="36" t="str">
        <f t="shared" si="47"/>
        <v>12.90</v>
      </c>
      <c r="R332" s="19">
        <v>1.29E7</v>
      </c>
      <c r="S332" s="22">
        <v>4.7241945E7</v>
      </c>
      <c r="T332" s="77" t="str">
        <f t="shared" si="40"/>
        <v>47</v>
      </c>
      <c r="U332" s="27" t="str">
        <f t="shared" si="5"/>
        <v>27.31%</v>
      </c>
      <c r="V332" s="28">
        <v>20.0</v>
      </c>
      <c r="W332" s="29" t="str">
        <f t="shared" si="41"/>
        <v>236.21%</v>
      </c>
      <c r="X332" s="30" t="str">
        <f t="shared" si="7"/>
        <v>108.72%</v>
      </c>
      <c r="Y332" s="81"/>
      <c r="Z332" s="31"/>
      <c r="AA332" s="32" t="s">
        <v>865</v>
      </c>
      <c r="AB332" s="17">
        <v>1.0</v>
      </c>
      <c r="AC332" s="33"/>
    </row>
    <row r="333">
      <c r="A333" s="72" t="s">
        <v>866</v>
      </c>
      <c r="B333" s="16">
        <v>2013.0</v>
      </c>
      <c r="C333" s="16" t="s">
        <v>29</v>
      </c>
      <c r="D333" s="16">
        <v>46.0</v>
      </c>
      <c r="E333" s="16">
        <v>53.0</v>
      </c>
      <c r="F333" s="73" t="str">
        <f t="shared" si="30"/>
        <v>49.5</v>
      </c>
      <c r="G333" s="19">
        <v>74.0</v>
      </c>
      <c r="H333" s="19">
        <v>73.0</v>
      </c>
      <c r="I333" s="74" t="str">
        <f t="shared" si="2"/>
        <v>1</v>
      </c>
      <c r="J333" s="74" t="str">
        <f t="shared" si="31"/>
        <v>73.5</v>
      </c>
      <c r="K333" s="74" t="str">
        <f t="shared" si="4"/>
        <v>-24</v>
      </c>
      <c r="L333" s="78" t="s">
        <v>867</v>
      </c>
      <c r="M333" s="19">
        <v>105005.0</v>
      </c>
      <c r="N333" s="35" t="str">
        <f t="shared" si="36"/>
        <v>0.11</v>
      </c>
      <c r="O333" s="19">
        <v>2.1488481E7</v>
      </c>
      <c r="P333" s="35" t="str">
        <f t="shared" si="37"/>
        <v>21.49</v>
      </c>
      <c r="Q333" s="36" t="str">
        <f t="shared" si="47"/>
        <v>55.10</v>
      </c>
      <c r="R333" s="19">
        <v>5.5097835E7</v>
      </c>
      <c r="S333" s="22">
        <v>7.6586316E7</v>
      </c>
      <c r="T333" s="77" t="str">
        <f t="shared" si="40"/>
        <v>77</v>
      </c>
      <c r="U333" s="27" t="str">
        <f t="shared" si="5"/>
        <v>71.94%</v>
      </c>
      <c r="V333" s="22">
        <v>19.0</v>
      </c>
      <c r="W333" s="29" t="str">
        <f t="shared" si="41"/>
        <v>403.09%</v>
      </c>
      <c r="X333" s="30" t="str">
        <f t="shared" si="7"/>
        <v>0.55%</v>
      </c>
      <c r="Y333" s="81"/>
      <c r="Z333" s="31"/>
      <c r="AA333" s="32" t="s">
        <v>868</v>
      </c>
      <c r="AB333" s="17">
        <v>1.0</v>
      </c>
      <c r="AC333" s="33"/>
    </row>
    <row r="334">
      <c r="A334" s="72" t="s">
        <v>869</v>
      </c>
      <c r="B334" s="16">
        <v>2013.0</v>
      </c>
      <c r="C334" s="16" t="s">
        <v>41</v>
      </c>
      <c r="D334" s="16">
        <v>62.0</v>
      </c>
      <c r="E334" s="16">
        <v>57.0</v>
      </c>
      <c r="F334" s="73" t="str">
        <f t="shared" si="30"/>
        <v>59.5</v>
      </c>
      <c r="G334" s="19">
        <v>63.0</v>
      </c>
      <c r="H334" s="19">
        <v>74.0</v>
      </c>
      <c r="I334" s="74" t="str">
        <f t="shared" si="2"/>
        <v>-11</v>
      </c>
      <c r="J334" s="74" t="str">
        <f t="shared" si="31"/>
        <v>68.5</v>
      </c>
      <c r="K334" s="74" t="str">
        <f t="shared" si="4"/>
        <v>-9</v>
      </c>
      <c r="L334" s="78" t="s">
        <v>870</v>
      </c>
      <c r="M334" s="19">
        <v>2.5775847E7</v>
      </c>
      <c r="N334" s="35" t="str">
        <f t="shared" si="36"/>
        <v>25.78</v>
      </c>
      <c r="O334" s="19">
        <v>5.4239856E7</v>
      </c>
      <c r="P334" s="35" t="str">
        <f t="shared" si="37"/>
        <v>54.24</v>
      </c>
      <c r="Q334" s="36" t="str">
        <f t="shared" si="47"/>
        <v>43.30</v>
      </c>
      <c r="R334" s="19">
        <v>4.3303096E7</v>
      </c>
      <c r="S334" s="80">
        <v>9.7542952E7</v>
      </c>
      <c r="T334" s="77" t="str">
        <f t="shared" si="40"/>
        <v>98</v>
      </c>
      <c r="U334" s="27" t="str">
        <f t="shared" si="5"/>
        <v>44.39%</v>
      </c>
      <c r="V334" s="22">
        <v>17.0</v>
      </c>
      <c r="W334" s="29" t="str">
        <f t="shared" si="41"/>
        <v>573.78%</v>
      </c>
      <c r="X334" s="30" t="str">
        <f t="shared" si="7"/>
        <v>151.62%</v>
      </c>
      <c r="Y334" s="81"/>
      <c r="Z334" s="31"/>
      <c r="AA334" s="32" t="s">
        <v>871</v>
      </c>
      <c r="AB334" s="17">
        <v>1.0</v>
      </c>
      <c r="AC334" s="33"/>
    </row>
    <row r="335">
      <c r="A335" s="72" t="s">
        <v>872</v>
      </c>
      <c r="B335" s="16">
        <v>2013.0</v>
      </c>
      <c r="C335" s="16" t="s">
        <v>37</v>
      </c>
      <c r="D335" s="16">
        <v>68.0</v>
      </c>
      <c r="E335" s="16">
        <v>59.0</v>
      </c>
      <c r="F335" s="73" t="str">
        <f t="shared" si="30"/>
        <v>63.5</v>
      </c>
      <c r="G335" s="19">
        <v>84.0</v>
      </c>
      <c r="H335" s="19">
        <v>60.0</v>
      </c>
      <c r="I335" s="74" t="str">
        <f t="shared" si="2"/>
        <v>24</v>
      </c>
      <c r="J335" s="74" t="str">
        <f t="shared" si="31"/>
        <v>72</v>
      </c>
      <c r="K335" s="74" t="str">
        <f t="shared" si="4"/>
        <v>-8.5</v>
      </c>
      <c r="L335" s="78" t="s">
        <v>628</v>
      </c>
      <c r="M335" s="19">
        <v>3.0107555E7</v>
      </c>
      <c r="N335" s="35" t="str">
        <f t="shared" si="36"/>
        <v>30.11</v>
      </c>
      <c r="O335" s="19">
        <v>7.0525195E7</v>
      </c>
      <c r="P335" s="35" t="str">
        <f t="shared" si="37"/>
        <v>70.53</v>
      </c>
      <c r="Q335" s="36" t="str">
        <f t="shared" si="47"/>
        <v>1.10</v>
      </c>
      <c r="R335" s="19">
        <v>1100000.0</v>
      </c>
      <c r="S335" s="22">
        <v>7.1625195E7</v>
      </c>
      <c r="T335" s="77" t="str">
        <f t="shared" si="40"/>
        <v>72</v>
      </c>
      <c r="U335" s="27" t="str">
        <f t="shared" si="5"/>
        <v>1.54%</v>
      </c>
      <c r="V335" s="22">
        <v>17.0</v>
      </c>
      <c r="W335" s="29" t="str">
        <f t="shared" si="41"/>
        <v>421.32%</v>
      </c>
      <c r="X335" s="30" t="str">
        <f t="shared" si="7"/>
        <v>177.10%</v>
      </c>
      <c r="Y335" s="81"/>
      <c r="Z335" s="31"/>
      <c r="AA335" s="32" t="s">
        <v>873</v>
      </c>
      <c r="AB335" s="17">
        <v>1.0</v>
      </c>
      <c r="AC335" s="33"/>
    </row>
    <row r="336">
      <c r="A336" s="72" t="s">
        <v>874</v>
      </c>
      <c r="B336" s="16">
        <v>2013.0</v>
      </c>
      <c r="C336" s="16" t="s">
        <v>29</v>
      </c>
      <c r="D336" s="16">
        <v>65.0</v>
      </c>
      <c r="E336" s="16">
        <v>57.0</v>
      </c>
      <c r="F336" s="73" t="str">
        <f t="shared" si="30"/>
        <v>61.0</v>
      </c>
      <c r="G336" s="19">
        <v>56.0</v>
      </c>
      <c r="H336" s="19">
        <v>69.0</v>
      </c>
      <c r="I336" s="74" t="str">
        <f t="shared" si="2"/>
        <v>-13</v>
      </c>
      <c r="J336" s="74" t="str">
        <f t="shared" si="31"/>
        <v>62.5</v>
      </c>
      <c r="K336" s="74" t="str">
        <f t="shared" si="4"/>
        <v>-1.5</v>
      </c>
      <c r="L336" s="78" t="s">
        <v>875</v>
      </c>
      <c r="M336" s="19">
        <v>2.840231E7</v>
      </c>
      <c r="N336" s="35" t="str">
        <f t="shared" si="36"/>
        <v>28.40</v>
      </c>
      <c r="O336" s="19">
        <v>7.162818E7</v>
      </c>
      <c r="P336" s="35" t="str">
        <f t="shared" si="37"/>
        <v>71.63</v>
      </c>
      <c r="Q336" s="36" t="str">
        <f t="shared" si="47"/>
        <v>74.80</v>
      </c>
      <c r="R336" s="19">
        <v>7.48E7</v>
      </c>
      <c r="S336" s="80">
        <v>1.4642818E8</v>
      </c>
      <c r="T336" s="77" t="str">
        <f t="shared" si="40"/>
        <v>146</v>
      </c>
      <c r="U336" s="27" t="str">
        <f t="shared" si="5"/>
        <v>51.08%</v>
      </c>
      <c r="V336" s="22">
        <v>15.0</v>
      </c>
      <c r="W336" s="29" t="str">
        <f t="shared" si="41"/>
        <v>976.19%</v>
      </c>
      <c r="X336" s="30" t="str">
        <f t="shared" si="7"/>
        <v>189.35%</v>
      </c>
      <c r="Y336" s="81"/>
      <c r="Z336" s="31"/>
      <c r="AA336" s="32" t="s">
        <v>876</v>
      </c>
      <c r="AB336" s="17">
        <v>1.0</v>
      </c>
      <c r="AC336" s="33"/>
    </row>
    <row r="337">
      <c r="A337" s="72" t="s">
        <v>877</v>
      </c>
      <c r="B337" s="16">
        <v>2013.0</v>
      </c>
      <c r="C337" s="16" t="s">
        <v>29</v>
      </c>
      <c r="D337" s="16">
        <v>22.0</v>
      </c>
      <c r="E337" s="16">
        <v>41.0</v>
      </c>
      <c r="F337" s="73" t="str">
        <f t="shared" si="30"/>
        <v>31.5</v>
      </c>
      <c r="G337" s="19">
        <v>48.0</v>
      </c>
      <c r="H337" s="19">
        <v>59.0</v>
      </c>
      <c r="I337" s="74" t="str">
        <f t="shared" si="2"/>
        <v>-11</v>
      </c>
      <c r="J337" s="74" t="str">
        <f t="shared" si="31"/>
        <v>53.5</v>
      </c>
      <c r="K337" s="74" t="str">
        <f t="shared" si="4"/>
        <v>-22</v>
      </c>
      <c r="L337" s="78" t="s">
        <v>705</v>
      </c>
      <c r="M337" s="19">
        <v>520116.0</v>
      </c>
      <c r="N337" s="35" t="str">
        <f t="shared" si="36"/>
        <v>0.52</v>
      </c>
      <c r="O337" s="19">
        <v>1162635.0</v>
      </c>
      <c r="P337" s="35" t="str">
        <f t="shared" si="37"/>
        <v>1.16</v>
      </c>
      <c r="Q337" s="36" t="str">
        <f t="shared" si="47"/>
        <v>1.80</v>
      </c>
      <c r="R337" s="19">
        <v>1800000.0</v>
      </c>
      <c r="S337" s="37" t="str">
        <f>SUM(O337+Q337)</f>
        <v>1,162,637</v>
      </c>
      <c r="T337" s="77" t="str">
        <f t="shared" si="40"/>
        <v>1</v>
      </c>
      <c r="U337" s="27" t="str">
        <f t="shared" si="5"/>
        <v>154.82%</v>
      </c>
      <c r="V337" s="22">
        <v>15.0</v>
      </c>
      <c r="W337" s="29" t="str">
        <f t="shared" si="41"/>
        <v>7.75%</v>
      </c>
      <c r="X337" s="30" t="str">
        <f t="shared" si="7"/>
        <v>3.47%</v>
      </c>
      <c r="Y337" s="81"/>
      <c r="Z337" s="31"/>
      <c r="AA337" s="32" t="s">
        <v>878</v>
      </c>
      <c r="AB337" s="17">
        <v>1.0</v>
      </c>
      <c r="AC337" s="33"/>
    </row>
    <row r="338">
      <c r="A338" s="72" t="s">
        <v>879</v>
      </c>
      <c r="B338" s="16">
        <v>2013.0</v>
      </c>
      <c r="C338" s="16" t="s">
        <v>37</v>
      </c>
      <c r="D338" s="16">
        <v>60.0</v>
      </c>
      <c r="E338" s="16">
        <v>54.0</v>
      </c>
      <c r="F338" s="73" t="str">
        <f t="shared" si="30"/>
        <v>57.0</v>
      </c>
      <c r="G338" s="19">
        <v>61.0</v>
      </c>
      <c r="H338" s="19">
        <v>66.0</v>
      </c>
      <c r="I338" s="74" t="str">
        <f t="shared" si="2"/>
        <v>-5</v>
      </c>
      <c r="J338" s="74" t="str">
        <f t="shared" si="31"/>
        <v>63.5</v>
      </c>
      <c r="K338" s="74" t="str">
        <f t="shared" si="4"/>
        <v>-6.5</v>
      </c>
      <c r="L338" s="78" t="s">
        <v>880</v>
      </c>
      <c r="M338" s="19">
        <v>3.2055177E7</v>
      </c>
      <c r="N338" s="35" t="str">
        <f t="shared" si="36"/>
        <v>32.06</v>
      </c>
      <c r="O338" s="19">
        <v>1.02003019E8</v>
      </c>
      <c r="P338" s="35" t="str">
        <f t="shared" si="37"/>
        <v>102.00</v>
      </c>
      <c r="Q338" s="36" t="str">
        <f t="shared" si="47"/>
        <v>49.83</v>
      </c>
      <c r="R338" s="19">
        <v>4.9828518E7</v>
      </c>
      <c r="S338" s="80">
        <v>1.51831537E8</v>
      </c>
      <c r="T338" s="77" t="str">
        <f t="shared" si="40"/>
        <v>152</v>
      </c>
      <c r="U338" s="27" t="str">
        <f t="shared" si="5"/>
        <v>32.82%</v>
      </c>
      <c r="V338" s="22">
        <v>15.0</v>
      </c>
      <c r="W338" s="29" t="str">
        <f t="shared" si="41"/>
        <v>1012.21%</v>
      </c>
      <c r="X338" s="30" t="str">
        <f t="shared" si="7"/>
        <v>213.70%</v>
      </c>
      <c r="Y338" s="81"/>
      <c r="Z338" s="31"/>
      <c r="AA338" s="32" t="s">
        <v>881</v>
      </c>
      <c r="AB338" s="17">
        <v>1.0</v>
      </c>
      <c r="AC338" s="33"/>
    </row>
    <row r="339">
      <c r="A339" s="72" t="s">
        <v>882</v>
      </c>
      <c r="B339" s="16">
        <v>2013.0</v>
      </c>
      <c r="C339" s="16" t="s">
        <v>41</v>
      </c>
      <c r="D339" s="16">
        <v>27.0</v>
      </c>
      <c r="E339" s="16">
        <v>34.0</v>
      </c>
      <c r="F339" s="73" t="str">
        <f t="shared" si="30"/>
        <v>30.5</v>
      </c>
      <c r="G339" s="19">
        <v>47.0</v>
      </c>
      <c r="H339" s="19">
        <v>54.0</v>
      </c>
      <c r="I339" s="74" t="str">
        <f t="shared" si="2"/>
        <v>-7</v>
      </c>
      <c r="J339" s="74" t="str">
        <f t="shared" si="31"/>
        <v>50.5</v>
      </c>
      <c r="K339" s="74" t="str">
        <f t="shared" si="4"/>
        <v>-20</v>
      </c>
      <c r="L339" s="78" t="s">
        <v>710</v>
      </c>
      <c r="M339" s="19">
        <v>8754168.0</v>
      </c>
      <c r="N339" s="35" t="str">
        <f t="shared" si="36"/>
        <v>8.75</v>
      </c>
      <c r="O339" s="19">
        <v>2.568238E7</v>
      </c>
      <c r="P339" s="35" t="str">
        <f t="shared" si="37"/>
        <v>25.68</v>
      </c>
      <c r="Q339" s="36" t="str">
        <f t="shared" si="47"/>
        <v>22.38</v>
      </c>
      <c r="R339" s="19">
        <v>2.2383292E7</v>
      </c>
      <c r="S339" s="80">
        <v>4.8383672E7</v>
      </c>
      <c r="T339" s="77" t="str">
        <f t="shared" si="40"/>
        <v>48</v>
      </c>
      <c r="U339" s="27" t="str">
        <f t="shared" si="5"/>
        <v>46.26%</v>
      </c>
      <c r="V339" s="22">
        <v>13.0</v>
      </c>
      <c r="W339" s="29" t="str">
        <f t="shared" si="41"/>
        <v>372.18%</v>
      </c>
      <c r="X339" s="30" t="str">
        <f t="shared" si="7"/>
        <v>67.34%</v>
      </c>
      <c r="Y339" s="81"/>
      <c r="Z339" s="31"/>
      <c r="AA339" s="32" t="s">
        <v>883</v>
      </c>
      <c r="AB339" s="17">
        <v>1.0</v>
      </c>
      <c r="AC339" s="33"/>
    </row>
    <row r="340">
      <c r="A340" s="72" t="s">
        <v>884</v>
      </c>
      <c r="B340" s="16">
        <v>2013.0</v>
      </c>
      <c r="C340" s="16" t="s">
        <v>41</v>
      </c>
      <c r="D340" s="16">
        <v>43.0</v>
      </c>
      <c r="E340" s="79">
        <v>51.0</v>
      </c>
      <c r="F340" s="73" t="str">
        <f t="shared" si="30"/>
        <v>47.0</v>
      </c>
      <c r="G340" s="19">
        <v>65.0</v>
      </c>
      <c r="H340" s="19">
        <v>65.0</v>
      </c>
      <c r="I340" s="74" t="str">
        <f t="shared" si="2"/>
        <v>0</v>
      </c>
      <c r="J340" s="74" t="str">
        <f t="shared" si="31"/>
        <v>65</v>
      </c>
      <c r="K340" s="74" t="str">
        <f t="shared" si="4"/>
        <v>-18</v>
      </c>
      <c r="L340" s="78" t="s">
        <v>885</v>
      </c>
      <c r="M340" s="19">
        <v>1.7118745E7</v>
      </c>
      <c r="N340" s="35" t="str">
        <f t="shared" si="36"/>
        <v>17.12</v>
      </c>
      <c r="O340" s="19">
        <v>5.1872378E7</v>
      </c>
      <c r="P340" s="35" t="str">
        <f t="shared" si="37"/>
        <v>51.87</v>
      </c>
      <c r="Q340" s="36" t="str">
        <f t="shared" si="47"/>
        <v>16.70</v>
      </c>
      <c r="R340" s="19">
        <v>1.67E7</v>
      </c>
      <c r="S340" s="22">
        <v>6.8572378E7</v>
      </c>
      <c r="T340" s="77" t="str">
        <f t="shared" si="40"/>
        <v>69</v>
      </c>
      <c r="U340" s="27" t="str">
        <f t="shared" si="5"/>
        <v>24.35%</v>
      </c>
      <c r="V340" s="22">
        <v>13.0</v>
      </c>
      <c r="W340" s="29" t="str">
        <f t="shared" si="41"/>
        <v>527.48%</v>
      </c>
      <c r="X340" s="30" t="str">
        <f t="shared" si="7"/>
        <v>131.68%</v>
      </c>
      <c r="Y340" s="81"/>
      <c r="Z340" s="31"/>
      <c r="AA340" s="32" t="s">
        <v>886</v>
      </c>
      <c r="AB340" s="17">
        <v>1.0</v>
      </c>
      <c r="AC340" s="33"/>
    </row>
    <row r="341">
      <c r="A341" s="72" t="s">
        <v>887</v>
      </c>
      <c r="B341" s="16">
        <v>2013.0</v>
      </c>
      <c r="C341" s="16" t="s">
        <v>126</v>
      </c>
      <c r="D341" s="16">
        <v>92.0</v>
      </c>
      <c r="E341" s="16">
        <v>76.0</v>
      </c>
      <c r="F341" s="73" t="str">
        <f t="shared" si="30"/>
        <v>84.0</v>
      </c>
      <c r="G341" s="19">
        <v>89.0</v>
      </c>
      <c r="H341" s="19">
        <v>79.0</v>
      </c>
      <c r="I341" s="74" t="str">
        <f t="shared" si="2"/>
        <v>10</v>
      </c>
      <c r="J341" s="74" t="str">
        <f t="shared" si="31"/>
        <v>84</v>
      </c>
      <c r="K341" s="74" t="str">
        <f t="shared" si="4"/>
        <v>0</v>
      </c>
      <c r="L341" s="78" t="s">
        <v>850</v>
      </c>
      <c r="M341" s="19">
        <v>128435.0</v>
      </c>
      <c r="N341" s="35" t="str">
        <f t="shared" si="36"/>
        <v>0.13</v>
      </c>
      <c r="O341" s="19">
        <v>3.7709979E7</v>
      </c>
      <c r="P341" s="35" t="str">
        <f t="shared" si="37"/>
        <v>37.71</v>
      </c>
      <c r="Q341" s="36" t="str">
        <f t="shared" si="47"/>
        <v>62.42</v>
      </c>
      <c r="R341" s="19">
        <v>6.2419893E7</v>
      </c>
      <c r="S341" s="80">
        <v>1.00129872E8</v>
      </c>
      <c r="T341" s="77" t="str">
        <f t="shared" si="40"/>
        <v>100</v>
      </c>
      <c r="U341" s="27" t="str">
        <f t="shared" si="5"/>
        <v>62.34%</v>
      </c>
      <c r="V341" s="22">
        <v>12.0</v>
      </c>
      <c r="W341" s="29" t="str">
        <f t="shared" si="41"/>
        <v>834.42%</v>
      </c>
      <c r="X341" s="30" t="str">
        <f t="shared" si="7"/>
        <v>1.07%</v>
      </c>
      <c r="Y341" s="81"/>
      <c r="Z341" s="31"/>
      <c r="AA341" s="32" t="s">
        <v>888</v>
      </c>
      <c r="AB341" s="17">
        <v>1.0</v>
      </c>
      <c r="AC341" s="33"/>
    </row>
    <row r="342">
      <c r="A342" s="72" t="s">
        <v>889</v>
      </c>
      <c r="B342" s="16">
        <v>2013.0</v>
      </c>
      <c r="C342" s="16" t="s">
        <v>41</v>
      </c>
      <c r="D342" s="16">
        <v>69.0</v>
      </c>
      <c r="E342" s="16">
        <v>55.0</v>
      </c>
      <c r="F342" s="73" t="str">
        <f t="shared" si="30"/>
        <v>62.0</v>
      </c>
      <c r="G342" s="19">
        <v>81.0</v>
      </c>
      <c r="H342" s="19">
        <v>82.0</v>
      </c>
      <c r="I342" s="74" t="str">
        <f t="shared" si="2"/>
        <v>-1</v>
      </c>
      <c r="J342" s="74" t="str">
        <f t="shared" si="31"/>
        <v>81.5</v>
      </c>
      <c r="K342" s="74" t="str">
        <f t="shared" si="4"/>
        <v>-19.5</v>
      </c>
      <c r="L342" s="78" t="s">
        <v>890</v>
      </c>
      <c r="M342" s="19">
        <v>1076250.0</v>
      </c>
      <c r="N342" s="35" t="str">
        <f t="shared" si="36"/>
        <v>1.08</v>
      </c>
      <c r="O342" s="19">
        <v>1.5322921E7</v>
      </c>
      <c r="P342" s="35" t="str">
        <f t="shared" si="37"/>
        <v>15.32</v>
      </c>
      <c r="Q342" s="36" t="str">
        <f t="shared" si="47"/>
        <v>71.78</v>
      </c>
      <c r="R342" s="19">
        <v>7.1777528E7</v>
      </c>
      <c r="S342" s="22">
        <v>8.7100449E7</v>
      </c>
      <c r="T342" s="77" t="str">
        <f t="shared" si="40"/>
        <v>87</v>
      </c>
      <c r="U342" s="27" t="str">
        <f t="shared" si="5"/>
        <v>82.41%</v>
      </c>
      <c r="V342" s="22">
        <v>12.0</v>
      </c>
      <c r="W342" s="29" t="str">
        <f t="shared" si="41"/>
        <v>725.84%</v>
      </c>
      <c r="X342" s="30" t="str">
        <f t="shared" si="7"/>
        <v>8.97%</v>
      </c>
      <c r="Y342" s="81"/>
      <c r="Z342" s="31"/>
      <c r="AA342" s="32" t="s">
        <v>891</v>
      </c>
      <c r="AB342" s="17">
        <v>1.0</v>
      </c>
      <c r="AC342" s="33"/>
    </row>
    <row r="343">
      <c r="A343" s="72" t="s">
        <v>892</v>
      </c>
      <c r="B343" s="16">
        <v>2013.0</v>
      </c>
      <c r="C343" s="16" t="s">
        <v>29</v>
      </c>
      <c r="D343" s="16">
        <v>94.0</v>
      </c>
      <c r="E343" s="16">
        <v>92.0</v>
      </c>
      <c r="F343" s="73" t="str">
        <f t="shared" si="30"/>
        <v>93.0</v>
      </c>
      <c r="G343" s="19">
        <v>73.0</v>
      </c>
      <c r="H343" s="19">
        <v>75.0</v>
      </c>
      <c r="I343" s="74" t="str">
        <f t="shared" si="2"/>
        <v>-2</v>
      </c>
      <c r="J343" s="74" t="str">
        <f t="shared" si="31"/>
        <v>74</v>
      </c>
      <c r="K343" s="74" t="str">
        <f t="shared" si="4"/>
        <v>19</v>
      </c>
      <c r="L343" s="78" t="s">
        <v>893</v>
      </c>
      <c r="M343" s="19">
        <v>405411.0</v>
      </c>
      <c r="N343" s="35" t="str">
        <f t="shared" si="36"/>
        <v>0.41</v>
      </c>
      <c r="O343" s="19">
        <v>1.2235319E7</v>
      </c>
      <c r="P343" s="35" t="str">
        <f t="shared" si="37"/>
        <v>12.24</v>
      </c>
      <c r="Q343" s="36" t="str">
        <f t="shared" si="47"/>
        <v>19.70</v>
      </c>
      <c r="R343" s="19">
        <v>1.97E7</v>
      </c>
      <c r="S343" s="22">
        <v>3.2935319E7</v>
      </c>
      <c r="T343" s="77" t="str">
        <f t="shared" si="40"/>
        <v>33</v>
      </c>
      <c r="U343" s="27" t="str">
        <f t="shared" si="5"/>
        <v>59.81%</v>
      </c>
      <c r="V343" s="22">
        <v>11.0</v>
      </c>
      <c r="W343" s="29" t="str">
        <f t="shared" si="41"/>
        <v>299.41%</v>
      </c>
      <c r="X343" s="30" t="str">
        <f t="shared" si="7"/>
        <v>3.69%</v>
      </c>
      <c r="Y343" s="81"/>
      <c r="Z343" s="31"/>
      <c r="AA343" s="32" t="s">
        <v>894</v>
      </c>
      <c r="AB343" s="17">
        <v>1.0</v>
      </c>
      <c r="AC343" s="33"/>
    </row>
    <row r="344">
      <c r="A344" s="72" t="s">
        <v>895</v>
      </c>
      <c r="B344" s="16">
        <v>2013.0</v>
      </c>
      <c r="C344" s="16" t="s">
        <v>41</v>
      </c>
      <c r="D344" s="16">
        <v>4.0</v>
      </c>
      <c r="E344" s="16">
        <v>18.0</v>
      </c>
      <c r="F344" s="73" t="str">
        <f t="shared" si="30"/>
        <v>11.0</v>
      </c>
      <c r="G344" s="19">
        <v>24.0</v>
      </c>
      <c r="H344" s="19">
        <v>30.0</v>
      </c>
      <c r="I344" s="74" t="str">
        <f t="shared" si="2"/>
        <v>-6</v>
      </c>
      <c r="J344" s="74" t="str">
        <f t="shared" si="31"/>
        <v>27</v>
      </c>
      <c r="K344" s="74" t="str">
        <f t="shared" si="4"/>
        <v>-16</v>
      </c>
      <c r="L344" s="78" t="s">
        <v>710</v>
      </c>
      <c r="M344" s="19">
        <v>4805878.0</v>
      </c>
      <c r="N344" s="35" t="str">
        <f t="shared" si="36"/>
        <v>4.81</v>
      </c>
      <c r="O344" s="19">
        <v>8840453.0</v>
      </c>
      <c r="P344" s="35" t="str">
        <f t="shared" si="37"/>
        <v>8.84</v>
      </c>
      <c r="Q344" s="36" t="str">
        <f t="shared" si="47"/>
        <v>23.60</v>
      </c>
      <c r="R344" s="19">
        <v>2.3598535E7</v>
      </c>
      <c r="S344" s="22">
        <v>3.2438988E7</v>
      </c>
      <c r="T344" s="77" t="str">
        <f t="shared" si="40"/>
        <v>32</v>
      </c>
      <c r="U344" s="27" t="str">
        <f t="shared" si="5"/>
        <v>72.75%</v>
      </c>
      <c r="V344" s="22">
        <v>6.0</v>
      </c>
      <c r="W344" s="29" t="str">
        <f t="shared" si="41"/>
        <v>540.65%</v>
      </c>
      <c r="X344" s="30" t="str">
        <f t="shared" si="7"/>
        <v>80.10%</v>
      </c>
      <c r="Y344" s="81"/>
      <c r="Z344" s="31"/>
      <c r="AA344" s="32" t="s">
        <v>896</v>
      </c>
      <c r="AB344" s="17">
        <v>1.0</v>
      </c>
      <c r="AC344" s="33"/>
    </row>
    <row r="345">
      <c r="A345" s="72" t="s">
        <v>897</v>
      </c>
      <c r="B345" s="16">
        <v>2013.0</v>
      </c>
      <c r="C345" s="16" t="s">
        <v>41</v>
      </c>
      <c r="D345" s="16">
        <v>56.0</v>
      </c>
      <c r="E345" s="16">
        <v>55.0</v>
      </c>
      <c r="F345" s="73" t="str">
        <f t="shared" si="30"/>
        <v>55.5</v>
      </c>
      <c r="G345" s="19">
        <v>89.0</v>
      </c>
      <c r="H345" s="19">
        <v>77.0</v>
      </c>
      <c r="I345" s="74" t="str">
        <f t="shared" si="2"/>
        <v>12</v>
      </c>
      <c r="J345" s="74" t="str">
        <f t="shared" si="31"/>
        <v>83</v>
      </c>
      <c r="K345" s="74" t="str">
        <f t="shared" si="4"/>
        <v>-27.5</v>
      </c>
      <c r="L345" s="84" t="s">
        <v>628</v>
      </c>
      <c r="M345" s="19">
        <v>7846426.0</v>
      </c>
      <c r="N345" s="35" t="str">
        <f t="shared" si="36"/>
        <v>7.85</v>
      </c>
      <c r="O345" s="19">
        <v>4.4467207E7</v>
      </c>
      <c r="P345" s="35" t="str">
        <f t="shared" si="37"/>
        <v>44.47</v>
      </c>
      <c r="Q345" s="36" t="str">
        <f t="shared" si="47"/>
        <v>54.60</v>
      </c>
      <c r="R345" s="19">
        <v>5.46E7</v>
      </c>
      <c r="S345" s="80">
        <v>9.9067206E7</v>
      </c>
      <c r="T345" s="77" t="str">
        <f t="shared" si="40"/>
        <v>99</v>
      </c>
      <c r="U345" s="27" t="str">
        <f t="shared" si="5"/>
        <v>55.11%</v>
      </c>
      <c r="V345" s="22">
        <v>5.5</v>
      </c>
      <c r="W345" s="29" t="str">
        <f t="shared" si="41"/>
        <v>1801.22%</v>
      </c>
      <c r="X345" s="30" t="str">
        <f t="shared" si="7"/>
        <v>142.66%</v>
      </c>
      <c r="Y345" s="81"/>
      <c r="Z345" s="31"/>
      <c r="AA345" s="32" t="s">
        <v>898</v>
      </c>
      <c r="AB345" s="17">
        <v>1.0</v>
      </c>
      <c r="AC345" s="33"/>
    </row>
    <row r="346">
      <c r="A346" s="72" t="s">
        <v>899</v>
      </c>
      <c r="B346" s="16">
        <v>2013.0</v>
      </c>
      <c r="C346" s="16" t="s">
        <v>41</v>
      </c>
      <c r="D346" s="16">
        <v>85.0</v>
      </c>
      <c r="E346" s="16">
        <v>68.0</v>
      </c>
      <c r="F346" s="73" t="str">
        <f t="shared" si="30"/>
        <v>76.5</v>
      </c>
      <c r="G346" s="19">
        <v>84.0</v>
      </c>
      <c r="H346" s="19">
        <v>79.0</v>
      </c>
      <c r="I346" s="74" t="str">
        <f t="shared" si="2"/>
        <v>5</v>
      </c>
      <c r="J346" s="74" t="str">
        <f t="shared" si="31"/>
        <v>81.5</v>
      </c>
      <c r="K346" s="74" t="str">
        <f t="shared" si="4"/>
        <v>-5</v>
      </c>
      <c r="L346" s="78" t="s">
        <v>628</v>
      </c>
      <c r="M346" s="19">
        <v>552788.0</v>
      </c>
      <c r="N346" s="35" t="str">
        <f t="shared" si="36"/>
        <v>0.55</v>
      </c>
      <c r="O346" s="19">
        <v>2.1506546E7</v>
      </c>
      <c r="P346" s="35" t="str">
        <f t="shared" si="37"/>
        <v>21.51</v>
      </c>
      <c r="Q346" s="36" t="str">
        <f t="shared" si="47"/>
        <v>1.69</v>
      </c>
      <c r="R346" s="19">
        <v>1692106.0</v>
      </c>
      <c r="S346" s="22">
        <v>2.3198652E7</v>
      </c>
      <c r="T346" s="77" t="str">
        <f t="shared" si="40"/>
        <v>23</v>
      </c>
      <c r="U346" s="27" t="str">
        <f t="shared" si="5"/>
        <v>7.29%</v>
      </c>
      <c r="V346" s="22">
        <v>5.0</v>
      </c>
      <c r="W346" s="29" t="str">
        <f t="shared" si="41"/>
        <v>463.97%</v>
      </c>
      <c r="X346" s="30" t="str">
        <f t="shared" si="7"/>
        <v>11.06%</v>
      </c>
      <c r="Y346" s="81"/>
      <c r="Z346" s="31"/>
      <c r="AA346" s="32" t="s">
        <v>900</v>
      </c>
      <c r="AB346" s="17">
        <v>1.0</v>
      </c>
      <c r="AC346" s="33"/>
    </row>
    <row r="347">
      <c r="A347" s="72" t="s">
        <v>901</v>
      </c>
      <c r="B347" s="16">
        <v>2013.0</v>
      </c>
      <c r="C347" s="16" t="s">
        <v>37</v>
      </c>
      <c r="D347" s="16">
        <v>38.0</v>
      </c>
      <c r="E347" s="16">
        <v>40.0</v>
      </c>
      <c r="F347" s="73" t="str">
        <f t="shared" si="30"/>
        <v>39.0</v>
      </c>
      <c r="G347" s="19">
        <v>57.0</v>
      </c>
      <c r="H347" s="19">
        <v>69.0</v>
      </c>
      <c r="I347" s="74" t="str">
        <f t="shared" si="2"/>
        <v>-12</v>
      </c>
      <c r="J347" s="74" t="str">
        <f t="shared" si="31"/>
        <v>63</v>
      </c>
      <c r="K347" s="74" t="str">
        <f t="shared" si="4"/>
        <v>-24</v>
      </c>
      <c r="L347" s="78" t="s">
        <v>870</v>
      </c>
      <c r="M347" s="19">
        <v>4.0272103E7</v>
      </c>
      <c r="N347" s="35" t="str">
        <f t="shared" si="36"/>
        <v>40.27</v>
      </c>
      <c r="O347" s="19">
        <v>8.3586447E7</v>
      </c>
      <c r="P347" s="35" t="str">
        <f t="shared" si="37"/>
        <v>83.59</v>
      </c>
      <c r="Q347" s="36" t="str">
        <f t="shared" si="47"/>
        <v>78.33</v>
      </c>
      <c r="R347" s="19">
        <v>7.8332871E7</v>
      </c>
      <c r="S347" s="80">
        <v>1.61919318E8</v>
      </c>
      <c r="T347" s="77" t="str">
        <f t="shared" si="40"/>
        <v>162</v>
      </c>
      <c r="U347" s="27" t="str">
        <f t="shared" si="5"/>
        <v>48.38%</v>
      </c>
      <c r="V347" s="22">
        <v>5.0</v>
      </c>
      <c r="W347" s="29" t="str">
        <f t="shared" si="41"/>
        <v>3238.39%</v>
      </c>
      <c r="X347" s="30" t="str">
        <f t="shared" si="7"/>
        <v>805.44%</v>
      </c>
      <c r="Y347" s="81"/>
      <c r="Z347" s="31"/>
      <c r="AA347" s="32" t="s">
        <v>902</v>
      </c>
      <c r="AB347" s="17">
        <v>1.0</v>
      </c>
      <c r="AC347" s="33"/>
    </row>
    <row r="348">
      <c r="A348" s="72" t="s">
        <v>903</v>
      </c>
      <c r="B348" s="16">
        <v>2013.0</v>
      </c>
      <c r="C348" s="16" t="s">
        <v>41</v>
      </c>
      <c r="D348" s="16">
        <v>80.0</v>
      </c>
      <c r="E348" s="16">
        <v>66.0</v>
      </c>
      <c r="F348" s="73" t="str">
        <f t="shared" si="30"/>
        <v>73.0</v>
      </c>
      <c r="G348" s="19">
        <v>59.0</v>
      </c>
      <c r="H348" s="19">
        <v>70.0</v>
      </c>
      <c r="I348" s="74" t="str">
        <f t="shared" si="2"/>
        <v>-11</v>
      </c>
      <c r="J348" s="74" t="str">
        <f t="shared" si="31"/>
        <v>64.5</v>
      </c>
      <c r="K348" s="74" t="str">
        <f t="shared" si="4"/>
        <v>8.5</v>
      </c>
      <c r="L348" s="78" t="s">
        <v>904</v>
      </c>
      <c r="M348" s="19">
        <v>8677009.0</v>
      </c>
      <c r="N348" s="35" t="str">
        <f t="shared" si="36"/>
        <v>8.68</v>
      </c>
      <c r="O348" s="19">
        <v>2.4477704E7</v>
      </c>
      <c r="P348" s="35" t="str">
        <f t="shared" si="37"/>
        <v>24.48</v>
      </c>
      <c r="Q348" s="36" t="str">
        <f t="shared" si="47"/>
        <v>5.97</v>
      </c>
      <c r="R348" s="19">
        <v>5973052.0</v>
      </c>
      <c r="S348" s="22">
        <v>3.0450756E7</v>
      </c>
      <c r="T348" s="77" t="str">
        <f t="shared" si="40"/>
        <v>30</v>
      </c>
      <c r="U348" s="27" t="str">
        <f t="shared" si="5"/>
        <v>19.62%</v>
      </c>
      <c r="V348" s="22">
        <v>3.0</v>
      </c>
      <c r="W348" s="29" t="str">
        <f t="shared" si="41"/>
        <v>1015.03%</v>
      </c>
      <c r="X348" s="30" t="str">
        <f t="shared" si="7"/>
        <v>289.23%</v>
      </c>
      <c r="Y348" s="81"/>
      <c r="Z348" s="31"/>
      <c r="AA348" s="32" t="s">
        <v>905</v>
      </c>
      <c r="AB348" s="17">
        <v>1.0</v>
      </c>
      <c r="AC348" s="33"/>
    </row>
    <row r="349">
      <c r="A349" s="72" t="s">
        <v>906</v>
      </c>
      <c r="B349" s="16">
        <v>2013.0</v>
      </c>
      <c r="C349" s="16" t="s">
        <v>41</v>
      </c>
      <c r="D349" s="16">
        <v>38.0</v>
      </c>
      <c r="E349" s="16">
        <v>41.0</v>
      </c>
      <c r="F349" s="73" t="str">
        <f t="shared" si="30"/>
        <v>39.5</v>
      </c>
      <c r="G349" s="19">
        <v>36.0</v>
      </c>
      <c r="H349" s="19">
        <v>52.0</v>
      </c>
      <c r="I349" s="74" t="str">
        <f t="shared" si="2"/>
        <v>-16</v>
      </c>
      <c r="J349" s="74" t="str">
        <f t="shared" si="31"/>
        <v>44</v>
      </c>
      <c r="K349" s="74" t="str">
        <f t="shared" si="4"/>
        <v>-4.5</v>
      </c>
      <c r="L349" s="78" t="s">
        <v>907</v>
      </c>
      <c r="M349" s="19">
        <v>3.405836E7</v>
      </c>
      <c r="N349" s="35" t="str">
        <f t="shared" si="36"/>
        <v>34.06</v>
      </c>
      <c r="O349" s="19">
        <v>6.4473115E7</v>
      </c>
      <c r="P349" s="35" t="str">
        <f t="shared" si="37"/>
        <v>64.47</v>
      </c>
      <c r="Q349" s="36" t="str">
        <f t="shared" si="47"/>
        <v>24.86</v>
      </c>
      <c r="R349" s="19">
        <v>2.4855512E7</v>
      </c>
      <c r="S349" s="22">
        <v>8.9328627E7</v>
      </c>
      <c r="T349" s="77" t="str">
        <f t="shared" si="40"/>
        <v>89</v>
      </c>
      <c r="U349" s="27" t="str">
        <f t="shared" si="5"/>
        <v>27.82%</v>
      </c>
      <c r="V349" s="22">
        <v>3.0</v>
      </c>
      <c r="W349" s="29" t="str">
        <f t="shared" si="41"/>
        <v>2977.62%</v>
      </c>
      <c r="X349" s="30" t="str">
        <f t="shared" si="7"/>
        <v>1135.28%</v>
      </c>
      <c r="Y349" s="81"/>
      <c r="Z349" s="31"/>
      <c r="AA349" s="32" t="s">
        <v>908</v>
      </c>
      <c r="AB349" s="17">
        <v>1.0</v>
      </c>
      <c r="AC349" s="33"/>
    </row>
    <row r="350">
      <c r="A350" s="72" t="s">
        <v>909</v>
      </c>
      <c r="B350" s="16">
        <v>2013.0</v>
      </c>
      <c r="C350" s="16" t="s">
        <v>29</v>
      </c>
      <c r="D350" s="16">
        <v>93.0</v>
      </c>
      <c r="E350" s="16">
        <v>82.0</v>
      </c>
      <c r="F350" s="73" t="str">
        <f t="shared" si="30"/>
        <v>87.5</v>
      </c>
      <c r="G350" s="19">
        <v>76.0</v>
      </c>
      <c r="H350" s="19">
        <v>81.0</v>
      </c>
      <c r="I350" s="74" t="str">
        <f t="shared" si="2"/>
        <v>-5</v>
      </c>
      <c r="J350" s="74" t="str">
        <f t="shared" si="31"/>
        <v>78.5</v>
      </c>
      <c r="K350" s="74" t="str">
        <f t="shared" si="4"/>
        <v>9</v>
      </c>
      <c r="L350" s="78" t="s">
        <v>904</v>
      </c>
      <c r="M350" s="19">
        <v>197415.0</v>
      </c>
      <c r="N350" s="35" t="str">
        <f t="shared" si="36"/>
        <v>0.20</v>
      </c>
      <c r="O350" s="19">
        <v>6854611.0</v>
      </c>
      <c r="P350" s="35" t="str">
        <f t="shared" si="37"/>
        <v>6.85</v>
      </c>
      <c r="Q350" s="36" t="str">
        <f t="shared" si="47"/>
        <v>0.07</v>
      </c>
      <c r="R350" s="19">
        <v>69980.0</v>
      </c>
      <c r="S350" s="37" t="str">
        <f>SUM(O350+Q350)</f>
        <v>6,854,611</v>
      </c>
      <c r="T350" s="77" t="str">
        <f t="shared" si="40"/>
        <v>7</v>
      </c>
      <c r="U350" s="27" t="str">
        <f t="shared" si="5"/>
        <v>1.02%</v>
      </c>
      <c r="V350" s="22">
        <v>2.5</v>
      </c>
      <c r="W350" s="29" t="str">
        <f t="shared" si="41"/>
        <v>274.18%</v>
      </c>
      <c r="X350" s="30" t="str">
        <f t="shared" si="7"/>
        <v>7.90%</v>
      </c>
      <c r="Y350" s="81"/>
      <c r="Z350" s="31"/>
      <c r="AA350" s="32" t="s">
        <v>910</v>
      </c>
      <c r="AB350" s="17">
        <v>1.0</v>
      </c>
      <c r="AC350" s="33"/>
    </row>
    <row r="351">
      <c r="A351" s="72" t="s">
        <v>911</v>
      </c>
      <c r="B351" s="16">
        <v>2013.0</v>
      </c>
      <c r="C351" s="16" t="s">
        <v>41</v>
      </c>
      <c r="D351" s="16">
        <v>10.0</v>
      </c>
      <c r="E351" s="16">
        <v>20.0</v>
      </c>
      <c r="F351" s="73" t="str">
        <f t="shared" si="30"/>
        <v>15.0</v>
      </c>
      <c r="G351" s="19">
        <v>51.0</v>
      </c>
      <c r="H351" s="19">
        <v>51.0</v>
      </c>
      <c r="I351" s="74" t="str">
        <f t="shared" si="2"/>
        <v>0</v>
      </c>
      <c r="J351" s="74" t="str">
        <f t="shared" si="31"/>
        <v>51</v>
      </c>
      <c r="K351" s="74" t="str">
        <f t="shared" si="4"/>
        <v>-36</v>
      </c>
      <c r="L351" s="78" t="s">
        <v>912</v>
      </c>
      <c r="M351" s="19">
        <v>1.8101682E7</v>
      </c>
      <c r="N351" s="35" t="str">
        <f t="shared" si="36"/>
        <v>18.10</v>
      </c>
      <c r="O351" s="19">
        <v>4.0041683E7</v>
      </c>
      <c r="P351" s="35" t="str">
        <f t="shared" si="37"/>
        <v>40.04</v>
      </c>
      <c r="Q351" s="36" t="str">
        <f t="shared" si="47"/>
        <v>20.10</v>
      </c>
      <c r="R351" s="19">
        <v>2.01E7</v>
      </c>
      <c r="S351" s="80">
        <v>6.0141683E7</v>
      </c>
      <c r="T351" s="77" t="str">
        <f t="shared" si="40"/>
        <v>60</v>
      </c>
      <c r="U351" s="27" t="str">
        <f t="shared" si="5"/>
        <v>33.42%</v>
      </c>
      <c r="V351" s="22">
        <v>2.5</v>
      </c>
      <c r="W351" s="29" t="str">
        <f t="shared" si="41"/>
        <v>2405.67%</v>
      </c>
      <c r="X351" s="30" t="str">
        <f t="shared" si="7"/>
        <v>724.07%</v>
      </c>
      <c r="Y351" s="81"/>
      <c r="Z351" s="31"/>
      <c r="AA351" s="32" t="s">
        <v>913</v>
      </c>
      <c r="AB351" s="17">
        <v>1.0</v>
      </c>
      <c r="AC351" s="33"/>
    </row>
    <row r="352">
      <c r="A352" s="72" t="s">
        <v>914</v>
      </c>
      <c r="B352" s="16">
        <v>2013.0</v>
      </c>
      <c r="C352" s="16" t="s">
        <v>41</v>
      </c>
      <c r="D352" s="16">
        <v>63.0</v>
      </c>
      <c r="E352" s="16">
        <v>53.0</v>
      </c>
      <c r="F352" s="73" t="str">
        <f t="shared" si="30"/>
        <v>58.0</v>
      </c>
      <c r="G352" s="19">
        <v>72.0</v>
      </c>
      <c r="H352" s="19">
        <v>63.0</v>
      </c>
      <c r="I352" s="74" t="str">
        <f t="shared" si="2"/>
        <v>9</v>
      </c>
      <c r="J352" s="74" t="str">
        <f t="shared" si="31"/>
        <v>67.5</v>
      </c>
      <c r="K352" s="74" t="str">
        <f t="shared" si="4"/>
        <v>-9.5</v>
      </c>
      <c r="L352" s="78" t="s">
        <v>915</v>
      </c>
      <c r="M352" s="19">
        <v>1.0030463E7</v>
      </c>
      <c r="N352" s="35" t="str">
        <f t="shared" si="36"/>
        <v>10.03</v>
      </c>
      <c r="O352" s="19">
        <v>3.2244051E7</v>
      </c>
      <c r="P352" s="35" t="str">
        <f t="shared" si="37"/>
        <v>32.24</v>
      </c>
      <c r="Q352" s="36" t="str">
        <f t="shared" si="47"/>
        <v>0.07</v>
      </c>
      <c r="R352" s="19">
        <v>74000.0</v>
      </c>
      <c r="S352" s="80">
        <v>3.2318051E7</v>
      </c>
      <c r="T352" s="77" t="str">
        <f t="shared" si="40"/>
        <v>32</v>
      </c>
      <c r="U352" s="27" t="str">
        <f t="shared" si="5"/>
        <v>0.23%</v>
      </c>
      <c r="V352" s="22">
        <v>2.5</v>
      </c>
      <c r="W352" s="29" t="str">
        <f t="shared" si="41"/>
        <v>1292.72%</v>
      </c>
      <c r="X352" s="30" t="str">
        <f t="shared" si="7"/>
        <v>401.22%</v>
      </c>
      <c r="Y352" s="81"/>
      <c r="Z352" s="31"/>
      <c r="AA352" s="32" t="s">
        <v>916</v>
      </c>
      <c r="AB352" s="17">
        <v>1.0</v>
      </c>
      <c r="AC352" s="33"/>
    </row>
    <row r="353">
      <c r="A353" s="72" t="s">
        <v>917</v>
      </c>
      <c r="B353" s="16">
        <v>2013.0</v>
      </c>
      <c r="C353" s="16" t="s">
        <v>126</v>
      </c>
      <c r="D353" s="16">
        <v>76.0</v>
      </c>
      <c r="E353" s="16">
        <v>65.0</v>
      </c>
      <c r="F353" s="73" t="str">
        <f t="shared" si="30"/>
        <v>70.5</v>
      </c>
      <c r="G353" s="19">
        <v>60.0</v>
      </c>
      <c r="H353" s="19">
        <v>67.0</v>
      </c>
      <c r="I353" s="74" t="str">
        <f t="shared" si="2"/>
        <v>-7</v>
      </c>
      <c r="J353" s="74" t="str">
        <f t="shared" si="31"/>
        <v>63.5</v>
      </c>
      <c r="K353" s="74" t="str">
        <f t="shared" si="4"/>
        <v>7</v>
      </c>
      <c r="L353" s="78" t="s">
        <v>918</v>
      </c>
      <c r="M353" s="19">
        <v>53452.0</v>
      </c>
      <c r="N353" s="35" t="str">
        <f t="shared" si="36"/>
        <v>0.05</v>
      </c>
      <c r="O353" s="19">
        <v>1030064.0</v>
      </c>
      <c r="P353" s="35" t="str">
        <f t="shared" si="37"/>
        <v>1.03</v>
      </c>
      <c r="Q353" s="36" t="str">
        <f t="shared" si="47"/>
        <v>0.60</v>
      </c>
      <c r="R353" s="19">
        <v>600000.0</v>
      </c>
      <c r="S353" s="37" t="str">
        <f>SUM(O353+Q353)</f>
        <v>1,030,065</v>
      </c>
      <c r="T353" s="77" t="str">
        <f t="shared" si="40"/>
        <v>1</v>
      </c>
      <c r="U353" s="27" t="str">
        <f t="shared" si="5"/>
        <v>58.25%</v>
      </c>
      <c r="V353" s="22">
        <v>2.0</v>
      </c>
      <c r="W353" s="29" t="str">
        <f t="shared" si="41"/>
        <v>51.50%</v>
      </c>
      <c r="X353" s="30" t="str">
        <f t="shared" si="7"/>
        <v>2.67%</v>
      </c>
      <c r="Y353" s="81"/>
      <c r="Z353" s="31"/>
      <c r="AA353" s="32" t="s">
        <v>919</v>
      </c>
      <c r="AB353" s="17">
        <v>1.0</v>
      </c>
      <c r="AC353" s="33"/>
    </row>
    <row r="354">
      <c r="A354" s="85" t="s">
        <v>920</v>
      </c>
      <c r="B354" s="48">
        <v>2012.0</v>
      </c>
      <c r="C354" s="48" t="s">
        <v>41</v>
      </c>
      <c r="D354" s="86">
        <v>78.0</v>
      </c>
      <c r="E354" s="86">
        <v>69.0</v>
      </c>
      <c r="F354" s="87" t="str">
        <f t="shared" si="30"/>
        <v>73.5</v>
      </c>
      <c r="G354" s="88">
        <v>76.0</v>
      </c>
      <c r="H354" s="88">
        <v>72.0</v>
      </c>
      <c r="I354" s="89" t="str">
        <f t="shared" si="2"/>
        <v>4</v>
      </c>
      <c r="J354" s="89" t="str">
        <f t="shared" si="31"/>
        <v>74</v>
      </c>
      <c r="K354" s="89" t="str">
        <f t="shared" si="4"/>
        <v>-0.5</v>
      </c>
      <c r="L354" s="86" t="s">
        <v>921</v>
      </c>
      <c r="M354" s="90">
        <v>6.6323594E7</v>
      </c>
      <c r="N354" s="91" t="str">
        <f t="shared" ref="N354:N384" si="48">M354/1000000</f>
        <v>66.32</v>
      </c>
      <c r="O354" s="88">
        <v>2.37283207E8</v>
      </c>
      <c r="P354" s="91" t="str">
        <f t="shared" ref="P354:P384" si="49">O354/1000000</f>
        <v>237.28</v>
      </c>
      <c r="Q354" s="36" t="str">
        <f t="shared" si="47"/>
        <v>301.70</v>
      </c>
      <c r="R354" s="22">
        <v>3.017E8</v>
      </c>
      <c r="S354" s="92">
        <v>5.38983207E8</v>
      </c>
      <c r="T354" s="93" t="str">
        <f t="shared" ref="T354:T384" si="50">S354/1000000</f>
        <v>539</v>
      </c>
      <c r="U354" s="27" t="str">
        <f t="shared" si="5"/>
        <v>55.98%</v>
      </c>
      <c r="V354" s="88">
        <v>185.0</v>
      </c>
      <c r="W354" s="94" t="str">
        <f t="shared" ref="W354:W384" si="51">SUM((S354/1000000)/V354)</f>
        <v>291.34%</v>
      </c>
      <c r="X354" s="30" t="str">
        <f t="shared" si="7"/>
        <v>35.85%</v>
      </c>
      <c r="Y354" s="25" t="s">
        <v>323</v>
      </c>
      <c r="Z354" s="60" t="s">
        <v>324</v>
      </c>
      <c r="AA354" s="32" t="s">
        <v>922</v>
      </c>
      <c r="AB354" s="17">
        <v>1.0</v>
      </c>
      <c r="AC354" s="33"/>
    </row>
    <row r="355">
      <c r="A355" s="85" t="s">
        <v>923</v>
      </c>
      <c r="B355" s="48">
        <v>2012.0</v>
      </c>
      <c r="C355" s="48" t="s">
        <v>29</v>
      </c>
      <c r="D355" s="86">
        <v>87.0</v>
      </c>
      <c r="E355" s="86">
        <v>79.0</v>
      </c>
      <c r="F355" s="87" t="str">
        <f t="shared" si="30"/>
        <v>83.0</v>
      </c>
      <c r="G355" s="88">
        <v>85.0</v>
      </c>
      <c r="H355" s="88">
        <v>78.0</v>
      </c>
      <c r="I355" s="89" t="str">
        <f t="shared" si="2"/>
        <v>7</v>
      </c>
      <c r="J355" s="89" t="str">
        <f t="shared" si="31"/>
        <v>81.5</v>
      </c>
      <c r="K355" s="89" t="str">
        <f t="shared" si="4"/>
        <v>1.5</v>
      </c>
      <c r="L355" s="86" t="s">
        <v>348</v>
      </c>
      <c r="M355" s="90">
        <v>2.2451514E7</v>
      </c>
      <c r="N355" s="91" t="str">
        <f t="shared" si="48"/>
        <v>22.45</v>
      </c>
      <c r="O355" s="88">
        <v>1.24987023E8</v>
      </c>
      <c r="P355" s="91" t="str">
        <f t="shared" si="49"/>
        <v>124.99</v>
      </c>
      <c r="Q355" s="36" t="str">
        <f t="shared" si="47"/>
        <v>484.03</v>
      </c>
      <c r="R355" s="95">
        <v>4.84029542E8</v>
      </c>
      <c r="S355" s="90">
        <v>6.09016565E8</v>
      </c>
      <c r="T355" s="93" t="str">
        <f t="shared" si="50"/>
        <v>609</v>
      </c>
      <c r="U355" s="27" t="str">
        <f t="shared" si="5"/>
        <v>79.48%</v>
      </c>
      <c r="V355" s="88">
        <v>120.0</v>
      </c>
      <c r="W355" s="94" t="str">
        <f t="shared" si="51"/>
        <v>507.51%</v>
      </c>
      <c r="X355" s="30" t="str">
        <f t="shared" si="7"/>
        <v>18.71%</v>
      </c>
      <c r="Y355" s="25" t="s">
        <v>323</v>
      </c>
      <c r="Z355" s="96" t="s">
        <v>617</v>
      </c>
      <c r="AA355" s="32" t="s">
        <v>924</v>
      </c>
      <c r="AB355" s="17">
        <v>1.0</v>
      </c>
      <c r="AC355" s="33"/>
    </row>
    <row r="356">
      <c r="A356" s="85" t="s">
        <v>925</v>
      </c>
      <c r="B356" s="48">
        <v>2012.0</v>
      </c>
      <c r="C356" s="48" t="s">
        <v>41</v>
      </c>
      <c r="D356" s="86">
        <v>88.0</v>
      </c>
      <c r="E356" s="86">
        <v>81.0</v>
      </c>
      <c r="F356" s="87" t="str">
        <f t="shared" si="30"/>
        <v>84.5</v>
      </c>
      <c r="G356" s="88">
        <v>92.0</v>
      </c>
      <c r="H356" s="88">
        <v>85.0</v>
      </c>
      <c r="I356" s="89" t="str">
        <f t="shared" si="2"/>
        <v>7</v>
      </c>
      <c r="J356" s="89" t="str">
        <f t="shared" si="31"/>
        <v>88.5</v>
      </c>
      <c r="K356" s="89" t="str">
        <f t="shared" si="4"/>
        <v>-4</v>
      </c>
      <c r="L356" s="86" t="s">
        <v>926</v>
      </c>
      <c r="M356" s="90">
        <v>3.0122888E7</v>
      </c>
      <c r="N356" s="91" t="str">
        <f t="shared" si="48"/>
        <v>30.12</v>
      </c>
      <c r="O356" s="88">
        <v>1.62805434E8</v>
      </c>
      <c r="P356" s="91" t="str">
        <f t="shared" si="49"/>
        <v>162.81</v>
      </c>
      <c r="Q356" s="36" t="str">
        <f t="shared" si="47"/>
        <v>262.56</v>
      </c>
      <c r="R356" s="95">
        <v>2.62562804E8</v>
      </c>
      <c r="S356" s="90">
        <v>4.25368238E8</v>
      </c>
      <c r="T356" s="93" t="str">
        <f t="shared" si="50"/>
        <v>425</v>
      </c>
      <c r="U356" s="27" t="str">
        <f t="shared" si="5"/>
        <v>61.73%</v>
      </c>
      <c r="V356" s="88">
        <v>100.0</v>
      </c>
      <c r="W356" s="94" t="str">
        <f t="shared" si="51"/>
        <v>425.37%</v>
      </c>
      <c r="X356" s="30" t="str">
        <f t="shared" si="7"/>
        <v>30.12%</v>
      </c>
      <c r="Y356" s="25" t="s">
        <v>323</v>
      </c>
      <c r="Z356" s="97" t="s">
        <v>927</v>
      </c>
      <c r="AA356" s="32" t="s">
        <v>928</v>
      </c>
      <c r="AB356" s="17">
        <v>1.0</v>
      </c>
      <c r="AC356" s="33"/>
    </row>
    <row r="357">
      <c r="A357" s="85" t="s">
        <v>929</v>
      </c>
      <c r="B357" s="48">
        <v>2012.0</v>
      </c>
      <c r="C357" s="48" t="s">
        <v>126</v>
      </c>
      <c r="D357" s="86">
        <v>96.0</v>
      </c>
      <c r="E357" s="86">
        <v>86.0</v>
      </c>
      <c r="F357" s="87" t="str">
        <f t="shared" si="30"/>
        <v>91.0</v>
      </c>
      <c r="G357" s="88">
        <v>90.0</v>
      </c>
      <c r="H357" s="88">
        <v>79.0</v>
      </c>
      <c r="I357" s="89" t="str">
        <f t="shared" si="2"/>
        <v>11</v>
      </c>
      <c r="J357" s="89" t="str">
        <f t="shared" si="31"/>
        <v>84.5</v>
      </c>
      <c r="K357" s="89" t="str">
        <f t="shared" si="4"/>
        <v>6.5</v>
      </c>
      <c r="L357" s="86" t="s">
        <v>930</v>
      </c>
      <c r="M357" s="90">
        <v>1.9458109E7</v>
      </c>
      <c r="N357" s="91" t="str">
        <f t="shared" si="48"/>
        <v>19.46</v>
      </c>
      <c r="O357" s="88">
        <v>1.36025503E8</v>
      </c>
      <c r="P357" s="91" t="str">
        <f t="shared" si="49"/>
        <v>136.03</v>
      </c>
      <c r="Q357" s="36" t="str">
        <f t="shared" si="47"/>
        <v>96.30</v>
      </c>
      <c r="R357" s="95">
        <v>9.63E7</v>
      </c>
      <c r="S357" s="90">
        <v>2.32325503E8</v>
      </c>
      <c r="T357" s="93" t="str">
        <f t="shared" si="50"/>
        <v>232</v>
      </c>
      <c r="U357" s="27" t="str">
        <f t="shared" si="5"/>
        <v>41.45%</v>
      </c>
      <c r="V357" s="88">
        <v>45.0</v>
      </c>
      <c r="W357" s="94" t="str">
        <f t="shared" si="51"/>
        <v>516.28%</v>
      </c>
      <c r="X357" s="30" t="str">
        <f t="shared" si="7"/>
        <v>43.24%</v>
      </c>
      <c r="Y357" s="25" t="s">
        <v>323</v>
      </c>
      <c r="Z357" s="97" t="s">
        <v>625</v>
      </c>
      <c r="AA357" s="32" t="s">
        <v>931</v>
      </c>
      <c r="AB357" s="17">
        <v>1.0</v>
      </c>
      <c r="AC357" s="33"/>
    </row>
    <row r="358">
      <c r="A358" s="85" t="s">
        <v>932</v>
      </c>
      <c r="B358" s="48">
        <v>2012.0</v>
      </c>
      <c r="C358" s="48" t="s">
        <v>29</v>
      </c>
      <c r="D358" s="86">
        <v>92.0</v>
      </c>
      <c r="E358" s="86">
        <v>81.0</v>
      </c>
      <c r="F358" s="87" t="str">
        <f t="shared" si="30"/>
        <v>86.5</v>
      </c>
      <c r="G358" s="88">
        <v>86.0</v>
      </c>
      <c r="H358" s="88">
        <v>83.0</v>
      </c>
      <c r="I358" s="89" t="str">
        <f t="shared" si="2"/>
        <v>3</v>
      </c>
      <c r="J358" s="89" t="str">
        <f t="shared" si="31"/>
        <v>84.5</v>
      </c>
      <c r="K358" s="89" t="str">
        <f t="shared" si="4"/>
        <v>2</v>
      </c>
      <c r="L358" s="86" t="s">
        <v>493</v>
      </c>
      <c r="M358" s="90">
        <v>443003.0</v>
      </c>
      <c r="N358" s="91" t="str">
        <f t="shared" si="48"/>
        <v>0.44</v>
      </c>
      <c r="O358" s="88">
        <v>1.32092958E8</v>
      </c>
      <c r="P358" s="91" t="str">
        <f t="shared" si="49"/>
        <v>132.09</v>
      </c>
      <c r="Q358" s="36" t="str">
        <f t="shared" si="47"/>
        <v>104.32</v>
      </c>
      <c r="R358" s="95">
        <v>1.04319495E8</v>
      </c>
      <c r="S358" s="90">
        <v>2.36412453E8</v>
      </c>
      <c r="T358" s="93" t="str">
        <f t="shared" si="50"/>
        <v>236</v>
      </c>
      <c r="U358" s="27" t="str">
        <f t="shared" si="5"/>
        <v>44.13%</v>
      </c>
      <c r="V358" s="88">
        <v>21.0</v>
      </c>
      <c r="W358" s="94" t="str">
        <f t="shared" si="51"/>
        <v>1125.77%</v>
      </c>
      <c r="X358" s="30" t="str">
        <f t="shared" si="7"/>
        <v>2.11%</v>
      </c>
      <c r="Y358" s="25"/>
      <c r="Z358" s="96" t="s">
        <v>933</v>
      </c>
      <c r="AA358" s="32" t="s">
        <v>934</v>
      </c>
      <c r="AB358" s="17">
        <v>1.0</v>
      </c>
      <c r="AC358" s="33"/>
    </row>
    <row r="359">
      <c r="A359" s="85" t="s">
        <v>935</v>
      </c>
      <c r="B359" s="48">
        <v>2012.0</v>
      </c>
      <c r="C359" s="48" t="s">
        <v>29</v>
      </c>
      <c r="D359" s="86">
        <v>51.0</v>
      </c>
      <c r="E359" s="86">
        <v>51.0</v>
      </c>
      <c r="F359" s="87" t="str">
        <f t="shared" si="30"/>
        <v>51.0</v>
      </c>
      <c r="G359" s="88">
        <v>60.0</v>
      </c>
      <c r="H359" s="88">
        <v>70.0</v>
      </c>
      <c r="I359" s="89" t="str">
        <f t="shared" si="2"/>
        <v>-10</v>
      </c>
      <c r="J359" s="89" t="str">
        <f t="shared" si="31"/>
        <v>65</v>
      </c>
      <c r="K359" s="89" t="str">
        <f t="shared" si="4"/>
        <v>-14</v>
      </c>
      <c r="L359" s="86" t="s">
        <v>936</v>
      </c>
      <c r="M359" s="90">
        <v>3.0180188E7</v>
      </c>
      <c r="N359" s="91" t="str">
        <f t="shared" si="48"/>
        <v>30.18</v>
      </c>
      <c r="O359" s="88">
        <v>7.30781E7</v>
      </c>
      <c r="P359" s="91" t="str">
        <f t="shared" si="49"/>
        <v>73.08</v>
      </c>
      <c r="Q359" s="36" t="str">
        <f t="shared" si="47"/>
        <v>211.06</v>
      </c>
      <c r="R359" s="95">
        <v>2.11061E8</v>
      </c>
      <c r="S359" s="90">
        <v>2.841391E8</v>
      </c>
      <c r="T359" s="93" t="str">
        <f t="shared" si="50"/>
        <v>284</v>
      </c>
      <c r="U359" s="27" t="str">
        <f t="shared" si="5"/>
        <v>74.28%</v>
      </c>
      <c r="V359" s="88">
        <v>250.0</v>
      </c>
      <c r="W359" s="94" t="str">
        <f t="shared" si="51"/>
        <v>113.66%</v>
      </c>
      <c r="X359" s="30" t="str">
        <f t="shared" si="7"/>
        <v>12.07%</v>
      </c>
      <c r="Y359" s="98"/>
      <c r="Z359" s="31"/>
      <c r="AA359" s="32" t="s">
        <v>937</v>
      </c>
      <c r="AB359" s="17">
        <v>1.0</v>
      </c>
      <c r="AC359" s="33"/>
    </row>
    <row r="360">
      <c r="A360" s="85" t="s">
        <v>938</v>
      </c>
      <c r="B360" s="48">
        <v>2012.0</v>
      </c>
      <c r="C360" s="48" t="s">
        <v>37</v>
      </c>
      <c r="D360" s="86">
        <v>88.0</v>
      </c>
      <c r="E360" s="86">
        <v>78.0</v>
      </c>
      <c r="F360" s="87" t="str">
        <f t="shared" si="30"/>
        <v>83.0</v>
      </c>
      <c r="G360" s="88">
        <v>90.0</v>
      </c>
      <c r="H360" s="88">
        <v>84.0</v>
      </c>
      <c r="I360" s="89" t="str">
        <f t="shared" si="2"/>
        <v>6</v>
      </c>
      <c r="J360" s="89" t="str">
        <f t="shared" si="31"/>
        <v>87</v>
      </c>
      <c r="K360" s="89" t="str">
        <f t="shared" si="4"/>
        <v>-4</v>
      </c>
      <c r="L360" s="86" t="s">
        <v>939</v>
      </c>
      <c r="M360" s="90">
        <v>1.60887295E8</v>
      </c>
      <c r="N360" s="91" t="str">
        <f t="shared" si="48"/>
        <v>160.89</v>
      </c>
      <c r="O360" s="88">
        <v>4.48139099E8</v>
      </c>
      <c r="P360" s="91" t="str">
        <f t="shared" si="49"/>
        <v>448.14</v>
      </c>
      <c r="Q360" s="36" t="str">
        <f t="shared" si="47"/>
        <v>636.30</v>
      </c>
      <c r="R360" s="95">
        <v>6.363E8</v>
      </c>
      <c r="S360" s="90">
        <v>1.084439099E9</v>
      </c>
      <c r="T360" s="93" t="str">
        <f t="shared" si="50"/>
        <v>1,084</v>
      </c>
      <c r="U360" s="27" t="str">
        <f t="shared" si="5"/>
        <v>58.68%</v>
      </c>
      <c r="V360" s="88">
        <v>250.0</v>
      </c>
      <c r="W360" s="94" t="str">
        <f t="shared" si="51"/>
        <v>433.78%</v>
      </c>
      <c r="X360" s="30" t="str">
        <f t="shared" si="7"/>
        <v>64.35%</v>
      </c>
      <c r="Y360" s="98"/>
      <c r="Z360" s="31"/>
      <c r="AA360" s="32" t="s">
        <v>940</v>
      </c>
      <c r="AB360" s="17">
        <v>1.0</v>
      </c>
      <c r="AC360" s="33"/>
    </row>
    <row r="361">
      <c r="A361" s="85" t="s">
        <v>941</v>
      </c>
      <c r="B361" s="48">
        <v>2012.0</v>
      </c>
      <c r="C361" s="48" t="s">
        <v>29</v>
      </c>
      <c r="D361" s="86">
        <v>73.0</v>
      </c>
      <c r="E361" s="86">
        <v>66.0</v>
      </c>
      <c r="F361" s="87" t="str">
        <f t="shared" si="30"/>
        <v>69.5</v>
      </c>
      <c r="G361" s="88">
        <v>77.0</v>
      </c>
      <c r="H361" s="88">
        <v>72.0</v>
      </c>
      <c r="I361" s="89" t="str">
        <f t="shared" si="2"/>
        <v>5</v>
      </c>
      <c r="J361" s="89" t="str">
        <f t="shared" si="31"/>
        <v>74.5</v>
      </c>
      <c r="K361" s="89" t="str">
        <f t="shared" si="4"/>
        <v>-5</v>
      </c>
      <c r="L361" s="86" t="s">
        <v>936</v>
      </c>
      <c r="M361" s="90">
        <v>6.2004688E7</v>
      </c>
      <c r="N361" s="91" t="str">
        <f t="shared" si="48"/>
        <v>62.00</v>
      </c>
      <c r="O361" s="88">
        <v>2.62030663E8</v>
      </c>
      <c r="P361" s="91" t="str">
        <f t="shared" si="49"/>
        <v>262.03</v>
      </c>
      <c r="Q361" s="36" t="str">
        <f t="shared" si="47"/>
        <v>490.19</v>
      </c>
      <c r="R361" s="95">
        <v>4.90185894E8</v>
      </c>
      <c r="S361" s="90">
        <v>7.52216557E8</v>
      </c>
      <c r="T361" s="93" t="str">
        <f t="shared" si="50"/>
        <v>752</v>
      </c>
      <c r="U361" s="27" t="str">
        <f t="shared" si="5"/>
        <v>65.17%</v>
      </c>
      <c r="V361" s="88">
        <v>230.0</v>
      </c>
      <c r="W361" s="94" t="str">
        <f t="shared" si="51"/>
        <v>327.05%</v>
      </c>
      <c r="X361" s="30" t="str">
        <f t="shared" si="7"/>
        <v>26.96%</v>
      </c>
      <c r="Y361" s="98"/>
      <c r="Z361" s="31"/>
      <c r="AA361" s="32" t="s">
        <v>354</v>
      </c>
      <c r="AB361" s="17">
        <v>1.0</v>
      </c>
      <c r="AC361" s="33"/>
    </row>
    <row r="362">
      <c r="A362" s="85" t="s">
        <v>942</v>
      </c>
      <c r="B362" s="48">
        <v>2012.0</v>
      </c>
      <c r="C362" s="48" t="s">
        <v>37</v>
      </c>
      <c r="D362" s="86">
        <v>70.0</v>
      </c>
      <c r="E362" s="86">
        <v>58.0</v>
      </c>
      <c r="F362" s="87" t="str">
        <f t="shared" si="30"/>
        <v>64.0</v>
      </c>
      <c r="G362" s="88">
        <v>71.0</v>
      </c>
      <c r="H362" s="88">
        <v>69.0</v>
      </c>
      <c r="I362" s="89" t="str">
        <f t="shared" si="2"/>
        <v>2</v>
      </c>
      <c r="J362" s="89" t="str">
        <f t="shared" si="31"/>
        <v>70</v>
      </c>
      <c r="K362" s="89" t="str">
        <f t="shared" si="4"/>
        <v>-6</v>
      </c>
      <c r="L362" s="99" t="s">
        <v>943</v>
      </c>
      <c r="M362" s="90">
        <v>5.4592779E7</v>
      </c>
      <c r="N362" s="91" t="str">
        <f t="shared" si="48"/>
        <v>54.59</v>
      </c>
      <c r="O362" s="88">
        <v>1.79020854E8</v>
      </c>
      <c r="P362" s="91" t="str">
        <f t="shared" si="49"/>
        <v>179.02</v>
      </c>
      <c r="Q362" s="36" t="str">
        <f t="shared" si="47"/>
        <v>445.01</v>
      </c>
      <c r="R362" s="95">
        <v>4.45005922E8</v>
      </c>
      <c r="S362" s="90">
        <v>6.24026776E8</v>
      </c>
      <c r="T362" s="93" t="str">
        <f t="shared" si="50"/>
        <v>624</v>
      </c>
      <c r="U362" s="27" t="str">
        <f t="shared" si="5"/>
        <v>71.31%</v>
      </c>
      <c r="V362" s="88">
        <v>225.0</v>
      </c>
      <c r="W362" s="94" t="str">
        <f t="shared" si="51"/>
        <v>277.35%</v>
      </c>
      <c r="X362" s="30" t="str">
        <f t="shared" si="7"/>
        <v>24.26%</v>
      </c>
      <c r="Y362" s="98"/>
      <c r="Z362" s="31"/>
      <c r="AA362" s="32" t="s">
        <v>944</v>
      </c>
      <c r="AB362" s="17">
        <v>1.0</v>
      </c>
      <c r="AC362" s="33"/>
    </row>
    <row r="363">
      <c r="A363" s="85" t="s">
        <v>945</v>
      </c>
      <c r="B363" s="48">
        <v>2012.0</v>
      </c>
      <c r="C363" s="48" t="s">
        <v>29</v>
      </c>
      <c r="D363" s="86">
        <v>92.0</v>
      </c>
      <c r="E363" s="86">
        <v>69.0</v>
      </c>
      <c r="F363" s="87" t="str">
        <f t="shared" si="30"/>
        <v>80.5</v>
      </c>
      <c r="G363" s="88">
        <v>91.0</v>
      </c>
      <c r="H363" s="88">
        <v>79.0</v>
      </c>
      <c r="I363" s="89" t="str">
        <f t="shared" si="2"/>
        <v>12</v>
      </c>
      <c r="J363" s="89" t="str">
        <f t="shared" si="31"/>
        <v>85</v>
      </c>
      <c r="K363" s="89" t="str">
        <f t="shared" si="4"/>
        <v>-4.5</v>
      </c>
      <c r="L363" s="86" t="s">
        <v>114</v>
      </c>
      <c r="M363" s="90">
        <v>2.07438708E8</v>
      </c>
      <c r="N363" s="91" t="str">
        <f t="shared" si="48"/>
        <v>207.44</v>
      </c>
      <c r="O363" s="88">
        <v>6.2335791E8</v>
      </c>
      <c r="P363" s="91" t="str">
        <f t="shared" si="49"/>
        <v>623.36</v>
      </c>
      <c r="Q363" s="36" t="str">
        <f t="shared" si="47"/>
        <v>895.24</v>
      </c>
      <c r="R363" s="95">
        <v>8.95237E8</v>
      </c>
      <c r="S363" s="90">
        <v>1.51859491E9</v>
      </c>
      <c r="T363" s="93" t="str">
        <f t="shared" si="50"/>
        <v>1,519</v>
      </c>
      <c r="U363" s="27" t="str">
        <f t="shared" si="5"/>
        <v>58.95%</v>
      </c>
      <c r="V363" s="88">
        <v>220.0</v>
      </c>
      <c r="W363" s="94" t="str">
        <f t="shared" si="51"/>
        <v>690.27%</v>
      </c>
      <c r="X363" s="30" t="str">
        <f t="shared" si="7"/>
        <v>94.29%</v>
      </c>
      <c r="Y363" s="98"/>
      <c r="Z363" s="31"/>
      <c r="AA363" s="32" t="s">
        <v>946</v>
      </c>
      <c r="AB363" s="17">
        <v>1.0</v>
      </c>
      <c r="AC363" s="33"/>
    </row>
    <row r="364">
      <c r="A364" s="85" t="s">
        <v>947</v>
      </c>
      <c r="B364" s="48">
        <v>2012.0</v>
      </c>
      <c r="C364" s="48" t="s">
        <v>41</v>
      </c>
      <c r="D364" s="86">
        <v>34.0</v>
      </c>
      <c r="E364" s="86">
        <v>41.0</v>
      </c>
      <c r="F364" s="87" t="str">
        <f t="shared" si="30"/>
        <v>37.5</v>
      </c>
      <c r="G364" s="88">
        <v>55.0</v>
      </c>
      <c r="H364" s="88">
        <v>56.0</v>
      </c>
      <c r="I364" s="89" t="str">
        <f t="shared" si="2"/>
        <v>-1</v>
      </c>
      <c r="J364" s="89" t="str">
        <f t="shared" si="31"/>
        <v>55.5</v>
      </c>
      <c r="K364" s="89" t="str">
        <f t="shared" si="4"/>
        <v>-18</v>
      </c>
      <c r="L364" s="99" t="s">
        <v>351</v>
      </c>
      <c r="M364" s="90">
        <v>2.5534825E7</v>
      </c>
      <c r="N364" s="91" t="str">
        <f t="shared" si="48"/>
        <v>25.53</v>
      </c>
      <c r="O364" s="88">
        <v>6.5422625E7</v>
      </c>
      <c r="P364" s="91" t="str">
        <f t="shared" si="49"/>
        <v>65.42</v>
      </c>
      <c r="Q364" s="36" t="str">
        <f t="shared" si="47"/>
        <v>237.60</v>
      </c>
      <c r="R364" s="95">
        <v>2.3760286E8</v>
      </c>
      <c r="S364" s="90">
        <v>3.03025485E8</v>
      </c>
      <c r="T364" s="93" t="str">
        <f t="shared" si="50"/>
        <v>303</v>
      </c>
      <c r="U364" s="27" t="str">
        <f t="shared" si="5"/>
        <v>78.41%</v>
      </c>
      <c r="V364" s="88">
        <v>209.0</v>
      </c>
      <c r="W364" s="94" t="str">
        <f t="shared" si="51"/>
        <v>144.99%</v>
      </c>
      <c r="X364" s="30" t="str">
        <f t="shared" si="7"/>
        <v>12.22%</v>
      </c>
      <c r="Y364" s="98"/>
      <c r="Z364" s="31"/>
      <c r="AA364" s="32" t="s">
        <v>948</v>
      </c>
      <c r="AB364" s="17">
        <v>1.0</v>
      </c>
      <c r="AC364" s="33"/>
    </row>
    <row r="365">
      <c r="A365" s="85" t="s">
        <v>949</v>
      </c>
      <c r="B365" s="48">
        <v>2012.0</v>
      </c>
      <c r="C365" s="48" t="s">
        <v>29</v>
      </c>
      <c r="D365" s="86">
        <v>65.0</v>
      </c>
      <c r="E365" s="86">
        <v>58.0</v>
      </c>
      <c r="F365" s="87" t="str">
        <f t="shared" si="30"/>
        <v>61.5</v>
      </c>
      <c r="G365" s="88">
        <v>83.0</v>
      </c>
      <c r="H365" s="88">
        <v>81.0</v>
      </c>
      <c r="I365" s="89" t="str">
        <f t="shared" si="2"/>
        <v>2</v>
      </c>
      <c r="J365" s="89" t="str">
        <f t="shared" si="31"/>
        <v>82</v>
      </c>
      <c r="K365" s="89" t="str">
        <f t="shared" si="4"/>
        <v>-20.5</v>
      </c>
      <c r="L365" s="86" t="s">
        <v>348</v>
      </c>
      <c r="M365" s="90">
        <v>8.4617303E7</v>
      </c>
      <c r="N365" s="91" t="str">
        <f t="shared" si="48"/>
        <v>84.62</v>
      </c>
      <c r="O365" s="88">
        <v>3.03003568E8</v>
      </c>
      <c r="P365" s="91" t="str">
        <f t="shared" si="49"/>
        <v>303.00</v>
      </c>
      <c r="Q365" s="36" t="str">
        <f t="shared" si="47"/>
        <v>714.00</v>
      </c>
      <c r="R365" s="95">
        <v>7.14E8</v>
      </c>
      <c r="S365" s="90">
        <v>1.017003568E9</v>
      </c>
      <c r="T365" s="93" t="str">
        <f t="shared" si="50"/>
        <v>1,017</v>
      </c>
      <c r="U365" s="27" t="str">
        <f t="shared" si="5"/>
        <v>70.21%</v>
      </c>
      <c r="V365" s="88">
        <v>200.0</v>
      </c>
      <c r="W365" s="94" t="str">
        <f t="shared" si="51"/>
        <v>508.50%</v>
      </c>
      <c r="X365" s="30" t="str">
        <f t="shared" si="7"/>
        <v>42.31%</v>
      </c>
      <c r="Y365" s="98"/>
      <c r="Z365" s="31"/>
      <c r="AA365" s="32" t="s">
        <v>950</v>
      </c>
      <c r="AB365" s="17">
        <v>1.0</v>
      </c>
      <c r="AC365" s="33"/>
    </row>
    <row r="366">
      <c r="A366" s="85" t="s">
        <v>951</v>
      </c>
      <c r="B366" s="48">
        <v>2012.0</v>
      </c>
      <c r="C366" s="48" t="s">
        <v>41</v>
      </c>
      <c r="D366" s="86">
        <v>92.0</v>
      </c>
      <c r="E366" s="86">
        <v>81.0</v>
      </c>
      <c r="F366" s="87" t="str">
        <f t="shared" si="30"/>
        <v>86.5</v>
      </c>
      <c r="G366" s="88">
        <v>86.0</v>
      </c>
      <c r="H366" s="88">
        <v>75.0</v>
      </c>
      <c r="I366" s="89" t="str">
        <f t="shared" si="2"/>
        <v>11</v>
      </c>
      <c r="J366" s="89" t="str">
        <f t="shared" si="31"/>
        <v>80.5</v>
      </c>
      <c r="K366" s="89" t="str">
        <f t="shared" si="4"/>
        <v>6</v>
      </c>
      <c r="L366" s="86" t="s">
        <v>952</v>
      </c>
      <c r="M366" s="90">
        <v>8.8364714E7</v>
      </c>
      <c r="N366" s="91" t="str">
        <f t="shared" si="48"/>
        <v>88.36</v>
      </c>
      <c r="O366" s="88">
        <v>3.04360277E8</v>
      </c>
      <c r="P366" s="91" t="str">
        <f t="shared" si="49"/>
        <v>304.36</v>
      </c>
      <c r="Q366" s="36" t="str">
        <f t="shared" si="47"/>
        <v>804.20</v>
      </c>
      <c r="R366" s="95">
        <v>8.04200736E8</v>
      </c>
      <c r="S366" s="90">
        <v>1.108561013E9</v>
      </c>
      <c r="T366" s="93" t="str">
        <f t="shared" si="50"/>
        <v>1,109</v>
      </c>
      <c r="U366" s="27" t="str">
        <f t="shared" si="5"/>
        <v>72.54%</v>
      </c>
      <c r="V366" s="88">
        <v>200.0</v>
      </c>
      <c r="W366" s="94" t="str">
        <f t="shared" si="51"/>
        <v>554.28%</v>
      </c>
      <c r="X366" s="30" t="str">
        <f t="shared" si="7"/>
        <v>44.18%</v>
      </c>
      <c r="Y366" s="98"/>
      <c r="Z366" s="31"/>
      <c r="AA366" s="32" t="s">
        <v>953</v>
      </c>
      <c r="AB366" s="17">
        <v>1.0</v>
      </c>
      <c r="AC366" s="33"/>
    </row>
    <row r="367">
      <c r="A367" s="85" t="s">
        <v>954</v>
      </c>
      <c r="B367" s="48">
        <v>2012.0</v>
      </c>
      <c r="C367" s="48" t="s">
        <v>29</v>
      </c>
      <c r="D367" s="86">
        <v>48.0</v>
      </c>
      <c r="E367" s="86">
        <v>57.0</v>
      </c>
      <c r="F367" s="87" t="str">
        <f t="shared" si="30"/>
        <v>52.5</v>
      </c>
      <c r="G367" s="88">
        <v>52.0</v>
      </c>
      <c r="H367" s="88">
        <v>62.0</v>
      </c>
      <c r="I367" s="89" t="str">
        <f t="shared" si="2"/>
        <v>-10</v>
      </c>
      <c r="J367" s="89" t="str">
        <f t="shared" si="31"/>
        <v>57</v>
      </c>
      <c r="K367" s="89" t="str">
        <f t="shared" si="4"/>
        <v>-4.5</v>
      </c>
      <c r="L367" s="86" t="s">
        <v>348</v>
      </c>
      <c r="M367" s="90">
        <v>5.62177E7</v>
      </c>
      <c r="N367" s="91" t="str">
        <f t="shared" si="48"/>
        <v>56.22</v>
      </c>
      <c r="O367" s="88">
        <v>1.55332381E8</v>
      </c>
      <c r="P367" s="91" t="str">
        <f t="shared" si="49"/>
        <v>155.33</v>
      </c>
      <c r="Q367" s="36" t="str">
        <f t="shared" si="47"/>
        <v>241.26</v>
      </c>
      <c r="R367" s="95">
        <v>2.41260448E8</v>
      </c>
      <c r="S367" s="90">
        <v>3.96592829E8</v>
      </c>
      <c r="T367" s="93" t="str">
        <f t="shared" si="50"/>
        <v>397</v>
      </c>
      <c r="U367" s="27" t="str">
        <f t="shared" si="5"/>
        <v>60.83%</v>
      </c>
      <c r="V367" s="88">
        <v>170.0</v>
      </c>
      <c r="W367" s="94" t="str">
        <f t="shared" si="51"/>
        <v>233.29%</v>
      </c>
      <c r="X367" s="30" t="str">
        <f t="shared" si="7"/>
        <v>33.07%</v>
      </c>
      <c r="Y367" s="98"/>
      <c r="Z367" s="31"/>
      <c r="AA367" s="32" t="s">
        <v>955</v>
      </c>
      <c r="AB367" s="17">
        <v>1.0</v>
      </c>
      <c r="AC367" s="33"/>
    </row>
    <row r="368">
      <c r="A368" s="85" t="s">
        <v>956</v>
      </c>
      <c r="B368" s="48">
        <v>2012.0</v>
      </c>
      <c r="C368" s="48" t="s">
        <v>41</v>
      </c>
      <c r="D368" s="86">
        <v>86.0</v>
      </c>
      <c r="E368" s="86">
        <v>72.0</v>
      </c>
      <c r="F368" s="87" t="str">
        <f t="shared" si="30"/>
        <v>79.0</v>
      </c>
      <c r="G368" s="88">
        <v>87.0</v>
      </c>
      <c r="H368" s="88">
        <v>85.0</v>
      </c>
      <c r="I368" s="89" t="str">
        <f t="shared" si="2"/>
        <v>2</v>
      </c>
      <c r="J368" s="89" t="str">
        <f t="shared" si="31"/>
        <v>86</v>
      </c>
      <c r="K368" s="89" t="str">
        <f t="shared" si="4"/>
        <v>-7</v>
      </c>
      <c r="L368" s="86" t="s">
        <v>957</v>
      </c>
      <c r="M368" s="90">
        <v>4.9038712E7</v>
      </c>
      <c r="N368" s="91" t="str">
        <f t="shared" si="48"/>
        <v>49.04</v>
      </c>
      <c r="O368" s="88">
        <v>1.89422889E8</v>
      </c>
      <c r="P368" s="91" t="str">
        <f t="shared" si="49"/>
        <v>189.42</v>
      </c>
      <c r="Q368" s="36" t="str">
        <f t="shared" si="47"/>
        <v>281.80</v>
      </c>
      <c r="R368" s="95">
        <v>2.818E8</v>
      </c>
      <c r="S368" s="90">
        <v>4.71222889E8</v>
      </c>
      <c r="T368" s="93" t="str">
        <f t="shared" si="50"/>
        <v>471</v>
      </c>
      <c r="U368" s="27" t="str">
        <f t="shared" si="5"/>
        <v>59.80%</v>
      </c>
      <c r="V368" s="88">
        <v>165.0</v>
      </c>
      <c r="W368" s="94" t="str">
        <f t="shared" si="51"/>
        <v>285.59%</v>
      </c>
      <c r="X368" s="30" t="str">
        <f t="shared" si="7"/>
        <v>29.72%</v>
      </c>
      <c r="Y368" s="98"/>
      <c r="Z368" s="31"/>
      <c r="AA368" s="32" t="s">
        <v>958</v>
      </c>
      <c r="AB368" s="17">
        <v>1.0</v>
      </c>
      <c r="AC368" s="33"/>
    </row>
    <row r="369">
      <c r="A369" s="85" t="s">
        <v>959</v>
      </c>
      <c r="B369" s="48">
        <v>2012.0</v>
      </c>
      <c r="C369" s="48" t="s">
        <v>29</v>
      </c>
      <c r="D369" s="86">
        <v>38.0</v>
      </c>
      <c r="E369" s="86">
        <v>55.0</v>
      </c>
      <c r="F369" s="87" t="str">
        <f t="shared" si="30"/>
        <v>46.5</v>
      </c>
      <c r="G369" s="88">
        <v>46.0</v>
      </c>
      <c r="H369" s="88">
        <v>56.0</v>
      </c>
      <c r="I369" s="89" t="str">
        <f t="shared" si="2"/>
        <v>-10</v>
      </c>
      <c r="J369" s="89" t="str">
        <f t="shared" si="31"/>
        <v>51</v>
      </c>
      <c r="K369" s="89" t="str">
        <f t="shared" si="4"/>
        <v>-4.5</v>
      </c>
      <c r="L369" s="86" t="s">
        <v>960</v>
      </c>
      <c r="M369" s="90">
        <v>2.9685274E7</v>
      </c>
      <c r="N369" s="91" t="str">
        <f t="shared" si="48"/>
        <v>29.69</v>
      </c>
      <c r="O369" s="88">
        <v>7.9727149E7</v>
      </c>
      <c r="P369" s="91" t="str">
        <f t="shared" si="49"/>
        <v>79.73</v>
      </c>
      <c r="Q369" s="36" t="str">
        <f t="shared" si="47"/>
        <v>165.80</v>
      </c>
      <c r="R369" s="95">
        <v>1.658E8</v>
      </c>
      <c r="S369" s="90">
        <v>2.45527149E8</v>
      </c>
      <c r="T369" s="93" t="str">
        <f t="shared" si="50"/>
        <v>246</v>
      </c>
      <c r="U369" s="27" t="str">
        <f t="shared" si="5"/>
        <v>67.53%</v>
      </c>
      <c r="V369" s="88">
        <v>150.0</v>
      </c>
      <c r="W369" s="94" t="str">
        <f t="shared" si="51"/>
        <v>163.68%</v>
      </c>
      <c r="X369" s="30" t="str">
        <f t="shared" si="7"/>
        <v>19.79%</v>
      </c>
      <c r="Y369" s="98"/>
      <c r="Z369" s="31"/>
      <c r="AA369" s="32" t="s">
        <v>961</v>
      </c>
      <c r="AB369" s="17">
        <v>1.0</v>
      </c>
      <c r="AC369" s="33"/>
    </row>
    <row r="370">
      <c r="A370" s="85" t="s">
        <v>962</v>
      </c>
      <c r="B370" s="48">
        <v>2012.0</v>
      </c>
      <c r="C370" s="48" t="s">
        <v>37</v>
      </c>
      <c r="D370" s="86">
        <v>25.0</v>
      </c>
      <c r="E370" s="86">
        <v>37.0</v>
      </c>
      <c r="F370" s="87" t="str">
        <f t="shared" si="30"/>
        <v>31.0</v>
      </c>
      <c r="G370" s="88">
        <v>49.0</v>
      </c>
      <c r="H370" s="88">
        <v>52.0</v>
      </c>
      <c r="I370" s="89" t="str">
        <f t="shared" si="2"/>
        <v>-3</v>
      </c>
      <c r="J370" s="89" t="str">
        <f t="shared" si="31"/>
        <v>50.5</v>
      </c>
      <c r="K370" s="89" t="str">
        <f t="shared" si="4"/>
        <v>-19.5</v>
      </c>
      <c r="L370" s="86" t="s">
        <v>936</v>
      </c>
      <c r="M370" s="90">
        <v>3.3457188E7</v>
      </c>
      <c r="N370" s="91" t="str">
        <f t="shared" si="48"/>
        <v>33.46</v>
      </c>
      <c r="O370" s="88">
        <v>8.3670083E7</v>
      </c>
      <c r="P370" s="91" t="str">
        <f t="shared" si="49"/>
        <v>83.67</v>
      </c>
      <c r="Q370" s="36" t="str">
        <f t="shared" si="47"/>
        <v>221.60</v>
      </c>
      <c r="R370" s="95">
        <v>2.216E8</v>
      </c>
      <c r="S370" s="90">
        <v>3.05270083E8</v>
      </c>
      <c r="T370" s="93" t="str">
        <f t="shared" si="50"/>
        <v>305</v>
      </c>
      <c r="U370" s="27" t="str">
        <f t="shared" si="5"/>
        <v>72.59%</v>
      </c>
      <c r="V370" s="88">
        <v>150.0</v>
      </c>
      <c r="W370" s="94" t="str">
        <f t="shared" si="51"/>
        <v>203.51%</v>
      </c>
      <c r="X370" s="30" t="str">
        <f t="shared" si="7"/>
        <v>22.30%</v>
      </c>
      <c r="Y370" s="98"/>
      <c r="Z370" s="31"/>
      <c r="AA370" s="32" t="s">
        <v>963</v>
      </c>
      <c r="AB370" s="17">
        <v>1.0</v>
      </c>
      <c r="AC370" s="33"/>
    </row>
    <row r="371">
      <c r="A371" s="85" t="s">
        <v>964</v>
      </c>
      <c r="B371" s="48">
        <v>2012.0</v>
      </c>
      <c r="C371" s="48" t="s">
        <v>29</v>
      </c>
      <c r="D371" s="86">
        <v>74.0</v>
      </c>
      <c r="E371" s="86">
        <v>57.0</v>
      </c>
      <c r="F371" s="87" t="str">
        <f t="shared" si="30"/>
        <v>65.5</v>
      </c>
      <c r="G371" s="88">
        <v>81.0</v>
      </c>
      <c r="H371" s="88">
        <v>75.0</v>
      </c>
      <c r="I371" s="89" t="str">
        <f t="shared" si="2"/>
        <v>6</v>
      </c>
      <c r="J371" s="89" t="str">
        <f t="shared" si="31"/>
        <v>78</v>
      </c>
      <c r="K371" s="89" t="str">
        <f t="shared" si="4"/>
        <v>-12.5</v>
      </c>
      <c r="L371" s="86" t="s">
        <v>965</v>
      </c>
      <c r="M371" s="90">
        <v>2.3773465E7</v>
      </c>
      <c r="N371" s="91" t="str">
        <f t="shared" si="48"/>
        <v>23.77</v>
      </c>
      <c r="O371" s="88">
        <v>1.03412758E8</v>
      </c>
      <c r="P371" s="91" t="str">
        <f t="shared" si="49"/>
        <v>103.41</v>
      </c>
      <c r="Q371" s="36" t="str">
        <f t="shared" si="47"/>
        <v>203.53</v>
      </c>
      <c r="R371" s="95">
        <v>2.03528912E8</v>
      </c>
      <c r="S371" s="90">
        <v>3.0694167E8</v>
      </c>
      <c r="T371" s="93" t="str">
        <f t="shared" si="50"/>
        <v>307</v>
      </c>
      <c r="U371" s="27" t="str">
        <f t="shared" si="5"/>
        <v>66.31%</v>
      </c>
      <c r="V371" s="88">
        <v>145.0</v>
      </c>
      <c r="W371" s="94" t="str">
        <f t="shared" si="51"/>
        <v>211.68%</v>
      </c>
      <c r="X371" s="30" t="str">
        <f t="shared" si="7"/>
        <v>16.40%</v>
      </c>
      <c r="Y371" s="98"/>
      <c r="Z371" s="31"/>
      <c r="AA371" s="32" t="s">
        <v>966</v>
      </c>
      <c r="AB371" s="17">
        <v>1.0</v>
      </c>
      <c r="AC371" s="33"/>
    </row>
    <row r="372">
      <c r="A372" s="85" t="s">
        <v>967</v>
      </c>
      <c r="B372" s="48">
        <v>2012.0</v>
      </c>
      <c r="C372" s="48" t="s">
        <v>37</v>
      </c>
      <c r="D372" s="86">
        <v>79.0</v>
      </c>
      <c r="E372" s="86">
        <v>60.0</v>
      </c>
      <c r="F372" s="87" t="str">
        <f t="shared" si="30"/>
        <v>69.5</v>
      </c>
      <c r="G372" s="88">
        <v>73.0</v>
      </c>
      <c r="H372" s="88">
        <v>66.0</v>
      </c>
      <c r="I372" s="89" t="str">
        <f t="shared" si="2"/>
        <v>7</v>
      </c>
      <c r="J372" s="89" t="str">
        <f t="shared" si="31"/>
        <v>69.5</v>
      </c>
      <c r="K372" s="89" t="str">
        <f t="shared" si="4"/>
        <v>0</v>
      </c>
      <c r="L372" s="86" t="s">
        <v>957</v>
      </c>
      <c r="M372" s="90">
        <v>6.0316738E7</v>
      </c>
      <c r="N372" s="91" t="str">
        <f t="shared" si="48"/>
        <v>60.32</v>
      </c>
      <c r="O372" s="88">
        <v>2.16391482E8</v>
      </c>
      <c r="P372" s="91" t="str">
        <f t="shared" si="49"/>
        <v>216.39</v>
      </c>
      <c r="Q372" s="36" t="str">
        <f t="shared" si="47"/>
        <v>530.53</v>
      </c>
      <c r="R372" s="22">
        <v>5.30529792E8</v>
      </c>
      <c r="S372" s="92">
        <v>7.46921274E8</v>
      </c>
      <c r="T372" s="93" t="str">
        <f t="shared" si="50"/>
        <v>747</v>
      </c>
      <c r="U372" s="27" t="str">
        <f t="shared" si="5"/>
        <v>71.03%</v>
      </c>
      <c r="V372" s="88">
        <v>145.0</v>
      </c>
      <c r="W372" s="94" t="str">
        <f t="shared" si="51"/>
        <v>515.12%</v>
      </c>
      <c r="X372" s="30" t="str">
        <f t="shared" si="7"/>
        <v>41.60%</v>
      </c>
      <c r="Y372" s="98"/>
      <c r="Z372" s="31"/>
      <c r="AA372" s="32" t="s">
        <v>968</v>
      </c>
      <c r="AB372" s="17">
        <v>1.0</v>
      </c>
      <c r="AC372" s="33"/>
    </row>
    <row r="373">
      <c r="A373" s="85" t="s">
        <v>969</v>
      </c>
      <c r="B373" s="48">
        <v>2012.0</v>
      </c>
      <c r="C373" s="48" t="s">
        <v>41</v>
      </c>
      <c r="D373" s="86">
        <v>74.0</v>
      </c>
      <c r="E373" s="86">
        <v>65.0</v>
      </c>
      <c r="F373" s="87" t="str">
        <f t="shared" si="30"/>
        <v>69.5</v>
      </c>
      <c r="G373" s="88">
        <v>69.0</v>
      </c>
      <c r="H373" s="88">
        <v>65.0</v>
      </c>
      <c r="I373" s="89" t="str">
        <f t="shared" si="2"/>
        <v>4</v>
      </c>
      <c r="J373" s="89" t="str">
        <f t="shared" si="31"/>
        <v>67</v>
      </c>
      <c r="K373" s="89" t="str">
        <f t="shared" si="4"/>
        <v>2.5</v>
      </c>
      <c r="L373" s="99" t="s">
        <v>970</v>
      </c>
      <c r="M373" s="90">
        <v>5.1050101E7</v>
      </c>
      <c r="N373" s="91" t="str">
        <f t="shared" si="48"/>
        <v>51.05</v>
      </c>
      <c r="O373" s="88">
        <v>1.26477084E8</v>
      </c>
      <c r="P373" s="91" t="str">
        <f t="shared" si="49"/>
        <v>126.48</v>
      </c>
      <c r="Q373" s="36" t="str">
        <f t="shared" si="47"/>
        <v>276.88</v>
      </c>
      <c r="R373" s="95">
        <v>2.76877385E8</v>
      </c>
      <c r="S373" s="90">
        <v>4.03354469E8</v>
      </c>
      <c r="T373" s="93" t="str">
        <f t="shared" si="50"/>
        <v>403</v>
      </c>
      <c r="U373" s="27" t="str">
        <f t="shared" si="5"/>
        <v>68.64%</v>
      </c>
      <c r="V373" s="88">
        <v>130.0</v>
      </c>
      <c r="W373" s="94" t="str">
        <f t="shared" si="51"/>
        <v>310.27%</v>
      </c>
      <c r="X373" s="30" t="str">
        <f t="shared" si="7"/>
        <v>39.27%</v>
      </c>
      <c r="Y373" s="98"/>
      <c r="Z373" s="31"/>
      <c r="AA373" s="32" t="s">
        <v>971</v>
      </c>
      <c r="AB373" s="17">
        <v>1.0</v>
      </c>
      <c r="AC373" s="33"/>
    </row>
    <row r="374">
      <c r="A374" s="85" t="s">
        <v>972</v>
      </c>
      <c r="B374" s="48">
        <v>2012.0</v>
      </c>
      <c r="C374" s="48" t="s">
        <v>29</v>
      </c>
      <c r="D374" s="86">
        <v>30.0</v>
      </c>
      <c r="E374" s="86">
        <v>43.0</v>
      </c>
      <c r="F374" s="87" t="str">
        <f t="shared" si="30"/>
        <v>36.5</v>
      </c>
      <c r="G374" s="88">
        <v>47.0</v>
      </c>
      <c r="H374" s="88">
        <v>59.0</v>
      </c>
      <c r="I374" s="89" t="str">
        <f t="shared" si="2"/>
        <v>-12</v>
      </c>
      <c r="J374" s="89" t="str">
        <f t="shared" si="31"/>
        <v>53</v>
      </c>
      <c r="K374" s="89" t="str">
        <f t="shared" si="4"/>
        <v>-16.5</v>
      </c>
      <c r="L374" s="99" t="s">
        <v>351</v>
      </c>
      <c r="M374" s="90">
        <v>2.5577758E7</v>
      </c>
      <c r="N374" s="91" t="str">
        <f t="shared" si="48"/>
        <v>25.58</v>
      </c>
      <c r="O374" s="88">
        <v>5.8877969E7</v>
      </c>
      <c r="P374" s="91" t="str">
        <f t="shared" si="49"/>
        <v>58.88</v>
      </c>
      <c r="Q374" s="36" t="str">
        <f t="shared" si="47"/>
        <v>139.59</v>
      </c>
      <c r="R374" s="95">
        <v>1.39589199E8</v>
      </c>
      <c r="S374" s="90">
        <v>1.98467168E8</v>
      </c>
      <c r="T374" s="93" t="str">
        <f t="shared" si="50"/>
        <v>198</v>
      </c>
      <c r="U374" s="27" t="str">
        <f t="shared" si="5"/>
        <v>70.33%</v>
      </c>
      <c r="V374" s="88">
        <v>125.0</v>
      </c>
      <c r="W374" s="94" t="str">
        <f t="shared" si="51"/>
        <v>158.77%</v>
      </c>
      <c r="X374" s="30" t="str">
        <f t="shared" si="7"/>
        <v>20.46%</v>
      </c>
      <c r="Y374" s="98"/>
      <c r="Z374" s="31"/>
      <c r="AA374" s="32" t="s">
        <v>973</v>
      </c>
      <c r="AB374" s="17">
        <v>1.0</v>
      </c>
      <c r="AC374" s="33"/>
    </row>
    <row r="375">
      <c r="A375" s="85" t="s">
        <v>974</v>
      </c>
      <c r="B375" s="48">
        <v>2012.0</v>
      </c>
      <c r="C375" s="48" t="s">
        <v>37</v>
      </c>
      <c r="D375" s="86">
        <v>56.0</v>
      </c>
      <c r="E375" s="86">
        <v>61.0</v>
      </c>
      <c r="F375" s="87" t="str">
        <f t="shared" si="30"/>
        <v>58.5</v>
      </c>
      <c r="G375" s="88">
        <v>58.0</v>
      </c>
      <c r="H375" s="88">
        <v>61.0</v>
      </c>
      <c r="I375" s="89" t="str">
        <f t="shared" si="2"/>
        <v>-3</v>
      </c>
      <c r="J375" s="89" t="str">
        <f t="shared" si="31"/>
        <v>59.5</v>
      </c>
      <c r="K375" s="89" t="str">
        <f t="shared" si="4"/>
        <v>-1</v>
      </c>
      <c r="L375" s="86" t="s">
        <v>975</v>
      </c>
      <c r="M375" s="90">
        <v>3.8142825E7</v>
      </c>
      <c r="N375" s="91" t="str">
        <f t="shared" si="48"/>
        <v>38.14</v>
      </c>
      <c r="O375" s="88">
        <v>1.1320387E8</v>
      </c>
      <c r="P375" s="91" t="str">
        <f t="shared" si="49"/>
        <v>113.20</v>
      </c>
      <c r="Q375" s="36" t="str">
        <f t="shared" si="47"/>
        <v>162.94</v>
      </c>
      <c r="R375" s="95">
        <v>1.6294088E8</v>
      </c>
      <c r="S375" s="90">
        <v>2.7614475E8</v>
      </c>
      <c r="T375" s="93" t="str">
        <f t="shared" si="50"/>
        <v>276</v>
      </c>
      <c r="U375" s="27" t="str">
        <f t="shared" si="5"/>
        <v>59.01%</v>
      </c>
      <c r="V375" s="88">
        <v>125.0</v>
      </c>
      <c r="W375" s="94" t="str">
        <f t="shared" si="51"/>
        <v>220.92%</v>
      </c>
      <c r="X375" s="30" t="str">
        <f t="shared" si="7"/>
        <v>30.51%</v>
      </c>
      <c r="Y375" s="98"/>
      <c r="Z375" s="31"/>
      <c r="AA375" s="32" t="s">
        <v>976</v>
      </c>
      <c r="AB375" s="17">
        <v>1.0</v>
      </c>
      <c r="AC375" s="33"/>
    </row>
    <row r="376">
      <c r="A376" s="85" t="s">
        <v>977</v>
      </c>
      <c r="B376" s="48">
        <v>2012.0</v>
      </c>
      <c r="C376" s="48" t="s">
        <v>37</v>
      </c>
      <c r="D376" s="86">
        <v>48.0</v>
      </c>
      <c r="E376" s="86">
        <v>52.0</v>
      </c>
      <c r="F376" s="87" t="str">
        <f t="shared" si="30"/>
        <v>50.0</v>
      </c>
      <c r="G376" s="88">
        <v>71.0</v>
      </c>
      <c r="H376" s="88">
        <v>42.0</v>
      </c>
      <c r="I376" s="89" t="str">
        <f t="shared" si="2"/>
        <v>29</v>
      </c>
      <c r="J376" s="89" t="str">
        <f t="shared" si="31"/>
        <v>56.5</v>
      </c>
      <c r="K376" s="89" t="str">
        <f t="shared" si="4"/>
        <v>-6.5</v>
      </c>
      <c r="L376" s="86" t="s">
        <v>348</v>
      </c>
      <c r="M376" s="90">
        <v>1.41067634E8</v>
      </c>
      <c r="N376" s="91" t="str">
        <f t="shared" si="48"/>
        <v>141.07</v>
      </c>
      <c r="O376" s="88">
        <v>2.92324737E8</v>
      </c>
      <c r="P376" s="91" t="str">
        <f t="shared" si="49"/>
        <v>292.32</v>
      </c>
      <c r="Q376" s="36" t="str">
        <f t="shared" si="47"/>
        <v>537.36</v>
      </c>
      <c r="R376" s="95">
        <v>5.3736064E8</v>
      </c>
      <c r="S376" s="90">
        <v>8.29685377E8</v>
      </c>
      <c r="T376" s="93" t="str">
        <f t="shared" si="50"/>
        <v>830</v>
      </c>
      <c r="U376" s="27" t="str">
        <f t="shared" si="5"/>
        <v>64.77%</v>
      </c>
      <c r="V376" s="88">
        <v>120.0</v>
      </c>
      <c r="W376" s="94" t="str">
        <f t="shared" si="51"/>
        <v>691.40%</v>
      </c>
      <c r="X376" s="30" t="str">
        <f t="shared" si="7"/>
        <v>117.56%</v>
      </c>
      <c r="Y376" s="98"/>
      <c r="Z376" s="31"/>
      <c r="AA376" s="32" t="s">
        <v>978</v>
      </c>
      <c r="AB376" s="17">
        <v>1.0</v>
      </c>
      <c r="AC376" s="33"/>
    </row>
    <row r="377">
      <c r="A377" s="85" t="s">
        <v>979</v>
      </c>
      <c r="B377" s="48">
        <v>2012.0</v>
      </c>
      <c r="C377" s="48" t="s">
        <v>29</v>
      </c>
      <c r="D377" s="86">
        <v>66.0</v>
      </c>
      <c r="E377" s="86">
        <v>55.0</v>
      </c>
      <c r="F377" s="87" t="str">
        <f t="shared" si="30"/>
        <v>60.5</v>
      </c>
      <c r="G377" s="88">
        <v>67.0</v>
      </c>
      <c r="H377" s="88">
        <v>81.0</v>
      </c>
      <c r="I377" s="89" t="str">
        <f t="shared" si="2"/>
        <v>-14</v>
      </c>
      <c r="J377" s="89" t="str">
        <f t="shared" si="31"/>
        <v>74</v>
      </c>
      <c r="K377" s="89" t="str">
        <f t="shared" si="4"/>
        <v>-13.5</v>
      </c>
      <c r="L377" s="99" t="s">
        <v>980</v>
      </c>
      <c r="M377" s="90">
        <v>9612247.0</v>
      </c>
      <c r="N377" s="91" t="str">
        <f t="shared" si="48"/>
        <v>9.61</v>
      </c>
      <c r="O377" s="88">
        <v>2.7108272E7</v>
      </c>
      <c r="P377" s="91" t="str">
        <f t="shared" si="49"/>
        <v>27.11</v>
      </c>
      <c r="Q377" s="36" t="str">
        <f t="shared" si="47"/>
        <v>103.37</v>
      </c>
      <c r="R377" s="95">
        <v>1.03374596E8</v>
      </c>
      <c r="S377" s="90">
        <v>1.30482868E8</v>
      </c>
      <c r="T377" s="93" t="str">
        <f t="shared" si="50"/>
        <v>130</v>
      </c>
      <c r="U377" s="27" t="str">
        <f t="shared" si="5"/>
        <v>79.22%</v>
      </c>
      <c r="V377" s="88">
        <v>102.0</v>
      </c>
      <c r="W377" s="94" t="str">
        <f t="shared" si="51"/>
        <v>127.92%</v>
      </c>
      <c r="X377" s="30" t="str">
        <f t="shared" si="7"/>
        <v>9.42%</v>
      </c>
      <c r="Y377" s="98"/>
      <c r="Z377" s="31"/>
      <c r="AA377" s="32" t="s">
        <v>981</v>
      </c>
      <c r="AB377" s="17">
        <v>1.0</v>
      </c>
      <c r="AC377" s="33"/>
    </row>
    <row r="378">
      <c r="A378" s="85" t="s">
        <v>982</v>
      </c>
      <c r="B378" s="48">
        <v>2012.0</v>
      </c>
      <c r="C378" s="48" t="s">
        <v>37</v>
      </c>
      <c r="D378" s="86">
        <v>65.0</v>
      </c>
      <c r="E378" s="86">
        <v>51.0</v>
      </c>
      <c r="F378" s="87" t="str">
        <f t="shared" si="30"/>
        <v>58.0</v>
      </c>
      <c r="G378" s="88">
        <v>68.0</v>
      </c>
      <c r="H378" s="88">
        <v>70.0</v>
      </c>
      <c r="I378" s="89" t="str">
        <f t="shared" si="2"/>
        <v>-2</v>
      </c>
      <c r="J378" s="89" t="str">
        <f t="shared" si="31"/>
        <v>69</v>
      </c>
      <c r="K378" s="89" t="str">
        <f t="shared" si="4"/>
        <v>-11</v>
      </c>
      <c r="L378" s="86" t="s">
        <v>410</v>
      </c>
      <c r="M378" s="90">
        <v>2.859137E7</v>
      </c>
      <c r="N378" s="91" t="str">
        <f t="shared" si="48"/>
        <v>28.59</v>
      </c>
      <c r="O378" s="88">
        <v>8.5028192E7</v>
      </c>
      <c r="P378" s="91" t="str">
        <f t="shared" si="49"/>
        <v>85.03</v>
      </c>
      <c r="Q378" s="36" t="str">
        <f t="shared" si="47"/>
        <v>220.40</v>
      </c>
      <c r="R378" s="95">
        <v>2.204E8</v>
      </c>
      <c r="S378" s="90">
        <v>3.05428192E8</v>
      </c>
      <c r="T378" s="93" t="str">
        <f t="shared" si="50"/>
        <v>305</v>
      </c>
      <c r="U378" s="27" t="str">
        <f t="shared" si="5"/>
        <v>72.16%</v>
      </c>
      <c r="V378" s="88">
        <v>100.0</v>
      </c>
      <c r="W378" s="94" t="str">
        <f t="shared" si="51"/>
        <v>305.43%</v>
      </c>
      <c r="X378" s="30" t="str">
        <f t="shared" si="7"/>
        <v>28.59%</v>
      </c>
      <c r="Y378" s="98"/>
      <c r="Z378" s="31"/>
      <c r="AA378" s="32" t="s">
        <v>983</v>
      </c>
      <c r="AB378" s="17">
        <v>1.0</v>
      </c>
      <c r="AC378" s="33"/>
    </row>
    <row r="379">
      <c r="A379" s="85" t="s">
        <v>984</v>
      </c>
      <c r="B379" s="48">
        <v>2012.0</v>
      </c>
      <c r="C379" s="48" t="s">
        <v>37</v>
      </c>
      <c r="D379" s="86">
        <v>37.0</v>
      </c>
      <c r="E379" s="86">
        <v>49.0</v>
      </c>
      <c r="F379" s="87" t="str">
        <f t="shared" si="30"/>
        <v>43.0</v>
      </c>
      <c r="G379" s="88">
        <v>63.0</v>
      </c>
      <c r="H379" s="88">
        <v>60.0</v>
      </c>
      <c r="I379" s="89" t="str">
        <f t="shared" si="2"/>
        <v>3</v>
      </c>
      <c r="J379" s="89" t="str">
        <f t="shared" si="31"/>
        <v>61.5</v>
      </c>
      <c r="K379" s="89" t="str">
        <f t="shared" si="4"/>
        <v>-18.5</v>
      </c>
      <c r="L379" s="86" t="s">
        <v>957</v>
      </c>
      <c r="M379" s="90">
        <v>4.6629259E7</v>
      </c>
      <c r="N379" s="91" t="str">
        <f t="shared" si="48"/>
        <v>46.63</v>
      </c>
      <c r="O379" s="88">
        <v>1.61321843E8</v>
      </c>
      <c r="P379" s="91" t="str">
        <f t="shared" si="49"/>
        <v>161.32</v>
      </c>
      <c r="Q379" s="36" t="str">
        <f t="shared" si="47"/>
        <v>715.92</v>
      </c>
      <c r="R379" s="95">
        <v>7.15922939E8</v>
      </c>
      <c r="S379" s="90">
        <v>8.77244782E8</v>
      </c>
      <c r="T379" s="93" t="str">
        <f t="shared" si="50"/>
        <v>877</v>
      </c>
      <c r="U379" s="27" t="str">
        <f t="shared" si="5"/>
        <v>81.61%</v>
      </c>
      <c r="V379" s="88">
        <v>95.0</v>
      </c>
      <c r="W379" s="94" t="str">
        <f t="shared" si="51"/>
        <v>923.42%</v>
      </c>
      <c r="X379" s="30" t="str">
        <f t="shared" si="7"/>
        <v>49.08%</v>
      </c>
      <c r="Y379" s="98"/>
      <c r="Z379" s="31"/>
      <c r="AA379" s="32" t="s">
        <v>985</v>
      </c>
      <c r="AB379" s="17">
        <v>1.0</v>
      </c>
      <c r="AC379" s="33"/>
    </row>
    <row r="380">
      <c r="A380" s="85" t="s">
        <v>986</v>
      </c>
      <c r="B380" s="48">
        <v>2012.0</v>
      </c>
      <c r="C380" s="48" t="s">
        <v>29</v>
      </c>
      <c r="D380" s="86">
        <v>49.0</v>
      </c>
      <c r="E380" s="86">
        <v>46.0</v>
      </c>
      <c r="F380" s="87" t="str">
        <f t="shared" si="30"/>
        <v>47.5</v>
      </c>
      <c r="G380" s="88">
        <v>45.0</v>
      </c>
      <c r="H380" s="88">
        <v>53.0</v>
      </c>
      <c r="I380" s="89" t="str">
        <f t="shared" si="2"/>
        <v>-8</v>
      </c>
      <c r="J380" s="89" t="str">
        <f t="shared" si="31"/>
        <v>49</v>
      </c>
      <c r="K380" s="89" t="str">
        <f t="shared" si="4"/>
        <v>-1.5</v>
      </c>
      <c r="L380" s="86" t="s">
        <v>987</v>
      </c>
      <c r="M380" s="90">
        <v>1.8132085E7</v>
      </c>
      <c r="N380" s="91" t="str">
        <f t="shared" si="48"/>
        <v>18.13</v>
      </c>
      <c r="O380" s="88">
        <v>6.4935167E7</v>
      </c>
      <c r="P380" s="91" t="str">
        <f t="shared" si="49"/>
        <v>64.94</v>
      </c>
      <c r="Q380" s="36" t="str">
        <f t="shared" si="47"/>
        <v>101.24</v>
      </c>
      <c r="R380" s="95">
        <v>1.01235755E8</v>
      </c>
      <c r="S380" s="90">
        <v>1.66170922E8</v>
      </c>
      <c r="T380" s="93" t="str">
        <f t="shared" si="50"/>
        <v>166</v>
      </c>
      <c r="U380" s="27" t="str">
        <f t="shared" si="5"/>
        <v>60.92%</v>
      </c>
      <c r="V380" s="88">
        <v>85.0</v>
      </c>
      <c r="W380" s="94" t="str">
        <f t="shared" si="51"/>
        <v>195.50%</v>
      </c>
      <c r="X380" s="30" t="str">
        <f t="shared" si="7"/>
        <v>21.33%</v>
      </c>
      <c r="Y380" s="98"/>
      <c r="Z380" s="31"/>
      <c r="AA380" s="32" t="s">
        <v>988</v>
      </c>
      <c r="AB380" s="17">
        <v>1.0</v>
      </c>
      <c r="AC380" s="33"/>
    </row>
    <row r="381">
      <c r="A381" s="85" t="s">
        <v>989</v>
      </c>
      <c r="B381" s="48">
        <v>2012.0</v>
      </c>
      <c r="C381" s="48" t="s">
        <v>41</v>
      </c>
      <c r="D381" s="86">
        <v>45.0</v>
      </c>
      <c r="E381" s="86">
        <v>47.0</v>
      </c>
      <c r="F381" s="87" t="str">
        <f t="shared" si="30"/>
        <v>46.0</v>
      </c>
      <c r="G381" s="88">
        <v>72.0</v>
      </c>
      <c r="H381" s="88">
        <v>67.0</v>
      </c>
      <c r="I381" s="89" t="str">
        <f t="shared" si="2"/>
        <v>5</v>
      </c>
      <c r="J381" s="89" t="str">
        <f t="shared" si="31"/>
        <v>69.5</v>
      </c>
      <c r="K381" s="89" t="str">
        <f t="shared" si="4"/>
        <v>-23.5</v>
      </c>
      <c r="L381" s="86" t="s">
        <v>990</v>
      </c>
      <c r="M381" s="90">
        <v>4.2522194E7</v>
      </c>
      <c r="N381" s="91" t="str">
        <f t="shared" si="48"/>
        <v>42.52</v>
      </c>
      <c r="O381" s="88">
        <v>1.48313048E8</v>
      </c>
      <c r="P381" s="91" t="str">
        <f t="shared" si="49"/>
        <v>148.31</v>
      </c>
      <c r="Q381" s="36" t="str">
        <f t="shared" si="47"/>
        <v>210.06</v>
      </c>
      <c r="R381" s="95">
        <v>2.10062555E8</v>
      </c>
      <c r="S381" s="90">
        <v>3.58375603E8</v>
      </c>
      <c r="T381" s="93" t="str">
        <f t="shared" si="50"/>
        <v>358</v>
      </c>
      <c r="U381" s="27" t="str">
        <f t="shared" si="5"/>
        <v>58.62%</v>
      </c>
      <c r="V381" s="88">
        <v>85.0</v>
      </c>
      <c r="W381" s="94" t="str">
        <f t="shared" si="51"/>
        <v>421.62%</v>
      </c>
      <c r="X381" s="30" t="str">
        <f t="shared" si="7"/>
        <v>50.03%</v>
      </c>
      <c r="Y381" s="98"/>
      <c r="Z381" s="31"/>
      <c r="AA381" s="32" t="s">
        <v>991</v>
      </c>
      <c r="AB381" s="17">
        <v>1.0</v>
      </c>
      <c r="AC381" s="33"/>
    </row>
    <row r="382">
      <c r="A382" s="85" t="s">
        <v>992</v>
      </c>
      <c r="B382" s="48">
        <v>2012.0</v>
      </c>
      <c r="C382" s="48" t="s">
        <v>41</v>
      </c>
      <c r="D382" s="86">
        <v>53.0</v>
      </c>
      <c r="E382" s="86">
        <v>52.0</v>
      </c>
      <c r="F382" s="87" t="str">
        <f t="shared" si="30"/>
        <v>52.5</v>
      </c>
      <c r="G382" s="88">
        <v>64.0</v>
      </c>
      <c r="H382" s="88">
        <v>65.0</v>
      </c>
      <c r="I382" s="89" t="str">
        <f t="shared" si="2"/>
        <v>-1</v>
      </c>
      <c r="J382" s="89" t="str">
        <f t="shared" si="31"/>
        <v>64.5</v>
      </c>
      <c r="K382" s="89" t="str">
        <f t="shared" si="4"/>
        <v>-12</v>
      </c>
      <c r="L382" s="86" t="s">
        <v>993</v>
      </c>
      <c r="M382" s="90">
        <v>4.017272E7</v>
      </c>
      <c r="N382" s="91" t="str">
        <f t="shared" si="48"/>
        <v>40.17</v>
      </c>
      <c r="O382" s="88">
        <v>1.26373434E8</v>
      </c>
      <c r="P382" s="91" t="str">
        <f t="shared" si="49"/>
        <v>126.37</v>
      </c>
      <c r="Q382" s="36" t="str">
        <f t="shared" si="47"/>
        <v>81.70</v>
      </c>
      <c r="R382" s="95">
        <v>8.1702771E7</v>
      </c>
      <c r="S382" s="90">
        <v>2.08076205E8</v>
      </c>
      <c r="T382" s="93" t="str">
        <f t="shared" si="50"/>
        <v>208</v>
      </c>
      <c r="U382" s="27" t="str">
        <f t="shared" si="5"/>
        <v>39.27%</v>
      </c>
      <c r="V382" s="88">
        <v>85.0</v>
      </c>
      <c r="W382" s="94" t="str">
        <f t="shared" si="51"/>
        <v>244.80%</v>
      </c>
      <c r="X382" s="30" t="str">
        <f t="shared" si="7"/>
        <v>47.26%</v>
      </c>
      <c r="Y382" s="98"/>
      <c r="Z382" s="31"/>
      <c r="AA382" s="32" t="s">
        <v>994</v>
      </c>
      <c r="AB382" s="17">
        <v>1.0</v>
      </c>
      <c r="AC382" s="33"/>
    </row>
    <row r="383">
      <c r="A383" s="85" t="s">
        <v>995</v>
      </c>
      <c r="B383" s="48">
        <v>2012.0</v>
      </c>
      <c r="C383" s="48" t="s">
        <v>37</v>
      </c>
      <c r="D383" s="86">
        <v>52.0</v>
      </c>
      <c r="E383" s="86">
        <v>41.0</v>
      </c>
      <c r="F383" s="87" t="str">
        <f t="shared" si="30"/>
        <v>46.5</v>
      </c>
      <c r="G383" s="88">
        <v>60.0</v>
      </c>
      <c r="H383" s="88">
        <v>58.0</v>
      </c>
      <c r="I383" s="89" t="str">
        <f t="shared" si="2"/>
        <v>2</v>
      </c>
      <c r="J383" s="89" t="str">
        <f t="shared" si="31"/>
        <v>59</v>
      </c>
      <c r="K383" s="89" t="str">
        <f t="shared" si="4"/>
        <v>-12.5</v>
      </c>
      <c r="L383" s="86" t="s">
        <v>996</v>
      </c>
      <c r="M383" s="90">
        <v>2.7335363E7</v>
      </c>
      <c r="N383" s="91" t="str">
        <f t="shared" si="48"/>
        <v>27.34</v>
      </c>
      <c r="O383" s="88">
        <v>1.0386029E8</v>
      </c>
      <c r="P383" s="91" t="str">
        <f t="shared" si="49"/>
        <v>103.86</v>
      </c>
      <c r="Q383" s="36" t="str">
        <f t="shared" si="47"/>
        <v>231.40</v>
      </c>
      <c r="R383" s="95">
        <v>2.314E8</v>
      </c>
      <c r="S383" s="90">
        <v>3.3526029E8</v>
      </c>
      <c r="T383" s="93" t="str">
        <f t="shared" si="50"/>
        <v>335</v>
      </c>
      <c r="U383" s="27" t="str">
        <f t="shared" si="5"/>
        <v>69.02%</v>
      </c>
      <c r="V383" s="88">
        <v>79.0</v>
      </c>
      <c r="W383" s="94" t="str">
        <f t="shared" si="51"/>
        <v>424.38%</v>
      </c>
      <c r="X383" s="30" t="str">
        <f t="shared" si="7"/>
        <v>34.60%</v>
      </c>
      <c r="Y383" s="98"/>
      <c r="Z383" s="31"/>
      <c r="AA383" s="32" t="s">
        <v>997</v>
      </c>
      <c r="AB383" s="17">
        <v>1.0</v>
      </c>
      <c r="AC383" s="33"/>
    </row>
    <row r="384">
      <c r="A384" s="85" t="s">
        <v>998</v>
      </c>
      <c r="B384" s="48">
        <v>2012.0</v>
      </c>
      <c r="C384" s="48" t="s">
        <v>29</v>
      </c>
      <c r="D384" s="86">
        <v>84.0</v>
      </c>
      <c r="E384" s="86">
        <v>67.0</v>
      </c>
      <c r="F384" s="87" t="str">
        <f t="shared" si="30"/>
        <v>75.5</v>
      </c>
      <c r="G384" s="88">
        <v>81.0</v>
      </c>
      <c r="H384" s="88">
        <v>70.0</v>
      </c>
      <c r="I384" s="89" t="str">
        <f t="shared" si="2"/>
        <v>11</v>
      </c>
      <c r="J384" s="89" t="str">
        <f t="shared" si="31"/>
        <v>75.5</v>
      </c>
      <c r="K384" s="89" t="str">
        <f t="shared" si="4"/>
        <v>0</v>
      </c>
      <c r="L384" s="99" t="s">
        <v>999</v>
      </c>
      <c r="M384" s="90">
        <v>1.52535747E8</v>
      </c>
      <c r="N384" s="91" t="str">
        <f t="shared" si="48"/>
        <v>152.54</v>
      </c>
      <c r="O384" s="88">
        <v>4.08010692E8</v>
      </c>
      <c r="P384" s="91" t="str">
        <f t="shared" si="49"/>
        <v>408.01</v>
      </c>
      <c r="Q384" s="36" t="str">
        <f t="shared" si="47"/>
        <v>283.24</v>
      </c>
      <c r="R384" s="95">
        <v>2.83237076E8</v>
      </c>
      <c r="S384" s="90">
        <v>6.91247768E8</v>
      </c>
      <c r="T384" s="93" t="str">
        <f t="shared" si="50"/>
        <v>691</v>
      </c>
      <c r="U384" s="27" t="str">
        <f t="shared" si="5"/>
        <v>40.97%</v>
      </c>
      <c r="V384" s="88">
        <v>78.0</v>
      </c>
      <c r="W384" s="94" t="str">
        <f t="shared" si="51"/>
        <v>886.22%</v>
      </c>
      <c r="X384" s="30" t="str">
        <f t="shared" si="7"/>
        <v>195.56%</v>
      </c>
      <c r="Y384" s="98"/>
      <c r="Z384" s="31"/>
      <c r="AA384" s="32" t="s">
        <v>1000</v>
      </c>
      <c r="AB384" s="17">
        <v>1.0</v>
      </c>
      <c r="AC384" s="33"/>
    </row>
    <row r="385">
      <c r="A385" s="100" t="s">
        <v>1001</v>
      </c>
      <c r="B385" s="101">
        <v>2012.0</v>
      </c>
      <c r="C385" s="102" t="s">
        <v>29</v>
      </c>
      <c r="D385" s="103">
        <v>41.0</v>
      </c>
      <c r="E385" s="104">
        <v>47.0</v>
      </c>
      <c r="F385" s="104">
        <v>44.0</v>
      </c>
      <c r="G385" s="105">
        <v>55.0</v>
      </c>
      <c r="H385" s="105">
        <v>59.0</v>
      </c>
      <c r="I385" s="106">
        <v>-4.0</v>
      </c>
      <c r="J385" s="106">
        <v>57.0</v>
      </c>
      <c r="K385" s="106">
        <v>-13.0</v>
      </c>
      <c r="L385" s="104" t="s">
        <v>1002</v>
      </c>
      <c r="M385" s="107">
        <v>1.4437269E7</v>
      </c>
      <c r="N385" s="108">
        <v>14.0</v>
      </c>
      <c r="O385" s="107">
        <v>3.8518613E7</v>
      </c>
      <c r="P385" s="108">
        <v>39.0</v>
      </c>
      <c r="Q385" s="36" t="str">
        <f t="shared" si="47"/>
        <v>20.90</v>
      </c>
      <c r="R385" s="109">
        <v>2.09E7</v>
      </c>
      <c r="S385" s="110">
        <v>5.9418613E7</v>
      </c>
      <c r="T385" s="106">
        <v>59.0</v>
      </c>
      <c r="U385" s="27" t="str">
        <f t="shared" si="5"/>
        <v>35.17%</v>
      </c>
      <c r="V385" s="106">
        <v>75.0</v>
      </c>
      <c r="W385" s="111">
        <v>0.7922</v>
      </c>
      <c r="X385" s="30" t="str">
        <f t="shared" si="7"/>
        <v>18.67%</v>
      </c>
      <c r="Y385" s="112"/>
      <c r="Z385" s="31"/>
      <c r="AA385" s="32" t="s">
        <v>1003</v>
      </c>
      <c r="AB385" s="17">
        <v>1.0</v>
      </c>
      <c r="AC385" s="33"/>
    </row>
    <row r="386">
      <c r="A386" s="85" t="s">
        <v>1004</v>
      </c>
      <c r="B386" s="48">
        <v>2012.0</v>
      </c>
      <c r="C386" s="48" t="s">
        <v>29</v>
      </c>
      <c r="D386" s="86">
        <v>54.0</v>
      </c>
      <c r="E386" s="86">
        <v>46.0</v>
      </c>
      <c r="F386" s="87" t="str">
        <f t="shared" ref="F386:F387" si="52">AVERAGE(D386:E386)</f>
        <v>50.0</v>
      </c>
      <c r="G386" s="88">
        <v>64.0</v>
      </c>
      <c r="H386" s="88">
        <v>65.0</v>
      </c>
      <c r="I386" s="89" t="str">
        <f t="shared" ref="I386:I387" si="53">SUM(G386-H386)</f>
        <v>-1</v>
      </c>
      <c r="J386" s="89" t="str">
        <f t="shared" ref="J386:J387" si="54">AVERAGE(G386:H386)</f>
        <v>64.5</v>
      </c>
      <c r="K386" s="89" t="str">
        <f t="shared" ref="K386:K387" si="55">SUM(F386-J386)</f>
        <v>-14.5</v>
      </c>
      <c r="L386" s="86" t="s">
        <v>990</v>
      </c>
      <c r="M386" s="90">
        <v>7.021707E7</v>
      </c>
      <c r="N386" s="91" t="str">
        <f t="shared" ref="N386:N387" si="56">M386/1000000</f>
        <v>70.22</v>
      </c>
      <c r="O386" s="88">
        <v>2.140305E8</v>
      </c>
      <c r="P386" s="91" t="str">
        <f t="shared" ref="P386:P387" si="57">O386/1000000</f>
        <v>214.03</v>
      </c>
      <c r="Q386" s="36" t="str">
        <f t="shared" si="47"/>
        <v>134.81</v>
      </c>
      <c r="R386" s="95">
        <v>1.34809816E8</v>
      </c>
      <c r="S386" s="90">
        <v>3.48840316E8</v>
      </c>
      <c r="T386" s="93" t="str">
        <f t="shared" ref="T386:T387" si="58">S386/1000000</f>
        <v>349</v>
      </c>
      <c r="U386" s="27" t="str">
        <f t="shared" si="5"/>
        <v>38.65%</v>
      </c>
      <c r="V386" s="88">
        <v>70.0</v>
      </c>
      <c r="W386" s="94" t="str">
        <f t="shared" ref="W386:W387" si="59">SUM((S386/1000000)/V386)</f>
        <v>498.34%</v>
      </c>
      <c r="X386" s="30" t="str">
        <f t="shared" si="7"/>
        <v>100.31%</v>
      </c>
      <c r="Y386" s="98"/>
      <c r="Z386" s="31"/>
      <c r="AA386" s="32" t="s">
        <v>1005</v>
      </c>
      <c r="AB386" s="17">
        <v>1.0</v>
      </c>
      <c r="AC386" s="33"/>
    </row>
    <row r="387">
      <c r="A387" s="85" t="s">
        <v>1006</v>
      </c>
      <c r="B387" s="48">
        <v>2012.0</v>
      </c>
      <c r="C387" s="113" t="s">
        <v>41</v>
      </c>
      <c r="D387" s="86">
        <v>20.0</v>
      </c>
      <c r="E387" s="86">
        <v>31.0</v>
      </c>
      <c r="F387" s="87" t="str">
        <f t="shared" si="52"/>
        <v>25.5</v>
      </c>
      <c r="G387" s="88">
        <v>53.0</v>
      </c>
      <c r="H387" s="88">
        <v>54.0</v>
      </c>
      <c r="I387" s="89" t="str">
        <f t="shared" si="53"/>
        <v>-1</v>
      </c>
      <c r="J387" s="89" t="str">
        <f t="shared" si="54"/>
        <v>53.5</v>
      </c>
      <c r="K387" s="89" t="str">
        <f t="shared" si="55"/>
        <v>-28</v>
      </c>
      <c r="L387" s="86" t="s">
        <v>117</v>
      </c>
      <c r="M387" s="90">
        <v>1.3453714E7</v>
      </c>
      <c r="N387" s="91" t="str">
        <f t="shared" si="56"/>
        <v>13.45</v>
      </c>
      <c r="O387" s="88">
        <v>3.6931089E7</v>
      </c>
      <c r="P387" s="91" t="str">
        <f t="shared" si="57"/>
        <v>36.93</v>
      </c>
      <c r="Q387" s="36" t="str">
        <f t="shared" si="47"/>
        <v>20.79</v>
      </c>
      <c r="R387" s="95">
        <v>2.0788004E7</v>
      </c>
      <c r="S387" s="90">
        <v>5.7719093E7</v>
      </c>
      <c r="T387" s="93" t="str">
        <f t="shared" si="58"/>
        <v>58</v>
      </c>
      <c r="U387" s="27" t="str">
        <f t="shared" si="5"/>
        <v>36.02%</v>
      </c>
      <c r="V387" s="88">
        <v>70.0</v>
      </c>
      <c r="W387" s="94" t="str">
        <f t="shared" si="59"/>
        <v>82.46%</v>
      </c>
      <c r="X387" s="30" t="str">
        <f t="shared" si="7"/>
        <v>19.22%</v>
      </c>
      <c r="Y387" s="98"/>
      <c r="Z387" s="31"/>
      <c r="AA387" s="32" t="s">
        <v>1007</v>
      </c>
      <c r="AB387" s="17">
        <v>1.0</v>
      </c>
      <c r="AC387" s="33"/>
    </row>
    <row r="388">
      <c r="A388" s="100" t="s">
        <v>1006</v>
      </c>
      <c r="B388" s="101">
        <v>2012.0</v>
      </c>
      <c r="C388" s="102" t="s">
        <v>41</v>
      </c>
      <c r="D388" s="103">
        <v>20.0</v>
      </c>
      <c r="E388" s="104">
        <v>31.0</v>
      </c>
      <c r="F388" s="104">
        <v>25.5</v>
      </c>
      <c r="G388" s="105">
        <v>53.0</v>
      </c>
      <c r="H388" s="105">
        <v>54.0</v>
      </c>
      <c r="I388" s="106">
        <v>-1.0</v>
      </c>
      <c r="J388" s="106">
        <v>53.5</v>
      </c>
      <c r="K388" s="106">
        <v>-28.0</v>
      </c>
      <c r="L388" s="104" t="s">
        <v>117</v>
      </c>
      <c r="M388" s="107">
        <v>1.3453714E7</v>
      </c>
      <c r="N388" s="108">
        <v>13.0</v>
      </c>
      <c r="O388" s="107">
        <v>3.6931089E7</v>
      </c>
      <c r="P388" s="108">
        <v>37.0</v>
      </c>
      <c r="Q388" s="36" t="str">
        <f t="shared" si="47"/>
        <v>20.79</v>
      </c>
      <c r="R388" s="109">
        <v>2.0788004E7</v>
      </c>
      <c r="S388" s="110">
        <v>5.7719093E7</v>
      </c>
      <c r="T388" s="106">
        <v>58.0</v>
      </c>
      <c r="U388" s="27" t="str">
        <f t="shared" si="5"/>
        <v>36.02%</v>
      </c>
      <c r="V388" s="106">
        <v>70.0</v>
      </c>
      <c r="W388" s="111">
        <v>0.8246</v>
      </c>
      <c r="X388" s="30" t="str">
        <f t="shared" si="7"/>
        <v>18.57%</v>
      </c>
      <c r="Y388" s="112"/>
      <c r="Z388" s="31"/>
      <c r="AA388" s="32" t="s">
        <v>1007</v>
      </c>
      <c r="AB388" s="17">
        <v>1.0</v>
      </c>
      <c r="AC388" s="33"/>
    </row>
    <row r="389">
      <c r="A389" s="85" t="s">
        <v>1008</v>
      </c>
      <c r="B389" s="48">
        <v>2012.0</v>
      </c>
      <c r="C389" s="48" t="s">
        <v>37</v>
      </c>
      <c r="D389" s="86">
        <v>26.0</v>
      </c>
      <c r="E389" s="86">
        <v>39.0</v>
      </c>
      <c r="F389" s="87" t="str">
        <f t="shared" ref="F389:F390" si="60">AVERAGE(D389:E389)</f>
        <v>32.5</v>
      </c>
      <c r="G389" s="88">
        <v>62.0</v>
      </c>
      <c r="H389" s="88">
        <v>63.0</v>
      </c>
      <c r="I389" s="89" t="str">
        <f t="shared" ref="I389:I390" si="61">SUM(G389-H389)</f>
        <v>-1</v>
      </c>
      <c r="J389" s="89" t="str">
        <f t="shared" ref="J389:J390" si="62">AVERAGE(G389:H389)</f>
        <v>62.5</v>
      </c>
      <c r="K389" s="89" t="str">
        <f t="shared" ref="K389:K390" si="63">SUM(F389-J389)</f>
        <v>-30</v>
      </c>
      <c r="L389" s="86" t="s">
        <v>1009</v>
      </c>
      <c r="M389" s="90">
        <v>2.5306725E7</v>
      </c>
      <c r="N389" s="91" t="str">
        <f t="shared" ref="N389:N390" si="64">M389/1000000</f>
        <v>25.31</v>
      </c>
      <c r="O389" s="88">
        <v>6.2321039E7</v>
      </c>
      <c r="P389" s="91" t="str">
        <f t="shared" ref="P389:P390" si="65">O389/1000000</f>
        <v>62.32</v>
      </c>
      <c r="Q389" s="36" t="str">
        <f t="shared" si="47"/>
        <v>97.79</v>
      </c>
      <c r="R389" s="95">
        <v>9.7791632E7</v>
      </c>
      <c r="S389" s="90">
        <v>1.60112671E8</v>
      </c>
      <c r="T389" s="93" t="str">
        <f t="shared" ref="T389:T390" si="66">S389/1000000</f>
        <v>160</v>
      </c>
      <c r="U389" s="27" t="str">
        <f t="shared" si="5"/>
        <v>61.08%</v>
      </c>
      <c r="V389" s="88">
        <v>70.0</v>
      </c>
      <c r="W389" s="94" t="str">
        <f t="shared" ref="W389:W390" si="67">SUM((S389/1000000)/V389)</f>
        <v>228.73%</v>
      </c>
      <c r="X389" s="30" t="str">
        <f t="shared" si="7"/>
        <v>36.15%</v>
      </c>
      <c r="Y389" s="98"/>
      <c r="Z389" s="31"/>
      <c r="AA389" s="32" t="s">
        <v>1010</v>
      </c>
      <c r="AB389" s="17">
        <v>1.0</v>
      </c>
      <c r="AC389" s="33"/>
    </row>
    <row r="390">
      <c r="A390" s="85" t="s">
        <v>1011</v>
      </c>
      <c r="B390" s="48">
        <v>2012.0</v>
      </c>
      <c r="C390" s="48" t="s">
        <v>29</v>
      </c>
      <c r="D390" s="86">
        <v>35.0</v>
      </c>
      <c r="E390" s="86">
        <v>42.0</v>
      </c>
      <c r="F390" s="87" t="str">
        <f t="shared" si="60"/>
        <v>38.5</v>
      </c>
      <c r="G390" s="88">
        <v>51.0</v>
      </c>
      <c r="H390" s="88">
        <v>59.0</v>
      </c>
      <c r="I390" s="89" t="str">
        <f t="shared" si="61"/>
        <v>-8</v>
      </c>
      <c r="J390" s="89" t="str">
        <f t="shared" si="62"/>
        <v>55</v>
      </c>
      <c r="K390" s="89" t="str">
        <f t="shared" si="63"/>
        <v>-16.5</v>
      </c>
      <c r="L390" s="86" t="s">
        <v>1009</v>
      </c>
      <c r="M390" s="90">
        <v>1.6306974E7</v>
      </c>
      <c r="N390" s="91" t="str">
        <f t="shared" si="64"/>
        <v>16.31</v>
      </c>
      <c r="O390" s="88">
        <v>3.7519139E7</v>
      </c>
      <c r="P390" s="91" t="str">
        <f t="shared" si="65"/>
        <v>37.52</v>
      </c>
      <c r="Q390" s="36" t="str">
        <f t="shared" si="47"/>
        <v>78.95</v>
      </c>
      <c r="R390" s="95">
        <v>7.8952441E7</v>
      </c>
      <c r="S390" s="90">
        <v>1.1647158E8</v>
      </c>
      <c r="T390" s="93" t="str">
        <f t="shared" si="66"/>
        <v>116</v>
      </c>
      <c r="U390" s="27" t="str">
        <f t="shared" si="5"/>
        <v>67.79%</v>
      </c>
      <c r="V390" s="88">
        <v>69.0</v>
      </c>
      <c r="W390" s="94" t="str">
        <f t="shared" si="67"/>
        <v>168.80%</v>
      </c>
      <c r="X390" s="30" t="str">
        <f t="shared" si="7"/>
        <v>23.63%</v>
      </c>
      <c r="Y390" s="98"/>
      <c r="Z390" s="31"/>
      <c r="AA390" s="32" t="s">
        <v>1012</v>
      </c>
      <c r="AB390" s="17">
        <v>1.0</v>
      </c>
      <c r="AC390" s="33"/>
    </row>
    <row r="391">
      <c r="A391" s="100" t="s">
        <v>1013</v>
      </c>
      <c r="B391" s="101">
        <v>2012.0</v>
      </c>
      <c r="C391" s="102" t="s">
        <v>41</v>
      </c>
      <c r="D391" s="103">
        <v>17.0</v>
      </c>
      <c r="E391" s="104">
        <v>36.0</v>
      </c>
      <c r="F391" s="104">
        <v>26.5</v>
      </c>
      <c r="G391" s="105">
        <v>40.0</v>
      </c>
      <c r="H391" s="105">
        <v>55.0</v>
      </c>
      <c r="I391" s="106">
        <v>-15.0</v>
      </c>
      <c r="J391" s="106">
        <v>47.5</v>
      </c>
      <c r="K391" s="106">
        <v>-21.0</v>
      </c>
      <c r="L391" s="44" t="s">
        <v>1014</v>
      </c>
      <c r="M391" s="107">
        <v>1.2750297E7</v>
      </c>
      <c r="N391" s="108">
        <v>13.0</v>
      </c>
      <c r="O391" s="107">
        <v>3.5353E7</v>
      </c>
      <c r="P391" s="108">
        <v>35.0</v>
      </c>
      <c r="Q391" s="36" t="str">
        <f t="shared" si="47"/>
        <v>32.91</v>
      </c>
      <c r="R391" s="109">
        <v>3.2914862E7</v>
      </c>
      <c r="S391" s="110">
        <v>6.8267862E7</v>
      </c>
      <c r="T391" s="106">
        <v>68.0</v>
      </c>
      <c r="U391" s="27" t="str">
        <f t="shared" si="5"/>
        <v>48.21%</v>
      </c>
      <c r="V391" s="106">
        <v>68.0</v>
      </c>
      <c r="W391" s="111">
        <v>1.0039</v>
      </c>
      <c r="X391" s="30" t="str">
        <f t="shared" si="7"/>
        <v>19.12%</v>
      </c>
      <c r="Y391" s="112"/>
      <c r="Z391" s="31"/>
      <c r="AA391" s="32" t="s">
        <v>1015</v>
      </c>
      <c r="AB391" s="17">
        <v>1.0</v>
      </c>
      <c r="AC391" s="33"/>
    </row>
    <row r="392">
      <c r="A392" s="85" t="s">
        <v>1016</v>
      </c>
      <c r="B392" s="48">
        <v>2012.0</v>
      </c>
      <c r="C392" s="48" t="s">
        <v>29</v>
      </c>
      <c r="D392" s="86">
        <v>90.0</v>
      </c>
      <c r="E392" s="86">
        <v>86.0</v>
      </c>
      <c r="F392" s="87" t="str">
        <f t="shared" ref="F392:F401" si="68">AVERAGE(D392:E392)</f>
        <v>88.0</v>
      </c>
      <c r="G392" s="88">
        <v>81.0</v>
      </c>
      <c r="H392" s="88">
        <v>75.0</v>
      </c>
      <c r="I392" s="89" t="str">
        <f t="shared" ref="I392:I401" si="69">SUM(G392-H392)</f>
        <v>6</v>
      </c>
      <c r="J392" s="89" t="str">
        <f t="shared" ref="J392:J401" si="70">AVERAGE(G392:H392)</f>
        <v>78</v>
      </c>
      <c r="K392" s="89" t="str">
        <f t="shared" ref="K392:K401" si="71">SUM(F392-J392)</f>
        <v>10</v>
      </c>
      <c r="L392" s="86" t="s">
        <v>930</v>
      </c>
      <c r="M392" s="90">
        <v>944308.0</v>
      </c>
      <c r="N392" s="91" t="str">
        <f t="shared" ref="N392:N401" si="72">M392/1000000</f>
        <v>0.94</v>
      </c>
      <c r="O392" s="88">
        <v>1.82207973E8</v>
      </c>
      <c r="P392" s="91" t="str">
        <f t="shared" ref="P392:P401" si="73">O392/1000000</f>
        <v>182.21</v>
      </c>
      <c r="Q392" s="36" t="str">
        <f t="shared" si="47"/>
        <v>93.09</v>
      </c>
      <c r="R392" s="95">
        <v>9.3085477E7</v>
      </c>
      <c r="S392" s="90">
        <v>2.7529345E8</v>
      </c>
      <c r="T392" s="93" t="str">
        <f t="shared" ref="T392:T401" si="74">S392/1000000</f>
        <v>275</v>
      </c>
      <c r="U392" s="27" t="str">
        <f t="shared" si="5"/>
        <v>33.81%</v>
      </c>
      <c r="V392" s="88">
        <v>65.0</v>
      </c>
      <c r="W392" s="94" t="str">
        <f t="shared" ref="W392:W401" si="75">SUM((S392/1000000)/V392)</f>
        <v>423.53%</v>
      </c>
      <c r="X392" s="30" t="str">
        <f t="shared" si="7"/>
        <v>1.45%</v>
      </c>
      <c r="Y392" s="25"/>
      <c r="Z392" s="96"/>
      <c r="AA392" s="32" t="s">
        <v>1017</v>
      </c>
      <c r="AB392" s="17">
        <v>1.0</v>
      </c>
      <c r="AC392" s="33"/>
    </row>
    <row r="393">
      <c r="A393" s="85" t="s">
        <v>1018</v>
      </c>
      <c r="B393" s="48">
        <v>2012.0</v>
      </c>
      <c r="C393" s="48" t="s">
        <v>41</v>
      </c>
      <c r="D393" s="86">
        <v>57.0</v>
      </c>
      <c r="E393" s="86">
        <v>58.0</v>
      </c>
      <c r="F393" s="87" t="str">
        <f t="shared" si="68"/>
        <v>57.5</v>
      </c>
      <c r="G393" s="88">
        <v>45.0</v>
      </c>
      <c r="H393" s="88">
        <v>62.0</v>
      </c>
      <c r="I393" s="89" t="str">
        <f t="shared" si="69"/>
        <v>-17</v>
      </c>
      <c r="J393" s="89" t="str">
        <f t="shared" si="70"/>
        <v>53.5</v>
      </c>
      <c r="K393" s="89" t="str">
        <f t="shared" si="71"/>
        <v>4</v>
      </c>
      <c r="L393" s="86" t="s">
        <v>117</v>
      </c>
      <c r="M393" s="90">
        <v>1.7435092E7</v>
      </c>
      <c r="N393" s="91" t="str">
        <f t="shared" si="72"/>
        <v>17.44</v>
      </c>
      <c r="O393" s="88">
        <v>5.9650222E7</v>
      </c>
      <c r="P393" s="91" t="str">
        <f t="shared" si="73"/>
        <v>59.65</v>
      </c>
      <c r="Q393" s="36" t="str">
        <f t="shared" si="47"/>
        <v>119.73</v>
      </c>
      <c r="R393" s="95">
        <v>1.19729311E8</v>
      </c>
      <c r="S393" s="90">
        <v>1.79379533E8</v>
      </c>
      <c r="T393" s="93" t="str">
        <f t="shared" si="74"/>
        <v>179</v>
      </c>
      <c r="U393" s="27" t="str">
        <f t="shared" si="5"/>
        <v>66.75%</v>
      </c>
      <c r="V393" s="88">
        <v>65.0</v>
      </c>
      <c r="W393" s="94" t="str">
        <f t="shared" si="75"/>
        <v>275.97%</v>
      </c>
      <c r="X393" s="30" t="str">
        <f t="shared" si="7"/>
        <v>26.82%</v>
      </c>
      <c r="Y393" s="98"/>
      <c r="Z393" s="31"/>
      <c r="AA393" s="32" t="s">
        <v>1019</v>
      </c>
      <c r="AB393" s="17">
        <v>1.0</v>
      </c>
      <c r="AC393" s="33"/>
    </row>
    <row r="394">
      <c r="A394" s="85" t="s">
        <v>1020</v>
      </c>
      <c r="B394" s="48">
        <v>2012.0</v>
      </c>
      <c r="C394" s="44" t="s">
        <v>86</v>
      </c>
      <c r="D394" s="86">
        <v>12.0</v>
      </c>
      <c r="E394" s="86">
        <v>31.0</v>
      </c>
      <c r="F394" s="87" t="str">
        <f t="shared" si="68"/>
        <v>21.5</v>
      </c>
      <c r="G394" s="88">
        <v>52.0</v>
      </c>
      <c r="H394" s="88">
        <v>45.0</v>
      </c>
      <c r="I394" s="89" t="str">
        <f t="shared" si="69"/>
        <v>7</v>
      </c>
      <c r="J394" s="89" t="str">
        <f t="shared" si="70"/>
        <v>48.5</v>
      </c>
      <c r="K394" s="89" t="str">
        <f t="shared" si="71"/>
        <v>-27</v>
      </c>
      <c r="L394" s="86" t="s">
        <v>1021</v>
      </c>
      <c r="M394" s="90">
        <v>1.4276668E7</v>
      </c>
      <c r="N394" s="91" t="str">
        <f t="shared" si="72"/>
        <v>14.28</v>
      </c>
      <c r="O394" s="88">
        <v>4.4806783E7</v>
      </c>
      <c r="P394" s="91" t="str">
        <f t="shared" si="73"/>
        <v>44.81</v>
      </c>
      <c r="Q394" s="36" t="str">
        <f t="shared" si="47"/>
        <v>4.00</v>
      </c>
      <c r="R394" s="19">
        <v>4000000.0</v>
      </c>
      <c r="S394" s="37" t="str">
        <f>SUM(O394+Q394)</f>
        <v>44,806,787</v>
      </c>
      <c r="T394" s="93" t="str">
        <f t="shared" si="74"/>
        <v>45</v>
      </c>
      <c r="U394" s="27" t="str">
        <f t="shared" si="5"/>
        <v>8.93%</v>
      </c>
      <c r="V394" s="88">
        <v>65.0</v>
      </c>
      <c r="W394" s="94" t="str">
        <f t="shared" si="75"/>
        <v>68.93%</v>
      </c>
      <c r="X394" s="30" t="str">
        <f t="shared" si="7"/>
        <v>21.96%</v>
      </c>
      <c r="Y394" s="98"/>
      <c r="Z394" s="31"/>
      <c r="AA394" s="32" t="s">
        <v>1022</v>
      </c>
      <c r="AB394" s="17">
        <v>1.0</v>
      </c>
      <c r="AC394" s="33"/>
    </row>
    <row r="395">
      <c r="A395" s="85" t="s">
        <v>1023</v>
      </c>
      <c r="B395" s="48">
        <v>2012.0</v>
      </c>
      <c r="C395" s="48" t="s">
        <v>37</v>
      </c>
      <c r="D395" s="86">
        <v>31.0</v>
      </c>
      <c r="E395" s="86">
        <v>39.0</v>
      </c>
      <c r="F395" s="87" t="str">
        <f t="shared" si="68"/>
        <v>35.0</v>
      </c>
      <c r="G395" s="88">
        <v>51.0</v>
      </c>
      <c r="H395" s="88">
        <v>50.0</v>
      </c>
      <c r="I395" s="89" t="str">
        <f t="shared" si="69"/>
        <v>1</v>
      </c>
      <c r="J395" s="89" t="str">
        <f t="shared" si="70"/>
        <v>50.5</v>
      </c>
      <c r="K395" s="89" t="str">
        <f t="shared" si="71"/>
        <v>-15.5</v>
      </c>
      <c r="L395" s="99" t="s">
        <v>1024</v>
      </c>
      <c r="M395" s="90">
        <v>2.1052227E7</v>
      </c>
      <c r="N395" s="91" t="str">
        <f t="shared" si="72"/>
        <v>21.05</v>
      </c>
      <c r="O395" s="88">
        <v>4.2345531E7</v>
      </c>
      <c r="P395" s="91" t="str">
        <f t="shared" si="73"/>
        <v>42.35</v>
      </c>
      <c r="Q395" s="36" t="str">
        <f t="shared" si="47"/>
        <v>197.81</v>
      </c>
      <c r="R395" s="95">
        <v>1.97813724E8</v>
      </c>
      <c r="S395" s="90">
        <v>2.40159255E8</v>
      </c>
      <c r="T395" s="93" t="str">
        <f t="shared" si="74"/>
        <v>240</v>
      </c>
      <c r="U395" s="27" t="str">
        <f t="shared" si="5"/>
        <v>82.37%</v>
      </c>
      <c r="V395" s="88">
        <v>65.0</v>
      </c>
      <c r="W395" s="94" t="str">
        <f t="shared" si="75"/>
        <v>369.48%</v>
      </c>
      <c r="X395" s="30" t="str">
        <f t="shared" si="7"/>
        <v>32.39%</v>
      </c>
      <c r="Y395" s="98"/>
      <c r="Z395" s="31"/>
      <c r="AA395" s="32" t="s">
        <v>1025</v>
      </c>
      <c r="AB395" s="17">
        <v>1.0</v>
      </c>
      <c r="AC395" s="33"/>
    </row>
    <row r="396">
      <c r="A396" s="85" t="s">
        <v>1026</v>
      </c>
      <c r="B396" s="48">
        <v>2012.0</v>
      </c>
      <c r="C396" s="48" t="s">
        <v>29</v>
      </c>
      <c r="D396" s="86">
        <v>70.0</v>
      </c>
      <c r="E396" s="86">
        <v>63.0</v>
      </c>
      <c r="F396" s="87" t="str">
        <f t="shared" si="68"/>
        <v>66.5</v>
      </c>
      <c r="G396" s="88">
        <v>79.0</v>
      </c>
      <c r="H396" s="88">
        <v>73.0</v>
      </c>
      <c r="I396" s="89" t="str">
        <f t="shared" si="69"/>
        <v>6</v>
      </c>
      <c r="J396" s="89" t="str">
        <f t="shared" si="70"/>
        <v>76</v>
      </c>
      <c r="K396" s="89" t="str">
        <f t="shared" si="71"/>
        <v>-9.5</v>
      </c>
      <c r="L396" s="86" t="s">
        <v>1027</v>
      </c>
      <c r="M396" s="90">
        <v>2.7281735E7</v>
      </c>
      <c r="N396" s="91" t="str">
        <f t="shared" si="72"/>
        <v>27.28</v>
      </c>
      <c r="O396" s="88">
        <v>1.4880977E8</v>
      </c>
      <c r="P396" s="91" t="str">
        <f t="shared" si="73"/>
        <v>148.81</v>
      </c>
      <c r="Q396" s="36" t="str">
        <f t="shared" si="47"/>
        <v>293.00</v>
      </c>
      <c r="R396" s="95">
        <v>2.93E8</v>
      </c>
      <c r="S396" s="90">
        <v>4.4180977E8</v>
      </c>
      <c r="T396" s="93" t="str">
        <f t="shared" si="74"/>
        <v>442</v>
      </c>
      <c r="U396" s="27" t="str">
        <f t="shared" si="5"/>
        <v>66.32%</v>
      </c>
      <c r="V396" s="88">
        <v>61.0</v>
      </c>
      <c r="W396" s="94" t="str">
        <f t="shared" si="75"/>
        <v>724.28%</v>
      </c>
      <c r="X396" s="30" t="str">
        <f t="shared" si="7"/>
        <v>44.72%</v>
      </c>
      <c r="Y396" s="25"/>
      <c r="Z396" s="96"/>
      <c r="AA396" s="32" t="s">
        <v>1028</v>
      </c>
      <c r="AB396" s="17">
        <v>1.0</v>
      </c>
      <c r="AC396" s="33"/>
    </row>
    <row r="397">
      <c r="A397" s="85" t="s">
        <v>1029</v>
      </c>
      <c r="B397" s="48">
        <v>2012.0</v>
      </c>
      <c r="C397" s="48" t="s">
        <v>29</v>
      </c>
      <c r="D397" s="86">
        <v>61.0</v>
      </c>
      <c r="E397" s="86">
        <v>50.0</v>
      </c>
      <c r="F397" s="87" t="str">
        <f t="shared" si="68"/>
        <v>55.5</v>
      </c>
      <c r="G397" s="88">
        <v>67.0</v>
      </c>
      <c r="H397" s="88">
        <v>62.0</v>
      </c>
      <c r="I397" s="89" t="str">
        <f t="shared" si="69"/>
        <v>5</v>
      </c>
      <c r="J397" s="89" t="str">
        <f t="shared" si="70"/>
        <v>64.5</v>
      </c>
      <c r="K397" s="89" t="str">
        <f t="shared" si="71"/>
        <v>-9</v>
      </c>
      <c r="L397" s="86" t="s">
        <v>939</v>
      </c>
      <c r="M397" s="90">
        <v>1.5210156E7</v>
      </c>
      <c r="N397" s="91" t="str">
        <f t="shared" si="72"/>
        <v>15.21</v>
      </c>
      <c r="O397" s="88">
        <v>8.0070736E7</v>
      </c>
      <c r="P397" s="91" t="str">
        <f t="shared" si="73"/>
        <v>80.07</v>
      </c>
      <c r="Q397" s="36" t="str">
        <f t="shared" si="47"/>
        <v>138.27</v>
      </c>
      <c r="R397" s="95">
        <v>1.38269859E8</v>
      </c>
      <c r="S397" s="90">
        <v>2.18340595E8</v>
      </c>
      <c r="T397" s="93" t="str">
        <f t="shared" si="74"/>
        <v>218</v>
      </c>
      <c r="U397" s="27" t="str">
        <f t="shared" si="5"/>
        <v>63.33%</v>
      </c>
      <c r="V397" s="88">
        <v>60.0</v>
      </c>
      <c r="W397" s="94" t="str">
        <f t="shared" si="75"/>
        <v>363.90%</v>
      </c>
      <c r="X397" s="30" t="str">
        <f t="shared" si="7"/>
        <v>25.35%</v>
      </c>
      <c r="Y397" s="98"/>
      <c r="Z397" s="31"/>
      <c r="AA397" s="32" t="s">
        <v>1030</v>
      </c>
      <c r="AB397" s="17">
        <v>1.0</v>
      </c>
      <c r="AC397" s="33"/>
    </row>
    <row r="398">
      <c r="A398" s="85" t="s">
        <v>1031</v>
      </c>
      <c r="B398" s="48">
        <v>2012.0</v>
      </c>
      <c r="C398" s="48" t="s">
        <v>41</v>
      </c>
      <c r="D398" s="86">
        <v>87.0</v>
      </c>
      <c r="E398" s="86">
        <v>72.0</v>
      </c>
      <c r="F398" s="87" t="str">
        <f t="shared" si="68"/>
        <v>79.5</v>
      </c>
      <c r="G398" s="88">
        <v>72.0</v>
      </c>
      <c r="H398" s="88">
        <v>71.0</v>
      </c>
      <c r="I398" s="89" t="str">
        <f t="shared" si="69"/>
        <v>1</v>
      </c>
      <c r="J398" s="89" t="str">
        <f t="shared" si="70"/>
        <v>71.5</v>
      </c>
      <c r="K398" s="89" t="str">
        <f t="shared" si="71"/>
        <v>8</v>
      </c>
      <c r="L398" s="86" t="s">
        <v>957</v>
      </c>
      <c r="M398" s="90">
        <v>1.408705E7</v>
      </c>
      <c r="N398" s="91" t="str">
        <f t="shared" si="72"/>
        <v>14.09</v>
      </c>
      <c r="O398" s="88">
        <v>5.6003051E7</v>
      </c>
      <c r="P398" s="91" t="str">
        <f t="shared" si="73"/>
        <v>56.00</v>
      </c>
      <c r="Q398" s="36" t="str">
        <f t="shared" si="47"/>
        <v>51.14</v>
      </c>
      <c r="R398" s="95">
        <v>5.1136348E7</v>
      </c>
      <c r="S398" s="90">
        <v>1.07139399E8</v>
      </c>
      <c r="T398" s="93" t="str">
        <f t="shared" si="74"/>
        <v>107</v>
      </c>
      <c r="U398" s="27" t="str">
        <f t="shared" si="5"/>
        <v>47.73%</v>
      </c>
      <c r="V398" s="88">
        <v>60.0</v>
      </c>
      <c r="W398" s="94" t="str">
        <f t="shared" si="75"/>
        <v>178.57%</v>
      </c>
      <c r="X398" s="30" t="str">
        <f t="shared" si="7"/>
        <v>23.48%</v>
      </c>
      <c r="Y398" s="98"/>
      <c r="Z398" s="31"/>
      <c r="AA398" s="32" t="s">
        <v>1032</v>
      </c>
      <c r="AB398" s="17">
        <v>1.0</v>
      </c>
      <c r="AC398" s="33"/>
    </row>
    <row r="399">
      <c r="A399" s="85" t="s">
        <v>1033</v>
      </c>
      <c r="B399" s="48">
        <v>2012.0</v>
      </c>
      <c r="C399" s="113" t="s">
        <v>126</v>
      </c>
      <c r="D399" s="86">
        <v>40.0</v>
      </c>
      <c r="E399" s="86">
        <v>46.0</v>
      </c>
      <c r="F399" s="87" t="str">
        <f t="shared" si="68"/>
        <v>43.0</v>
      </c>
      <c r="G399" s="88">
        <v>58.0</v>
      </c>
      <c r="H399" s="88">
        <v>59.0</v>
      </c>
      <c r="I399" s="89" t="str">
        <f t="shared" si="69"/>
        <v>-1</v>
      </c>
      <c r="J399" s="89" t="str">
        <f t="shared" si="70"/>
        <v>58.5</v>
      </c>
      <c r="K399" s="89" t="str">
        <f t="shared" si="71"/>
        <v>-15.5</v>
      </c>
      <c r="L399" s="86" t="s">
        <v>34</v>
      </c>
      <c r="M399" s="90">
        <v>1.8782154E7</v>
      </c>
      <c r="N399" s="91" t="str">
        <f t="shared" si="72"/>
        <v>18.78</v>
      </c>
      <c r="O399" s="88">
        <v>4.9876377E7</v>
      </c>
      <c r="P399" s="91" t="str">
        <f t="shared" si="73"/>
        <v>49.88</v>
      </c>
      <c r="Q399" s="36" t="str">
        <f t="shared" si="47"/>
        <v>0.49</v>
      </c>
      <c r="R399" s="95">
        <v>489000.0</v>
      </c>
      <c r="S399" s="90">
        <v>5.0365377E7</v>
      </c>
      <c r="T399" s="93" t="str">
        <f t="shared" si="74"/>
        <v>50</v>
      </c>
      <c r="U399" s="27" t="str">
        <f t="shared" si="5"/>
        <v>0.97%</v>
      </c>
      <c r="V399" s="88">
        <v>58.0</v>
      </c>
      <c r="W399" s="94" t="str">
        <f t="shared" si="75"/>
        <v>86.84%</v>
      </c>
      <c r="X399" s="30" t="str">
        <f t="shared" si="7"/>
        <v>32.38%</v>
      </c>
      <c r="Y399" s="98"/>
      <c r="Z399" s="31"/>
      <c r="AA399" s="32" t="s">
        <v>1034</v>
      </c>
      <c r="AB399" s="17">
        <v>1.0</v>
      </c>
      <c r="AC399" s="33"/>
    </row>
    <row r="400">
      <c r="A400" s="85" t="s">
        <v>1035</v>
      </c>
      <c r="B400" s="48">
        <v>2012.0</v>
      </c>
      <c r="C400" s="48" t="s">
        <v>29</v>
      </c>
      <c r="D400" s="86">
        <v>17.0</v>
      </c>
      <c r="E400" s="86">
        <v>32.0</v>
      </c>
      <c r="F400" s="87" t="str">
        <f t="shared" si="68"/>
        <v>24.5</v>
      </c>
      <c r="G400" s="88">
        <v>32.0</v>
      </c>
      <c r="H400" s="88">
        <v>45.0</v>
      </c>
      <c r="I400" s="89" t="str">
        <f t="shared" si="69"/>
        <v>-13</v>
      </c>
      <c r="J400" s="89" t="str">
        <f t="shared" si="70"/>
        <v>38.5</v>
      </c>
      <c r="K400" s="89" t="str">
        <f t="shared" si="71"/>
        <v>-14</v>
      </c>
      <c r="L400" s="86" t="s">
        <v>1036</v>
      </c>
      <c r="M400" s="90">
        <v>2.2115334E7</v>
      </c>
      <c r="N400" s="91" t="str">
        <f t="shared" si="72"/>
        <v>22.12</v>
      </c>
      <c r="O400" s="88">
        <v>5.1774002E7</v>
      </c>
      <c r="P400" s="91" t="str">
        <f t="shared" si="73"/>
        <v>51.77</v>
      </c>
      <c r="Q400" s="36" t="str">
        <f t="shared" si="47"/>
        <v>80.79</v>
      </c>
      <c r="R400" s="95">
        <v>8.0789928E7</v>
      </c>
      <c r="S400" s="90">
        <v>1.3256393E8</v>
      </c>
      <c r="T400" s="93" t="str">
        <f t="shared" si="74"/>
        <v>133</v>
      </c>
      <c r="U400" s="27" t="str">
        <f t="shared" si="5"/>
        <v>60.94%</v>
      </c>
      <c r="V400" s="88">
        <v>57.0</v>
      </c>
      <c r="W400" s="94" t="str">
        <f t="shared" si="75"/>
        <v>232.57%</v>
      </c>
      <c r="X400" s="30" t="str">
        <f t="shared" si="7"/>
        <v>38.80%</v>
      </c>
      <c r="Y400" s="98"/>
      <c r="Z400" s="31"/>
      <c r="AA400" s="32" t="s">
        <v>1037</v>
      </c>
      <c r="AB400" s="17">
        <v>1.0</v>
      </c>
      <c r="AC400" s="33"/>
    </row>
    <row r="401">
      <c r="A401" s="85" t="s">
        <v>1038</v>
      </c>
      <c r="B401" s="48">
        <v>2012.0</v>
      </c>
      <c r="C401" s="48" t="s">
        <v>29</v>
      </c>
      <c r="D401" s="86">
        <v>86.0</v>
      </c>
      <c r="E401" s="86">
        <v>73.0</v>
      </c>
      <c r="F401" s="87" t="str">
        <f t="shared" si="68"/>
        <v>79.5</v>
      </c>
      <c r="G401" s="88">
        <v>60.0</v>
      </c>
      <c r="H401" s="88">
        <v>68.0</v>
      </c>
      <c r="I401" s="89" t="str">
        <f t="shared" si="69"/>
        <v>-8</v>
      </c>
      <c r="J401" s="89" t="str">
        <f t="shared" si="70"/>
        <v>64</v>
      </c>
      <c r="K401" s="89" t="str">
        <f t="shared" si="71"/>
        <v>15.5</v>
      </c>
      <c r="L401" s="86" t="s">
        <v>957</v>
      </c>
      <c r="M401" s="90">
        <v>1.1137734E7</v>
      </c>
      <c r="N401" s="91" t="str">
        <f t="shared" si="72"/>
        <v>11.14</v>
      </c>
      <c r="O401" s="88">
        <v>3.1051126E7</v>
      </c>
      <c r="P401" s="91" t="str">
        <f t="shared" si="73"/>
        <v>31.05</v>
      </c>
      <c r="Q401" s="36" t="str">
        <f t="shared" si="47"/>
        <v>92.00</v>
      </c>
      <c r="R401" s="95">
        <v>9.2002915E7</v>
      </c>
      <c r="S401" s="90">
        <v>1.23054041E8</v>
      </c>
      <c r="T401" s="93" t="str">
        <f t="shared" si="74"/>
        <v>123</v>
      </c>
      <c r="U401" s="27" t="str">
        <f t="shared" si="5"/>
        <v>74.77%</v>
      </c>
      <c r="V401" s="88">
        <v>55.0</v>
      </c>
      <c r="W401" s="94" t="str">
        <f t="shared" si="75"/>
        <v>223.73%</v>
      </c>
      <c r="X401" s="30" t="str">
        <f t="shared" si="7"/>
        <v>20.25%</v>
      </c>
      <c r="Y401" s="98"/>
      <c r="Z401" s="31"/>
      <c r="AA401" s="32" t="s">
        <v>1039</v>
      </c>
      <c r="AB401" s="17">
        <v>1.0</v>
      </c>
      <c r="AC401" s="33"/>
    </row>
    <row r="402">
      <c r="A402" s="100" t="s">
        <v>1040</v>
      </c>
      <c r="B402" s="101">
        <v>2012.0</v>
      </c>
      <c r="C402" s="102" t="s">
        <v>29</v>
      </c>
      <c r="D402" s="103">
        <v>78.0</v>
      </c>
      <c r="E402" s="104">
        <v>59.0</v>
      </c>
      <c r="F402" s="104">
        <v>68.5</v>
      </c>
      <c r="G402" s="105">
        <v>72.0</v>
      </c>
      <c r="H402" s="105">
        <v>82.0</v>
      </c>
      <c r="I402" s="106">
        <v>-10.0</v>
      </c>
      <c r="J402" s="106">
        <v>77.0</v>
      </c>
      <c r="K402" s="106">
        <v>-8.5</v>
      </c>
      <c r="L402" s="44" t="s">
        <v>1041</v>
      </c>
      <c r="M402" s="107">
        <v>6278491.0</v>
      </c>
      <c r="N402" s="108">
        <v>6.0</v>
      </c>
      <c r="O402" s="107">
        <v>1.3414714E7</v>
      </c>
      <c r="P402" s="108">
        <v>13.0</v>
      </c>
      <c r="Q402" s="36" t="str">
        <f t="shared" si="47"/>
        <v>22.21</v>
      </c>
      <c r="R402" s="109">
        <v>2.2211811E7</v>
      </c>
      <c r="S402" s="110">
        <v>3.5626525E7</v>
      </c>
      <c r="T402" s="106">
        <v>36.0</v>
      </c>
      <c r="U402" s="27" t="str">
        <f t="shared" si="5"/>
        <v>62.35%</v>
      </c>
      <c r="V402" s="106">
        <v>50.0</v>
      </c>
      <c r="W402" s="111">
        <v>0.7125</v>
      </c>
      <c r="X402" s="30" t="str">
        <f t="shared" si="7"/>
        <v>12.00%</v>
      </c>
      <c r="Y402" s="112"/>
      <c r="Z402" s="31"/>
      <c r="AA402" s="32" t="s">
        <v>1042</v>
      </c>
      <c r="AB402" s="17">
        <v>1.0</v>
      </c>
      <c r="AC402" s="33"/>
    </row>
    <row r="403">
      <c r="A403" s="85" t="s">
        <v>1043</v>
      </c>
      <c r="B403" s="48">
        <v>2012.0</v>
      </c>
      <c r="C403" s="48" t="s">
        <v>41</v>
      </c>
      <c r="D403" s="86">
        <v>68.0</v>
      </c>
      <c r="E403" s="86">
        <v>62.0</v>
      </c>
      <c r="F403" s="87" t="str">
        <f t="shared" ref="F403:F409" si="76">AVERAGE(D403:E403)</f>
        <v>65.0</v>
      </c>
      <c r="G403" s="88">
        <v>74.0</v>
      </c>
      <c r="H403" s="88">
        <v>70.0</v>
      </c>
      <c r="I403" s="89" t="str">
        <f t="shared" ref="I403:I409" si="77">SUM(G403-H403)</f>
        <v>4</v>
      </c>
      <c r="J403" s="89" t="str">
        <f t="shared" ref="J403:J409" si="78">AVERAGE(G403:H403)</f>
        <v>72</v>
      </c>
      <c r="K403" s="89" t="str">
        <f t="shared" ref="K403:K409" si="79">SUM(F403-J403)</f>
        <v>-7</v>
      </c>
      <c r="L403" s="86" t="s">
        <v>1044</v>
      </c>
      <c r="M403" s="90">
        <v>5.4415205E7</v>
      </c>
      <c r="N403" s="91" t="str">
        <f t="shared" ref="N403:N409" si="80">M403/1000000</f>
        <v>54.42</v>
      </c>
      <c r="O403" s="88">
        <v>2.18815487E8</v>
      </c>
      <c r="P403" s="91" t="str">
        <f t="shared" ref="P403:P409" si="81">O403/1000000</f>
        <v>218.82</v>
      </c>
      <c r="Q403" s="36" t="str">
        <f t="shared" si="47"/>
        <v>330.55</v>
      </c>
      <c r="R403" s="95">
        <v>3.30552828E8</v>
      </c>
      <c r="S403" s="92">
        <v>5.49368315E8</v>
      </c>
      <c r="T403" s="93" t="str">
        <f t="shared" ref="T403:T409" si="82">S403/1000000</f>
        <v>549</v>
      </c>
      <c r="U403" s="27" t="str">
        <f t="shared" si="5"/>
        <v>60.17%</v>
      </c>
      <c r="V403" s="88">
        <v>50.0</v>
      </c>
      <c r="W403" s="94" t="str">
        <f t="shared" ref="W403:W409" si="83">SUM((S403/1000000)/V403)</f>
        <v>1098.74%</v>
      </c>
      <c r="X403" s="30" t="str">
        <f t="shared" si="7"/>
        <v>108.83%</v>
      </c>
      <c r="Y403" s="98"/>
      <c r="Z403" s="31"/>
      <c r="AA403" s="32" t="s">
        <v>1045</v>
      </c>
      <c r="AB403" s="17">
        <v>1.0</v>
      </c>
      <c r="AC403" s="33"/>
    </row>
    <row r="404">
      <c r="A404" s="85" t="s">
        <v>1046</v>
      </c>
      <c r="B404" s="48">
        <v>2012.0</v>
      </c>
      <c r="C404" s="48" t="s">
        <v>37</v>
      </c>
      <c r="D404" s="86">
        <v>44.0</v>
      </c>
      <c r="E404" s="86">
        <v>49.0</v>
      </c>
      <c r="F404" s="87" t="str">
        <f t="shared" si="76"/>
        <v>46.5</v>
      </c>
      <c r="G404" s="88">
        <v>63.0</v>
      </c>
      <c r="H404" s="88">
        <v>69.0</v>
      </c>
      <c r="I404" s="89" t="str">
        <f t="shared" si="77"/>
        <v>-6</v>
      </c>
      <c r="J404" s="89" t="str">
        <f t="shared" si="78"/>
        <v>66</v>
      </c>
      <c r="K404" s="89" t="str">
        <f t="shared" si="79"/>
        <v>-19.5</v>
      </c>
      <c r="L404" s="86" t="s">
        <v>117</v>
      </c>
      <c r="M404" s="90">
        <v>2.151408E7</v>
      </c>
      <c r="N404" s="91" t="str">
        <f t="shared" si="80"/>
        <v>21.51</v>
      </c>
      <c r="O404" s="88">
        <v>5.7011521E7</v>
      </c>
      <c r="P404" s="91" t="str">
        <f t="shared" si="81"/>
        <v>57.01</v>
      </c>
      <c r="Q404" s="36" t="str">
        <f t="shared" si="47"/>
        <v>177.98</v>
      </c>
      <c r="R404" s="95">
        <v>1.77978063E8</v>
      </c>
      <c r="S404" s="90">
        <v>2.34989584E8</v>
      </c>
      <c r="T404" s="93" t="str">
        <f t="shared" si="82"/>
        <v>235</v>
      </c>
      <c r="U404" s="27" t="str">
        <f t="shared" si="5"/>
        <v>75.74%</v>
      </c>
      <c r="V404" s="88">
        <v>50.0</v>
      </c>
      <c r="W404" s="94" t="str">
        <f t="shared" si="83"/>
        <v>469.98%</v>
      </c>
      <c r="X404" s="30" t="str">
        <f t="shared" si="7"/>
        <v>43.03%</v>
      </c>
      <c r="Y404" s="98"/>
      <c r="Z404" s="31"/>
      <c r="AA404" s="32" t="s">
        <v>1047</v>
      </c>
      <c r="AB404" s="17">
        <v>1.0</v>
      </c>
      <c r="AC404" s="33"/>
    </row>
    <row r="405">
      <c r="A405" s="85" t="s">
        <v>1048</v>
      </c>
      <c r="B405" s="48">
        <v>2012.0</v>
      </c>
      <c r="C405" s="48" t="s">
        <v>29</v>
      </c>
      <c r="D405" s="86">
        <v>51.0</v>
      </c>
      <c r="E405" s="86">
        <v>59.0</v>
      </c>
      <c r="F405" s="87" t="str">
        <f t="shared" si="76"/>
        <v>55.0</v>
      </c>
      <c r="G405" s="88">
        <v>55.0</v>
      </c>
      <c r="H405" s="114">
        <v>64.0</v>
      </c>
      <c r="I405" s="89" t="str">
        <f t="shared" si="77"/>
        <v>-9</v>
      </c>
      <c r="J405" s="89" t="str">
        <f t="shared" si="78"/>
        <v>59.5</v>
      </c>
      <c r="K405" s="89" t="str">
        <f t="shared" si="79"/>
        <v>-4.5</v>
      </c>
      <c r="L405" s="86" t="s">
        <v>1049</v>
      </c>
      <c r="M405" s="90">
        <v>1.601691E7</v>
      </c>
      <c r="N405" s="91" t="str">
        <f t="shared" si="80"/>
        <v>16.02</v>
      </c>
      <c r="O405" s="88">
        <v>4.7382068E7</v>
      </c>
      <c r="P405" s="91" t="str">
        <f t="shared" si="81"/>
        <v>47.38</v>
      </c>
      <c r="Q405" s="36" t="str">
        <f t="shared" si="47"/>
        <v>35.58</v>
      </c>
      <c r="R405" s="95">
        <v>3.5584084E7</v>
      </c>
      <c r="S405" s="90">
        <v>8.2966152E7</v>
      </c>
      <c r="T405" s="93" t="str">
        <f t="shared" si="82"/>
        <v>83</v>
      </c>
      <c r="U405" s="27" t="str">
        <f t="shared" si="5"/>
        <v>42.89%</v>
      </c>
      <c r="V405" s="88">
        <v>45.0</v>
      </c>
      <c r="W405" s="94" t="str">
        <f t="shared" si="83"/>
        <v>184.37%</v>
      </c>
      <c r="X405" s="30" t="str">
        <f t="shared" si="7"/>
        <v>35.59%</v>
      </c>
      <c r="Y405" s="98"/>
      <c r="Z405" s="31"/>
      <c r="AA405" s="32" t="s">
        <v>1050</v>
      </c>
      <c r="AB405" s="17">
        <v>1.0</v>
      </c>
      <c r="AC405" s="33"/>
    </row>
    <row r="406">
      <c r="A406" s="85" t="s">
        <v>1051</v>
      </c>
      <c r="B406" s="48">
        <v>2012.0</v>
      </c>
      <c r="C406" s="48" t="s">
        <v>37</v>
      </c>
      <c r="D406" s="86">
        <v>21.0</v>
      </c>
      <c r="E406" s="86">
        <v>45.0</v>
      </c>
      <c r="F406" s="87" t="str">
        <f t="shared" si="76"/>
        <v>33.0</v>
      </c>
      <c r="G406" s="88">
        <v>54.0</v>
      </c>
      <c r="H406" s="88">
        <v>56.0</v>
      </c>
      <c r="I406" s="89" t="str">
        <f t="shared" si="77"/>
        <v>-2</v>
      </c>
      <c r="J406" s="89" t="str">
        <f t="shared" si="78"/>
        <v>55</v>
      </c>
      <c r="K406" s="89" t="str">
        <f t="shared" si="79"/>
        <v>-22</v>
      </c>
      <c r="L406" s="86" t="s">
        <v>939</v>
      </c>
      <c r="M406" s="90">
        <v>4.9514769E7</v>
      </c>
      <c r="N406" s="91" t="str">
        <f t="shared" si="80"/>
        <v>49.51</v>
      </c>
      <c r="O406" s="88">
        <v>1.39854287E8</v>
      </c>
      <c r="P406" s="91" t="str">
        <f t="shared" si="81"/>
        <v>139.85</v>
      </c>
      <c r="Q406" s="36" t="str">
        <f t="shared" si="47"/>
        <v>236.29</v>
      </c>
      <c r="R406" s="95">
        <v>2.36287019E8</v>
      </c>
      <c r="S406" s="90">
        <v>3.76141306E8</v>
      </c>
      <c r="T406" s="93" t="str">
        <f t="shared" si="82"/>
        <v>376</v>
      </c>
      <c r="U406" s="27" t="str">
        <f t="shared" si="5"/>
        <v>62.82%</v>
      </c>
      <c r="V406" s="88">
        <v>45.0</v>
      </c>
      <c r="W406" s="94" t="str">
        <f t="shared" si="83"/>
        <v>835.87%</v>
      </c>
      <c r="X406" s="30" t="str">
        <f t="shared" si="7"/>
        <v>110.03%</v>
      </c>
      <c r="Y406" s="98"/>
      <c r="Z406" s="31"/>
      <c r="AA406" s="32" t="s">
        <v>1052</v>
      </c>
      <c r="AB406" s="17">
        <v>1.0</v>
      </c>
      <c r="AC406" s="33"/>
    </row>
    <row r="407">
      <c r="A407" s="85" t="s">
        <v>1053</v>
      </c>
      <c r="B407" s="48">
        <v>2012.0</v>
      </c>
      <c r="C407" s="48" t="s">
        <v>29</v>
      </c>
      <c r="D407" s="86">
        <v>85.0</v>
      </c>
      <c r="E407" s="86">
        <v>69.0</v>
      </c>
      <c r="F407" s="87" t="str">
        <f t="shared" si="76"/>
        <v>77.0</v>
      </c>
      <c r="G407" s="88">
        <v>82.0</v>
      </c>
      <c r="H407" s="88">
        <v>75.0</v>
      </c>
      <c r="I407" s="89" t="str">
        <f t="shared" si="77"/>
        <v>7</v>
      </c>
      <c r="J407" s="89" t="str">
        <f t="shared" si="78"/>
        <v>78.5</v>
      </c>
      <c r="K407" s="89" t="str">
        <f t="shared" si="79"/>
        <v>-1.5</v>
      </c>
      <c r="L407" s="86" t="s">
        <v>448</v>
      </c>
      <c r="M407" s="90">
        <v>3.6302612E7</v>
      </c>
      <c r="N407" s="91" t="str">
        <f t="shared" si="80"/>
        <v>36.30</v>
      </c>
      <c r="O407" s="88">
        <v>1.38447667E8</v>
      </c>
      <c r="P407" s="91" t="str">
        <f t="shared" si="81"/>
        <v>138.45</v>
      </c>
      <c r="Q407" s="36" t="str">
        <f t="shared" si="47"/>
        <v>63.14</v>
      </c>
      <c r="R407" s="95">
        <v>6.3137661E7</v>
      </c>
      <c r="S407" s="90">
        <v>2.01585328E8</v>
      </c>
      <c r="T407" s="93" t="str">
        <f t="shared" si="82"/>
        <v>202</v>
      </c>
      <c r="U407" s="27" t="str">
        <f t="shared" si="5"/>
        <v>31.32%</v>
      </c>
      <c r="V407" s="88">
        <v>42.0</v>
      </c>
      <c r="W407" s="94" t="str">
        <f t="shared" si="83"/>
        <v>479.97%</v>
      </c>
      <c r="X407" s="30" t="str">
        <f t="shared" si="7"/>
        <v>86.43%</v>
      </c>
      <c r="Y407" s="98"/>
      <c r="Z407" s="31"/>
      <c r="AA407" s="32" t="s">
        <v>1054</v>
      </c>
      <c r="AB407" s="17">
        <v>1.0</v>
      </c>
      <c r="AC407" s="33"/>
    </row>
    <row r="408">
      <c r="A408" s="85" t="s">
        <v>1055</v>
      </c>
      <c r="B408" s="48">
        <v>2012.0</v>
      </c>
      <c r="C408" s="113" t="s">
        <v>41</v>
      </c>
      <c r="D408" s="86">
        <v>32.0</v>
      </c>
      <c r="E408" s="86">
        <v>40.0</v>
      </c>
      <c r="F408" s="87" t="str">
        <f t="shared" si="76"/>
        <v>36.0</v>
      </c>
      <c r="G408" s="88">
        <v>52.0</v>
      </c>
      <c r="H408" s="88">
        <v>62.0</v>
      </c>
      <c r="I408" s="89" t="str">
        <f t="shared" si="77"/>
        <v>-10</v>
      </c>
      <c r="J408" s="89" t="str">
        <f t="shared" si="78"/>
        <v>57</v>
      </c>
      <c r="K408" s="89" t="str">
        <f t="shared" si="79"/>
        <v>-21</v>
      </c>
      <c r="L408" s="86" t="s">
        <v>939</v>
      </c>
      <c r="M408" s="90">
        <v>8001932.0</v>
      </c>
      <c r="N408" s="91" t="str">
        <f t="shared" si="80"/>
        <v>8.00</v>
      </c>
      <c r="O408" s="88">
        <v>1.862E7</v>
      </c>
      <c r="P408" s="91" t="str">
        <f t="shared" si="81"/>
        <v>18.62</v>
      </c>
      <c r="Q408" s="36" t="str">
        <f t="shared" si="47"/>
        <v>27.60</v>
      </c>
      <c r="R408" s="95">
        <v>2.7601189E7</v>
      </c>
      <c r="S408" s="90">
        <v>4.6221189E7</v>
      </c>
      <c r="T408" s="93" t="str">
        <f t="shared" si="82"/>
        <v>46</v>
      </c>
      <c r="U408" s="27" t="str">
        <f t="shared" si="5"/>
        <v>59.72%</v>
      </c>
      <c r="V408" s="88">
        <v>42.0</v>
      </c>
      <c r="W408" s="94" t="str">
        <f t="shared" si="83"/>
        <v>110.05%</v>
      </c>
      <c r="X408" s="30" t="str">
        <f t="shared" si="7"/>
        <v>19.05%</v>
      </c>
      <c r="Y408" s="98"/>
      <c r="Z408" s="31"/>
      <c r="AA408" s="32" t="s">
        <v>1056</v>
      </c>
      <c r="AB408" s="17">
        <v>1.0</v>
      </c>
      <c r="AC408" s="33"/>
    </row>
    <row r="409">
      <c r="A409" s="85" t="s">
        <v>1057</v>
      </c>
      <c r="B409" s="48">
        <v>2012.0</v>
      </c>
      <c r="C409" s="113" t="s">
        <v>29</v>
      </c>
      <c r="D409" s="86">
        <v>74.0</v>
      </c>
      <c r="E409" s="86">
        <v>61.0</v>
      </c>
      <c r="F409" s="87" t="str">
        <f t="shared" si="76"/>
        <v>67.5</v>
      </c>
      <c r="G409" s="88">
        <v>64.0</v>
      </c>
      <c r="H409" s="88">
        <v>59.0</v>
      </c>
      <c r="I409" s="89" t="str">
        <f t="shared" si="77"/>
        <v>5</v>
      </c>
      <c r="J409" s="89" t="str">
        <f t="shared" si="78"/>
        <v>61.5</v>
      </c>
      <c r="K409" s="89" t="str">
        <f t="shared" si="79"/>
        <v>6</v>
      </c>
      <c r="L409" s="86" t="s">
        <v>153</v>
      </c>
      <c r="M409" s="90">
        <v>7760205.0</v>
      </c>
      <c r="N409" s="91" t="str">
        <f t="shared" si="80"/>
        <v>7.76</v>
      </c>
      <c r="O409" s="88">
        <v>2.01573E7</v>
      </c>
      <c r="P409" s="91" t="str">
        <f t="shared" si="81"/>
        <v>20.16</v>
      </c>
      <c r="Q409" s="36" t="str">
        <f t="shared" si="47"/>
        <v>4.56</v>
      </c>
      <c r="R409" s="95">
        <v>4561915.0</v>
      </c>
      <c r="S409" s="90">
        <v>2.4719215E7</v>
      </c>
      <c r="T409" s="93" t="str">
        <f t="shared" si="82"/>
        <v>25</v>
      </c>
      <c r="U409" s="27" t="str">
        <f t="shared" si="5"/>
        <v>18.45%</v>
      </c>
      <c r="V409" s="88">
        <v>40.0</v>
      </c>
      <c r="W409" s="94" t="str">
        <f t="shared" si="83"/>
        <v>61.80%</v>
      </c>
      <c r="X409" s="30" t="str">
        <f t="shared" si="7"/>
        <v>19.40%</v>
      </c>
      <c r="Y409" s="98"/>
      <c r="Z409" s="31"/>
      <c r="AA409" s="32" t="s">
        <v>1058</v>
      </c>
      <c r="AB409" s="17">
        <v>1.0</v>
      </c>
      <c r="AC409" s="33"/>
    </row>
    <row r="410">
      <c r="A410" s="100" t="s">
        <v>1057</v>
      </c>
      <c r="B410" s="101">
        <v>2012.0</v>
      </c>
      <c r="C410" s="102" t="s">
        <v>29</v>
      </c>
      <c r="D410" s="103">
        <v>74.0</v>
      </c>
      <c r="E410" s="104">
        <v>61.0</v>
      </c>
      <c r="F410" s="104">
        <v>67.5</v>
      </c>
      <c r="G410" s="105">
        <v>64.0</v>
      </c>
      <c r="H410" s="105">
        <v>59.0</v>
      </c>
      <c r="I410" s="106">
        <v>5.0</v>
      </c>
      <c r="J410" s="106">
        <v>61.5</v>
      </c>
      <c r="K410" s="106">
        <v>6.0</v>
      </c>
      <c r="L410" s="104" t="s">
        <v>153</v>
      </c>
      <c r="M410" s="107">
        <v>7760205.0</v>
      </c>
      <c r="N410" s="108">
        <v>8.0</v>
      </c>
      <c r="O410" s="107">
        <v>2.01573E7</v>
      </c>
      <c r="P410" s="108">
        <v>20.0</v>
      </c>
      <c r="Q410" s="36" t="str">
        <f t="shared" si="47"/>
        <v>4.56</v>
      </c>
      <c r="R410" s="109">
        <v>4561915.0</v>
      </c>
      <c r="S410" s="110">
        <v>2.4719215E7</v>
      </c>
      <c r="T410" s="106">
        <v>25.0</v>
      </c>
      <c r="U410" s="27" t="str">
        <f t="shared" si="5"/>
        <v>18.45%</v>
      </c>
      <c r="V410" s="106">
        <v>40.0</v>
      </c>
      <c r="W410" s="111">
        <v>0.618</v>
      </c>
      <c r="X410" s="30" t="str">
        <f t="shared" si="7"/>
        <v>20.00%</v>
      </c>
      <c r="Y410" s="112"/>
      <c r="Z410" s="31"/>
      <c r="AA410" s="32" t="s">
        <v>1058</v>
      </c>
      <c r="AB410" s="17">
        <v>1.0</v>
      </c>
      <c r="AC410" s="33"/>
    </row>
    <row r="411">
      <c r="A411" s="85" t="s">
        <v>1059</v>
      </c>
      <c r="B411" s="48">
        <v>2012.0</v>
      </c>
      <c r="C411" s="48" t="s">
        <v>29</v>
      </c>
      <c r="D411" s="86">
        <v>22.0</v>
      </c>
      <c r="E411" s="86">
        <v>41.0</v>
      </c>
      <c r="F411" s="87" t="str">
        <f t="shared" ref="F411:F412" si="84">AVERAGE(D411:E411)</f>
        <v>31.5</v>
      </c>
      <c r="G411" s="88">
        <v>48.0</v>
      </c>
      <c r="H411" s="88">
        <v>49.0</v>
      </c>
      <c r="I411" s="89" t="str">
        <f t="shared" ref="I411:I412" si="85">SUM(G411-H411)</f>
        <v>-1</v>
      </c>
      <c r="J411" s="89" t="str">
        <f t="shared" ref="J411:J412" si="86">AVERAGE(G411:H411)</f>
        <v>48.5</v>
      </c>
      <c r="K411" s="89" t="str">
        <f t="shared" ref="K411:K412" si="87">SUM(F411-J411)</f>
        <v>-17</v>
      </c>
      <c r="L411" s="86" t="s">
        <v>493</v>
      </c>
      <c r="M411" s="90">
        <v>1.0547068E7</v>
      </c>
      <c r="N411" s="91" t="str">
        <f t="shared" ref="N411:N412" si="88">M411/1000000</f>
        <v>10.55</v>
      </c>
      <c r="O411" s="88">
        <v>4.1152203E7</v>
      </c>
      <c r="P411" s="91" t="str">
        <f t="shared" ref="P411:P412" si="89">O411/1000000</f>
        <v>41.15</v>
      </c>
      <c r="Q411" s="36" t="str">
        <f t="shared" si="47"/>
        <v>43.23</v>
      </c>
      <c r="R411" s="95">
        <v>4.3231799E7</v>
      </c>
      <c r="S411" s="90">
        <v>8.4384002E7</v>
      </c>
      <c r="T411" s="93" t="str">
        <f t="shared" ref="T411:T412" si="90">S411/1000000</f>
        <v>84</v>
      </c>
      <c r="U411" s="27" t="str">
        <f t="shared" si="5"/>
        <v>51.23%</v>
      </c>
      <c r="V411" s="88">
        <v>40.0</v>
      </c>
      <c r="W411" s="94" t="str">
        <f t="shared" ref="W411:W412" si="91">SUM((S411/1000000)/V411)</f>
        <v>210.96%</v>
      </c>
      <c r="X411" s="30" t="str">
        <f t="shared" si="7"/>
        <v>26.37%</v>
      </c>
      <c r="Y411" s="98"/>
      <c r="Z411" s="31"/>
      <c r="AA411" s="32" t="s">
        <v>1060</v>
      </c>
      <c r="AB411" s="17">
        <v>1.0</v>
      </c>
      <c r="AC411" s="33"/>
    </row>
    <row r="412">
      <c r="A412" s="85" t="s">
        <v>1061</v>
      </c>
      <c r="B412" s="48">
        <v>2012.0</v>
      </c>
      <c r="C412" s="48" t="s">
        <v>126</v>
      </c>
      <c r="D412" s="86">
        <v>93.0</v>
      </c>
      <c r="E412" s="86">
        <v>95.0</v>
      </c>
      <c r="F412" s="87" t="str">
        <f t="shared" si="84"/>
        <v>94.0</v>
      </c>
      <c r="G412" s="88">
        <v>80.0</v>
      </c>
      <c r="H412" s="88">
        <v>66.0</v>
      </c>
      <c r="I412" s="89" t="str">
        <f t="shared" si="85"/>
        <v>14</v>
      </c>
      <c r="J412" s="89" t="str">
        <f t="shared" si="86"/>
        <v>73</v>
      </c>
      <c r="K412" s="89" t="str">
        <f t="shared" si="87"/>
        <v>21</v>
      </c>
      <c r="L412" s="86" t="s">
        <v>1062</v>
      </c>
      <c r="M412" s="90">
        <v>417150.0</v>
      </c>
      <c r="N412" s="91" t="str">
        <f t="shared" si="88"/>
        <v>0.42</v>
      </c>
      <c r="O412" s="88">
        <v>9.5720716E7</v>
      </c>
      <c r="P412" s="91" t="str">
        <f t="shared" si="89"/>
        <v>95.72</v>
      </c>
      <c r="Q412" s="36" t="str">
        <f t="shared" si="47"/>
        <v>37.10</v>
      </c>
      <c r="R412" s="95">
        <v>3.71E7</v>
      </c>
      <c r="S412" s="90">
        <v>1.32820716E8</v>
      </c>
      <c r="T412" s="93" t="str">
        <f t="shared" si="90"/>
        <v>133</v>
      </c>
      <c r="U412" s="27" t="str">
        <f t="shared" si="5"/>
        <v>27.93%</v>
      </c>
      <c r="V412" s="88">
        <v>40.0</v>
      </c>
      <c r="W412" s="94" t="str">
        <f t="shared" si="91"/>
        <v>332.05%</v>
      </c>
      <c r="X412" s="30" t="str">
        <f t="shared" si="7"/>
        <v>1.04%</v>
      </c>
      <c r="Y412" s="98"/>
      <c r="Z412" s="31"/>
      <c r="AA412" s="32" t="s">
        <v>1063</v>
      </c>
      <c r="AB412" s="17">
        <v>1.0</v>
      </c>
      <c r="AC412" s="33"/>
    </row>
    <row r="413">
      <c r="A413" s="100" t="s">
        <v>1064</v>
      </c>
      <c r="B413" s="101">
        <v>2012.0</v>
      </c>
      <c r="C413" s="102" t="s">
        <v>41</v>
      </c>
      <c r="D413" s="103">
        <v>38.0</v>
      </c>
      <c r="E413" s="104">
        <v>50.0</v>
      </c>
      <c r="F413" s="104">
        <v>44.0</v>
      </c>
      <c r="G413" s="105">
        <v>40.0</v>
      </c>
      <c r="H413" s="105">
        <v>66.0</v>
      </c>
      <c r="I413" s="106">
        <v>-26.0</v>
      </c>
      <c r="J413" s="106">
        <v>53.0</v>
      </c>
      <c r="K413" s="106">
        <v>-9.0</v>
      </c>
      <c r="L413" s="104" t="s">
        <v>117</v>
      </c>
      <c r="M413" s="107">
        <v>5290629.0</v>
      </c>
      <c r="N413" s="108">
        <v>5.0</v>
      </c>
      <c r="O413" s="107">
        <v>3.7134215E7</v>
      </c>
      <c r="P413" s="108">
        <v>37.0</v>
      </c>
      <c r="Q413" s="36" t="str">
        <f t="shared" si="47"/>
        <v>4.73</v>
      </c>
      <c r="R413" s="109">
        <v>4726399.0</v>
      </c>
      <c r="S413" s="110">
        <v>4.1860614E7</v>
      </c>
      <c r="T413" s="106">
        <v>42.0</v>
      </c>
      <c r="U413" s="27" t="str">
        <f t="shared" si="5"/>
        <v>11.29%</v>
      </c>
      <c r="V413" s="106">
        <v>40.0</v>
      </c>
      <c r="W413" s="111">
        <v>1.0465</v>
      </c>
      <c r="X413" s="30" t="str">
        <f t="shared" si="7"/>
        <v>12.50%</v>
      </c>
      <c r="Y413" s="112"/>
      <c r="Z413" s="31"/>
      <c r="AA413" s="32" t="s">
        <v>1065</v>
      </c>
      <c r="AB413" s="17">
        <v>1.0</v>
      </c>
      <c r="AC413" s="33"/>
    </row>
    <row r="414">
      <c r="A414" s="85" t="s">
        <v>1066</v>
      </c>
      <c r="B414" s="48">
        <v>2012.0</v>
      </c>
      <c r="C414" s="44" t="s">
        <v>86</v>
      </c>
      <c r="D414" s="86">
        <v>87.0</v>
      </c>
      <c r="E414" s="86">
        <v>74.0</v>
      </c>
      <c r="F414" s="87" t="str">
        <f>AVERAGE(D414:E414)</f>
        <v>80.5</v>
      </c>
      <c r="G414" s="88">
        <v>70.0</v>
      </c>
      <c r="H414" s="88">
        <v>73.0</v>
      </c>
      <c r="I414" s="89" t="str">
        <f>SUM(G414-H414)</f>
        <v>-3</v>
      </c>
      <c r="J414" s="89" t="str">
        <f>AVERAGE(G414:H414)</f>
        <v>71.5</v>
      </c>
      <c r="K414" s="89" t="str">
        <f>SUM(F414-J414)</f>
        <v>9</v>
      </c>
      <c r="L414" s="86" t="s">
        <v>990</v>
      </c>
      <c r="M414" s="90">
        <v>1.1412213E7</v>
      </c>
      <c r="N414" s="91" t="str">
        <f>M414/1000000</f>
        <v>11.41</v>
      </c>
      <c r="O414" s="88">
        <v>3.5291068E7</v>
      </c>
      <c r="P414" s="91" t="str">
        <f>O414/1000000</f>
        <v>35.29</v>
      </c>
      <c r="Q414" s="36" t="str">
        <f t="shared" si="47"/>
        <v>46.20</v>
      </c>
      <c r="R414" s="95">
        <v>4.62E7</v>
      </c>
      <c r="S414" s="90">
        <v>8.1491068E7</v>
      </c>
      <c r="T414" s="93" t="str">
        <f>S414/1000000</f>
        <v>81</v>
      </c>
      <c r="U414" s="27" t="str">
        <f t="shared" si="5"/>
        <v>56.69%</v>
      </c>
      <c r="V414" s="88">
        <v>39.0</v>
      </c>
      <c r="W414" s="94" t="str">
        <f>SUM((S414/1000000)/V414)</f>
        <v>208.95%</v>
      </c>
      <c r="X414" s="30" t="str">
        <f t="shared" si="7"/>
        <v>29.26%</v>
      </c>
      <c r="Y414" s="98"/>
      <c r="Z414" s="31"/>
      <c r="AA414" s="32" t="s">
        <v>1067</v>
      </c>
      <c r="AB414" s="17">
        <v>1.0</v>
      </c>
      <c r="AC414" s="33"/>
    </row>
    <row r="415">
      <c r="A415" s="100" t="s">
        <v>1068</v>
      </c>
      <c r="B415" s="101">
        <v>2012.0</v>
      </c>
      <c r="C415" s="102" t="s">
        <v>41</v>
      </c>
      <c r="D415" s="103">
        <v>76.0</v>
      </c>
      <c r="E415" s="104">
        <v>66.0</v>
      </c>
      <c r="F415" s="104">
        <v>71.0</v>
      </c>
      <c r="G415" s="105">
        <v>60.0</v>
      </c>
      <c r="H415" s="105">
        <v>68.0</v>
      </c>
      <c r="I415" s="106">
        <v>-8.0</v>
      </c>
      <c r="J415" s="106">
        <v>64.0</v>
      </c>
      <c r="K415" s="106">
        <v>7.0</v>
      </c>
      <c r="L415" s="104" t="s">
        <v>939</v>
      </c>
      <c r="M415" s="107">
        <v>6030164.0</v>
      </c>
      <c r="N415" s="108">
        <v>6.0</v>
      </c>
      <c r="O415" s="107">
        <v>2.0275446E7</v>
      </c>
      <c r="P415" s="108">
        <v>20.0</v>
      </c>
      <c r="Q415" s="36" t="str">
        <f t="shared" si="47"/>
        <v>10.81</v>
      </c>
      <c r="R415" s="109">
        <v>1.0808153E7</v>
      </c>
      <c r="S415" s="110">
        <v>3.1083599E7</v>
      </c>
      <c r="T415" s="106">
        <v>31.0</v>
      </c>
      <c r="U415" s="27" t="str">
        <f t="shared" si="5"/>
        <v>34.77%</v>
      </c>
      <c r="V415" s="106">
        <v>35.0</v>
      </c>
      <c r="W415" s="111">
        <v>0.8881</v>
      </c>
      <c r="X415" s="30" t="str">
        <f t="shared" si="7"/>
        <v>17.14%</v>
      </c>
      <c r="Y415" s="112"/>
      <c r="Z415" s="31"/>
      <c r="AA415" s="32" t="s">
        <v>1069</v>
      </c>
      <c r="AB415" s="17">
        <v>1.0</v>
      </c>
      <c r="AC415" s="33"/>
    </row>
    <row r="416">
      <c r="A416" s="85" t="s">
        <v>1068</v>
      </c>
      <c r="B416" s="48">
        <v>2012.0</v>
      </c>
      <c r="C416" s="113" t="s">
        <v>41</v>
      </c>
      <c r="D416" s="86">
        <v>76.0</v>
      </c>
      <c r="E416" s="86">
        <v>66.0</v>
      </c>
      <c r="F416" s="87" t="str">
        <f t="shared" ref="F416:F419" si="92">AVERAGE(D416:E416)</f>
        <v>71.0</v>
      </c>
      <c r="G416" s="88">
        <v>60.0</v>
      </c>
      <c r="H416" s="88">
        <v>68.0</v>
      </c>
      <c r="I416" s="89" t="str">
        <f t="shared" ref="I416:I419" si="93">SUM(G416-H416)</f>
        <v>-8</v>
      </c>
      <c r="J416" s="89" t="str">
        <f t="shared" ref="J416:J419" si="94">AVERAGE(G416:H416)</f>
        <v>64</v>
      </c>
      <c r="K416" s="89" t="str">
        <f t="shared" ref="K416:K419" si="95">SUM(F416-J416)</f>
        <v>7</v>
      </c>
      <c r="L416" s="86" t="s">
        <v>939</v>
      </c>
      <c r="M416" s="90">
        <v>6030164.0</v>
      </c>
      <c r="N416" s="91" t="str">
        <f t="shared" ref="N416:N419" si="96">M416/1000000</f>
        <v>6.03</v>
      </c>
      <c r="O416" s="88">
        <v>2.0275446E7</v>
      </c>
      <c r="P416" s="91" t="str">
        <f t="shared" ref="P416:P419" si="97">O416/1000000</f>
        <v>20.28</v>
      </c>
      <c r="Q416" s="36" t="str">
        <f t="shared" si="47"/>
        <v>10.81</v>
      </c>
      <c r="R416" s="95">
        <v>1.0808153E7</v>
      </c>
      <c r="S416" s="90">
        <v>3.1083599E7</v>
      </c>
      <c r="T416" s="93" t="str">
        <f t="shared" ref="T416:T419" si="98">S416/1000000</f>
        <v>31</v>
      </c>
      <c r="U416" s="27" t="str">
        <f t="shared" si="5"/>
        <v>34.77%</v>
      </c>
      <c r="V416" s="88">
        <v>35.0</v>
      </c>
      <c r="W416" s="94" t="str">
        <f t="shared" ref="W416:W419" si="99">SUM((S416/1000000)/V416)</f>
        <v>88.81%</v>
      </c>
      <c r="X416" s="30" t="str">
        <f t="shared" si="7"/>
        <v>17.23%</v>
      </c>
      <c r="Y416" s="98"/>
      <c r="Z416" s="31"/>
      <c r="AA416" s="32" t="s">
        <v>1069</v>
      </c>
      <c r="AB416" s="17">
        <v>1.0</v>
      </c>
      <c r="AC416" s="33"/>
    </row>
    <row r="417">
      <c r="A417" s="85" t="s">
        <v>1070</v>
      </c>
      <c r="B417" s="48">
        <v>2012.0</v>
      </c>
      <c r="C417" s="48" t="s">
        <v>37</v>
      </c>
      <c r="D417" s="86">
        <v>51.0</v>
      </c>
      <c r="E417" s="86">
        <v>59.0</v>
      </c>
      <c r="F417" s="87" t="str">
        <f t="shared" si="92"/>
        <v>55.0</v>
      </c>
      <c r="G417" s="88">
        <v>51.0</v>
      </c>
      <c r="H417" s="88">
        <v>59.0</v>
      </c>
      <c r="I417" s="89" t="str">
        <f t="shared" si="93"/>
        <v>-8</v>
      </c>
      <c r="J417" s="89" t="str">
        <f t="shared" si="94"/>
        <v>55</v>
      </c>
      <c r="K417" s="89" t="str">
        <f t="shared" si="95"/>
        <v>0</v>
      </c>
      <c r="L417" s="86" t="s">
        <v>117</v>
      </c>
      <c r="M417" s="90">
        <v>1.1579175E7</v>
      </c>
      <c r="N417" s="91" t="str">
        <f t="shared" si="96"/>
        <v>11.58</v>
      </c>
      <c r="O417" s="88">
        <v>6.7544505E7</v>
      </c>
      <c r="P417" s="91" t="str">
        <f t="shared" si="97"/>
        <v>67.54</v>
      </c>
      <c r="Q417" s="36" t="str">
        <f t="shared" si="47"/>
        <v>20.51</v>
      </c>
      <c r="R417" s="95">
        <v>2.0514281E7</v>
      </c>
      <c r="S417" s="90">
        <v>8.8058786E7</v>
      </c>
      <c r="T417" s="93" t="str">
        <f t="shared" si="98"/>
        <v>88</v>
      </c>
      <c r="U417" s="27" t="str">
        <f t="shared" si="5"/>
        <v>23.30%</v>
      </c>
      <c r="V417" s="88">
        <v>35.0</v>
      </c>
      <c r="W417" s="94" t="str">
        <f t="shared" si="99"/>
        <v>251.60%</v>
      </c>
      <c r="X417" s="30" t="str">
        <f t="shared" si="7"/>
        <v>33.08%</v>
      </c>
      <c r="Y417" s="98"/>
      <c r="Z417" s="31"/>
      <c r="AA417" s="32" t="s">
        <v>1071</v>
      </c>
      <c r="AB417" s="17">
        <v>1.0</v>
      </c>
      <c r="AC417" s="33"/>
    </row>
    <row r="418">
      <c r="A418" s="85" t="s">
        <v>1072</v>
      </c>
      <c r="B418" s="48">
        <v>2012.0</v>
      </c>
      <c r="C418" s="48" t="s">
        <v>37</v>
      </c>
      <c r="D418" s="86">
        <v>42.0</v>
      </c>
      <c r="E418" s="86">
        <v>43.0</v>
      </c>
      <c r="F418" s="87" t="str">
        <f t="shared" si="92"/>
        <v>42.5</v>
      </c>
      <c r="G418" s="88">
        <v>69.0</v>
      </c>
      <c r="H418" s="88">
        <v>46.0</v>
      </c>
      <c r="I418" s="89" t="str">
        <f t="shared" si="93"/>
        <v>23</v>
      </c>
      <c r="J418" s="89" t="str">
        <f t="shared" si="94"/>
        <v>57.5</v>
      </c>
      <c r="K418" s="89" t="str">
        <f t="shared" si="95"/>
        <v>-15</v>
      </c>
      <c r="L418" s="86" t="s">
        <v>1073</v>
      </c>
      <c r="M418" s="90">
        <v>1.1731708E7</v>
      </c>
      <c r="N418" s="91" t="str">
        <f t="shared" si="96"/>
        <v>11.73</v>
      </c>
      <c r="O418" s="88">
        <v>3.5074677E7</v>
      </c>
      <c r="P418" s="91" t="str">
        <f t="shared" si="97"/>
        <v>35.07</v>
      </c>
      <c r="Q418" s="36" t="str">
        <f t="shared" si="47"/>
        <v>105.40</v>
      </c>
      <c r="R418" s="95">
        <v>1.05396069E8</v>
      </c>
      <c r="S418" s="90">
        <v>1.40470746E8</v>
      </c>
      <c r="T418" s="93" t="str">
        <f t="shared" si="98"/>
        <v>140</v>
      </c>
      <c r="U418" s="27" t="str">
        <f t="shared" si="5"/>
        <v>75.03%</v>
      </c>
      <c r="V418" s="88">
        <v>33.0</v>
      </c>
      <c r="W418" s="94" t="str">
        <f t="shared" si="99"/>
        <v>425.67%</v>
      </c>
      <c r="X418" s="30" t="str">
        <f t="shared" si="7"/>
        <v>35.55%</v>
      </c>
      <c r="Y418" s="98"/>
      <c r="Z418" s="31"/>
      <c r="AA418" s="32" t="s">
        <v>1074</v>
      </c>
      <c r="AB418" s="17">
        <v>1.0</v>
      </c>
      <c r="AC418" s="33"/>
    </row>
    <row r="419">
      <c r="A419" s="85" t="s">
        <v>1075</v>
      </c>
      <c r="B419" s="48">
        <v>2012.0</v>
      </c>
      <c r="C419" s="113" t="s">
        <v>41</v>
      </c>
      <c r="D419" s="86">
        <v>85.0</v>
      </c>
      <c r="E419" s="86">
        <v>86.0</v>
      </c>
      <c r="F419" s="87" t="str">
        <f t="shared" si="92"/>
        <v>85.5</v>
      </c>
      <c r="G419" s="88">
        <v>59.0</v>
      </c>
      <c r="H419" s="88">
        <v>69.0</v>
      </c>
      <c r="I419" s="89" t="str">
        <f t="shared" si="93"/>
        <v>-10</v>
      </c>
      <c r="J419" s="89" t="str">
        <f t="shared" si="94"/>
        <v>64</v>
      </c>
      <c r="K419" s="89" t="str">
        <f t="shared" si="95"/>
        <v>21.5</v>
      </c>
      <c r="L419" s="86" t="s">
        <v>89</v>
      </c>
      <c r="M419" s="90">
        <v>736311.0</v>
      </c>
      <c r="N419" s="91" t="str">
        <f t="shared" si="96"/>
        <v>0.74</v>
      </c>
      <c r="O419" s="88">
        <v>1.6377274E7</v>
      </c>
      <c r="P419" s="91" t="str">
        <f t="shared" si="97"/>
        <v>16.38</v>
      </c>
      <c r="Q419" s="36" t="str">
        <f t="shared" si="47"/>
        <v>11.88</v>
      </c>
      <c r="R419" s="95">
        <v>1.1880786E7</v>
      </c>
      <c r="S419" s="90">
        <v>2.825806E7</v>
      </c>
      <c r="T419" s="93" t="str">
        <f t="shared" si="98"/>
        <v>28</v>
      </c>
      <c r="U419" s="27" t="str">
        <f t="shared" si="5"/>
        <v>42.04%</v>
      </c>
      <c r="V419" s="88">
        <v>32.0</v>
      </c>
      <c r="W419" s="94" t="str">
        <f t="shared" si="99"/>
        <v>88.31%</v>
      </c>
      <c r="X419" s="30" t="str">
        <f t="shared" si="7"/>
        <v>2.30%</v>
      </c>
      <c r="Y419" s="98"/>
      <c r="Z419" s="31"/>
      <c r="AA419" s="32" t="s">
        <v>1076</v>
      </c>
      <c r="AB419" s="17">
        <v>1.0</v>
      </c>
      <c r="AC419" s="33"/>
    </row>
    <row r="420">
      <c r="A420" s="100" t="s">
        <v>1075</v>
      </c>
      <c r="B420" s="101">
        <v>2012.0</v>
      </c>
      <c r="C420" s="102" t="s">
        <v>41</v>
      </c>
      <c r="D420" s="103">
        <v>85.0</v>
      </c>
      <c r="E420" s="104">
        <v>86.0</v>
      </c>
      <c r="F420" s="104">
        <v>85.5</v>
      </c>
      <c r="G420" s="105">
        <v>59.0</v>
      </c>
      <c r="H420" s="105">
        <v>69.0</v>
      </c>
      <c r="I420" s="106">
        <v>-10.0</v>
      </c>
      <c r="J420" s="106">
        <v>64.0</v>
      </c>
      <c r="K420" s="106">
        <v>21.5</v>
      </c>
      <c r="L420" s="104" t="s">
        <v>89</v>
      </c>
      <c r="M420" s="107">
        <v>736311.0</v>
      </c>
      <c r="N420" s="108">
        <v>1.0</v>
      </c>
      <c r="O420" s="107">
        <v>1.6377274E7</v>
      </c>
      <c r="P420" s="108">
        <v>16.0</v>
      </c>
      <c r="Q420" s="36" t="str">
        <f t="shared" si="47"/>
        <v>11.88</v>
      </c>
      <c r="R420" s="109">
        <v>1.1880786E7</v>
      </c>
      <c r="S420" s="110">
        <v>2.825806E7</v>
      </c>
      <c r="T420" s="106">
        <v>28.0</v>
      </c>
      <c r="U420" s="27" t="str">
        <f t="shared" si="5"/>
        <v>42.04%</v>
      </c>
      <c r="V420" s="106">
        <v>32.0</v>
      </c>
      <c r="W420" s="111">
        <v>0.8831</v>
      </c>
      <c r="X420" s="30" t="str">
        <f t="shared" si="7"/>
        <v>3.13%</v>
      </c>
      <c r="Y420" s="112"/>
      <c r="Z420" s="31"/>
      <c r="AA420" s="32" t="s">
        <v>1076</v>
      </c>
      <c r="AB420" s="17">
        <v>1.0</v>
      </c>
      <c r="AC420" s="33"/>
    </row>
    <row r="421">
      <c r="A421" s="85" t="s">
        <v>1077</v>
      </c>
      <c r="B421" s="48">
        <v>2012.0</v>
      </c>
      <c r="C421" s="48" t="s">
        <v>29</v>
      </c>
      <c r="D421" s="86">
        <v>63.0</v>
      </c>
      <c r="E421" s="86">
        <v>63.0</v>
      </c>
      <c r="F421" s="87" t="str">
        <f t="shared" ref="F421:F1016" si="100">AVERAGE(D421:E421)</f>
        <v>63.0</v>
      </c>
      <c r="G421" s="88">
        <v>51.0</v>
      </c>
      <c r="H421" s="88">
        <v>65.0</v>
      </c>
      <c r="I421" s="89" t="str">
        <f t="shared" ref="I421:I1016" si="101">SUM(G421-H421)</f>
        <v>-14</v>
      </c>
      <c r="J421" s="89" t="str">
        <f t="shared" ref="J421:J1016" si="102">AVERAGE(G421:H421)</f>
        <v>58</v>
      </c>
      <c r="K421" s="89" t="str">
        <f t="shared" ref="K421:K1016" si="103">SUM(F421-J421)</f>
        <v>5</v>
      </c>
      <c r="L421" s="86" t="s">
        <v>89</v>
      </c>
      <c r="M421" s="90">
        <v>320690.0</v>
      </c>
      <c r="N421" s="91" t="str">
        <f t="shared" ref="N421:N458" si="104">M421/1000000</f>
        <v>0.32</v>
      </c>
      <c r="O421" s="88">
        <v>1.2816367E7</v>
      </c>
      <c r="P421" s="91" t="str">
        <f t="shared" ref="P421:P458" si="105">O421/1000000</f>
        <v>12.82</v>
      </c>
      <c r="Q421" s="36" t="str">
        <f t="shared" si="47"/>
        <v>56.11</v>
      </c>
      <c r="R421" s="95">
        <v>5.6112783E7</v>
      </c>
      <c r="S421" s="90">
        <v>6.892915E7</v>
      </c>
      <c r="T421" s="93" t="str">
        <f t="shared" ref="T421:T458" si="106">S421/1000000</f>
        <v>69</v>
      </c>
      <c r="U421" s="27" t="str">
        <f t="shared" si="5"/>
        <v>81.41%</v>
      </c>
      <c r="V421" s="88">
        <v>31.0</v>
      </c>
      <c r="W421" s="94" t="str">
        <f t="shared" ref="W421:W458" si="107">SUM((S421/1000000)/V421)</f>
        <v>222.35%</v>
      </c>
      <c r="X421" s="30" t="str">
        <f t="shared" si="7"/>
        <v>1.03%</v>
      </c>
      <c r="Y421" s="98"/>
      <c r="Z421" s="31"/>
      <c r="AA421" s="32" t="s">
        <v>1078</v>
      </c>
      <c r="AB421" s="17">
        <v>1.0</v>
      </c>
      <c r="AC421" s="33"/>
    </row>
    <row r="422">
      <c r="A422" s="85" t="s">
        <v>1079</v>
      </c>
      <c r="B422" s="48">
        <v>2012.0</v>
      </c>
      <c r="C422" s="48" t="s">
        <v>41</v>
      </c>
      <c r="D422" s="86">
        <v>78.0</v>
      </c>
      <c r="E422" s="86">
        <v>76.0</v>
      </c>
      <c r="F422" s="87" t="str">
        <f t="shared" si="100"/>
        <v>77.0</v>
      </c>
      <c r="G422" s="88">
        <v>75.0</v>
      </c>
      <c r="H422" s="88">
        <v>72.0</v>
      </c>
      <c r="I422" s="89" t="str">
        <f t="shared" si="101"/>
        <v>3</v>
      </c>
      <c r="J422" s="89" t="str">
        <f t="shared" si="102"/>
        <v>73.5</v>
      </c>
      <c r="K422" s="89" t="str">
        <f t="shared" si="103"/>
        <v>3.5</v>
      </c>
      <c r="L422" s="86" t="s">
        <v>111</v>
      </c>
      <c r="M422" s="90">
        <v>2.4900566E7</v>
      </c>
      <c r="N422" s="91" t="str">
        <f t="shared" si="104"/>
        <v>24.90</v>
      </c>
      <c r="O422" s="88">
        <v>9.3772375E7</v>
      </c>
      <c r="P422" s="91" t="str">
        <f t="shared" si="105"/>
        <v>93.77</v>
      </c>
      <c r="Q422" s="36" t="str">
        <f t="shared" si="47"/>
        <v>68.00</v>
      </c>
      <c r="R422" s="95">
        <v>6.8E7</v>
      </c>
      <c r="S422" s="92">
        <v>1.61772375E8</v>
      </c>
      <c r="T422" s="93" t="str">
        <f t="shared" si="106"/>
        <v>162</v>
      </c>
      <c r="U422" s="27" t="str">
        <f t="shared" si="5"/>
        <v>42.03%</v>
      </c>
      <c r="V422" s="88">
        <v>31.0</v>
      </c>
      <c r="W422" s="94" t="str">
        <f t="shared" si="107"/>
        <v>521.85%</v>
      </c>
      <c r="X422" s="30" t="str">
        <f t="shared" si="7"/>
        <v>80.32%</v>
      </c>
      <c r="Y422" s="98"/>
      <c r="Z422" s="31"/>
      <c r="AA422" s="32" t="s">
        <v>1080</v>
      </c>
      <c r="AB422" s="17">
        <v>1.0</v>
      </c>
      <c r="AC422" s="33"/>
    </row>
    <row r="423">
      <c r="A423" s="85" t="s">
        <v>1081</v>
      </c>
      <c r="B423" s="48">
        <v>2012.0</v>
      </c>
      <c r="C423" s="48" t="s">
        <v>29</v>
      </c>
      <c r="D423" s="86">
        <v>52.0</v>
      </c>
      <c r="E423" s="86">
        <v>56.0</v>
      </c>
      <c r="F423" s="87" t="str">
        <f t="shared" si="100"/>
        <v>54.0</v>
      </c>
      <c r="G423" s="88">
        <v>49.0</v>
      </c>
      <c r="H423" s="88">
        <v>59.0</v>
      </c>
      <c r="I423" s="89" t="str">
        <f t="shared" si="101"/>
        <v>-10</v>
      </c>
      <c r="J423" s="89" t="str">
        <f t="shared" si="102"/>
        <v>54</v>
      </c>
      <c r="K423" s="89" t="str">
        <f t="shared" si="103"/>
        <v>0</v>
      </c>
      <c r="L423" s="86" t="s">
        <v>117</v>
      </c>
      <c r="M423" s="90">
        <v>1.7010125E7</v>
      </c>
      <c r="N423" s="91" t="str">
        <f t="shared" si="104"/>
        <v>17.01</v>
      </c>
      <c r="O423" s="88">
        <v>4.4338224E7</v>
      </c>
      <c r="P423" s="91" t="str">
        <f t="shared" si="105"/>
        <v>44.34</v>
      </c>
      <c r="Q423" s="36" t="str">
        <f t="shared" si="47"/>
        <v>10.48</v>
      </c>
      <c r="R423" s="95">
        <v>1.0481077E7</v>
      </c>
      <c r="S423" s="90">
        <v>5.4819301E7</v>
      </c>
      <c r="T423" s="93" t="str">
        <f t="shared" si="106"/>
        <v>55</v>
      </c>
      <c r="U423" s="27" t="str">
        <f t="shared" si="5"/>
        <v>19.12%</v>
      </c>
      <c r="V423" s="88">
        <v>30.0</v>
      </c>
      <c r="W423" s="94" t="str">
        <f t="shared" si="107"/>
        <v>182.73%</v>
      </c>
      <c r="X423" s="30" t="str">
        <f t="shared" si="7"/>
        <v>56.70%</v>
      </c>
      <c r="Y423" s="98"/>
      <c r="Z423" s="31"/>
      <c r="AA423" s="32" t="s">
        <v>1082</v>
      </c>
      <c r="AB423" s="17">
        <v>1.0</v>
      </c>
      <c r="AC423" s="33"/>
    </row>
    <row r="424">
      <c r="A424" s="85" t="s">
        <v>1083</v>
      </c>
      <c r="B424" s="48">
        <v>2012.0</v>
      </c>
      <c r="C424" s="48" t="s">
        <v>327</v>
      </c>
      <c r="D424" s="86">
        <v>81.0</v>
      </c>
      <c r="E424" s="86">
        <v>73.0</v>
      </c>
      <c r="F424" s="87" t="str">
        <f t="shared" si="100"/>
        <v>77.0</v>
      </c>
      <c r="G424" s="88">
        <v>85.0</v>
      </c>
      <c r="H424" s="88">
        <v>80.0</v>
      </c>
      <c r="I424" s="89" t="str">
        <f t="shared" si="101"/>
        <v>5</v>
      </c>
      <c r="J424" s="89" t="str">
        <f t="shared" si="102"/>
        <v>82.5</v>
      </c>
      <c r="K424" s="89" t="str">
        <f t="shared" si="103"/>
        <v>-5.5</v>
      </c>
      <c r="L424" s="86" t="s">
        <v>1062</v>
      </c>
      <c r="M424" s="90">
        <v>143818.0</v>
      </c>
      <c r="N424" s="91" t="str">
        <f t="shared" si="104"/>
        <v>0.14</v>
      </c>
      <c r="O424" s="88">
        <v>1.9019882E7</v>
      </c>
      <c r="P424" s="91" t="str">
        <f t="shared" si="105"/>
        <v>19.02</v>
      </c>
      <c r="Q424" s="36" t="str">
        <f t="shared" si="47"/>
        <v>161.25</v>
      </c>
      <c r="R424" s="95">
        <v>1.61254241E8</v>
      </c>
      <c r="S424" s="90">
        <v>1.80274123E8</v>
      </c>
      <c r="T424" s="93" t="str">
        <f t="shared" si="106"/>
        <v>180</v>
      </c>
      <c r="U424" s="27" t="str">
        <f t="shared" si="5"/>
        <v>89.45%</v>
      </c>
      <c r="V424" s="88">
        <v>30.0</v>
      </c>
      <c r="W424" s="94" t="str">
        <f t="shared" si="107"/>
        <v>600.91%</v>
      </c>
      <c r="X424" s="30" t="str">
        <f t="shared" si="7"/>
        <v>0.48%</v>
      </c>
      <c r="Y424" s="98"/>
      <c r="Z424" s="31"/>
      <c r="AA424" s="32" t="s">
        <v>1084</v>
      </c>
      <c r="AB424" s="17">
        <v>1.0</v>
      </c>
      <c r="AC424" s="33"/>
    </row>
    <row r="425">
      <c r="A425" s="85" t="s">
        <v>1085</v>
      </c>
      <c r="B425" s="48">
        <v>2012.0</v>
      </c>
      <c r="C425" s="48" t="s">
        <v>327</v>
      </c>
      <c r="D425" s="86">
        <v>29.0</v>
      </c>
      <c r="E425" s="86">
        <v>43.0</v>
      </c>
      <c r="F425" s="87" t="str">
        <f t="shared" si="100"/>
        <v>36.0</v>
      </c>
      <c r="G425" s="88">
        <v>63.0</v>
      </c>
      <c r="H425" s="88">
        <v>60.0</v>
      </c>
      <c r="I425" s="89" t="str">
        <f t="shared" si="101"/>
        <v>3</v>
      </c>
      <c r="J425" s="89" t="str">
        <f t="shared" si="102"/>
        <v>61.5</v>
      </c>
      <c r="K425" s="89" t="str">
        <f t="shared" si="103"/>
        <v>-25.5</v>
      </c>
      <c r="L425" s="86" t="s">
        <v>153</v>
      </c>
      <c r="M425" s="90">
        <v>4.1202458E7</v>
      </c>
      <c r="N425" s="91" t="str">
        <f t="shared" si="104"/>
        <v>41.20</v>
      </c>
      <c r="O425" s="88">
        <v>1.2501403E8</v>
      </c>
      <c r="P425" s="91" t="str">
        <f t="shared" si="105"/>
        <v>125.01</v>
      </c>
      <c r="Q425" s="36" t="str">
        <f t="shared" si="47"/>
        <v>71.10</v>
      </c>
      <c r="R425" s="95">
        <v>7.110054E7</v>
      </c>
      <c r="S425" s="90">
        <v>1.9611457E8</v>
      </c>
      <c r="T425" s="93" t="str">
        <f t="shared" si="106"/>
        <v>196</v>
      </c>
      <c r="U425" s="27" t="str">
        <f t="shared" si="5"/>
        <v>36.25%</v>
      </c>
      <c r="V425" s="88">
        <v>30.0</v>
      </c>
      <c r="W425" s="94" t="str">
        <f t="shared" si="107"/>
        <v>653.72%</v>
      </c>
      <c r="X425" s="30" t="str">
        <f t="shared" si="7"/>
        <v>137.34%</v>
      </c>
      <c r="Y425" s="98"/>
      <c r="Z425" s="31"/>
      <c r="AA425" s="32" t="s">
        <v>1086</v>
      </c>
      <c r="AB425" s="17">
        <v>1.0</v>
      </c>
      <c r="AC425" s="33"/>
    </row>
    <row r="426">
      <c r="A426" s="85" t="s">
        <v>1087</v>
      </c>
      <c r="B426" s="48">
        <v>2012.0</v>
      </c>
      <c r="C426" s="48" t="s">
        <v>41</v>
      </c>
      <c r="D426" s="86">
        <v>74.0</v>
      </c>
      <c r="E426" s="86">
        <v>65.0</v>
      </c>
      <c r="F426" s="87" t="str">
        <f t="shared" si="100"/>
        <v>69.5</v>
      </c>
      <c r="G426" s="88">
        <v>56.0</v>
      </c>
      <c r="H426" s="88">
        <v>67.0</v>
      </c>
      <c r="I426" s="89" t="str">
        <f t="shared" si="101"/>
        <v>-11</v>
      </c>
      <c r="J426" s="89" t="str">
        <f t="shared" si="102"/>
        <v>61.5</v>
      </c>
      <c r="K426" s="89" t="str">
        <f t="shared" si="103"/>
        <v>8</v>
      </c>
      <c r="L426" s="86" t="s">
        <v>493</v>
      </c>
      <c r="M426" s="90">
        <v>1.4650121E7</v>
      </c>
      <c r="N426" s="91" t="str">
        <f t="shared" si="104"/>
        <v>14.65</v>
      </c>
      <c r="O426" s="88">
        <v>6.3536011E7</v>
      </c>
      <c r="P426" s="91" t="str">
        <f t="shared" si="105"/>
        <v>63.54</v>
      </c>
      <c r="Q426" s="36" t="str">
        <f t="shared" si="47"/>
        <v>50.75</v>
      </c>
      <c r="R426" s="95">
        <v>5.074504E7</v>
      </c>
      <c r="S426" s="90">
        <v>1.14281051E8</v>
      </c>
      <c r="T426" s="93" t="str">
        <f t="shared" si="106"/>
        <v>114</v>
      </c>
      <c r="U426" s="27" t="str">
        <f t="shared" si="5"/>
        <v>44.40%</v>
      </c>
      <c r="V426" s="88">
        <v>30.0</v>
      </c>
      <c r="W426" s="94" t="str">
        <f t="shared" si="107"/>
        <v>380.94%</v>
      </c>
      <c r="X426" s="30" t="str">
        <f t="shared" si="7"/>
        <v>48.83%</v>
      </c>
      <c r="Y426" s="98"/>
      <c r="Z426" s="31"/>
      <c r="AA426" s="32" t="s">
        <v>1088</v>
      </c>
      <c r="AB426" s="17">
        <v>1.0</v>
      </c>
      <c r="AC426" s="33"/>
    </row>
    <row r="427">
      <c r="A427" s="85" t="s">
        <v>1089</v>
      </c>
      <c r="B427" s="48">
        <v>2012.0</v>
      </c>
      <c r="C427" s="48" t="s">
        <v>41</v>
      </c>
      <c r="D427" s="86">
        <v>93.0</v>
      </c>
      <c r="E427" s="86">
        <v>84.0</v>
      </c>
      <c r="F427" s="87" t="str">
        <f t="shared" si="100"/>
        <v>88.5</v>
      </c>
      <c r="G427" s="88">
        <v>82.0</v>
      </c>
      <c r="H427" s="88">
        <v>77.0</v>
      </c>
      <c r="I427" s="89" t="str">
        <f t="shared" si="101"/>
        <v>5</v>
      </c>
      <c r="J427" s="89" t="str">
        <f t="shared" si="102"/>
        <v>79.5</v>
      </c>
      <c r="K427" s="89" t="str">
        <f t="shared" si="103"/>
        <v>9</v>
      </c>
      <c r="L427" s="86" t="s">
        <v>1041</v>
      </c>
      <c r="M427" s="90">
        <v>2.0801522E7</v>
      </c>
      <c r="N427" s="91" t="str">
        <f t="shared" si="104"/>
        <v>20.80</v>
      </c>
      <c r="O427" s="88">
        <v>6.6486205E7</v>
      </c>
      <c r="P427" s="91" t="str">
        <f t="shared" si="105"/>
        <v>66.49</v>
      </c>
      <c r="Q427" s="36" t="str">
        <f t="shared" si="47"/>
        <v>110.02</v>
      </c>
      <c r="R427" s="95">
        <v>1.10020614E8</v>
      </c>
      <c r="S427" s="90">
        <v>1.76506819E8</v>
      </c>
      <c r="T427" s="93" t="str">
        <f t="shared" si="106"/>
        <v>177</v>
      </c>
      <c r="U427" s="27" t="str">
        <f t="shared" si="5"/>
        <v>62.33%</v>
      </c>
      <c r="V427" s="88">
        <v>30.0</v>
      </c>
      <c r="W427" s="94" t="str">
        <f t="shared" si="107"/>
        <v>588.36%</v>
      </c>
      <c r="X427" s="30" t="str">
        <f t="shared" si="7"/>
        <v>69.34%</v>
      </c>
      <c r="Y427" s="98"/>
      <c r="Z427" s="31"/>
      <c r="AA427" s="32" t="s">
        <v>1090</v>
      </c>
      <c r="AB427" s="17">
        <v>1.0</v>
      </c>
      <c r="AC427" s="33"/>
    </row>
    <row r="428">
      <c r="A428" s="85" t="s">
        <v>1091</v>
      </c>
      <c r="B428" s="48">
        <v>2012.0</v>
      </c>
      <c r="C428" s="48" t="s">
        <v>41</v>
      </c>
      <c r="D428" s="86">
        <v>57.0</v>
      </c>
      <c r="E428" s="86">
        <v>55.0</v>
      </c>
      <c r="F428" s="87" t="str">
        <f t="shared" si="100"/>
        <v>56.0</v>
      </c>
      <c r="G428" s="88">
        <v>60.0</v>
      </c>
      <c r="H428" s="88">
        <v>63.0</v>
      </c>
      <c r="I428" s="89" t="str">
        <f t="shared" si="101"/>
        <v>-3</v>
      </c>
      <c r="J428" s="89" t="str">
        <f t="shared" si="102"/>
        <v>61.5</v>
      </c>
      <c r="K428" s="89" t="str">
        <f t="shared" si="103"/>
        <v>-5.5</v>
      </c>
      <c r="L428" s="86" t="s">
        <v>939</v>
      </c>
      <c r="M428" s="90">
        <v>7892539.0</v>
      </c>
      <c r="N428" s="91" t="str">
        <f t="shared" si="104"/>
        <v>7.89</v>
      </c>
      <c r="O428" s="88">
        <v>1.714208E7</v>
      </c>
      <c r="P428" s="91" t="str">
        <f t="shared" si="105"/>
        <v>17.14</v>
      </c>
      <c r="Q428" s="36" t="str">
        <f t="shared" si="47"/>
        <v>23.20</v>
      </c>
      <c r="R428" s="95">
        <v>2.3204106E7</v>
      </c>
      <c r="S428" s="90">
        <v>4.0346186E7</v>
      </c>
      <c r="T428" s="93" t="str">
        <f t="shared" si="106"/>
        <v>40</v>
      </c>
      <c r="U428" s="27" t="str">
        <f t="shared" si="5"/>
        <v>57.51%</v>
      </c>
      <c r="V428" s="88">
        <v>30.0</v>
      </c>
      <c r="W428" s="94" t="str">
        <f t="shared" si="107"/>
        <v>134.49%</v>
      </c>
      <c r="X428" s="30" t="str">
        <f t="shared" si="7"/>
        <v>26.31%</v>
      </c>
      <c r="Y428" s="98"/>
      <c r="Z428" s="31"/>
      <c r="AA428" s="32" t="s">
        <v>1092</v>
      </c>
      <c r="AB428" s="17">
        <v>1.0</v>
      </c>
      <c r="AC428" s="33"/>
    </row>
    <row r="429">
      <c r="A429" s="85" t="s">
        <v>1093</v>
      </c>
      <c r="B429" s="48">
        <v>2012.0</v>
      </c>
      <c r="C429" s="48" t="s">
        <v>41</v>
      </c>
      <c r="D429" s="86">
        <v>92.0</v>
      </c>
      <c r="E429" s="86">
        <v>72.0</v>
      </c>
      <c r="F429" s="87" t="str">
        <f t="shared" si="100"/>
        <v>82.0</v>
      </c>
      <c r="G429" s="88">
        <v>73.0</v>
      </c>
      <c r="H429" s="88">
        <v>74.0</v>
      </c>
      <c r="I429" s="89" t="str">
        <f t="shared" si="101"/>
        <v>-1</v>
      </c>
      <c r="J429" s="89" t="str">
        <f t="shared" si="102"/>
        <v>73.5</v>
      </c>
      <c r="K429" s="89" t="str">
        <f t="shared" si="103"/>
        <v>8.5</v>
      </c>
      <c r="L429" s="86" t="s">
        <v>1094</v>
      </c>
      <c r="M429" s="90">
        <v>1.4743614E7</v>
      </c>
      <c r="N429" s="91" t="str">
        <f t="shared" si="104"/>
        <v>14.74</v>
      </c>
      <c r="O429" s="88">
        <v>4.2073277E7</v>
      </c>
      <c r="P429" s="91" t="str">
        <f t="shared" si="105"/>
        <v>42.07</v>
      </c>
      <c r="Q429" s="36" t="str">
        <f t="shared" si="47"/>
        <v>24.41</v>
      </c>
      <c r="R429" s="95">
        <v>2.4412803E7</v>
      </c>
      <c r="S429" s="90">
        <v>6.648608E7</v>
      </c>
      <c r="T429" s="93" t="str">
        <f t="shared" si="106"/>
        <v>66</v>
      </c>
      <c r="U429" s="27" t="str">
        <f t="shared" si="5"/>
        <v>36.72%</v>
      </c>
      <c r="V429" s="88">
        <v>30.0</v>
      </c>
      <c r="W429" s="94" t="str">
        <f t="shared" si="107"/>
        <v>221.62%</v>
      </c>
      <c r="X429" s="30" t="str">
        <f t="shared" si="7"/>
        <v>49.15%</v>
      </c>
      <c r="Y429" s="98"/>
      <c r="Z429" s="31"/>
      <c r="AA429" s="32" t="s">
        <v>1095</v>
      </c>
      <c r="AB429" s="17">
        <v>1.0</v>
      </c>
      <c r="AC429" s="33"/>
    </row>
    <row r="430">
      <c r="A430" s="85" t="s">
        <v>1096</v>
      </c>
      <c r="B430" s="48">
        <v>2012.0</v>
      </c>
      <c r="C430" s="48" t="s">
        <v>41</v>
      </c>
      <c r="D430" s="86">
        <v>63.0</v>
      </c>
      <c r="E430" s="86">
        <v>62.0</v>
      </c>
      <c r="F430" s="87" t="str">
        <f t="shared" si="100"/>
        <v>62.5</v>
      </c>
      <c r="G430" s="88">
        <v>52.0</v>
      </c>
      <c r="H430" s="88">
        <v>63.0</v>
      </c>
      <c r="I430" s="89" t="str">
        <f t="shared" si="101"/>
        <v>-11</v>
      </c>
      <c r="J430" s="89" t="str">
        <f t="shared" si="102"/>
        <v>57.5</v>
      </c>
      <c r="K430" s="89" t="str">
        <f t="shared" si="103"/>
        <v>5</v>
      </c>
      <c r="L430" s="86" t="s">
        <v>493</v>
      </c>
      <c r="M430" s="90">
        <v>1.061006E7</v>
      </c>
      <c r="N430" s="91" t="str">
        <f t="shared" si="104"/>
        <v>10.61</v>
      </c>
      <c r="O430" s="88">
        <v>2.8835528E7</v>
      </c>
      <c r="P430" s="91" t="str">
        <f t="shared" si="105"/>
        <v>28.84</v>
      </c>
      <c r="Q430" s="36" t="str">
        <f t="shared" si="47"/>
        <v>25.07</v>
      </c>
      <c r="R430" s="95">
        <v>2.5074223E7</v>
      </c>
      <c r="S430" s="90">
        <v>5.3909751E7</v>
      </c>
      <c r="T430" s="93" t="str">
        <f t="shared" si="106"/>
        <v>54</v>
      </c>
      <c r="U430" s="27" t="str">
        <f t="shared" si="5"/>
        <v>46.51%</v>
      </c>
      <c r="V430" s="88">
        <v>30.0</v>
      </c>
      <c r="W430" s="94" t="str">
        <f t="shared" si="107"/>
        <v>179.70%</v>
      </c>
      <c r="X430" s="30" t="str">
        <f t="shared" si="7"/>
        <v>35.37%</v>
      </c>
      <c r="Y430" s="98"/>
      <c r="Z430" s="31"/>
      <c r="AA430" s="32" t="s">
        <v>1097</v>
      </c>
      <c r="AB430" s="17">
        <v>1.0</v>
      </c>
      <c r="AC430" s="33"/>
    </row>
    <row r="431">
      <c r="A431" s="85" t="s">
        <v>1098</v>
      </c>
      <c r="B431" s="48">
        <v>2012.0</v>
      </c>
      <c r="C431" s="48" t="s">
        <v>29</v>
      </c>
      <c r="D431" s="86">
        <v>67.0</v>
      </c>
      <c r="E431" s="86">
        <v>58.0</v>
      </c>
      <c r="F431" s="87" t="str">
        <f t="shared" si="100"/>
        <v>62.5</v>
      </c>
      <c r="G431" s="88">
        <v>75.0</v>
      </c>
      <c r="H431" s="88">
        <v>70.0</v>
      </c>
      <c r="I431" s="89" t="str">
        <f t="shared" si="101"/>
        <v>5</v>
      </c>
      <c r="J431" s="89" t="str">
        <f t="shared" si="102"/>
        <v>72.5</v>
      </c>
      <c r="K431" s="89" t="str">
        <f t="shared" si="103"/>
        <v>-10</v>
      </c>
      <c r="L431" s="86" t="s">
        <v>1099</v>
      </c>
      <c r="M431" s="90">
        <v>1.0001982E7</v>
      </c>
      <c r="N431" s="91" t="str">
        <f t="shared" si="104"/>
        <v>10.00</v>
      </c>
      <c r="O431" s="88">
        <v>3.7400127E7</v>
      </c>
      <c r="P431" s="91" t="str">
        <f t="shared" si="105"/>
        <v>37.40</v>
      </c>
      <c r="Q431" s="36" t="str">
        <f t="shared" si="47"/>
        <v>16.28</v>
      </c>
      <c r="R431" s="95">
        <v>1.6276453E7</v>
      </c>
      <c r="S431" s="90">
        <v>5.367658E7</v>
      </c>
      <c r="T431" s="93" t="str">
        <f t="shared" si="106"/>
        <v>54</v>
      </c>
      <c r="U431" s="27" t="str">
        <f t="shared" si="5"/>
        <v>30.32%</v>
      </c>
      <c r="V431" s="88">
        <v>26.0</v>
      </c>
      <c r="W431" s="94" t="str">
        <f t="shared" si="107"/>
        <v>206.45%</v>
      </c>
      <c r="X431" s="30" t="str">
        <f t="shared" si="7"/>
        <v>38.47%</v>
      </c>
      <c r="Y431" s="98"/>
      <c r="Z431" s="31"/>
      <c r="AA431" s="32" t="s">
        <v>1100</v>
      </c>
      <c r="AB431" s="17">
        <v>1.0</v>
      </c>
      <c r="AC431" s="33"/>
    </row>
    <row r="432">
      <c r="A432" s="85" t="s">
        <v>1101</v>
      </c>
      <c r="B432" s="48">
        <v>2012.0</v>
      </c>
      <c r="C432" s="48" t="s">
        <v>29</v>
      </c>
      <c r="D432" s="86">
        <v>20.0</v>
      </c>
      <c r="E432" s="86">
        <v>39.0</v>
      </c>
      <c r="F432" s="87" t="str">
        <f t="shared" si="100"/>
        <v>29.5</v>
      </c>
      <c r="G432" s="88">
        <v>68.0</v>
      </c>
      <c r="H432" s="88">
        <v>55.0</v>
      </c>
      <c r="I432" s="89" t="str">
        <f t="shared" si="101"/>
        <v>13</v>
      </c>
      <c r="J432" s="89" t="str">
        <f t="shared" si="102"/>
        <v>61.5</v>
      </c>
      <c r="K432" s="89" t="str">
        <f t="shared" si="103"/>
        <v>-32</v>
      </c>
      <c r="L432" s="86" t="s">
        <v>153</v>
      </c>
      <c r="M432" s="90">
        <v>2.2518358E7</v>
      </c>
      <c r="N432" s="91" t="str">
        <f t="shared" si="104"/>
        <v>22.52</v>
      </c>
      <c r="O432" s="88">
        <v>6.0457138E7</v>
      </c>
      <c r="P432" s="91" t="str">
        <f t="shared" si="105"/>
        <v>60.46</v>
      </c>
      <c r="Q432" s="36" t="str">
        <f t="shared" si="47"/>
        <v>38.90</v>
      </c>
      <c r="R432" s="95">
        <v>3.89E7</v>
      </c>
      <c r="S432" s="90">
        <v>9.9357138E7</v>
      </c>
      <c r="T432" s="93" t="str">
        <f t="shared" si="106"/>
        <v>99</v>
      </c>
      <c r="U432" s="27" t="str">
        <f t="shared" si="5"/>
        <v>39.15%</v>
      </c>
      <c r="V432" s="88">
        <v>25.0</v>
      </c>
      <c r="W432" s="94" t="str">
        <f t="shared" si="107"/>
        <v>397.43%</v>
      </c>
      <c r="X432" s="30" t="str">
        <f t="shared" si="7"/>
        <v>90.07%</v>
      </c>
      <c r="Y432" s="98"/>
      <c r="Z432" s="31"/>
      <c r="AA432" s="32" t="s">
        <v>1102</v>
      </c>
      <c r="AB432" s="17">
        <v>1.0</v>
      </c>
      <c r="AC432" s="33"/>
    </row>
    <row r="433">
      <c r="A433" s="85" t="s">
        <v>1103</v>
      </c>
      <c r="B433" s="48">
        <v>2012.0</v>
      </c>
      <c r="C433" s="48" t="s">
        <v>41</v>
      </c>
      <c r="D433" s="86">
        <v>18.0</v>
      </c>
      <c r="E433" s="86">
        <v>36.0</v>
      </c>
      <c r="F433" s="87" t="str">
        <f t="shared" si="100"/>
        <v>27.0</v>
      </c>
      <c r="G433" s="88">
        <v>61.0</v>
      </c>
      <c r="H433" s="88">
        <v>49.0</v>
      </c>
      <c r="I433" s="89" t="str">
        <f t="shared" si="101"/>
        <v>12</v>
      </c>
      <c r="J433" s="89" t="str">
        <f t="shared" si="102"/>
        <v>55</v>
      </c>
      <c r="K433" s="89" t="str">
        <f t="shared" si="103"/>
        <v>-28</v>
      </c>
      <c r="L433" s="86" t="s">
        <v>117</v>
      </c>
      <c r="M433" s="90">
        <v>1.4554053E7</v>
      </c>
      <c r="N433" s="91" t="str">
        <f t="shared" si="104"/>
        <v>14.55</v>
      </c>
      <c r="O433" s="88">
        <v>7.7267296E7</v>
      </c>
      <c r="P433" s="91" t="str">
        <f t="shared" si="105"/>
        <v>77.27</v>
      </c>
      <c r="Q433" s="36" t="str">
        <f t="shared" si="47"/>
        <v>42.50</v>
      </c>
      <c r="R433" s="95">
        <v>4.2504936E7</v>
      </c>
      <c r="S433" s="90">
        <v>1.19772232E8</v>
      </c>
      <c r="T433" s="93" t="str">
        <f t="shared" si="106"/>
        <v>120</v>
      </c>
      <c r="U433" s="27" t="str">
        <f t="shared" si="5"/>
        <v>35.49%</v>
      </c>
      <c r="V433" s="88">
        <v>25.0</v>
      </c>
      <c r="W433" s="94" t="str">
        <f t="shared" si="107"/>
        <v>479.09%</v>
      </c>
      <c r="X433" s="30" t="str">
        <f t="shared" si="7"/>
        <v>58.22%</v>
      </c>
      <c r="Y433" s="98"/>
      <c r="Z433" s="31"/>
      <c r="AA433" s="32" t="s">
        <v>1104</v>
      </c>
      <c r="AB433" s="17">
        <v>1.0</v>
      </c>
      <c r="AC433" s="33"/>
    </row>
    <row r="434">
      <c r="A434" s="85" t="s">
        <v>1105</v>
      </c>
      <c r="B434" s="48">
        <v>2012.0</v>
      </c>
      <c r="C434" s="48" t="s">
        <v>41</v>
      </c>
      <c r="D434" s="86">
        <v>79.0</v>
      </c>
      <c r="E434" s="86">
        <v>64.0</v>
      </c>
      <c r="F434" s="87" t="str">
        <f t="shared" si="100"/>
        <v>71.5</v>
      </c>
      <c r="G434" s="88">
        <v>61.0</v>
      </c>
      <c r="H434" s="88">
        <v>69.0</v>
      </c>
      <c r="I434" s="89" t="str">
        <f t="shared" si="101"/>
        <v>-8</v>
      </c>
      <c r="J434" s="89" t="str">
        <f t="shared" si="102"/>
        <v>65</v>
      </c>
      <c r="K434" s="89" t="str">
        <f t="shared" si="103"/>
        <v>6.5</v>
      </c>
      <c r="L434" s="86" t="s">
        <v>1106</v>
      </c>
      <c r="M434" s="90">
        <v>1.9665101E7</v>
      </c>
      <c r="N434" s="91" t="str">
        <f t="shared" si="104"/>
        <v>19.67</v>
      </c>
      <c r="O434" s="88">
        <v>5.1580236E7</v>
      </c>
      <c r="P434" s="91" t="str">
        <f t="shared" si="105"/>
        <v>51.58</v>
      </c>
      <c r="Q434" s="36" t="str">
        <f t="shared" si="47"/>
        <v>25.70</v>
      </c>
      <c r="R434" s="95">
        <v>2.5698095E7</v>
      </c>
      <c r="S434" s="90">
        <v>7.7278331E7</v>
      </c>
      <c r="T434" s="93" t="str">
        <f t="shared" si="106"/>
        <v>77</v>
      </c>
      <c r="U434" s="27" t="str">
        <f t="shared" si="5"/>
        <v>33.25%</v>
      </c>
      <c r="V434" s="88">
        <v>25.0</v>
      </c>
      <c r="W434" s="94" t="str">
        <f t="shared" si="107"/>
        <v>309.11%</v>
      </c>
      <c r="X434" s="30" t="str">
        <f t="shared" si="7"/>
        <v>78.66%</v>
      </c>
      <c r="Y434" s="98"/>
      <c r="Z434" s="31"/>
      <c r="AA434" s="32" t="s">
        <v>1107</v>
      </c>
      <c r="AB434" s="17">
        <v>1.0</v>
      </c>
      <c r="AC434" s="33"/>
    </row>
    <row r="435">
      <c r="A435" s="85" t="s">
        <v>1108</v>
      </c>
      <c r="B435" s="48">
        <v>2012.0</v>
      </c>
      <c r="C435" s="44" t="s">
        <v>86</v>
      </c>
      <c r="D435" s="86">
        <v>51.0</v>
      </c>
      <c r="E435" s="86">
        <v>51.0</v>
      </c>
      <c r="F435" s="87" t="str">
        <f t="shared" si="100"/>
        <v>51.0</v>
      </c>
      <c r="G435" s="88">
        <v>58.0</v>
      </c>
      <c r="H435" s="88">
        <v>60.0</v>
      </c>
      <c r="I435" s="89" t="str">
        <f t="shared" si="101"/>
        <v>-2</v>
      </c>
      <c r="J435" s="89" t="str">
        <f t="shared" si="102"/>
        <v>59</v>
      </c>
      <c r="K435" s="89" t="str">
        <f t="shared" si="103"/>
        <v>-8</v>
      </c>
      <c r="L435" s="86" t="s">
        <v>1109</v>
      </c>
      <c r="M435" s="90">
        <v>2.4349815E7</v>
      </c>
      <c r="N435" s="91" t="str">
        <f t="shared" si="104"/>
        <v>24.35</v>
      </c>
      <c r="O435" s="88">
        <v>6.6528E7</v>
      </c>
      <c r="P435" s="91" t="str">
        <f t="shared" si="105"/>
        <v>66.53</v>
      </c>
      <c r="Q435" s="36" t="str">
        <f t="shared" si="47"/>
        <v>29.73</v>
      </c>
      <c r="R435" s="95">
        <v>2.9734212E7</v>
      </c>
      <c r="S435" s="90">
        <v>9.6262212E7</v>
      </c>
      <c r="T435" s="93" t="str">
        <f t="shared" si="106"/>
        <v>96</v>
      </c>
      <c r="U435" s="27" t="str">
        <f t="shared" si="5"/>
        <v>30.89%</v>
      </c>
      <c r="V435" s="88">
        <v>25.0</v>
      </c>
      <c r="W435" s="94" t="str">
        <f t="shared" si="107"/>
        <v>385.05%</v>
      </c>
      <c r="X435" s="30" t="str">
        <f t="shared" si="7"/>
        <v>97.40%</v>
      </c>
      <c r="Y435" s="98"/>
      <c r="Z435" s="31"/>
      <c r="AA435" s="32" t="s">
        <v>1110</v>
      </c>
      <c r="AB435" s="17">
        <v>1.0</v>
      </c>
      <c r="AC435" s="33"/>
    </row>
    <row r="436">
      <c r="A436" s="85" t="s">
        <v>1111</v>
      </c>
      <c r="B436" s="48">
        <v>2012.0</v>
      </c>
      <c r="C436" s="48" t="s">
        <v>41</v>
      </c>
      <c r="D436" s="86">
        <v>80.0</v>
      </c>
      <c r="E436" s="86">
        <v>67.0</v>
      </c>
      <c r="F436" s="87" t="str">
        <f t="shared" si="100"/>
        <v>73.5</v>
      </c>
      <c r="G436" s="88">
        <v>40.0</v>
      </c>
      <c r="H436" s="88">
        <v>55.0</v>
      </c>
      <c r="I436" s="89" t="str">
        <f t="shared" si="101"/>
        <v>-15</v>
      </c>
      <c r="J436" s="89" t="str">
        <f t="shared" si="102"/>
        <v>47.5</v>
      </c>
      <c r="K436" s="89" t="str">
        <f t="shared" si="103"/>
        <v>26</v>
      </c>
      <c r="L436" s="86" t="s">
        <v>454</v>
      </c>
      <c r="M436" s="90">
        <v>8425370.0</v>
      </c>
      <c r="N436" s="91" t="str">
        <f t="shared" si="104"/>
        <v>8.43</v>
      </c>
      <c r="O436" s="88">
        <v>1.8942396E7</v>
      </c>
      <c r="P436" s="91" t="str">
        <f t="shared" si="105"/>
        <v>18.94</v>
      </c>
      <c r="Q436" s="36" t="str">
        <f t="shared" si="47"/>
        <v>14.43</v>
      </c>
      <c r="R436" s="95">
        <v>1.443021E7</v>
      </c>
      <c r="S436" s="90">
        <v>3.3372606E7</v>
      </c>
      <c r="T436" s="93" t="str">
        <f t="shared" si="106"/>
        <v>33</v>
      </c>
      <c r="U436" s="27" t="str">
        <f t="shared" si="5"/>
        <v>43.24%</v>
      </c>
      <c r="V436" s="88">
        <v>23.0</v>
      </c>
      <c r="W436" s="94" t="str">
        <f t="shared" si="107"/>
        <v>145.10%</v>
      </c>
      <c r="X436" s="30" t="str">
        <f t="shared" si="7"/>
        <v>36.63%</v>
      </c>
      <c r="Y436" s="98"/>
      <c r="Z436" s="31"/>
      <c r="AA436" s="32" t="s">
        <v>1112</v>
      </c>
      <c r="AB436" s="17">
        <v>1.0</v>
      </c>
      <c r="AC436" s="33"/>
    </row>
    <row r="437">
      <c r="A437" s="85" t="s">
        <v>1113</v>
      </c>
      <c r="B437" s="48">
        <v>2012.0</v>
      </c>
      <c r="C437" s="48" t="s">
        <v>29</v>
      </c>
      <c r="D437" s="86">
        <v>51.0</v>
      </c>
      <c r="E437" s="86">
        <v>54.0</v>
      </c>
      <c r="F437" s="87" t="str">
        <f t="shared" si="100"/>
        <v>52.5</v>
      </c>
      <c r="G437" s="88">
        <v>64.0</v>
      </c>
      <c r="H437" s="88">
        <v>71.0</v>
      </c>
      <c r="I437" s="89" t="str">
        <f t="shared" si="101"/>
        <v>-7</v>
      </c>
      <c r="J437" s="89" t="str">
        <f t="shared" si="102"/>
        <v>67.5</v>
      </c>
      <c r="K437" s="89" t="str">
        <f t="shared" si="103"/>
        <v>-15</v>
      </c>
      <c r="L437" s="86" t="s">
        <v>513</v>
      </c>
      <c r="M437" s="90">
        <v>1.4623599E7</v>
      </c>
      <c r="N437" s="91" t="str">
        <f t="shared" si="104"/>
        <v>14.62</v>
      </c>
      <c r="O437" s="88">
        <v>4.9008662E7</v>
      </c>
      <c r="P437" s="91" t="str">
        <f t="shared" si="105"/>
        <v>49.01</v>
      </c>
      <c r="Q437" s="36" t="str">
        <f t="shared" si="47"/>
        <v>28.10</v>
      </c>
      <c r="R437" s="95">
        <v>2.8103514E7</v>
      </c>
      <c r="S437" s="90">
        <v>7.7112176E7</v>
      </c>
      <c r="T437" s="93" t="str">
        <f t="shared" si="106"/>
        <v>77</v>
      </c>
      <c r="U437" s="27" t="str">
        <f t="shared" si="5"/>
        <v>36.44%</v>
      </c>
      <c r="V437" s="88">
        <v>22.0</v>
      </c>
      <c r="W437" s="94" t="str">
        <f t="shared" si="107"/>
        <v>350.51%</v>
      </c>
      <c r="X437" s="30" t="str">
        <f t="shared" si="7"/>
        <v>66.47%</v>
      </c>
      <c r="Y437" s="98"/>
      <c r="Z437" s="31"/>
      <c r="AA437" s="32" t="s">
        <v>1114</v>
      </c>
      <c r="AB437" s="17">
        <v>1.0</v>
      </c>
      <c r="AC437" s="33"/>
    </row>
    <row r="438">
      <c r="A438" s="85" t="s">
        <v>1115</v>
      </c>
      <c r="B438" s="48">
        <v>2012.0</v>
      </c>
      <c r="C438" s="48" t="s">
        <v>29</v>
      </c>
      <c r="D438" s="86">
        <v>81.0</v>
      </c>
      <c r="E438" s="86">
        <v>66.0</v>
      </c>
      <c r="F438" s="87" t="str">
        <f t="shared" si="100"/>
        <v>73.5</v>
      </c>
      <c r="G438" s="88">
        <v>83.0</v>
      </c>
      <c r="H438" s="88">
        <v>78.0</v>
      </c>
      <c r="I438" s="89" t="str">
        <f t="shared" si="101"/>
        <v>5</v>
      </c>
      <c r="J438" s="89" t="str">
        <f t="shared" si="102"/>
        <v>80.5</v>
      </c>
      <c r="K438" s="89" t="str">
        <f t="shared" si="103"/>
        <v>-7</v>
      </c>
      <c r="L438" s="86" t="s">
        <v>1116</v>
      </c>
      <c r="M438" s="90">
        <v>5149433.0</v>
      </c>
      <c r="N438" s="91" t="str">
        <f t="shared" si="104"/>
        <v>5.15</v>
      </c>
      <c r="O438" s="88">
        <v>6.5001093E7</v>
      </c>
      <c r="P438" s="91" t="str">
        <f t="shared" si="105"/>
        <v>65.00</v>
      </c>
      <c r="Q438" s="36" t="str">
        <f t="shared" si="47"/>
        <v>48.04</v>
      </c>
      <c r="R438" s="95">
        <v>4.8040982E7</v>
      </c>
      <c r="S438" s="90">
        <v>1.13042075E8</v>
      </c>
      <c r="T438" s="93" t="str">
        <f t="shared" si="106"/>
        <v>113</v>
      </c>
      <c r="U438" s="27" t="str">
        <f t="shared" si="5"/>
        <v>42.50%</v>
      </c>
      <c r="V438" s="88">
        <v>17.0</v>
      </c>
      <c r="W438" s="94" t="str">
        <f t="shared" si="107"/>
        <v>664.95%</v>
      </c>
      <c r="X438" s="30" t="str">
        <f t="shared" si="7"/>
        <v>30.29%</v>
      </c>
      <c r="Y438" s="98"/>
      <c r="Z438" s="31"/>
      <c r="AA438" s="32" t="s">
        <v>206</v>
      </c>
      <c r="AB438" s="17">
        <v>1.0</v>
      </c>
      <c r="AC438" s="33"/>
    </row>
    <row r="439">
      <c r="A439" s="85" t="s">
        <v>1117</v>
      </c>
      <c r="B439" s="48">
        <v>2012.0</v>
      </c>
      <c r="C439" s="48" t="s">
        <v>29</v>
      </c>
      <c r="D439" s="86">
        <v>66.0</v>
      </c>
      <c r="E439" s="86">
        <v>62.0</v>
      </c>
      <c r="F439" s="87" t="str">
        <f t="shared" si="100"/>
        <v>64.0</v>
      </c>
      <c r="G439" s="88">
        <v>55.0</v>
      </c>
      <c r="H439" s="88">
        <v>66.0</v>
      </c>
      <c r="I439" s="89" t="str">
        <f t="shared" si="101"/>
        <v>-11</v>
      </c>
      <c r="J439" s="89" t="str">
        <f t="shared" si="102"/>
        <v>60.5</v>
      </c>
      <c r="K439" s="89" t="str">
        <f t="shared" si="103"/>
        <v>3.5</v>
      </c>
      <c r="L439" s="86" t="s">
        <v>1118</v>
      </c>
      <c r="M439" s="90">
        <v>2.0874072E7</v>
      </c>
      <c r="N439" s="91" t="str">
        <f t="shared" si="104"/>
        <v>20.87</v>
      </c>
      <c r="O439" s="88">
        <v>5.433329E7</v>
      </c>
      <c r="P439" s="91" t="str">
        <f t="shared" si="105"/>
        <v>54.33</v>
      </c>
      <c r="Q439" s="36" t="str">
        <f t="shared" si="47"/>
        <v>73.40</v>
      </c>
      <c r="R439" s="95">
        <v>7.3397446E7</v>
      </c>
      <c r="S439" s="90">
        <v>1.27730736E8</v>
      </c>
      <c r="T439" s="93" t="str">
        <f t="shared" si="106"/>
        <v>128</v>
      </c>
      <c r="U439" s="27" t="str">
        <f t="shared" si="5"/>
        <v>57.46%</v>
      </c>
      <c r="V439" s="88">
        <v>17.0</v>
      </c>
      <c r="W439" s="94" t="str">
        <f t="shared" si="107"/>
        <v>751.36%</v>
      </c>
      <c r="X439" s="30" t="str">
        <f t="shared" si="7"/>
        <v>122.79%</v>
      </c>
      <c r="Y439" s="98"/>
      <c r="Z439" s="31"/>
      <c r="AA439" s="32" t="s">
        <v>1119</v>
      </c>
      <c r="AB439" s="17">
        <v>1.0</v>
      </c>
      <c r="AC439" s="33"/>
    </row>
    <row r="440">
      <c r="A440" s="85" t="s">
        <v>1120</v>
      </c>
      <c r="B440" s="48">
        <v>2012.0</v>
      </c>
      <c r="C440" s="48" t="s">
        <v>41</v>
      </c>
      <c r="D440" s="86">
        <v>94.0</v>
      </c>
      <c r="E440" s="86">
        <v>84.0</v>
      </c>
      <c r="F440" s="87" t="str">
        <f t="shared" si="100"/>
        <v>89.0</v>
      </c>
      <c r="G440" s="88">
        <v>86.0</v>
      </c>
      <c r="H440" s="88">
        <v>80.0</v>
      </c>
      <c r="I440" s="89" t="str">
        <f t="shared" si="101"/>
        <v>6</v>
      </c>
      <c r="J440" s="89" t="str">
        <f t="shared" si="102"/>
        <v>83</v>
      </c>
      <c r="K440" s="89" t="str">
        <f t="shared" si="103"/>
        <v>6</v>
      </c>
      <c r="L440" s="86" t="s">
        <v>493</v>
      </c>
      <c r="M440" s="90">
        <v>522996.0</v>
      </c>
      <c r="N440" s="91" t="str">
        <f t="shared" si="104"/>
        <v>0.52</v>
      </c>
      <c r="O440" s="88">
        <v>4.5512466E7</v>
      </c>
      <c r="P440" s="91" t="str">
        <f t="shared" si="105"/>
        <v>45.51</v>
      </c>
      <c r="Q440" s="36" t="str">
        <f t="shared" si="47"/>
        <v>22.75</v>
      </c>
      <c r="R440" s="95">
        <v>2.27507E7</v>
      </c>
      <c r="S440" s="90">
        <v>2.27507E7</v>
      </c>
      <c r="T440" s="93" t="str">
        <f t="shared" si="106"/>
        <v>23</v>
      </c>
      <c r="U440" s="27" t="str">
        <f t="shared" si="5"/>
        <v>100.00%</v>
      </c>
      <c r="V440" s="88">
        <v>16.0</v>
      </c>
      <c r="W440" s="94" t="str">
        <f t="shared" si="107"/>
        <v>142.19%</v>
      </c>
      <c r="X440" s="30" t="str">
        <f t="shared" si="7"/>
        <v>3.27%</v>
      </c>
      <c r="Y440" s="98"/>
      <c r="Z440" s="31"/>
      <c r="AA440" s="45" t="str">
        <f>HYPERLINK("http://www.amazon.com/gp/product/B009RI4FRU/?tag=titb-20","http://www.amazon.com/gp/product/B009RI4FRU/?tag=titb-20")</f>
        <v>http://www.amazon.com/gp/product/B009RI4FRU/?tag=titb-20</v>
      </c>
      <c r="AB440" s="17">
        <v>1.0</v>
      </c>
      <c r="AC440" s="33"/>
    </row>
    <row r="441">
      <c r="A441" s="85" t="s">
        <v>1121</v>
      </c>
      <c r="B441" s="48">
        <v>2012.0</v>
      </c>
      <c r="C441" s="48" t="s">
        <v>29</v>
      </c>
      <c r="D441" s="86">
        <v>75.0</v>
      </c>
      <c r="E441" s="86">
        <v>64.0</v>
      </c>
      <c r="F441" s="87" t="str">
        <f t="shared" si="100"/>
        <v>69.5</v>
      </c>
      <c r="G441" s="88">
        <v>44.0</v>
      </c>
      <c r="H441" s="88">
        <v>59.0</v>
      </c>
      <c r="I441" s="89" t="str">
        <f t="shared" si="101"/>
        <v>-15</v>
      </c>
      <c r="J441" s="89" t="str">
        <f t="shared" si="102"/>
        <v>51.5</v>
      </c>
      <c r="K441" s="89" t="str">
        <f t="shared" si="103"/>
        <v>18</v>
      </c>
      <c r="L441" s="86" t="s">
        <v>1049</v>
      </c>
      <c r="M441" s="90">
        <v>6812900.0</v>
      </c>
      <c r="N441" s="91" t="str">
        <f t="shared" si="104"/>
        <v>6.81</v>
      </c>
      <c r="O441" s="88">
        <v>1.5026056E7</v>
      </c>
      <c r="P441" s="91" t="str">
        <f t="shared" si="105"/>
        <v>15.03</v>
      </c>
      <c r="Q441" s="36" t="str">
        <f t="shared" si="47"/>
        <v>22.90</v>
      </c>
      <c r="R441" s="95">
        <v>2.2904409E7</v>
      </c>
      <c r="S441" s="90">
        <v>3.7930465E7</v>
      </c>
      <c r="T441" s="93" t="str">
        <f t="shared" si="106"/>
        <v>38</v>
      </c>
      <c r="U441" s="27" t="str">
        <f t="shared" si="5"/>
        <v>60.39%</v>
      </c>
      <c r="V441" s="88">
        <v>15.0</v>
      </c>
      <c r="W441" s="94" t="str">
        <f t="shared" si="107"/>
        <v>252.87%</v>
      </c>
      <c r="X441" s="30" t="str">
        <f t="shared" si="7"/>
        <v>45.42%</v>
      </c>
      <c r="Y441" s="98"/>
      <c r="Z441" s="31"/>
      <c r="AA441" s="32" t="s">
        <v>1122</v>
      </c>
      <c r="AB441" s="17">
        <v>1.0</v>
      </c>
      <c r="AC441" s="33"/>
    </row>
    <row r="442">
      <c r="A442" s="85" t="s">
        <v>1123</v>
      </c>
      <c r="B442" s="48">
        <v>2012.0</v>
      </c>
      <c r="C442" s="48" t="s">
        <v>29</v>
      </c>
      <c r="D442" s="86">
        <v>67.0</v>
      </c>
      <c r="E442" s="86">
        <v>58.0</v>
      </c>
      <c r="F442" s="87" t="str">
        <f t="shared" si="100"/>
        <v>62.5</v>
      </c>
      <c r="G442" s="88">
        <v>64.0</v>
      </c>
      <c r="H442" s="88">
        <v>65.0</v>
      </c>
      <c r="I442" s="89" t="str">
        <f t="shared" si="101"/>
        <v>-1</v>
      </c>
      <c r="J442" s="89" t="str">
        <f t="shared" si="102"/>
        <v>64.5</v>
      </c>
      <c r="K442" s="89" t="str">
        <f t="shared" si="103"/>
        <v>-2</v>
      </c>
      <c r="L442" s="86" t="s">
        <v>493</v>
      </c>
      <c r="M442" s="90">
        <v>225894.0</v>
      </c>
      <c r="N442" s="91" t="str">
        <f t="shared" si="104"/>
        <v>0.23</v>
      </c>
      <c r="O442" s="88">
        <v>9047981.0</v>
      </c>
      <c r="P442" s="91" t="str">
        <f t="shared" si="105"/>
        <v>9.05</v>
      </c>
      <c r="Q442" s="36" t="str">
        <f t="shared" si="47"/>
        <v>25.52</v>
      </c>
      <c r="R442" s="95">
        <v>2.551667E7</v>
      </c>
      <c r="S442" s="90">
        <v>3.4564651E7</v>
      </c>
      <c r="T442" s="93" t="str">
        <f t="shared" si="106"/>
        <v>35</v>
      </c>
      <c r="U442" s="27" t="str">
        <f t="shared" si="5"/>
        <v>73.82%</v>
      </c>
      <c r="V442" s="88">
        <v>15.0</v>
      </c>
      <c r="W442" s="94" t="str">
        <f t="shared" si="107"/>
        <v>230.43%</v>
      </c>
      <c r="X442" s="30" t="str">
        <f t="shared" si="7"/>
        <v>1.51%</v>
      </c>
      <c r="Y442" s="98"/>
      <c r="Z442" s="31"/>
      <c r="AA442" s="32" t="s">
        <v>1124</v>
      </c>
      <c r="AB442" s="17">
        <v>1.0</v>
      </c>
      <c r="AC442" s="33"/>
    </row>
    <row r="443">
      <c r="A443" s="85" t="s">
        <v>1125</v>
      </c>
      <c r="B443" s="48">
        <v>2012.0</v>
      </c>
      <c r="C443" s="48" t="s">
        <v>41</v>
      </c>
      <c r="D443" s="86">
        <v>83.0</v>
      </c>
      <c r="E443" s="86">
        <v>66.0</v>
      </c>
      <c r="F443" s="87" t="str">
        <f t="shared" si="100"/>
        <v>74.5</v>
      </c>
      <c r="G443" s="88">
        <v>71.0</v>
      </c>
      <c r="H443" s="88">
        <v>74.0</v>
      </c>
      <c r="I443" s="89" t="str">
        <f t="shared" si="101"/>
        <v>-3</v>
      </c>
      <c r="J443" s="89" t="str">
        <f t="shared" si="102"/>
        <v>72.5</v>
      </c>
      <c r="K443" s="89" t="str">
        <f t="shared" si="103"/>
        <v>2</v>
      </c>
      <c r="L443" s="86" t="s">
        <v>1126</v>
      </c>
      <c r="M443" s="90">
        <v>4174915.0</v>
      </c>
      <c r="N443" s="91" t="str">
        <f t="shared" si="104"/>
        <v>4.17</v>
      </c>
      <c r="O443" s="88">
        <v>1.5024049E7</v>
      </c>
      <c r="P443" s="91" t="str">
        <f t="shared" si="105"/>
        <v>15.02</v>
      </c>
      <c r="Q443" s="36" t="str">
        <f t="shared" si="47"/>
        <v>4.40</v>
      </c>
      <c r="R443" s="95">
        <v>4398212.0</v>
      </c>
      <c r="S443" s="90">
        <v>1.9422261E7</v>
      </c>
      <c r="T443" s="93" t="str">
        <f t="shared" si="106"/>
        <v>19</v>
      </c>
      <c r="U443" s="27" t="str">
        <f t="shared" si="5"/>
        <v>22.65%</v>
      </c>
      <c r="V443" s="88">
        <v>15.0</v>
      </c>
      <c r="W443" s="94" t="str">
        <f t="shared" si="107"/>
        <v>129.48%</v>
      </c>
      <c r="X443" s="30" t="str">
        <f t="shared" si="7"/>
        <v>27.83%</v>
      </c>
      <c r="Y443" s="98"/>
      <c r="Z443" s="31"/>
      <c r="AA443" s="32" t="s">
        <v>1127</v>
      </c>
      <c r="AB443" s="17">
        <v>1.0</v>
      </c>
      <c r="AC443" s="33"/>
    </row>
    <row r="444">
      <c r="A444" s="85" t="s">
        <v>1128</v>
      </c>
      <c r="B444" s="48">
        <v>2012.0</v>
      </c>
      <c r="C444" s="48" t="s">
        <v>41</v>
      </c>
      <c r="D444" s="86">
        <v>40.0</v>
      </c>
      <c r="E444" s="86">
        <v>45.0</v>
      </c>
      <c r="F444" s="87" t="str">
        <f t="shared" si="100"/>
        <v>42.5</v>
      </c>
      <c r="G444" s="88">
        <v>49.0</v>
      </c>
      <c r="H444" s="88">
        <v>54.0</v>
      </c>
      <c r="I444" s="89" t="str">
        <f t="shared" si="101"/>
        <v>-5</v>
      </c>
      <c r="J444" s="89" t="str">
        <f t="shared" si="102"/>
        <v>51.5</v>
      </c>
      <c r="K444" s="89" t="str">
        <f t="shared" si="103"/>
        <v>-9</v>
      </c>
      <c r="L444" s="86" t="s">
        <v>1118</v>
      </c>
      <c r="M444" s="90">
        <v>1.773248E7</v>
      </c>
      <c r="N444" s="91" t="str">
        <f t="shared" si="104"/>
        <v>17.73</v>
      </c>
      <c r="O444" s="88">
        <v>4.9130154E7</v>
      </c>
      <c r="P444" s="91" t="str">
        <f t="shared" si="105"/>
        <v>49.13</v>
      </c>
      <c r="Q444" s="36" t="str">
        <f t="shared" si="47"/>
        <v>36.32</v>
      </c>
      <c r="R444" s="95">
        <v>3.6315921E7</v>
      </c>
      <c r="S444" s="90">
        <v>8.5446075E7</v>
      </c>
      <c r="T444" s="93" t="str">
        <f t="shared" si="106"/>
        <v>85</v>
      </c>
      <c r="U444" s="27" t="str">
        <f t="shared" si="5"/>
        <v>42.50%</v>
      </c>
      <c r="V444" s="88">
        <v>14.0</v>
      </c>
      <c r="W444" s="94" t="str">
        <f t="shared" si="107"/>
        <v>610.33%</v>
      </c>
      <c r="X444" s="30" t="str">
        <f t="shared" si="7"/>
        <v>126.66%</v>
      </c>
      <c r="Y444" s="98"/>
      <c r="Z444" s="31"/>
      <c r="AA444" s="32" t="s">
        <v>1129</v>
      </c>
      <c r="AB444" s="17">
        <v>1.0</v>
      </c>
      <c r="AC444" s="33"/>
    </row>
    <row r="445">
      <c r="A445" s="85" t="s">
        <v>1130</v>
      </c>
      <c r="B445" s="48">
        <v>2012.0</v>
      </c>
      <c r="C445" s="44" t="s">
        <v>86</v>
      </c>
      <c r="D445" s="86">
        <v>57.0</v>
      </c>
      <c r="E445" s="86">
        <v>54.0</v>
      </c>
      <c r="F445" s="87" t="str">
        <f t="shared" si="100"/>
        <v>55.5</v>
      </c>
      <c r="G445" s="88">
        <v>65.0</v>
      </c>
      <c r="H445" s="88">
        <v>63.0</v>
      </c>
      <c r="I445" s="89" t="str">
        <f t="shared" si="101"/>
        <v>2</v>
      </c>
      <c r="J445" s="89" t="str">
        <f t="shared" si="102"/>
        <v>64</v>
      </c>
      <c r="K445" s="89" t="str">
        <f t="shared" si="103"/>
        <v>-8.5</v>
      </c>
      <c r="L445" s="86" t="s">
        <v>1131</v>
      </c>
      <c r="M445" s="90">
        <v>1.1643342E7</v>
      </c>
      <c r="N445" s="91" t="str">
        <f t="shared" si="104"/>
        <v>11.64</v>
      </c>
      <c r="O445" s="88">
        <v>2.4397469E7</v>
      </c>
      <c r="P445" s="91" t="str">
        <f t="shared" si="105"/>
        <v>24.40</v>
      </c>
      <c r="Q445" s="36" t="str">
        <f t="shared" si="47"/>
        <v>0.24</v>
      </c>
      <c r="R445" s="95">
        <v>240000.0</v>
      </c>
      <c r="S445" s="90">
        <v>2.4637469E7</v>
      </c>
      <c r="T445" s="93" t="str">
        <f t="shared" si="106"/>
        <v>25</v>
      </c>
      <c r="U445" s="27" t="str">
        <f t="shared" si="5"/>
        <v>0.97%</v>
      </c>
      <c r="V445" s="88">
        <v>14.0</v>
      </c>
      <c r="W445" s="94" t="str">
        <f t="shared" si="107"/>
        <v>175.98%</v>
      </c>
      <c r="X445" s="30" t="str">
        <f t="shared" si="7"/>
        <v>83.17%</v>
      </c>
      <c r="Y445" s="98"/>
      <c r="Z445" s="31"/>
      <c r="AA445" s="32" t="s">
        <v>1132</v>
      </c>
      <c r="AB445" s="17">
        <v>1.0</v>
      </c>
      <c r="AC445" s="33"/>
    </row>
    <row r="446">
      <c r="A446" s="85" t="s">
        <v>1133</v>
      </c>
      <c r="B446" s="48">
        <v>2012.0</v>
      </c>
      <c r="C446" s="48" t="s">
        <v>29</v>
      </c>
      <c r="D446" s="86">
        <v>85.0</v>
      </c>
      <c r="E446" s="86">
        <v>67.0</v>
      </c>
      <c r="F446" s="87" t="str">
        <f t="shared" si="100"/>
        <v>76.0</v>
      </c>
      <c r="G446" s="88">
        <v>89.0</v>
      </c>
      <c r="H446" s="88">
        <v>84.0</v>
      </c>
      <c r="I446" s="89" t="str">
        <f t="shared" si="101"/>
        <v>5</v>
      </c>
      <c r="J446" s="89" t="str">
        <f t="shared" si="102"/>
        <v>86.5</v>
      </c>
      <c r="K446" s="89" t="str">
        <f t="shared" si="103"/>
        <v>-10.5</v>
      </c>
      <c r="L446" s="86" t="s">
        <v>153</v>
      </c>
      <c r="M446" s="90">
        <v>228359.0</v>
      </c>
      <c r="N446" s="91" t="str">
        <f t="shared" si="104"/>
        <v>0.23</v>
      </c>
      <c r="O446" s="88">
        <v>1.7742948E7</v>
      </c>
      <c r="P446" s="91" t="str">
        <f t="shared" si="105"/>
        <v>17.74</v>
      </c>
      <c r="Q446" s="36" t="str">
        <f t="shared" si="47"/>
        <v>15.64</v>
      </c>
      <c r="R446" s="95">
        <v>1.5641179E7</v>
      </c>
      <c r="S446" s="90">
        <v>3.3384127E7</v>
      </c>
      <c r="T446" s="93" t="str">
        <f t="shared" si="106"/>
        <v>33</v>
      </c>
      <c r="U446" s="27" t="str">
        <f t="shared" si="5"/>
        <v>46.85%</v>
      </c>
      <c r="V446" s="88">
        <v>13.0</v>
      </c>
      <c r="W446" s="94" t="str">
        <f t="shared" si="107"/>
        <v>256.80%</v>
      </c>
      <c r="X446" s="30" t="str">
        <f t="shared" si="7"/>
        <v>1.76%</v>
      </c>
      <c r="Y446" s="98"/>
      <c r="Z446" s="31"/>
      <c r="AA446" s="32" t="s">
        <v>1134</v>
      </c>
      <c r="AB446" s="17">
        <v>1.0</v>
      </c>
      <c r="AC446" s="33"/>
    </row>
    <row r="447">
      <c r="A447" s="85" t="s">
        <v>1135</v>
      </c>
      <c r="B447" s="48">
        <v>2012.0</v>
      </c>
      <c r="C447" s="48" t="s">
        <v>41</v>
      </c>
      <c r="D447" s="86">
        <v>87.0</v>
      </c>
      <c r="E447" s="86">
        <v>73.0</v>
      </c>
      <c r="F447" s="87" t="str">
        <f t="shared" si="100"/>
        <v>80.0</v>
      </c>
      <c r="G447" s="88">
        <v>63.0</v>
      </c>
      <c r="H447" s="88">
        <v>70.0</v>
      </c>
      <c r="I447" s="89" t="str">
        <f t="shared" si="101"/>
        <v>-7</v>
      </c>
      <c r="J447" s="89" t="str">
        <f t="shared" si="102"/>
        <v>66.5</v>
      </c>
      <c r="K447" s="89" t="str">
        <f t="shared" si="103"/>
        <v>13.5</v>
      </c>
      <c r="L447" s="86" t="s">
        <v>111</v>
      </c>
      <c r="M447" s="90">
        <v>2002165.0</v>
      </c>
      <c r="N447" s="91" t="str">
        <f t="shared" si="104"/>
        <v>2.00</v>
      </c>
      <c r="O447" s="88">
        <v>7919574.0</v>
      </c>
      <c r="P447" s="91" t="str">
        <f t="shared" si="105"/>
        <v>7.92</v>
      </c>
      <c r="Q447" s="36" t="str">
        <f t="shared" si="47"/>
        <v>27.57</v>
      </c>
      <c r="R447" s="95">
        <v>2.7565482E7</v>
      </c>
      <c r="S447" s="90">
        <v>3.5485056E7</v>
      </c>
      <c r="T447" s="93" t="str">
        <f t="shared" si="106"/>
        <v>35</v>
      </c>
      <c r="U447" s="27" t="str">
        <f t="shared" si="5"/>
        <v>77.68%</v>
      </c>
      <c r="V447" s="88">
        <v>12.0</v>
      </c>
      <c r="W447" s="94" t="str">
        <f t="shared" si="107"/>
        <v>295.71%</v>
      </c>
      <c r="X447" s="30" t="str">
        <f t="shared" si="7"/>
        <v>16.68%</v>
      </c>
      <c r="Y447" s="98"/>
      <c r="Z447" s="31"/>
      <c r="AA447" s="32" t="s">
        <v>1136</v>
      </c>
      <c r="AB447" s="17">
        <v>1.0</v>
      </c>
      <c r="AC447" s="33"/>
    </row>
    <row r="448">
      <c r="A448" s="85" t="s">
        <v>1137</v>
      </c>
      <c r="B448" s="48">
        <v>2012.0</v>
      </c>
      <c r="C448" s="48" t="s">
        <v>41</v>
      </c>
      <c r="D448" s="86">
        <v>85.0</v>
      </c>
      <c r="E448" s="86">
        <v>69.0</v>
      </c>
      <c r="F448" s="87" t="str">
        <f t="shared" si="100"/>
        <v>77.0</v>
      </c>
      <c r="G448" s="88">
        <v>71.0</v>
      </c>
      <c r="H448" s="88">
        <v>73.0</v>
      </c>
      <c r="I448" s="89" t="str">
        <f t="shared" si="101"/>
        <v>-2</v>
      </c>
      <c r="J448" s="89" t="str">
        <f t="shared" si="102"/>
        <v>72</v>
      </c>
      <c r="K448" s="89" t="str">
        <f t="shared" si="103"/>
        <v>5</v>
      </c>
      <c r="L448" s="99" t="s">
        <v>216</v>
      </c>
      <c r="M448" s="90">
        <v>2.2004098E7</v>
      </c>
      <c r="N448" s="91" t="str">
        <f t="shared" si="104"/>
        <v>22.00</v>
      </c>
      <c r="O448" s="88">
        <v>6.4575175E7</v>
      </c>
      <c r="P448" s="91" t="str">
        <f t="shared" si="105"/>
        <v>64.58</v>
      </c>
      <c r="Q448" s="36" t="str">
        <f t="shared" si="47"/>
        <v>62.06</v>
      </c>
      <c r="R448" s="95">
        <v>6.2060922E7</v>
      </c>
      <c r="S448" s="90">
        <v>1.26636097E8</v>
      </c>
      <c r="T448" s="93" t="str">
        <f t="shared" si="106"/>
        <v>127</v>
      </c>
      <c r="U448" s="27" t="str">
        <f t="shared" si="5"/>
        <v>49.01%</v>
      </c>
      <c r="V448" s="88">
        <v>12.0</v>
      </c>
      <c r="W448" s="94" t="str">
        <f t="shared" si="107"/>
        <v>1055.30%</v>
      </c>
      <c r="X448" s="30" t="str">
        <f t="shared" si="7"/>
        <v>183.37%</v>
      </c>
      <c r="Y448" s="98"/>
      <c r="Z448" s="31"/>
      <c r="AA448" s="32" t="s">
        <v>1138</v>
      </c>
      <c r="AB448" s="17">
        <v>1.0</v>
      </c>
      <c r="AC448" s="33"/>
    </row>
    <row r="449">
      <c r="A449" s="85" t="s">
        <v>1139</v>
      </c>
      <c r="B449" s="48">
        <v>2012.0</v>
      </c>
      <c r="C449" s="48" t="s">
        <v>29</v>
      </c>
      <c r="D449" s="86">
        <v>78.0</v>
      </c>
      <c r="E449" s="86">
        <v>62.0</v>
      </c>
      <c r="F449" s="87" t="str">
        <f t="shared" si="100"/>
        <v>70.0</v>
      </c>
      <c r="G449" s="88">
        <v>79.0</v>
      </c>
      <c r="H449" s="88">
        <v>77.0</v>
      </c>
      <c r="I449" s="89" t="str">
        <f t="shared" si="101"/>
        <v>2</v>
      </c>
      <c r="J449" s="89" t="str">
        <f t="shared" si="102"/>
        <v>78</v>
      </c>
      <c r="K449" s="89" t="str">
        <f t="shared" si="103"/>
        <v>-8</v>
      </c>
      <c r="L449" s="86" t="s">
        <v>117</v>
      </c>
      <c r="M449" s="90">
        <v>737051.0</v>
      </c>
      <c r="N449" s="91" t="str">
        <f t="shared" si="104"/>
        <v>0.74</v>
      </c>
      <c r="O449" s="88">
        <v>4.6412041E7</v>
      </c>
      <c r="P449" s="91" t="str">
        <f t="shared" si="105"/>
        <v>46.41</v>
      </c>
      <c r="Q449" s="36" t="str">
        <f t="shared" si="47"/>
        <v>90.42</v>
      </c>
      <c r="R449" s="95">
        <v>9.0424115E7</v>
      </c>
      <c r="S449" s="90">
        <v>1.36836156E8</v>
      </c>
      <c r="T449" s="93" t="str">
        <f t="shared" si="106"/>
        <v>137</v>
      </c>
      <c r="U449" s="27" t="str">
        <f t="shared" si="5"/>
        <v>66.08%</v>
      </c>
      <c r="V449" s="88">
        <v>10.0</v>
      </c>
      <c r="W449" s="94" t="str">
        <f t="shared" si="107"/>
        <v>1368.36%</v>
      </c>
      <c r="X449" s="30" t="str">
        <f t="shared" si="7"/>
        <v>7.37%</v>
      </c>
      <c r="Y449" s="98"/>
      <c r="Z449" s="31"/>
      <c r="AA449" s="32" t="s">
        <v>1140</v>
      </c>
      <c r="AB449" s="17">
        <v>1.0</v>
      </c>
      <c r="AC449" s="33"/>
    </row>
    <row r="450">
      <c r="A450" s="85" t="s">
        <v>1141</v>
      </c>
      <c r="B450" s="48">
        <v>2012.0</v>
      </c>
      <c r="C450" s="48" t="s">
        <v>41</v>
      </c>
      <c r="D450" s="86">
        <v>10.0</v>
      </c>
      <c r="E450" s="86">
        <v>31.0</v>
      </c>
      <c r="F450" s="87" t="str">
        <f t="shared" si="100"/>
        <v>20.5</v>
      </c>
      <c r="G450" s="88">
        <v>42.0</v>
      </c>
      <c r="H450" s="88">
        <v>52.0</v>
      </c>
      <c r="I450" s="89" t="str">
        <f t="shared" si="101"/>
        <v>-10</v>
      </c>
      <c r="J450" s="89" t="str">
        <f t="shared" si="102"/>
        <v>47</v>
      </c>
      <c r="K450" s="89" t="str">
        <f t="shared" si="103"/>
        <v>-26.5</v>
      </c>
      <c r="L450" s="86" t="s">
        <v>1094</v>
      </c>
      <c r="M450" s="90">
        <v>1.2287234E7</v>
      </c>
      <c r="N450" s="91" t="str">
        <f t="shared" si="104"/>
        <v>12.29</v>
      </c>
      <c r="O450" s="88">
        <v>3.1611916E7</v>
      </c>
      <c r="P450" s="91" t="str">
        <f t="shared" si="105"/>
        <v>31.61</v>
      </c>
      <c r="Q450" s="36" t="str">
        <f t="shared" si="47"/>
        <v>7.85</v>
      </c>
      <c r="R450" s="95">
        <v>7850222.0</v>
      </c>
      <c r="S450" s="90">
        <v>3.9462138E7</v>
      </c>
      <c r="T450" s="93" t="str">
        <f t="shared" si="106"/>
        <v>39</v>
      </c>
      <c r="U450" s="27" t="str">
        <f t="shared" si="5"/>
        <v>19.89%</v>
      </c>
      <c r="V450" s="88">
        <v>10.0</v>
      </c>
      <c r="W450" s="94" t="str">
        <f t="shared" si="107"/>
        <v>394.62%</v>
      </c>
      <c r="X450" s="30" t="str">
        <f t="shared" si="7"/>
        <v>122.87%</v>
      </c>
      <c r="Y450" s="98"/>
      <c r="Z450" s="31"/>
      <c r="AA450" s="32" t="s">
        <v>1142</v>
      </c>
      <c r="AB450" s="17">
        <v>1.0</v>
      </c>
      <c r="AC450" s="33"/>
    </row>
    <row r="451">
      <c r="A451" s="85" t="s">
        <v>1143</v>
      </c>
      <c r="B451" s="48">
        <v>2012.0</v>
      </c>
      <c r="C451" s="48" t="s">
        <v>41</v>
      </c>
      <c r="D451" s="86">
        <v>65.0</v>
      </c>
      <c r="E451" s="86">
        <v>50.0</v>
      </c>
      <c r="F451" s="87" t="str">
        <f t="shared" si="100"/>
        <v>57.5</v>
      </c>
      <c r="G451" s="88">
        <v>51.0</v>
      </c>
      <c r="H451" s="88">
        <v>60.0</v>
      </c>
      <c r="I451" s="89" t="str">
        <f t="shared" si="101"/>
        <v>-9</v>
      </c>
      <c r="J451" s="89" t="str">
        <f t="shared" si="102"/>
        <v>55.5</v>
      </c>
      <c r="K451" s="89" t="str">
        <f t="shared" si="103"/>
        <v>2</v>
      </c>
      <c r="L451" s="86" t="s">
        <v>117</v>
      </c>
      <c r="M451" s="90">
        <v>2.658846E7</v>
      </c>
      <c r="N451" s="91" t="str">
        <f t="shared" si="104"/>
        <v>26.59</v>
      </c>
      <c r="O451" s="88">
        <v>8.6907746E7</v>
      </c>
      <c r="P451" s="91" t="str">
        <f t="shared" si="105"/>
        <v>86.91</v>
      </c>
      <c r="Q451" s="36" t="str">
        <f t="shared" si="47"/>
        <v>18.00</v>
      </c>
      <c r="R451" s="95">
        <v>1.8E7</v>
      </c>
      <c r="S451" s="90">
        <v>1.04907746E8</v>
      </c>
      <c r="T451" s="93" t="str">
        <f t="shared" si="106"/>
        <v>105</v>
      </c>
      <c r="U451" s="27" t="str">
        <f t="shared" si="5"/>
        <v>17.16%</v>
      </c>
      <c r="V451" s="88">
        <v>10.0</v>
      </c>
      <c r="W451" s="115" t="str">
        <f t="shared" si="107"/>
        <v>1049.08%</v>
      </c>
      <c r="X451" s="30" t="str">
        <f t="shared" si="7"/>
        <v>265.88%</v>
      </c>
      <c r="Y451" s="98"/>
      <c r="Z451" s="31"/>
      <c r="AA451" s="32" t="s">
        <v>1144</v>
      </c>
      <c r="AB451" s="17">
        <v>1.0</v>
      </c>
      <c r="AC451" s="33"/>
    </row>
    <row r="452">
      <c r="A452" s="85" t="s">
        <v>1145</v>
      </c>
      <c r="B452" s="48">
        <v>2012.0</v>
      </c>
      <c r="C452" s="48" t="s">
        <v>327</v>
      </c>
      <c r="D452" s="86">
        <v>80.0</v>
      </c>
      <c r="E452" s="86">
        <v>72.0</v>
      </c>
      <c r="F452" s="87" t="str">
        <f t="shared" si="100"/>
        <v>76.0</v>
      </c>
      <c r="G452" s="88">
        <v>61.0</v>
      </c>
      <c r="H452" s="88">
        <v>59.0</v>
      </c>
      <c r="I452" s="89" t="str">
        <f t="shared" si="101"/>
        <v>2</v>
      </c>
      <c r="J452" s="89" t="str">
        <f t="shared" si="102"/>
        <v>60</v>
      </c>
      <c r="K452" s="89" t="str">
        <f t="shared" si="103"/>
        <v>16</v>
      </c>
      <c r="L452" s="86" t="s">
        <v>117</v>
      </c>
      <c r="M452" s="90">
        <v>3.912717E7</v>
      </c>
      <c r="N452" s="91" t="str">
        <f t="shared" si="104"/>
        <v>39.13</v>
      </c>
      <c r="O452" s="88">
        <v>1.13721571E8</v>
      </c>
      <c r="P452" s="91" t="str">
        <f t="shared" si="105"/>
        <v>113.72</v>
      </c>
      <c r="Q452" s="36" t="str">
        <f t="shared" si="47"/>
        <v>53.50</v>
      </c>
      <c r="R452" s="95">
        <v>5.35E7</v>
      </c>
      <c r="S452" s="90">
        <v>1.67221571E8</v>
      </c>
      <c r="T452" s="93" t="str">
        <f t="shared" si="106"/>
        <v>167</v>
      </c>
      <c r="U452" s="27" t="str">
        <f t="shared" si="5"/>
        <v>31.99%</v>
      </c>
      <c r="V452" s="88">
        <v>7.0</v>
      </c>
      <c r="W452" s="94" t="str">
        <f t="shared" si="107"/>
        <v>2388.88%</v>
      </c>
      <c r="X452" s="30" t="str">
        <f t="shared" si="7"/>
        <v>558.96%</v>
      </c>
      <c r="Y452" s="98"/>
      <c r="Z452" s="31"/>
      <c r="AA452" s="32" t="s">
        <v>1146</v>
      </c>
      <c r="AB452" s="17">
        <v>1.0</v>
      </c>
      <c r="AC452" s="33"/>
    </row>
    <row r="453">
      <c r="A453" s="85" t="s">
        <v>1147</v>
      </c>
      <c r="B453" s="48">
        <v>2012.0</v>
      </c>
      <c r="C453" s="48" t="s">
        <v>41</v>
      </c>
      <c r="D453" s="86">
        <v>85.0</v>
      </c>
      <c r="E453" s="86">
        <v>68.0</v>
      </c>
      <c r="F453" s="87" t="str">
        <f t="shared" si="100"/>
        <v>76.5</v>
      </c>
      <c r="G453" s="88">
        <v>86.0</v>
      </c>
      <c r="H453" s="88">
        <v>77.0</v>
      </c>
      <c r="I453" s="89" t="str">
        <f t="shared" si="101"/>
        <v>9</v>
      </c>
      <c r="J453" s="89" t="str">
        <f t="shared" si="102"/>
        <v>81.5</v>
      </c>
      <c r="K453" s="89" t="str">
        <f t="shared" si="103"/>
        <v>-5</v>
      </c>
      <c r="L453" s="86" t="s">
        <v>1049</v>
      </c>
      <c r="M453" s="90">
        <v>1.3152683E7</v>
      </c>
      <c r="N453" s="91" t="str">
        <f t="shared" si="104"/>
        <v>13.15</v>
      </c>
      <c r="O453" s="88">
        <v>4.1003371E7</v>
      </c>
      <c r="P453" s="91" t="str">
        <f t="shared" si="105"/>
        <v>41.00</v>
      </c>
      <c r="Q453" s="36" t="str">
        <f t="shared" si="47"/>
        <v>7.12</v>
      </c>
      <c r="R453" s="95">
        <v>7123013.0</v>
      </c>
      <c r="S453" s="90">
        <v>4.8126384E7</v>
      </c>
      <c r="T453" s="93" t="str">
        <f t="shared" si="106"/>
        <v>48</v>
      </c>
      <c r="U453" s="27" t="str">
        <f t="shared" si="5"/>
        <v>14.80%</v>
      </c>
      <c r="V453" s="88">
        <v>7.0</v>
      </c>
      <c r="W453" s="94" t="str">
        <f t="shared" si="107"/>
        <v>687.52%</v>
      </c>
      <c r="X453" s="30" t="str">
        <f t="shared" si="7"/>
        <v>187.90%</v>
      </c>
      <c r="Y453" s="98"/>
      <c r="Z453" s="31"/>
      <c r="AA453" s="32" t="s">
        <v>1148</v>
      </c>
      <c r="AB453" s="17">
        <v>1.0</v>
      </c>
      <c r="AC453" s="33"/>
    </row>
    <row r="454">
      <c r="A454" s="85" t="s">
        <v>1149</v>
      </c>
      <c r="B454" s="48">
        <v>2012.0</v>
      </c>
      <c r="C454" s="48" t="s">
        <v>37</v>
      </c>
      <c r="D454" s="86">
        <v>24.0</v>
      </c>
      <c r="E454" s="86">
        <v>40.0</v>
      </c>
      <c r="F454" s="87" t="str">
        <f t="shared" si="100"/>
        <v>32.0</v>
      </c>
      <c r="G454" s="88">
        <v>36.0</v>
      </c>
      <c r="H454" s="88">
        <v>45.0</v>
      </c>
      <c r="I454" s="89" t="str">
        <f t="shared" si="101"/>
        <v>-9</v>
      </c>
      <c r="J454" s="89" t="str">
        <f t="shared" si="102"/>
        <v>40.5</v>
      </c>
      <c r="K454" s="89" t="str">
        <f t="shared" si="103"/>
        <v>-8.5</v>
      </c>
      <c r="L454" s="86" t="s">
        <v>135</v>
      </c>
      <c r="M454" s="90">
        <v>2.9003866E7</v>
      </c>
      <c r="N454" s="91" t="str">
        <f t="shared" si="104"/>
        <v>29.00</v>
      </c>
      <c r="O454" s="88">
        <v>5.39213E7</v>
      </c>
      <c r="P454" s="91" t="str">
        <f t="shared" si="105"/>
        <v>53.92</v>
      </c>
      <c r="Q454" s="36" t="str">
        <f t="shared" si="47"/>
        <v>88.92</v>
      </c>
      <c r="R454" s="95">
        <v>8.8917657E7</v>
      </c>
      <c r="S454" s="90">
        <v>1.42838957E8</v>
      </c>
      <c r="T454" s="93" t="str">
        <f t="shared" si="106"/>
        <v>143</v>
      </c>
      <c r="U454" s="27" t="str">
        <f t="shared" si="5"/>
        <v>62.25%</v>
      </c>
      <c r="V454" s="88">
        <v>5.0</v>
      </c>
      <c r="W454" s="94" t="str">
        <f t="shared" si="107"/>
        <v>2856.78%</v>
      </c>
      <c r="X454" s="30" t="str">
        <f t="shared" si="7"/>
        <v>580.08%</v>
      </c>
      <c r="Y454" s="98"/>
      <c r="Z454" s="31"/>
      <c r="AA454" s="32" t="s">
        <v>1150</v>
      </c>
      <c r="AB454" s="17">
        <v>1.0</v>
      </c>
      <c r="AC454" s="33"/>
    </row>
    <row r="455">
      <c r="A455" s="85" t="s">
        <v>1151</v>
      </c>
      <c r="B455" s="48">
        <v>2012.0</v>
      </c>
      <c r="C455" s="48" t="s">
        <v>41</v>
      </c>
      <c r="D455" s="86">
        <v>63.0</v>
      </c>
      <c r="E455" s="86">
        <v>53.0</v>
      </c>
      <c r="F455" s="87" t="str">
        <f t="shared" si="100"/>
        <v>58.0</v>
      </c>
      <c r="G455" s="88">
        <v>61.0</v>
      </c>
      <c r="H455" s="88">
        <v>71.0</v>
      </c>
      <c r="I455" s="89" t="str">
        <f t="shared" si="101"/>
        <v>-10</v>
      </c>
      <c r="J455" s="89" t="str">
        <f t="shared" si="102"/>
        <v>66</v>
      </c>
      <c r="K455" s="89" t="str">
        <f t="shared" si="103"/>
        <v>-8</v>
      </c>
      <c r="L455" s="86" t="s">
        <v>1094</v>
      </c>
      <c r="M455" s="90">
        <v>1.8007634E7</v>
      </c>
      <c r="N455" s="91" t="str">
        <f t="shared" si="104"/>
        <v>18.01</v>
      </c>
      <c r="O455" s="88">
        <v>4.8086903E7</v>
      </c>
      <c r="P455" s="91" t="str">
        <f t="shared" si="105"/>
        <v>48.09</v>
      </c>
      <c r="Q455" s="36" t="str">
        <f t="shared" si="47"/>
        <v>29.63</v>
      </c>
      <c r="R455" s="95">
        <v>2.9625536E7</v>
      </c>
      <c r="S455" s="90">
        <v>7.7712439E7</v>
      </c>
      <c r="T455" s="93" t="str">
        <f t="shared" si="106"/>
        <v>78</v>
      </c>
      <c r="U455" s="27" t="str">
        <f t="shared" si="5"/>
        <v>38.12%</v>
      </c>
      <c r="V455" s="88">
        <v>3.0</v>
      </c>
      <c r="W455" s="94" t="str">
        <f t="shared" si="107"/>
        <v>2590.41%</v>
      </c>
      <c r="X455" s="30" t="str">
        <f t="shared" si="7"/>
        <v>600.25%</v>
      </c>
      <c r="Y455" s="98"/>
      <c r="Z455" s="31"/>
      <c r="AA455" s="32" t="s">
        <v>271</v>
      </c>
      <c r="AB455" s="17">
        <v>1.0</v>
      </c>
      <c r="AC455" s="33"/>
    </row>
    <row r="456">
      <c r="A456" s="85" t="s">
        <v>1152</v>
      </c>
      <c r="B456" s="48">
        <v>2012.0</v>
      </c>
      <c r="C456" s="48" t="s">
        <v>29</v>
      </c>
      <c r="D456" s="86">
        <v>86.0</v>
      </c>
      <c r="E456" s="86">
        <v>86.0</v>
      </c>
      <c r="F456" s="87" t="str">
        <f t="shared" si="100"/>
        <v>86.0</v>
      </c>
      <c r="G456" s="88">
        <v>76.0</v>
      </c>
      <c r="H456" s="88">
        <v>74.0</v>
      </c>
      <c r="I456" s="89" t="str">
        <f t="shared" si="101"/>
        <v>2</v>
      </c>
      <c r="J456" s="89" t="str">
        <f t="shared" si="102"/>
        <v>75</v>
      </c>
      <c r="K456" s="89" t="str">
        <f t="shared" si="103"/>
        <v>11</v>
      </c>
      <c r="L456" s="86" t="s">
        <v>61</v>
      </c>
      <c r="M456" s="90">
        <v>169702.0</v>
      </c>
      <c r="N456" s="91" t="str">
        <f t="shared" si="104"/>
        <v>0.17</v>
      </c>
      <c r="O456" s="88">
        <v>1.2795746E7</v>
      </c>
      <c r="P456" s="91" t="str">
        <f t="shared" si="105"/>
        <v>12.80</v>
      </c>
      <c r="Q456" s="36" t="str">
        <f t="shared" si="47"/>
        <v>9.00</v>
      </c>
      <c r="R456" s="19">
        <v>9000000.0</v>
      </c>
      <c r="S456" s="37" t="str">
        <f>SUM(O456+Q456)</f>
        <v>12,795,755</v>
      </c>
      <c r="T456" s="93" t="str">
        <f t="shared" si="106"/>
        <v>13</v>
      </c>
      <c r="U456" s="27" t="str">
        <f t="shared" si="5"/>
        <v>70.34%</v>
      </c>
      <c r="V456" s="88">
        <v>2.0</v>
      </c>
      <c r="W456" s="94" t="str">
        <f t="shared" si="107"/>
        <v>639.79%</v>
      </c>
      <c r="X456" s="30" t="str">
        <f t="shared" si="7"/>
        <v>8.49%</v>
      </c>
      <c r="Y456" s="98"/>
      <c r="Z456" s="31"/>
      <c r="AA456" s="32" t="s">
        <v>1153</v>
      </c>
      <c r="AB456" s="17">
        <v>1.0</v>
      </c>
      <c r="AC456" s="33"/>
    </row>
    <row r="457">
      <c r="A457" s="85" t="s">
        <v>1154</v>
      </c>
      <c r="B457" s="48">
        <v>2012.0</v>
      </c>
      <c r="C457" s="48" t="s">
        <v>41</v>
      </c>
      <c r="D457" s="86">
        <v>19.0</v>
      </c>
      <c r="E457" s="86">
        <v>32.0</v>
      </c>
      <c r="F457" s="87" t="str">
        <f t="shared" si="100"/>
        <v>25.5</v>
      </c>
      <c r="G457" s="88">
        <v>29.0</v>
      </c>
      <c r="H457" s="88">
        <v>47.0</v>
      </c>
      <c r="I457" s="89" t="str">
        <f t="shared" si="101"/>
        <v>-18</v>
      </c>
      <c r="J457" s="89" t="str">
        <f t="shared" si="102"/>
        <v>38</v>
      </c>
      <c r="K457" s="89" t="str">
        <f t="shared" si="103"/>
        <v>-12.5</v>
      </c>
      <c r="L457" s="86" t="s">
        <v>1118</v>
      </c>
      <c r="M457" s="90">
        <v>7955307.0</v>
      </c>
      <c r="N457" s="91" t="str">
        <f t="shared" si="104"/>
        <v>7.96</v>
      </c>
      <c r="O457" s="88">
        <v>1.811964E7</v>
      </c>
      <c r="P457" s="91" t="str">
        <f t="shared" si="105"/>
        <v>18.12</v>
      </c>
      <c r="Q457" s="36" t="str">
        <f t="shared" si="47"/>
        <v>19.04</v>
      </c>
      <c r="R457" s="22">
        <v>1.9038008E7</v>
      </c>
      <c r="S457" s="90">
        <v>3.7157648E7</v>
      </c>
      <c r="T457" s="93" t="str">
        <f t="shared" si="106"/>
        <v>37</v>
      </c>
      <c r="U457" s="27" t="str">
        <f t="shared" si="5"/>
        <v>51.24%</v>
      </c>
      <c r="V457" s="88">
        <v>1.0</v>
      </c>
      <c r="W457" s="94" t="str">
        <f t="shared" si="107"/>
        <v>3715.76%</v>
      </c>
      <c r="X457" s="30" t="str">
        <f t="shared" si="7"/>
        <v>795.53%</v>
      </c>
      <c r="Y457" s="98"/>
      <c r="Z457" s="31"/>
      <c r="AA457" s="32" t="s">
        <v>1155</v>
      </c>
      <c r="AB457" s="17">
        <v>1.0</v>
      </c>
      <c r="AC457" s="33"/>
    </row>
    <row r="458">
      <c r="A458" s="85" t="s">
        <v>1156</v>
      </c>
      <c r="B458" s="48">
        <v>2012.0</v>
      </c>
      <c r="C458" s="48" t="s">
        <v>41</v>
      </c>
      <c r="D458" s="86">
        <v>6.0</v>
      </c>
      <c r="E458" s="86">
        <v>18.0</v>
      </c>
      <c r="F458" s="87" t="str">
        <f t="shared" si="100"/>
        <v>12.0</v>
      </c>
      <c r="G458" s="88">
        <v>22.0</v>
      </c>
      <c r="H458" s="88">
        <v>26.0</v>
      </c>
      <c r="I458" s="89" t="str">
        <f t="shared" si="101"/>
        <v>-4</v>
      </c>
      <c r="J458" s="89" t="str">
        <f t="shared" si="102"/>
        <v>24</v>
      </c>
      <c r="K458" s="89" t="str">
        <f t="shared" si="103"/>
        <v>-12</v>
      </c>
      <c r="L458" s="86" t="s">
        <v>135</v>
      </c>
      <c r="M458" s="90">
        <v>3.3732515E7</v>
      </c>
      <c r="N458" s="91" t="str">
        <f t="shared" si="104"/>
        <v>33.73</v>
      </c>
      <c r="O458" s="88">
        <v>5.3261944E7</v>
      </c>
      <c r="P458" s="91" t="str">
        <f t="shared" si="105"/>
        <v>53.26</v>
      </c>
      <c r="Q458" s="36" t="str">
        <f t="shared" si="47"/>
        <v>48.50</v>
      </c>
      <c r="R458" s="95">
        <v>4.8496546E7</v>
      </c>
      <c r="S458" s="90">
        <v>1.0175849E8</v>
      </c>
      <c r="T458" s="93" t="str">
        <f t="shared" si="106"/>
        <v>102</v>
      </c>
      <c r="U458" s="27" t="str">
        <f t="shared" si="5"/>
        <v>47.66%</v>
      </c>
      <c r="V458" s="88">
        <v>1.0</v>
      </c>
      <c r="W458" s="94" t="str">
        <f t="shared" si="107"/>
        <v>10175.85%</v>
      </c>
      <c r="X458" s="30" t="str">
        <f t="shared" si="7"/>
        <v>3373.25%</v>
      </c>
      <c r="Y458" s="98"/>
      <c r="Z458" s="31"/>
      <c r="AA458" s="32" t="s">
        <v>1157</v>
      </c>
      <c r="AB458" s="17">
        <v>1.0</v>
      </c>
      <c r="AC458" s="33"/>
    </row>
    <row r="459">
      <c r="A459" s="116" t="s">
        <v>1158</v>
      </c>
      <c r="B459" s="44">
        <v>2011.0</v>
      </c>
      <c r="C459" s="44" t="s">
        <v>41</v>
      </c>
      <c r="D459" s="117">
        <v>88.0</v>
      </c>
      <c r="E459" s="117">
        <v>75.0</v>
      </c>
      <c r="F459" s="118" t="str">
        <f t="shared" si="100"/>
        <v>81.5</v>
      </c>
      <c r="G459" s="119">
        <v>69.0</v>
      </c>
      <c r="H459" s="105">
        <v>74.0</v>
      </c>
      <c r="I459" s="120" t="str">
        <f t="shared" si="101"/>
        <v>-5</v>
      </c>
      <c r="J459" s="120" t="str">
        <f t="shared" si="102"/>
        <v>71.5</v>
      </c>
      <c r="K459" s="120" t="str">
        <f t="shared" si="103"/>
        <v>10</v>
      </c>
      <c r="L459" s="104" t="s">
        <v>957</v>
      </c>
      <c r="M459" s="120" t="str">
        <f t="shared" ref="M459:M593" si="108">N459*1000000</f>
        <v>38080000</v>
      </c>
      <c r="N459" s="121">
        <v>38.08</v>
      </c>
      <c r="O459" s="120" t="str">
        <f t="shared" ref="O459:O1016" si="109">P459*1000000</f>
        <v>123480000</v>
      </c>
      <c r="P459" s="122">
        <v>123.48</v>
      </c>
      <c r="Q459" s="119">
        <v>122.25</v>
      </c>
      <c r="R459" s="28" t="str">
        <f t="shared" ref="R459:R593" si="110">SUM(Q459*1000000)</f>
        <v>122250000</v>
      </c>
      <c r="S459" s="123" t="str">
        <f t="shared" ref="S459:S593" si="111">T459*1000000</f>
        <v>245,730,000</v>
      </c>
      <c r="T459" s="124" t="str">
        <f t="shared" ref="T459:T462" si="112">SUM(P459:Q459)</f>
        <v>245.73</v>
      </c>
      <c r="U459" s="27" t="str">
        <f t="shared" si="5"/>
        <v>49.75%</v>
      </c>
      <c r="V459" s="125">
        <v>135.0</v>
      </c>
      <c r="W459" s="126" t="str">
        <f t="shared" ref="W459:W1016" si="113">SUM(T459/V459)</f>
        <v>182.02%</v>
      </c>
      <c r="X459" s="30" t="str">
        <f t="shared" si="7"/>
        <v>28.21%</v>
      </c>
      <c r="Y459" s="44" t="s">
        <v>1159</v>
      </c>
      <c r="Z459" s="39" t="s">
        <v>1160</v>
      </c>
      <c r="AA459" s="32" t="s">
        <v>1161</v>
      </c>
      <c r="AB459" s="17">
        <v>1.0</v>
      </c>
      <c r="AC459" s="33"/>
    </row>
    <row r="460">
      <c r="A460" s="116" t="s">
        <v>1162</v>
      </c>
      <c r="B460" s="44">
        <v>2011.0</v>
      </c>
      <c r="C460" s="44" t="s">
        <v>29</v>
      </c>
      <c r="D460" s="117">
        <v>75.0</v>
      </c>
      <c r="E460" s="117">
        <v>62.0</v>
      </c>
      <c r="F460" s="118" t="str">
        <f t="shared" si="100"/>
        <v>68.5</v>
      </c>
      <c r="G460" s="119">
        <v>91.0</v>
      </c>
      <c r="H460" s="105">
        <v>78.0</v>
      </c>
      <c r="I460" s="120" t="str">
        <f t="shared" si="101"/>
        <v>13</v>
      </c>
      <c r="J460" s="120" t="str">
        <f t="shared" si="102"/>
        <v>84.5</v>
      </c>
      <c r="K460" s="120" t="str">
        <f t="shared" si="103"/>
        <v>-16</v>
      </c>
      <c r="L460" s="104" t="s">
        <v>89</v>
      </c>
      <c r="M460" s="120" t="str">
        <f t="shared" si="108"/>
        <v>26040000</v>
      </c>
      <c r="N460" s="121">
        <v>26.04</v>
      </c>
      <c r="O460" s="120" t="str">
        <f t="shared" si="109"/>
        <v>169710000</v>
      </c>
      <c r="P460" s="122">
        <v>169.71</v>
      </c>
      <c r="Q460" s="119">
        <v>46.93</v>
      </c>
      <c r="R460" s="28" t="str">
        <f t="shared" si="110"/>
        <v>46930000</v>
      </c>
      <c r="S460" s="123" t="str">
        <f t="shared" si="111"/>
        <v>216,640,000</v>
      </c>
      <c r="T460" s="124" t="str">
        <f t="shared" si="112"/>
        <v>216.64</v>
      </c>
      <c r="U460" s="27" t="str">
        <f t="shared" si="5"/>
        <v>21.66%</v>
      </c>
      <c r="V460" s="125">
        <v>25.0</v>
      </c>
      <c r="W460" s="126" t="str">
        <f t="shared" si="113"/>
        <v>866.56%</v>
      </c>
      <c r="X460" s="30" t="str">
        <f t="shared" si="7"/>
        <v>104.16%</v>
      </c>
      <c r="Y460" s="25"/>
      <c r="Z460" s="127" t="s">
        <v>1163</v>
      </c>
      <c r="AA460" s="32" t="s">
        <v>1164</v>
      </c>
      <c r="AB460" s="17">
        <v>1.0</v>
      </c>
      <c r="AC460" s="33"/>
    </row>
    <row r="461">
      <c r="A461" s="116" t="s">
        <v>1165</v>
      </c>
      <c r="B461" s="44">
        <v>2011.0</v>
      </c>
      <c r="C461" s="44" t="s">
        <v>29</v>
      </c>
      <c r="D461" s="117">
        <v>89.0</v>
      </c>
      <c r="E461" s="117">
        <v>84.0</v>
      </c>
      <c r="F461" s="118" t="str">
        <f t="shared" si="100"/>
        <v>86.5</v>
      </c>
      <c r="G461" s="119">
        <v>88.0</v>
      </c>
      <c r="H461" s="105">
        <v>76.0</v>
      </c>
      <c r="I461" s="120" t="str">
        <f t="shared" si="101"/>
        <v>12</v>
      </c>
      <c r="J461" s="120" t="str">
        <f t="shared" si="102"/>
        <v>82</v>
      </c>
      <c r="K461" s="120" t="str">
        <f t="shared" si="103"/>
        <v>4.5</v>
      </c>
      <c r="L461" s="104" t="s">
        <v>117</v>
      </c>
      <c r="M461" s="120" t="str">
        <f t="shared" si="108"/>
        <v>4380000</v>
      </c>
      <c r="N461" s="121">
        <v>4.38</v>
      </c>
      <c r="O461" s="120" t="str">
        <f t="shared" si="109"/>
        <v>82580000</v>
      </c>
      <c r="P461" s="122">
        <v>82.58</v>
      </c>
      <c r="Q461" s="119">
        <v>94.66</v>
      </c>
      <c r="R461" s="28" t="str">
        <f t="shared" si="110"/>
        <v>94660000</v>
      </c>
      <c r="S461" s="123" t="str">
        <f t="shared" si="111"/>
        <v>177,240,000</v>
      </c>
      <c r="T461" s="124" t="str">
        <f t="shared" si="112"/>
        <v>177.24</v>
      </c>
      <c r="U461" s="27" t="str">
        <f t="shared" si="5"/>
        <v>53.41%</v>
      </c>
      <c r="V461" s="125">
        <v>20.0</v>
      </c>
      <c r="W461" s="126" t="str">
        <f t="shared" si="113"/>
        <v>886.20%</v>
      </c>
      <c r="X461" s="30" t="str">
        <f t="shared" si="7"/>
        <v>21.90%</v>
      </c>
      <c r="Y461" s="44" t="s">
        <v>323</v>
      </c>
      <c r="Z461" s="39" t="s">
        <v>339</v>
      </c>
      <c r="AA461" s="32" t="s">
        <v>1166</v>
      </c>
      <c r="AB461" s="17">
        <v>1.0</v>
      </c>
      <c r="AC461" s="33"/>
    </row>
    <row r="462">
      <c r="A462" s="116" t="s">
        <v>1167</v>
      </c>
      <c r="B462" s="44">
        <v>2011.0</v>
      </c>
      <c r="C462" s="44" t="s">
        <v>41</v>
      </c>
      <c r="D462" s="117">
        <v>93.0</v>
      </c>
      <c r="E462" s="117">
        <v>81.0</v>
      </c>
      <c r="F462" s="118" t="str">
        <f t="shared" si="100"/>
        <v>87</v>
      </c>
      <c r="G462" s="119">
        <v>84.0</v>
      </c>
      <c r="H462" s="105">
        <v>78.0</v>
      </c>
      <c r="I462" s="120" t="str">
        <f t="shared" si="101"/>
        <v>6</v>
      </c>
      <c r="J462" s="120" t="str">
        <f t="shared" si="102"/>
        <v>81</v>
      </c>
      <c r="K462" s="120" t="str">
        <f t="shared" si="103"/>
        <v>6</v>
      </c>
      <c r="L462" s="104" t="s">
        <v>1168</v>
      </c>
      <c r="M462" s="120" t="str">
        <f t="shared" si="108"/>
        <v>5830000</v>
      </c>
      <c r="N462" s="121">
        <v>5.83</v>
      </c>
      <c r="O462" s="120" t="str">
        <f t="shared" si="109"/>
        <v>56820000</v>
      </c>
      <c r="P462" s="122">
        <v>56.82</v>
      </c>
      <c r="Q462" s="119">
        <v>94.3</v>
      </c>
      <c r="R462" s="28" t="str">
        <f t="shared" si="110"/>
        <v>94300000</v>
      </c>
      <c r="S462" s="123" t="str">
        <f t="shared" si="111"/>
        <v>151,120,000</v>
      </c>
      <c r="T462" s="124" t="str">
        <f t="shared" si="112"/>
        <v>151.12</v>
      </c>
      <c r="U462" s="27" t="str">
        <f t="shared" si="5"/>
        <v>62.40%</v>
      </c>
      <c r="V462" s="125">
        <v>17.0</v>
      </c>
      <c r="W462" s="126" t="str">
        <f t="shared" si="113"/>
        <v>888.94%</v>
      </c>
      <c r="X462" s="30" t="str">
        <f t="shared" si="7"/>
        <v>34.29%</v>
      </c>
      <c r="Y462" s="25" t="s">
        <v>323</v>
      </c>
      <c r="Z462" s="127" t="s">
        <v>927</v>
      </c>
      <c r="AA462" s="32" t="s">
        <v>1169</v>
      </c>
      <c r="AB462" s="17">
        <v>1.0</v>
      </c>
      <c r="AC462" s="33"/>
    </row>
    <row r="463">
      <c r="A463" s="116" t="s">
        <v>1170</v>
      </c>
      <c r="B463" s="44">
        <v>2011.0</v>
      </c>
      <c r="C463" s="44" t="s">
        <v>41</v>
      </c>
      <c r="D463" s="117">
        <v>97.0</v>
      </c>
      <c r="E463" s="117">
        <v>89.0</v>
      </c>
      <c r="F463" s="118" t="str">
        <f t="shared" si="100"/>
        <v>93</v>
      </c>
      <c r="G463" s="119">
        <v>91.0</v>
      </c>
      <c r="H463" s="105">
        <v>79.0</v>
      </c>
      <c r="I463" s="120" t="str">
        <f t="shared" si="101"/>
        <v>12</v>
      </c>
      <c r="J463" s="120" t="str">
        <f t="shared" si="102"/>
        <v>85</v>
      </c>
      <c r="K463" s="120" t="str">
        <f t="shared" si="103"/>
        <v>8</v>
      </c>
      <c r="L463" s="104" t="s">
        <v>493</v>
      </c>
      <c r="M463" s="120" t="str">
        <f t="shared" si="108"/>
        <v>2370000</v>
      </c>
      <c r="N463" s="121">
        <v>2.37</v>
      </c>
      <c r="O463" s="120" t="str">
        <f t="shared" si="109"/>
        <v>44671000</v>
      </c>
      <c r="P463" s="122">
        <v>44.671</v>
      </c>
      <c r="Q463" s="119">
        <v>88.761</v>
      </c>
      <c r="R463" s="28" t="str">
        <f t="shared" si="110"/>
        <v>88761000</v>
      </c>
      <c r="S463" s="123" t="str">
        <f t="shared" si="111"/>
        <v>133,432,000</v>
      </c>
      <c r="T463" s="124" t="str">
        <f t="shared" ref="T463:T464" si="114">sum(P463:Q463)</f>
        <v>133.43</v>
      </c>
      <c r="U463" s="27" t="str">
        <f t="shared" si="5"/>
        <v>66.52%</v>
      </c>
      <c r="V463" s="125">
        <v>16.0</v>
      </c>
      <c r="W463" s="126" t="str">
        <f t="shared" si="113"/>
        <v>833.95%</v>
      </c>
      <c r="X463" s="30" t="str">
        <f t="shared" si="7"/>
        <v>14.81%</v>
      </c>
      <c r="Y463" s="25" t="s">
        <v>323</v>
      </c>
      <c r="Z463" s="128" t="s">
        <v>1171</v>
      </c>
      <c r="AA463" s="32" t="s">
        <v>1172</v>
      </c>
      <c r="AB463" s="17">
        <v>1.0</v>
      </c>
      <c r="AC463" s="33"/>
    </row>
    <row r="464">
      <c r="A464" s="116" t="s">
        <v>1173</v>
      </c>
      <c r="B464" s="44">
        <v>2011.0</v>
      </c>
      <c r="C464" s="44" t="s">
        <v>126</v>
      </c>
      <c r="D464" s="117">
        <v>53.0</v>
      </c>
      <c r="E464" s="117">
        <v>54.0</v>
      </c>
      <c r="F464" s="118" t="str">
        <f t="shared" si="100"/>
        <v>53.5</v>
      </c>
      <c r="G464" s="119">
        <v>54.0</v>
      </c>
      <c r="H464" s="105">
        <v>61.0</v>
      </c>
      <c r="I464" s="120" t="str">
        <f t="shared" si="101"/>
        <v>-7</v>
      </c>
      <c r="J464" s="120" t="str">
        <f t="shared" si="102"/>
        <v>57.5</v>
      </c>
      <c r="K464" s="120" t="str">
        <f t="shared" si="103"/>
        <v>-4</v>
      </c>
      <c r="L464" s="104" t="s">
        <v>930</v>
      </c>
      <c r="M464" s="120" t="str">
        <f t="shared" si="108"/>
        <v>5410000</v>
      </c>
      <c r="N464" s="121">
        <v>5.41</v>
      </c>
      <c r="O464" s="120" t="str">
        <f t="shared" si="109"/>
        <v>30017000</v>
      </c>
      <c r="P464" s="122">
        <v>30.017</v>
      </c>
      <c r="Q464" s="119">
        <v>84.938</v>
      </c>
      <c r="R464" s="28" t="str">
        <f t="shared" si="110"/>
        <v>84938000</v>
      </c>
      <c r="S464" s="123" t="str">
        <f t="shared" si="111"/>
        <v>114,955,000</v>
      </c>
      <c r="T464" s="124" t="str">
        <f t="shared" si="114"/>
        <v>114.96</v>
      </c>
      <c r="U464" s="27" t="str">
        <f t="shared" si="5"/>
        <v>73.89%</v>
      </c>
      <c r="V464" s="125">
        <v>13.0</v>
      </c>
      <c r="W464" s="126" t="str">
        <f t="shared" si="113"/>
        <v>884.27%</v>
      </c>
      <c r="X464" s="30" t="str">
        <f t="shared" si="7"/>
        <v>41.62%</v>
      </c>
      <c r="Y464" s="44"/>
      <c r="Z464" s="39" t="s">
        <v>933</v>
      </c>
      <c r="AA464" s="32" t="s">
        <v>1174</v>
      </c>
      <c r="AB464" s="17">
        <v>1.0</v>
      </c>
      <c r="AC464" s="33"/>
    </row>
    <row r="465">
      <c r="A465" s="116" t="s">
        <v>1175</v>
      </c>
      <c r="B465" s="44">
        <v>2011.0</v>
      </c>
      <c r="C465" s="44" t="s">
        <v>126</v>
      </c>
      <c r="D465" s="117">
        <v>84.0</v>
      </c>
      <c r="E465" s="117">
        <v>81.0</v>
      </c>
      <c r="F465" s="118" t="str">
        <f t="shared" si="100"/>
        <v>82.5</v>
      </c>
      <c r="G465" s="119">
        <v>80.0</v>
      </c>
      <c r="H465" s="105">
        <v>73.0</v>
      </c>
      <c r="I465" s="120" t="str">
        <f t="shared" si="101"/>
        <v>7</v>
      </c>
      <c r="J465" s="120" t="str">
        <f t="shared" si="102"/>
        <v>76.5</v>
      </c>
      <c r="K465" s="120" t="str">
        <f t="shared" si="103"/>
        <v>6</v>
      </c>
      <c r="L465" s="104" t="s">
        <v>493</v>
      </c>
      <c r="M465" s="120" t="str">
        <f t="shared" si="108"/>
        <v>140000</v>
      </c>
      <c r="N465" s="121">
        <v>0.14</v>
      </c>
      <c r="O465" s="120" t="str">
        <f t="shared" si="109"/>
        <v>5790000</v>
      </c>
      <c r="P465" s="122">
        <v>5.79</v>
      </c>
      <c r="Q465" s="119">
        <v>8.52</v>
      </c>
      <c r="R465" s="28" t="str">
        <f t="shared" si="110"/>
        <v>8520000</v>
      </c>
      <c r="S465" s="123" t="str">
        <f t="shared" si="111"/>
        <v>14,310,000</v>
      </c>
      <c r="T465" s="124" t="str">
        <f t="shared" ref="T465:T471" si="115">SUM(P465:Q465)</f>
        <v>14.31</v>
      </c>
      <c r="U465" s="27" t="str">
        <f t="shared" si="5"/>
        <v>59.54%</v>
      </c>
      <c r="V465" s="125">
        <v>3.2</v>
      </c>
      <c r="W465" s="126" t="str">
        <f t="shared" si="113"/>
        <v>447.19%</v>
      </c>
      <c r="X465" s="30" t="str">
        <f t="shared" si="7"/>
        <v>4.38%</v>
      </c>
      <c r="Y465" s="25"/>
      <c r="Z465" s="127" t="s">
        <v>1176</v>
      </c>
      <c r="AA465" s="32" t="s">
        <v>1177</v>
      </c>
      <c r="AB465" s="17">
        <v>1.0</v>
      </c>
      <c r="AC465" s="33"/>
    </row>
    <row r="466">
      <c r="A466" s="116" t="s">
        <v>1178</v>
      </c>
      <c r="B466" s="44">
        <v>2011.0</v>
      </c>
      <c r="C466" s="44" t="s">
        <v>37</v>
      </c>
      <c r="D466" s="117">
        <v>34.0</v>
      </c>
      <c r="E466" s="117">
        <v>45.0</v>
      </c>
      <c r="F466" s="118" t="str">
        <f t="shared" si="100"/>
        <v>39.5</v>
      </c>
      <c r="G466" s="119">
        <v>61.0</v>
      </c>
      <c r="H466" s="105">
        <v>64.0</v>
      </c>
      <c r="I466" s="120" t="str">
        <f t="shared" si="101"/>
        <v>-3</v>
      </c>
      <c r="J466" s="120" t="str">
        <f t="shared" si="102"/>
        <v>62.5</v>
      </c>
      <c r="K466" s="120" t="str">
        <f t="shared" si="103"/>
        <v>-23</v>
      </c>
      <c r="L466" s="104" t="s">
        <v>936</v>
      </c>
      <c r="M466" s="120" t="str">
        <f t="shared" si="108"/>
        <v>90150000</v>
      </c>
      <c r="N466" s="121">
        <v>90.15</v>
      </c>
      <c r="O466" s="120" t="str">
        <f t="shared" si="109"/>
        <v>241070000</v>
      </c>
      <c r="P466" s="122">
        <v>241.07</v>
      </c>
      <c r="Q466" s="119">
        <v>804.64</v>
      </c>
      <c r="R466" s="28" t="str">
        <f t="shared" si="110"/>
        <v>804640000</v>
      </c>
      <c r="S466" s="123" t="str">
        <f t="shared" si="111"/>
        <v>1,045,710,000</v>
      </c>
      <c r="T466" s="124" t="str">
        <f t="shared" si="115"/>
        <v>1045.71</v>
      </c>
      <c r="U466" s="27" t="str">
        <f t="shared" si="5"/>
        <v>76.95%</v>
      </c>
      <c r="V466" s="125">
        <v>250.0</v>
      </c>
      <c r="W466" s="126" t="str">
        <f t="shared" si="113"/>
        <v>418.28%</v>
      </c>
      <c r="X466" s="30" t="str">
        <f t="shared" si="7"/>
        <v>36.06%</v>
      </c>
      <c r="Y466" s="112"/>
      <c r="Z466" s="31"/>
      <c r="AA466" s="32" t="s">
        <v>1179</v>
      </c>
      <c r="AB466" s="17">
        <v>1.0</v>
      </c>
      <c r="AC466" s="33"/>
    </row>
    <row r="467">
      <c r="A467" s="116" t="s">
        <v>1180</v>
      </c>
      <c r="B467" s="44">
        <v>2011.0</v>
      </c>
      <c r="C467" s="44" t="s">
        <v>29</v>
      </c>
      <c r="D467" s="117">
        <v>27.0</v>
      </c>
      <c r="E467" s="117">
        <v>39.0</v>
      </c>
      <c r="F467" s="118" t="str">
        <f t="shared" si="100"/>
        <v>33</v>
      </c>
      <c r="G467" s="119">
        <v>48.0</v>
      </c>
      <c r="H467" s="105">
        <v>56.0</v>
      </c>
      <c r="I467" s="120" t="str">
        <f t="shared" si="101"/>
        <v>-8</v>
      </c>
      <c r="J467" s="120" t="str">
        <f t="shared" si="102"/>
        <v>52</v>
      </c>
      <c r="K467" s="120" t="str">
        <f t="shared" si="103"/>
        <v>-19</v>
      </c>
      <c r="L467" s="44" t="s">
        <v>351</v>
      </c>
      <c r="M467" s="120" t="str">
        <f t="shared" si="108"/>
        <v>53170000</v>
      </c>
      <c r="N467" s="121">
        <v>53.17</v>
      </c>
      <c r="O467" s="120" t="str">
        <f t="shared" si="109"/>
        <v>116600000</v>
      </c>
      <c r="P467" s="122">
        <v>116.6</v>
      </c>
      <c r="Q467" s="119">
        <v>103.25</v>
      </c>
      <c r="R467" s="28" t="str">
        <f t="shared" si="110"/>
        <v>103250000</v>
      </c>
      <c r="S467" s="123" t="str">
        <f t="shared" si="111"/>
        <v>219,850,000</v>
      </c>
      <c r="T467" s="124" t="str">
        <f t="shared" si="115"/>
        <v>219.85</v>
      </c>
      <c r="U467" s="27" t="str">
        <f t="shared" si="5"/>
        <v>46.96%</v>
      </c>
      <c r="V467" s="125">
        <v>200.0</v>
      </c>
      <c r="W467" s="126" t="str">
        <f t="shared" si="113"/>
        <v>109.93%</v>
      </c>
      <c r="X467" s="30" t="str">
        <f t="shared" si="7"/>
        <v>26.59%</v>
      </c>
      <c r="Y467" s="112"/>
      <c r="Z467" s="31"/>
      <c r="AA467" s="32" t="s">
        <v>1181</v>
      </c>
      <c r="AB467" s="17">
        <v>1.0</v>
      </c>
      <c r="AC467" s="33"/>
    </row>
    <row r="468">
      <c r="A468" s="116" t="s">
        <v>1182</v>
      </c>
      <c r="B468" s="44">
        <v>2011.0</v>
      </c>
      <c r="C468" s="44" t="s">
        <v>37</v>
      </c>
      <c r="D468" s="117">
        <v>38.0</v>
      </c>
      <c r="E468" s="117">
        <v>57.0</v>
      </c>
      <c r="F468" s="118" t="str">
        <f t="shared" si="100"/>
        <v>47.5</v>
      </c>
      <c r="G468" s="119">
        <v>56.0</v>
      </c>
      <c r="H468" s="105">
        <v>59.0</v>
      </c>
      <c r="I468" s="120" t="str">
        <f t="shared" si="101"/>
        <v>-3</v>
      </c>
      <c r="J468" s="120" t="str">
        <f t="shared" si="102"/>
        <v>57.5</v>
      </c>
      <c r="K468" s="120" t="str">
        <f t="shared" si="103"/>
        <v>-10</v>
      </c>
      <c r="L468" s="104" t="s">
        <v>957</v>
      </c>
      <c r="M468" s="120" t="str">
        <f t="shared" si="108"/>
        <v>66140000</v>
      </c>
      <c r="N468" s="121">
        <v>66.14</v>
      </c>
      <c r="O468" s="120" t="str">
        <f t="shared" si="109"/>
        <v>191450000</v>
      </c>
      <c r="P468" s="122">
        <v>191.45</v>
      </c>
      <c r="Q468" s="119">
        <v>368.4</v>
      </c>
      <c r="R468" s="28" t="str">
        <f t="shared" si="110"/>
        <v>368400000</v>
      </c>
      <c r="S468" s="123" t="str">
        <f t="shared" si="111"/>
        <v>559,850,000</v>
      </c>
      <c r="T468" s="124" t="str">
        <f t="shared" si="115"/>
        <v>559.85</v>
      </c>
      <c r="U468" s="27" t="str">
        <f t="shared" si="5"/>
        <v>65.80%</v>
      </c>
      <c r="V468" s="125">
        <v>200.0</v>
      </c>
      <c r="W468" s="126" t="str">
        <f t="shared" si="113"/>
        <v>279.93%</v>
      </c>
      <c r="X468" s="30" t="str">
        <f t="shared" si="7"/>
        <v>33.07%</v>
      </c>
      <c r="Y468" s="112"/>
      <c r="Z468" s="31"/>
      <c r="AA468" s="32" t="s">
        <v>1183</v>
      </c>
      <c r="AB468" s="17">
        <v>1.0</v>
      </c>
      <c r="AC468" s="33"/>
    </row>
    <row r="469">
      <c r="A469" s="116" t="s">
        <v>1184</v>
      </c>
      <c r="B469" s="44">
        <v>2011.0</v>
      </c>
      <c r="C469" s="44" t="s">
        <v>37</v>
      </c>
      <c r="D469" s="117">
        <v>35.0</v>
      </c>
      <c r="E469" s="117">
        <v>42.0</v>
      </c>
      <c r="F469" s="118" t="str">
        <f t="shared" si="100"/>
        <v>38.5</v>
      </c>
      <c r="G469" s="119">
        <v>67.0</v>
      </c>
      <c r="H469" s="105">
        <v>57.0</v>
      </c>
      <c r="I469" s="120" t="str">
        <f t="shared" si="101"/>
        <v>10</v>
      </c>
      <c r="J469" s="120" t="str">
        <f t="shared" si="102"/>
        <v>62</v>
      </c>
      <c r="K469" s="120" t="str">
        <f t="shared" si="103"/>
        <v>-23.5</v>
      </c>
      <c r="L469" s="44" t="s">
        <v>351</v>
      </c>
      <c r="M469" s="120" t="str">
        <f t="shared" si="108"/>
        <v>97850000</v>
      </c>
      <c r="N469" s="121">
        <v>97.85</v>
      </c>
      <c r="O469" s="120" t="str">
        <f t="shared" si="109"/>
        <v>352390000</v>
      </c>
      <c r="P469" s="122">
        <v>352.39</v>
      </c>
      <c r="Q469" s="119">
        <v>771.4</v>
      </c>
      <c r="R469" s="28" t="str">
        <f t="shared" si="110"/>
        <v>771400000</v>
      </c>
      <c r="S469" s="123" t="str">
        <f t="shared" si="111"/>
        <v>1,123,790,000</v>
      </c>
      <c r="T469" s="124" t="str">
        <f t="shared" si="115"/>
        <v>1123.79</v>
      </c>
      <c r="U469" s="27" t="str">
        <f t="shared" si="5"/>
        <v>68.64%</v>
      </c>
      <c r="V469" s="125">
        <v>195.0</v>
      </c>
      <c r="W469" s="126" t="str">
        <f t="shared" si="113"/>
        <v>576.30%</v>
      </c>
      <c r="X469" s="30" t="str">
        <f t="shared" si="7"/>
        <v>50.18%</v>
      </c>
      <c r="Y469" s="112"/>
      <c r="Z469" s="31"/>
      <c r="AA469" s="32" t="s">
        <v>1185</v>
      </c>
      <c r="AB469" s="17">
        <v>1.0</v>
      </c>
      <c r="AC469" s="33"/>
    </row>
    <row r="470">
      <c r="A470" s="116" t="s">
        <v>1186</v>
      </c>
      <c r="B470" s="44">
        <v>2011.0</v>
      </c>
      <c r="C470" s="44" t="s">
        <v>29</v>
      </c>
      <c r="D470" s="117">
        <v>44.0</v>
      </c>
      <c r="E470" s="117">
        <v>50.0</v>
      </c>
      <c r="F470" s="118" t="str">
        <f t="shared" si="100"/>
        <v>47</v>
      </c>
      <c r="G470" s="119">
        <v>50.0</v>
      </c>
      <c r="H470" s="105">
        <v>60.0</v>
      </c>
      <c r="I470" s="120" t="str">
        <f t="shared" si="101"/>
        <v>-10</v>
      </c>
      <c r="J470" s="120" t="str">
        <f t="shared" si="102"/>
        <v>55</v>
      </c>
      <c r="K470" s="120" t="str">
        <f t="shared" si="103"/>
        <v>-8</v>
      </c>
      <c r="L470" s="44" t="s">
        <v>488</v>
      </c>
      <c r="M470" s="120" t="str">
        <f t="shared" si="108"/>
        <v>36430000</v>
      </c>
      <c r="N470" s="121">
        <v>36.43</v>
      </c>
      <c r="O470" s="120" t="str">
        <f t="shared" si="109"/>
        <v>100240000</v>
      </c>
      <c r="P470" s="122">
        <v>100.24</v>
      </c>
      <c r="Q470" s="119">
        <v>74.58</v>
      </c>
      <c r="R470" s="28" t="str">
        <f t="shared" si="110"/>
        <v>74580000</v>
      </c>
      <c r="S470" s="123" t="str">
        <f t="shared" si="111"/>
        <v>174,820,000</v>
      </c>
      <c r="T470" s="124" t="str">
        <f t="shared" si="115"/>
        <v>174.82</v>
      </c>
      <c r="U470" s="27" t="str">
        <f t="shared" si="5"/>
        <v>42.66%</v>
      </c>
      <c r="V470" s="125">
        <v>163.0</v>
      </c>
      <c r="W470" s="126" t="str">
        <f t="shared" si="113"/>
        <v>107.25%</v>
      </c>
      <c r="X470" s="30" t="str">
        <f t="shared" si="7"/>
        <v>22.35%</v>
      </c>
      <c r="Y470" s="112"/>
      <c r="Z470" s="31"/>
      <c r="AA470" s="32" t="s">
        <v>1187</v>
      </c>
      <c r="AB470" s="17">
        <v>1.0</v>
      </c>
      <c r="AC470" s="33"/>
    </row>
    <row r="471">
      <c r="A471" s="116" t="s">
        <v>1188</v>
      </c>
      <c r="B471" s="44">
        <v>2011.0</v>
      </c>
      <c r="C471" s="44" t="s">
        <v>37</v>
      </c>
      <c r="D471" s="117">
        <v>87.0</v>
      </c>
      <c r="E471" s="117">
        <v>65.0</v>
      </c>
      <c r="F471" s="118" t="str">
        <f t="shared" si="100"/>
        <v>76</v>
      </c>
      <c r="G471" s="119">
        <v>88.0</v>
      </c>
      <c r="H471" s="105">
        <v>78.0</v>
      </c>
      <c r="I471" s="120" t="str">
        <f t="shared" si="101"/>
        <v>10</v>
      </c>
      <c r="J471" s="120" t="str">
        <f t="shared" si="102"/>
        <v>83</v>
      </c>
      <c r="K471" s="120" t="str">
        <f t="shared" si="103"/>
        <v>-7</v>
      </c>
      <c r="L471" s="44" t="s">
        <v>351</v>
      </c>
      <c r="M471" s="120" t="str">
        <f t="shared" si="108"/>
        <v>55100000</v>
      </c>
      <c r="N471" s="121">
        <v>55.1</v>
      </c>
      <c r="O471" s="120" t="str">
        <f t="shared" si="109"/>
        <v>146410000</v>
      </c>
      <c r="P471" s="122">
        <v>146.41</v>
      </c>
      <c r="Q471" s="119">
        <v>207.22</v>
      </c>
      <c r="R471" s="28" t="str">
        <f t="shared" si="110"/>
        <v>207220000</v>
      </c>
      <c r="S471" s="123" t="str">
        <f t="shared" si="111"/>
        <v>353,630,000</v>
      </c>
      <c r="T471" s="124" t="str">
        <f t="shared" si="115"/>
        <v>353.63</v>
      </c>
      <c r="U471" s="27" t="str">
        <f t="shared" si="5"/>
        <v>58.60%</v>
      </c>
      <c r="V471" s="125">
        <v>160.0</v>
      </c>
      <c r="W471" s="126" t="str">
        <f t="shared" si="113"/>
        <v>221.02%</v>
      </c>
      <c r="X471" s="30" t="str">
        <f t="shared" si="7"/>
        <v>34.44%</v>
      </c>
      <c r="Y471" s="112"/>
      <c r="Z471" s="31"/>
      <c r="AA471" s="32" t="s">
        <v>1189</v>
      </c>
      <c r="AB471" s="17">
        <v>1.0</v>
      </c>
      <c r="AC471" s="33"/>
    </row>
    <row r="472">
      <c r="A472" s="116" t="s">
        <v>1190</v>
      </c>
      <c r="B472" s="44">
        <v>2011.0</v>
      </c>
      <c r="C472" s="44" t="s">
        <v>29</v>
      </c>
      <c r="D472" s="117">
        <v>93.0</v>
      </c>
      <c r="E472" s="117">
        <v>83.0</v>
      </c>
      <c r="F472" s="118" t="str">
        <f t="shared" si="100"/>
        <v>88</v>
      </c>
      <c r="G472" s="119">
        <v>84.0</v>
      </c>
      <c r="H472" s="105">
        <v>75.0</v>
      </c>
      <c r="I472" s="120" t="str">
        <f t="shared" si="101"/>
        <v>9</v>
      </c>
      <c r="J472" s="120" t="str">
        <f t="shared" si="102"/>
        <v>79.5</v>
      </c>
      <c r="K472" s="120" t="str">
        <f t="shared" si="103"/>
        <v>8.5</v>
      </c>
      <c r="L472" s="104" t="s">
        <v>1191</v>
      </c>
      <c r="M472" s="120" t="str">
        <f t="shared" si="108"/>
        <v>11360000</v>
      </c>
      <c r="N472" s="121">
        <v>11.36</v>
      </c>
      <c r="O472" s="120" t="str">
        <f t="shared" si="109"/>
        <v>73864000</v>
      </c>
      <c r="P472" s="122">
        <v>73.864</v>
      </c>
      <c r="Q472" s="119">
        <v>111.905</v>
      </c>
      <c r="R472" s="28" t="str">
        <f t="shared" si="110"/>
        <v>111905000</v>
      </c>
      <c r="S472" s="123" t="str">
        <f t="shared" si="111"/>
        <v>185,769,000</v>
      </c>
      <c r="T472" s="124" t="str">
        <f>sum(P472:Q472)</f>
        <v>185.77</v>
      </c>
      <c r="U472" s="27" t="str">
        <f t="shared" si="5"/>
        <v>60.24%</v>
      </c>
      <c r="V472" s="125">
        <v>150.0</v>
      </c>
      <c r="W472" s="126" t="str">
        <f t="shared" si="113"/>
        <v>123.85%</v>
      </c>
      <c r="X472" s="30" t="str">
        <f t="shared" si="7"/>
        <v>7.57%</v>
      </c>
      <c r="Y472" s="112"/>
      <c r="Z472" s="31"/>
      <c r="AA472" s="32" t="s">
        <v>1192</v>
      </c>
      <c r="AB472" s="17">
        <v>1.0</v>
      </c>
      <c r="AC472" s="33"/>
    </row>
    <row r="473">
      <c r="A473" s="116" t="s">
        <v>1193</v>
      </c>
      <c r="B473" s="44">
        <v>2011.0</v>
      </c>
      <c r="C473" s="44" t="s">
        <v>29</v>
      </c>
      <c r="D473" s="117">
        <v>36.0</v>
      </c>
      <c r="E473" s="117">
        <v>49.0</v>
      </c>
      <c r="F473" s="118" t="str">
        <f t="shared" si="100"/>
        <v>42.5</v>
      </c>
      <c r="G473" s="119">
        <v>43.0</v>
      </c>
      <c r="H473" s="105">
        <v>56.0</v>
      </c>
      <c r="I473" s="120" t="str">
        <f t="shared" si="101"/>
        <v>-13</v>
      </c>
      <c r="J473" s="120" t="str">
        <f t="shared" si="102"/>
        <v>49.5</v>
      </c>
      <c r="K473" s="120" t="str">
        <f t="shared" si="103"/>
        <v>-7</v>
      </c>
      <c r="L473" s="104" t="s">
        <v>921</v>
      </c>
      <c r="M473" s="120" t="str">
        <f t="shared" si="108"/>
        <v>6910000</v>
      </c>
      <c r="N473" s="121">
        <v>6.91</v>
      </c>
      <c r="O473" s="120" t="str">
        <f t="shared" si="109"/>
        <v>21390000</v>
      </c>
      <c r="P473" s="122">
        <v>21.39</v>
      </c>
      <c r="Q473" s="119">
        <v>17.6</v>
      </c>
      <c r="R473" s="28" t="str">
        <f t="shared" si="110"/>
        <v>17600000</v>
      </c>
      <c r="S473" s="123" t="str">
        <f t="shared" si="111"/>
        <v>38,990,000</v>
      </c>
      <c r="T473" s="124" t="str">
        <f t="shared" ref="T473:T476" si="116">SUM(P473:Q473)</f>
        <v>38.99</v>
      </c>
      <c r="U473" s="27" t="str">
        <f t="shared" si="5"/>
        <v>45.14%</v>
      </c>
      <c r="V473" s="125">
        <v>150.0</v>
      </c>
      <c r="W473" s="126" t="str">
        <f t="shared" si="113"/>
        <v>25.99%</v>
      </c>
      <c r="X473" s="30" t="str">
        <f t="shared" si="7"/>
        <v>4.61%</v>
      </c>
      <c r="Y473" s="112"/>
      <c r="Z473" s="31"/>
      <c r="AA473" s="32" t="s">
        <v>1194</v>
      </c>
      <c r="AB473" s="17">
        <v>1.0</v>
      </c>
      <c r="AC473" s="33"/>
    </row>
    <row r="474">
      <c r="A474" s="116" t="s">
        <v>1195</v>
      </c>
      <c r="B474" s="44">
        <v>2011.0</v>
      </c>
      <c r="C474" s="44" t="s">
        <v>29</v>
      </c>
      <c r="D474" s="117">
        <v>77.0</v>
      </c>
      <c r="E474" s="117">
        <v>57.0</v>
      </c>
      <c r="F474" s="118" t="str">
        <f t="shared" si="100"/>
        <v>67</v>
      </c>
      <c r="G474" s="119">
        <v>80.0</v>
      </c>
      <c r="H474" s="105">
        <v>69.0</v>
      </c>
      <c r="I474" s="120" t="str">
        <f t="shared" si="101"/>
        <v>11</v>
      </c>
      <c r="J474" s="120" t="str">
        <f t="shared" si="102"/>
        <v>74.5</v>
      </c>
      <c r="K474" s="120" t="str">
        <f t="shared" si="103"/>
        <v>-7.5</v>
      </c>
      <c r="L474" s="104" t="s">
        <v>936</v>
      </c>
      <c r="M474" s="120" t="str">
        <f t="shared" si="108"/>
        <v>65720000</v>
      </c>
      <c r="N474" s="121">
        <v>65.72</v>
      </c>
      <c r="O474" s="120" t="str">
        <f t="shared" si="109"/>
        <v>181030000</v>
      </c>
      <c r="P474" s="122">
        <v>181.03</v>
      </c>
      <c r="Q474" s="119">
        <v>268.29</v>
      </c>
      <c r="R474" s="28" t="str">
        <f t="shared" si="110"/>
        <v>268290000</v>
      </c>
      <c r="S474" s="123" t="str">
        <f t="shared" si="111"/>
        <v>449,320,000</v>
      </c>
      <c r="T474" s="124" t="str">
        <f t="shared" si="116"/>
        <v>449.32</v>
      </c>
      <c r="U474" s="27" t="str">
        <f t="shared" si="5"/>
        <v>59.71%</v>
      </c>
      <c r="V474" s="125">
        <v>150.0</v>
      </c>
      <c r="W474" s="126" t="str">
        <f t="shared" si="113"/>
        <v>299.55%</v>
      </c>
      <c r="X474" s="30" t="str">
        <f t="shared" si="7"/>
        <v>43.81%</v>
      </c>
      <c r="Y474" s="112"/>
      <c r="Z474" s="31"/>
      <c r="AA474" s="32" t="s">
        <v>1196</v>
      </c>
      <c r="AB474" s="17">
        <v>1.0</v>
      </c>
      <c r="AC474" s="33"/>
    </row>
    <row r="475">
      <c r="A475" s="116" t="s">
        <v>1197</v>
      </c>
      <c r="B475" s="44">
        <v>2011.0</v>
      </c>
      <c r="C475" s="44" t="s">
        <v>41</v>
      </c>
      <c r="D475" s="117">
        <v>92.0</v>
      </c>
      <c r="E475" s="117">
        <v>69.0</v>
      </c>
      <c r="F475" s="118" t="str">
        <f t="shared" si="100"/>
        <v>80.5</v>
      </c>
      <c r="G475" s="119">
        <v>82.0</v>
      </c>
      <c r="H475" s="105">
        <v>74.0</v>
      </c>
      <c r="I475" s="120" t="str">
        <f t="shared" si="101"/>
        <v>8</v>
      </c>
      <c r="J475" s="120" t="str">
        <f t="shared" si="102"/>
        <v>78</v>
      </c>
      <c r="K475" s="120" t="str">
        <f t="shared" si="103"/>
        <v>2.5</v>
      </c>
      <c r="L475" s="104" t="s">
        <v>990</v>
      </c>
      <c r="M475" s="120" t="str">
        <f t="shared" si="108"/>
        <v>12070000</v>
      </c>
      <c r="N475" s="121">
        <v>12.07</v>
      </c>
      <c r="O475" s="120" t="str">
        <f t="shared" si="109"/>
        <v>46460000</v>
      </c>
      <c r="P475" s="122">
        <v>46.46</v>
      </c>
      <c r="Q475" s="119">
        <v>100.95</v>
      </c>
      <c r="R475" s="28" t="str">
        <f t="shared" si="110"/>
        <v>100950000</v>
      </c>
      <c r="S475" s="123" t="str">
        <f t="shared" si="111"/>
        <v>147,410,000</v>
      </c>
      <c r="T475" s="124" t="str">
        <f t="shared" si="116"/>
        <v>147.41</v>
      </c>
      <c r="U475" s="27" t="str">
        <f t="shared" si="5"/>
        <v>68.48%</v>
      </c>
      <c r="V475" s="125">
        <v>150.0</v>
      </c>
      <c r="W475" s="126" t="str">
        <f t="shared" si="113"/>
        <v>98.27%</v>
      </c>
      <c r="X475" s="30" t="str">
        <f t="shared" si="7"/>
        <v>8.05%</v>
      </c>
      <c r="Y475" s="112"/>
      <c r="Z475" s="31"/>
      <c r="AA475" s="32" t="s">
        <v>1198</v>
      </c>
      <c r="AB475" s="17">
        <v>1.0</v>
      </c>
      <c r="AC475" s="33"/>
    </row>
    <row r="476">
      <c r="A476" s="116" t="s">
        <v>1199</v>
      </c>
      <c r="B476" s="44">
        <v>2011.0</v>
      </c>
      <c r="C476" s="44" t="s">
        <v>37</v>
      </c>
      <c r="D476" s="117">
        <v>82.0</v>
      </c>
      <c r="E476" s="117">
        <v>67.0</v>
      </c>
      <c r="F476" s="118" t="str">
        <f t="shared" si="100"/>
        <v>74.5</v>
      </c>
      <c r="G476" s="119">
        <v>80.0</v>
      </c>
      <c r="H476" s="105">
        <v>76.0</v>
      </c>
      <c r="I476" s="120" t="str">
        <f t="shared" si="101"/>
        <v>4</v>
      </c>
      <c r="J476" s="120" t="str">
        <f t="shared" si="102"/>
        <v>78</v>
      </c>
      <c r="K476" s="120" t="str">
        <f t="shared" si="103"/>
        <v>-3.5</v>
      </c>
      <c r="L476" s="104" t="s">
        <v>921</v>
      </c>
      <c r="M476" s="120" t="str">
        <f t="shared" si="108"/>
        <v>47660000</v>
      </c>
      <c r="N476" s="121">
        <v>47.66</v>
      </c>
      <c r="O476" s="120" t="str">
        <f t="shared" si="109"/>
        <v>165250000</v>
      </c>
      <c r="P476" s="122">
        <v>165.25</v>
      </c>
      <c r="Q476" s="119">
        <v>500.44</v>
      </c>
      <c r="R476" s="28" t="str">
        <f t="shared" si="110"/>
        <v>500440000</v>
      </c>
      <c r="S476" s="123" t="str">
        <f t="shared" si="111"/>
        <v>665,690,000</v>
      </c>
      <c r="T476" s="124" t="str">
        <f t="shared" si="116"/>
        <v>665.69</v>
      </c>
      <c r="U476" s="27" t="str">
        <f t="shared" si="5"/>
        <v>75.18%</v>
      </c>
      <c r="V476" s="125">
        <v>150.0</v>
      </c>
      <c r="W476" s="126" t="str">
        <f t="shared" si="113"/>
        <v>443.79%</v>
      </c>
      <c r="X476" s="30" t="str">
        <f t="shared" si="7"/>
        <v>31.77%</v>
      </c>
      <c r="Y476" s="112"/>
      <c r="Z476" s="31"/>
      <c r="AA476" s="32" t="s">
        <v>1200</v>
      </c>
      <c r="AB476" s="17">
        <v>1.0</v>
      </c>
      <c r="AC476" s="33"/>
    </row>
    <row r="477">
      <c r="A477" s="116" t="s">
        <v>1201</v>
      </c>
      <c r="B477" s="44">
        <v>2011.0</v>
      </c>
      <c r="C477" s="44" t="s">
        <v>37</v>
      </c>
      <c r="D477" s="117">
        <v>93.0</v>
      </c>
      <c r="E477" s="117">
        <v>73.0</v>
      </c>
      <c r="F477" s="118" t="str">
        <f t="shared" si="100"/>
        <v>83</v>
      </c>
      <c r="G477" s="119">
        <v>86.0</v>
      </c>
      <c r="H477" s="105">
        <v>76.0</v>
      </c>
      <c r="I477" s="120" t="str">
        <f t="shared" si="101"/>
        <v>10</v>
      </c>
      <c r="J477" s="120" t="str">
        <f t="shared" si="102"/>
        <v>81</v>
      </c>
      <c r="K477" s="120" t="str">
        <f t="shared" si="103"/>
        <v>2</v>
      </c>
      <c r="L477" s="104" t="s">
        <v>454</v>
      </c>
      <c r="M477" s="120" t="str">
        <f t="shared" si="108"/>
        <v>29550000</v>
      </c>
      <c r="N477" s="121">
        <v>29.55</v>
      </c>
      <c r="O477" s="120" t="str">
        <f t="shared" si="109"/>
        <v>209390000</v>
      </c>
      <c r="P477" s="122">
        <v>209.39</v>
      </c>
      <c r="Q477" s="119">
        <v>485.32</v>
      </c>
      <c r="R477" s="28" t="str">
        <f t="shared" si="110"/>
        <v>485320000</v>
      </c>
      <c r="S477" s="123" t="str">
        <f t="shared" si="111"/>
        <v>694,710,000</v>
      </c>
      <c r="T477" s="124" t="str">
        <f>sum(P477:Q477)</f>
        <v>694.71</v>
      </c>
      <c r="U477" s="27" t="str">
        <f t="shared" si="5"/>
        <v>69.86%</v>
      </c>
      <c r="V477" s="125">
        <v>145.0</v>
      </c>
      <c r="W477" s="126" t="str">
        <f t="shared" si="113"/>
        <v>479.11%</v>
      </c>
      <c r="X477" s="30" t="str">
        <f t="shared" si="7"/>
        <v>20.38%</v>
      </c>
      <c r="Y477" s="112"/>
      <c r="Z477" s="31"/>
      <c r="AA477" s="32" t="s">
        <v>1202</v>
      </c>
      <c r="AB477" s="17">
        <v>1.0</v>
      </c>
      <c r="AC477" s="33"/>
    </row>
    <row r="478">
      <c r="A478" s="116" t="s">
        <v>1203</v>
      </c>
      <c r="B478" s="44">
        <v>2011.0</v>
      </c>
      <c r="C478" s="44" t="s">
        <v>29</v>
      </c>
      <c r="D478" s="117">
        <v>78.0</v>
      </c>
      <c r="E478" s="117">
        <v>66.0</v>
      </c>
      <c r="F478" s="118" t="str">
        <f t="shared" si="100"/>
        <v>72</v>
      </c>
      <c r="G478" s="119">
        <v>75.0</v>
      </c>
      <c r="H478" s="105">
        <v>69.0</v>
      </c>
      <c r="I478" s="120" t="str">
        <f t="shared" si="101"/>
        <v>6</v>
      </c>
      <c r="J478" s="120" t="str">
        <f t="shared" si="102"/>
        <v>72</v>
      </c>
      <c r="K478" s="120" t="str">
        <f t="shared" si="103"/>
        <v>0</v>
      </c>
      <c r="L478" s="44" t="s">
        <v>351</v>
      </c>
      <c r="M478" s="120" t="str">
        <f t="shared" si="108"/>
        <v>65060000</v>
      </c>
      <c r="N478" s="121">
        <v>65.06</v>
      </c>
      <c r="O478" s="120" t="str">
        <f t="shared" si="109"/>
        <v>176650000</v>
      </c>
      <c r="P478" s="122">
        <v>176.65</v>
      </c>
      <c r="Q478" s="119">
        <v>193.92</v>
      </c>
      <c r="R478" s="28" t="str">
        <f t="shared" si="110"/>
        <v>193920000</v>
      </c>
      <c r="S478" s="123" t="str">
        <f t="shared" si="111"/>
        <v>370,570,000</v>
      </c>
      <c r="T478" s="124" t="str">
        <f t="shared" ref="T478:T480" si="117">SUM(P478:Q478)</f>
        <v>370.57</v>
      </c>
      <c r="U478" s="27" t="str">
        <f t="shared" si="5"/>
        <v>52.33%</v>
      </c>
      <c r="V478" s="125">
        <v>140.0</v>
      </c>
      <c r="W478" s="126" t="str">
        <f t="shared" si="113"/>
        <v>264.69%</v>
      </c>
      <c r="X478" s="30" t="str">
        <f t="shared" si="7"/>
        <v>46.47%</v>
      </c>
      <c r="Y478" s="112"/>
      <c r="Z478" s="31"/>
      <c r="AA478" s="32" t="s">
        <v>1204</v>
      </c>
      <c r="AB478" s="17">
        <v>1.0</v>
      </c>
      <c r="AC478" s="33"/>
    </row>
    <row r="479">
      <c r="A479" s="116" t="s">
        <v>1205</v>
      </c>
      <c r="B479" s="44">
        <v>2011.0</v>
      </c>
      <c r="C479" s="44" t="s">
        <v>37</v>
      </c>
      <c r="D479" s="117">
        <v>41.0</v>
      </c>
      <c r="E479" s="117">
        <v>50.0</v>
      </c>
      <c r="F479" s="118" t="str">
        <f t="shared" si="100"/>
        <v>45.5</v>
      </c>
      <c r="G479" s="119">
        <v>59.0</v>
      </c>
      <c r="H479" s="105">
        <v>56.0</v>
      </c>
      <c r="I479" s="120" t="str">
        <f t="shared" si="101"/>
        <v>3</v>
      </c>
      <c r="J479" s="120" t="str">
        <f t="shared" si="102"/>
        <v>57.5</v>
      </c>
      <c r="K479" s="120" t="str">
        <f t="shared" si="103"/>
        <v>-12</v>
      </c>
      <c r="L479" s="104" t="s">
        <v>990</v>
      </c>
      <c r="M479" s="120" t="str">
        <f t="shared" si="108"/>
        <v>21240000</v>
      </c>
      <c r="N479" s="121">
        <v>21.24</v>
      </c>
      <c r="O479" s="120" t="str">
        <f t="shared" si="109"/>
        <v>64010000</v>
      </c>
      <c r="P479" s="122">
        <v>64.01</v>
      </c>
      <c r="Q479" s="119">
        <v>86.4</v>
      </c>
      <c r="R479" s="28" t="str">
        <f t="shared" si="110"/>
        <v>86400000</v>
      </c>
      <c r="S479" s="123" t="str">
        <f t="shared" si="111"/>
        <v>150,410,000</v>
      </c>
      <c r="T479" s="124" t="str">
        <f t="shared" si="117"/>
        <v>150.41</v>
      </c>
      <c r="U479" s="27" t="str">
        <f t="shared" si="5"/>
        <v>57.44%</v>
      </c>
      <c r="V479" s="125">
        <v>135.0</v>
      </c>
      <c r="W479" s="126" t="str">
        <f t="shared" si="113"/>
        <v>111.41%</v>
      </c>
      <c r="X479" s="30" t="str">
        <f t="shared" si="7"/>
        <v>15.73%</v>
      </c>
      <c r="Y479" s="112"/>
      <c r="Z479" s="31"/>
      <c r="AA479" s="32" t="s">
        <v>1206</v>
      </c>
      <c r="AB479" s="17">
        <v>1.0</v>
      </c>
      <c r="AC479" s="33"/>
    </row>
    <row r="480">
      <c r="A480" s="116" t="s">
        <v>1207</v>
      </c>
      <c r="B480" s="44">
        <v>2011.0</v>
      </c>
      <c r="C480" s="44" t="s">
        <v>29</v>
      </c>
      <c r="D480" s="117">
        <v>83.0</v>
      </c>
      <c r="E480" s="117">
        <v>65.0</v>
      </c>
      <c r="F480" s="118" t="str">
        <f t="shared" si="100"/>
        <v>74</v>
      </c>
      <c r="G480" s="119">
        <v>76.0</v>
      </c>
      <c r="H480" s="105">
        <v>73.0</v>
      </c>
      <c r="I480" s="120" t="str">
        <f t="shared" si="101"/>
        <v>3</v>
      </c>
      <c r="J480" s="120" t="str">
        <f t="shared" si="102"/>
        <v>74.5</v>
      </c>
      <c r="K480" s="120" t="str">
        <f t="shared" si="103"/>
        <v>-0.5</v>
      </c>
      <c r="L480" s="104" t="s">
        <v>957</v>
      </c>
      <c r="M480" s="120" t="str">
        <f t="shared" si="108"/>
        <v>34080000</v>
      </c>
      <c r="N480" s="121">
        <v>34.08</v>
      </c>
      <c r="O480" s="120" t="str">
        <f t="shared" si="109"/>
        <v>149260000</v>
      </c>
      <c r="P480" s="122">
        <v>149.26</v>
      </c>
      <c r="Q480" s="119">
        <v>405.73</v>
      </c>
      <c r="R480" s="28" t="str">
        <f t="shared" si="110"/>
        <v>405730000</v>
      </c>
      <c r="S480" s="123" t="str">
        <f t="shared" si="111"/>
        <v>554,990,000</v>
      </c>
      <c r="T480" s="124" t="str">
        <f t="shared" si="117"/>
        <v>554.99</v>
      </c>
      <c r="U480" s="27" t="str">
        <f t="shared" si="5"/>
        <v>73.11%</v>
      </c>
      <c r="V480" s="125">
        <v>130.0</v>
      </c>
      <c r="W480" s="126" t="str">
        <f t="shared" si="113"/>
        <v>426.92%</v>
      </c>
      <c r="X480" s="30" t="str">
        <f t="shared" si="7"/>
        <v>26.22%</v>
      </c>
      <c r="Y480" s="112"/>
      <c r="Z480" s="31"/>
      <c r="AA480" s="32" t="s">
        <v>1208</v>
      </c>
      <c r="AB480" s="17">
        <v>1.0</v>
      </c>
      <c r="AC480" s="33"/>
    </row>
    <row r="481">
      <c r="A481" s="116" t="s">
        <v>1209</v>
      </c>
      <c r="B481" s="44">
        <v>2011.0</v>
      </c>
      <c r="C481" s="44" t="s">
        <v>29</v>
      </c>
      <c r="D481" s="117">
        <v>74.0</v>
      </c>
      <c r="E481" s="117">
        <v>68.0</v>
      </c>
      <c r="F481" s="118" t="str">
        <f t="shared" si="100"/>
        <v>71</v>
      </c>
      <c r="G481" s="119">
        <v>78.0</v>
      </c>
      <c r="H481" s="105">
        <v>77.0</v>
      </c>
      <c r="I481" s="120" t="str">
        <f t="shared" si="101"/>
        <v>1</v>
      </c>
      <c r="J481" s="120" t="str">
        <f t="shared" si="102"/>
        <v>77.5</v>
      </c>
      <c r="K481" s="120" t="str">
        <f t="shared" si="103"/>
        <v>-6.5</v>
      </c>
      <c r="L481" s="104" t="s">
        <v>921</v>
      </c>
      <c r="M481" s="120" t="str">
        <f t="shared" si="108"/>
        <v>9720000</v>
      </c>
      <c r="N481" s="121">
        <v>9.72</v>
      </c>
      <c r="O481" s="120" t="str">
        <f t="shared" si="109"/>
        <v>77591000</v>
      </c>
      <c r="P481" s="122">
        <v>77.591</v>
      </c>
      <c r="Q481" s="119">
        <v>296.402</v>
      </c>
      <c r="R481" s="28" t="str">
        <f t="shared" si="110"/>
        <v>296402000</v>
      </c>
      <c r="S481" s="123" t="str">
        <f t="shared" si="111"/>
        <v>373,993,000</v>
      </c>
      <c r="T481" s="124" t="str">
        <f>sum(P481:Q481)</f>
        <v>373.99</v>
      </c>
      <c r="U481" s="27" t="str">
        <f t="shared" si="5"/>
        <v>79.25%</v>
      </c>
      <c r="V481" s="125">
        <v>130.0</v>
      </c>
      <c r="W481" s="126" t="str">
        <f t="shared" si="113"/>
        <v>287.69%</v>
      </c>
      <c r="X481" s="30" t="str">
        <f t="shared" si="7"/>
        <v>7.48%</v>
      </c>
      <c r="Y481" s="112"/>
      <c r="Z481" s="31"/>
      <c r="AA481" s="32" t="s">
        <v>1210</v>
      </c>
      <c r="AB481" s="17">
        <v>1.0</v>
      </c>
      <c r="AC481" s="33"/>
    </row>
    <row r="482">
      <c r="A482" s="116" t="s">
        <v>1211</v>
      </c>
      <c r="B482" s="44">
        <v>2011.0</v>
      </c>
      <c r="C482" s="44" t="s">
        <v>37</v>
      </c>
      <c r="D482" s="117">
        <v>78.0</v>
      </c>
      <c r="E482" s="117">
        <v>67.0</v>
      </c>
      <c r="F482" s="118" t="str">
        <f t="shared" si="100"/>
        <v>72.5</v>
      </c>
      <c r="G482" s="119">
        <v>83.0</v>
      </c>
      <c r="H482" s="105">
        <v>74.0</v>
      </c>
      <c r="I482" s="120" t="str">
        <f t="shared" si="101"/>
        <v>9</v>
      </c>
      <c r="J482" s="120" t="str">
        <f t="shared" si="102"/>
        <v>78.5</v>
      </c>
      <c r="K482" s="120" t="str">
        <f t="shared" si="103"/>
        <v>-6</v>
      </c>
      <c r="L482" s="104" t="s">
        <v>939</v>
      </c>
      <c r="M482" s="120" t="str">
        <f t="shared" si="108"/>
        <v>86190000</v>
      </c>
      <c r="N482" s="121">
        <v>86.19</v>
      </c>
      <c r="O482" s="120" t="str">
        <f t="shared" si="109"/>
        <v>209400000</v>
      </c>
      <c r="P482" s="122">
        <v>209.4</v>
      </c>
      <c r="Q482" s="119">
        <v>416.3</v>
      </c>
      <c r="R482" s="28" t="str">
        <f t="shared" si="110"/>
        <v>416300000</v>
      </c>
      <c r="S482" s="123" t="str">
        <f t="shared" si="111"/>
        <v>626,130,000</v>
      </c>
      <c r="T482" s="119">
        <v>626.13</v>
      </c>
      <c r="U482" s="27" t="str">
        <f t="shared" si="5"/>
        <v>66.49%</v>
      </c>
      <c r="V482" s="125">
        <v>125.0</v>
      </c>
      <c r="W482" s="126" t="str">
        <f t="shared" si="113"/>
        <v>500.90%</v>
      </c>
      <c r="X482" s="30" t="str">
        <f t="shared" si="7"/>
        <v>68.95%</v>
      </c>
      <c r="Y482" s="112"/>
      <c r="Z482" s="31"/>
      <c r="AA482" s="32" t="s">
        <v>1212</v>
      </c>
      <c r="AB482" s="17">
        <v>1.0</v>
      </c>
      <c r="AC482" s="33"/>
    </row>
    <row r="483">
      <c r="A483" s="116" t="s">
        <v>1213</v>
      </c>
      <c r="B483" s="44">
        <v>2011.0</v>
      </c>
      <c r="C483" s="44" t="s">
        <v>37</v>
      </c>
      <c r="D483" s="117">
        <v>96.0</v>
      </c>
      <c r="E483" s="117">
        <v>87.0</v>
      </c>
      <c r="F483" s="118" t="str">
        <f t="shared" si="100"/>
        <v>91.5</v>
      </c>
      <c r="G483" s="119">
        <v>92.0</v>
      </c>
      <c r="H483" s="105">
        <v>80.0</v>
      </c>
      <c r="I483" s="120" t="str">
        <f t="shared" si="101"/>
        <v>12</v>
      </c>
      <c r="J483" s="120" t="str">
        <f t="shared" si="102"/>
        <v>86</v>
      </c>
      <c r="K483" s="120" t="str">
        <f t="shared" si="103"/>
        <v>5.5</v>
      </c>
      <c r="L483" s="104" t="s">
        <v>1214</v>
      </c>
      <c r="M483" s="120" t="str">
        <f t="shared" si="108"/>
        <v>169190000</v>
      </c>
      <c r="N483" s="121">
        <v>169.19</v>
      </c>
      <c r="O483" s="120" t="str">
        <f t="shared" si="109"/>
        <v>381010000</v>
      </c>
      <c r="P483" s="122">
        <v>381.01</v>
      </c>
      <c r="Q483" s="119">
        <v>960.5</v>
      </c>
      <c r="R483" s="28" t="str">
        <f t="shared" si="110"/>
        <v>960500000</v>
      </c>
      <c r="S483" s="123" t="str">
        <f t="shared" si="111"/>
        <v>1,341,510,000</v>
      </c>
      <c r="T483" s="124" t="str">
        <f>SUM(P483:Q483)</f>
        <v>1341.51</v>
      </c>
      <c r="U483" s="27" t="str">
        <f t="shared" si="5"/>
        <v>71.60%</v>
      </c>
      <c r="V483" s="125">
        <v>125.0</v>
      </c>
      <c r="W483" s="126" t="str">
        <f t="shared" si="113"/>
        <v>1073.21%</v>
      </c>
      <c r="X483" s="30" t="str">
        <f t="shared" si="7"/>
        <v>135.35%</v>
      </c>
      <c r="Y483" s="112"/>
      <c r="Z483" s="31"/>
      <c r="AA483" s="32" t="s">
        <v>1215</v>
      </c>
      <c r="AB483" s="17">
        <v>1.0</v>
      </c>
      <c r="AC483" s="33"/>
    </row>
    <row r="484">
      <c r="A484" s="116" t="s">
        <v>1216</v>
      </c>
      <c r="B484" s="44">
        <v>2011.0</v>
      </c>
      <c r="C484" s="44" t="s">
        <v>37</v>
      </c>
      <c r="D484" s="117">
        <v>60.0</v>
      </c>
      <c r="E484" s="117">
        <v>48.0</v>
      </c>
      <c r="F484" s="118" t="str">
        <f t="shared" si="100"/>
        <v>54</v>
      </c>
      <c r="G484" s="119">
        <v>79.0</v>
      </c>
      <c r="H484" s="105">
        <v>74.0</v>
      </c>
      <c r="I484" s="120" t="str">
        <f t="shared" si="101"/>
        <v>5</v>
      </c>
      <c r="J484" s="120" t="str">
        <f t="shared" si="102"/>
        <v>76.5</v>
      </c>
      <c r="K484" s="120" t="str">
        <f t="shared" si="103"/>
        <v>-22.5</v>
      </c>
      <c r="L484" s="104" t="s">
        <v>1217</v>
      </c>
      <c r="M484" s="120" t="str">
        <f t="shared" si="108"/>
        <v>39630000</v>
      </c>
      <c r="N484" s="121">
        <v>39.63</v>
      </c>
      <c r="O484" s="120" t="str">
        <f t="shared" si="109"/>
        <v>186850000</v>
      </c>
      <c r="P484" s="122">
        <v>186.85</v>
      </c>
      <c r="Q484" s="119">
        <v>358.6</v>
      </c>
      <c r="R484" s="28" t="str">
        <f t="shared" si="110"/>
        <v>358600000</v>
      </c>
      <c r="S484" s="123" t="str">
        <f t="shared" si="111"/>
        <v>545,450,000</v>
      </c>
      <c r="T484" s="124" t="str">
        <f>sum(P484:Q484)</f>
        <v>545.45</v>
      </c>
      <c r="U484" s="27" t="str">
        <f t="shared" si="5"/>
        <v>65.74%</v>
      </c>
      <c r="V484" s="125">
        <v>125.0</v>
      </c>
      <c r="W484" s="126" t="str">
        <f t="shared" si="113"/>
        <v>436.36%</v>
      </c>
      <c r="X484" s="30" t="str">
        <f t="shared" si="7"/>
        <v>31.70%</v>
      </c>
      <c r="Y484" s="112"/>
      <c r="Z484" s="31"/>
      <c r="AA484" s="25"/>
      <c r="AB484" s="17">
        <v>1.0</v>
      </c>
      <c r="AC484" s="33"/>
    </row>
    <row r="485">
      <c r="A485" s="116" t="s">
        <v>1218</v>
      </c>
      <c r="B485" s="44">
        <v>2011.0</v>
      </c>
      <c r="C485" s="44" t="s">
        <v>29</v>
      </c>
      <c r="D485" s="117">
        <v>44.0</v>
      </c>
      <c r="E485" s="117">
        <v>39.0</v>
      </c>
      <c r="F485" s="118" t="str">
        <f t="shared" si="100"/>
        <v>41.5</v>
      </c>
      <c r="G485" s="119">
        <v>47.0</v>
      </c>
      <c r="H485" s="105">
        <v>57.0</v>
      </c>
      <c r="I485" s="120" t="str">
        <f t="shared" si="101"/>
        <v>-10</v>
      </c>
      <c r="J485" s="120" t="str">
        <f t="shared" si="102"/>
        <v>52</v>
      </c>
      <c r="K485" s="120" t="str">
        <f t="shared" si="103"/>
        <v>-10.5</v>
      </c>
      <c r="L485" s="104" t="s">
        <v>448</v>
      </c>
      <c r="M485" s="120" t="str">
        <f t="shared" si="108"/>
        <v>33500000</v>
      </c>
      <c r="N485" s="121">
        <v>33.5</v>
      </c>
      <c r="O485" s="120" t="str">
        <f t="shared" si="109"/>
        <v>98780000</v>
      </c>
      <c r="P485" s="122">
        <v>98.78</v>
      </c>
      <c r="Q485" s="119">
        <v>129.04</v>
      </c>
      <c r="R485" s="28" t="str">
        <f t="shared" si="110"/>
        <v>129040000</v>
      </c>
      <c r="S485" s="123" t="str">
        <f t="shared" si="111"/>
        <v>227,820,000</v>
      </c>
      <c r="T485" s="124" t="str">
        <f t="shared" ref="T485:T490" si="118">SUM(P485:Q485)</f>
        <v>227.82</v>
      </c>
      <c r="U485" s="27" t="str">
        <f t="shared" si="5"/>
        <v>56.64%</v>
      </c>
      <c r="V485" s="125">
        <v>120.0</v>
      </c>
      <c r="W485" s="126" t="str">
        <f t="shared" si="113"/>
        <v>189.85%</v>
      </c>
      <c r="X485" s="30" t="str">
        <f t="shared" si="7"/>
        <v>27.92%</v>
      </c>
      <c r="Y485" s="112"/>
      <c r="Z485" s="31"/>
      <c r="AA485" s="32" t="s">
        <v>1219</v>
      </c>
      <c r="AB485" s="17">
        <v>1.0</v>
      </c>
      <c r="AC485" s="33"/>
    </row>
    <row r="486">
      <c r="A486" s="116" t="s">
        <v>1220</v>
      </c>
      <c r="B486" s="44">
        <v>2011.0</v>
      </c>
      <c r="C486" s="44" t="s">
        <v>29</v>
      </c>
      <c r="D486" s="117">
        <v>58.0</v>
      </c>
      <c r="E486" s="117">
        <v>56.0</v>
      </c>
      <c r="F486" s="118" t="str">
        <f t="shared" si="100"/>
        <v>57</v>
      </c>
      <c r="G486" s="119">
        <v>81.0</v>
      </c>
      <c r="H486" s="105">
        <v>71.0</v>
      </c>
      <c r="I486" s="120" t="str">
        <f t="shared" si="101"/>
        <v>10</v>
      </c>
      <c r="J486" s="120" t="str">
        <f t="shared" si="102"/>
        <v>76</v>
      </c>
      <c r="K486" s="120" t="str">
        <f t="shared" si="103"/>
        <v>-19</v>
      </c>
      <c r="L486" s="44" t="s">
        <v>362</v>
      </c>
      <c r="M486" s="120" t="str">
        <f t="shared" si="108"/>
        <v>27320000</v>
      </c>
      <c r="N486" s="121">
        <v>27.32</v>
      </c>
      <c r="O486" s="120" t="str">
        <f t="shared" si="109"/>
        <v>85470000</v>
      </c>
      <c r="P486" s="122">
        <v>85.47</v>
      </c>
      <c r="Q486" s="119">
        <v>213.8</v>
      </c>
      <c r="R486" s="28" t="str">
        <f t="shared" si="110"/>
        <v>213800000</v>
      </c>
      <c r="S486" s="123" t="str">
        <f t="shared" si="111"/>
        <v>299,270,000</v>
      </c>
      <c r="T486" s="124" t="str">
        <f t="shared" si="118"/>
        <v>299.27</v>
      </c>
      <c r="U486" s="27" t="str">
        <f t="shared" si="5"/>
        <v>71.44%</v>
      </c>
      <c r="V486" s="125">
        <v>110.0</v>
      </c>
      <c r="W486" s="126" t="str">
        <f t="shared" si="113"/>
        <v>272.06%</v>
      </c>
      <c r="X486" s="30" t="str">
        <f t="shared" si="7"/>
        <v>24.84%</v>
      </c>
      <c r="Y486" s="112"/>
      <c r="Z486" s="31"/>
      <c r="AA486" s="32" t="s">
        <v>1221</v>
      </c>
      <c r="AB486" s="17">
        <v>1.0</v>
      </c>
      <c r="AC486" s="33"/>
    </row>
    <row r="487">
      <c r="A487" s="116" t="s">
        <v>1222</v>
      </c>
      <c r="B487" s="44">
        <v>2011.0</v>
      </c>
      <c r="C487" s="44" t="s">
        <v>29</v>
      </c>
      <c r="D487" s="117">
        <v>23.0</v>
      </c>
      <c r="E487" s="117">
        <v>30.0</v>
      </c>
      <c r="F487" s="118" t="str">
        <f t="shared" si="100"/>
        <v>26.5</v>
      </c>
      <c r="G487" s="119">
        <v>50.0</v>
      </c>
      <c r="H487" s="105">
        <v>44.0</v>
      </c>
      <c r="I487" s="120" t="str">
        <f t="shared" si="101"/>
        <v>6</v>
      </c>
      <c r="J487" s="120" t="str">
        <f t="shared" si="102"/>
        <v>47</v>
      </c>
      <c r="K487" s="120" t="str">
        <f t="shared" si="103"/>
        <v>-20.5</v>
      </c>
      <c r="L487" s="104" t="s">
        <v>957</v>
      </c>
      <c r="M487" s="120" t="str">
        <f t="shared" si="108"/>
        <v>35610000</v>
      </c>
      <c r="N487" s="121">
        <v>35.61</v>
      </c>
      <c r="O487" s="120" t="str">
        <f t="shared" si="109"/>
        <v>142610000</v>
      </c>
      <c r="P487" s="122">
        <v>142.61</v>
      </c>
      <c r="Q487" s="119">
        <v>421.14</v>
      </c>
      <c r="R487" s="28" t="str">
        <f t="shared" si="110"/>
        <v>421140000</v>
      </c>
      <c r="S487" s="123" t="str">
        <f t="shared" si="111"/>
        <v>563,750,000</v>
      </c>
      <c r="T487" s="124" t="str">
        <f t="shared" si="118"/>
        <v>563.75</v>
      </c>
      <c r="U487" s="27" t="str">
        <f t="shared" si="5"/>
        <v>74.70%</v>
      </c>
      <c r="V487" s="125">
        <v>110.0</v>
      </c>
      <c r="W487" s="126" t="str">
        <f t="shared" si="113"/>
        <v>512.50%</v>
      </c>
      <c r="X487" s="30" t="str">
        <f t="shared" si="7"/>
        <v>32.37%</v>
      </c>
      <c r="Y487" s="112"/>
      <c r="Z487" s="31"/>
      <c r="AA487" s="32" t="s">
        <v>1223</v>
      </c>
      <c r="AB487" s="17">
        <v>1.0</v>
      </c>
      <c r="AC487" s="33"/>
    </row>
    <row r="488">
      <c r="A488" s="116" t="s">
        <v>1224</v>
      </c>
      <c r="B488" s="44">
        <v>2011.0</v>
      </c>
      <c r="C488" s="44" t="s">
        <v>37</v>
      </c>
      <c r="D488" s="117">
        <v>26.0</v>
      </c>
      <c r="E488" s="117">
        <v>45.0</v>
      </c>
      <c r="F488" s="118" t="str">
        <f t="shared" si="100"/>
        <v>35.5</v>
      </c>
      <c r="G488" s="119">
        <v>68.0</v>
      </c>
      <c r="H488" s="105">
        <v>43.0</v>
      </c>
      <c r="I488" s="120" t="str">
        <f t="shared" si="101"/>
        <v>25</v>
      </c>
      <c r="J488" s="120" t="str">
        <f t="shared" si="102"/>
        <v>55.5</v>
      </c>
      <c r="K488" s="120" t="str">
        <f t="shared" si="103"/>
        <v>-20</v>
      </c>
      <c r="L488" s="104" t="s">
        <v>348</v>
      </c>
      <c r="M488" s="120" t="str">
        <f t="shared" si="108"/>
        <v>138120000</v>
      </c>
      <c r="N488" s="121">
        <v>138.12</v>
      </c>
      <c r="O488" s="120" t="str">
        <f t="shared" si="109"/>
        <v>281290000</v>
      </c>
      <c r="P488" s="122">
        <v>281.29</v>
      </c>
      <c r="Q488" s="119">
        <v>430.88</v>
      </c>
      <c r="R488" s="28" t="str">
        <f t="shared" si="110"/>
        <v>430880000</v>
      </c>
      <c r="S488" s="123" t="str">
        <f t="shared" si="111"/>
        <v>712,170,000</v>
      </c>
      <c r="T488" s="124" t="str">
        <f t="shared" si="118"/>
        <v>712.17</v>
      </c>
      <c r="U488" s="27" t="str">
        <f t="shared" si="5"/>
        <v>60.50%</v>
      </c>
      <c r="V488" s="125">
        <v>110.0</v>
      </c>
      <c r="W488" s="126" t="str">
        <f t="shared" si="113"/>
        <v>647.43%</v>
      </c>
      <c r="X488" s="30" t="str">
        <f t="shared" si="7"/>
        <v>125.56%</v>
      </c>
      <c r="Y488" s="112"/>
      <c r="Z488" s="31"/>
      <c r="AA488" s="32" t="s">
        <v>978</v>
      </c>
      <c r="AB488" s="17">
        <v>1.0</v>
      </c>
      <c r="AC488" s="33"/>
    </row>
    <row r="489">
      <c r="A489" s="116" t="s">
        <v>1225</v>
      </c>
      <c r="B489" s="44">
        <v>2011.0</v>
      </c>
      <c r="C489" s="44" t="s">
        <v>86</v>
      </c>
      <c r="D489" s="117">
        <v>83.0</v>
      </c>
      <c r="E489" s="117">
        <v>68.0</v>
      </c>
      <c r="F489" s="118" t="str">
        <f t="shared" si="100"/>
        <v>75.5</v>
      </c>
      <c r="G489" s="119">
        <v>87.0</v>
      </c>
      <c r="H489" s="105">
        <v>77.0</v>
      </c>
      <c r="I489" s="120" t="str">
        <f t="shared" si="101"/>
        <v>10</v>
      </c>
      <c r="J489" s="120" t="str">
        <f t="shared" si="102"/>
        <v>82</v>
      </c>
      <c r="K489" s="120" t="str">
        <f t="shared" si="103"/>
        <v>-6.5</v>
      </c>
      <c r="L489" s="44" t="s">
        <v>362</v>
      </c>
      <c r="M489" s="120" t="str">
        <f t="shared" si="108"/>
        <v>54810000</v>
      </c>
      <c r="N489" s="121">
        <v>54.81</v>
      </c>
      <c r="O489" s="120" t="str">
        <f t="shared" si="109"/>
        <v>176700000</v>
      </c>
      <c r="P489" s="122">
        <v>176.7</v>
      </c>
      <c r="Q489" s="119">
        <v>305.04</v>
      </c>
      <c r="R489" s="28" t="str">
        <f t="shared" si="110"/>
        <v>305040000</v>
      </c>
      <c r="S489" s="123" t="str">
        <f t="shared" si="111"/>
        <v>481,740,000</v>
      </c>
      <c r="T489" s="124" t="str">
        <f t="shared" si="118"/>
        <v>481.74</v>
      </c>
      <c r="U489" s="27" t="str">
        <f t="shared" si="5"/>
        <v>63.32%</v>
      </c>
      <c r="V489" s="125">
        <v>93.0</v>
      </c>
      <c r="W489" s="126" t="str">
        <f t="shared" si="113"/>
        <v>518.00%</v>
      </c>
      <c r="X489" s="30" t="str">
        <f t="shared" si="7"/>
        <v>58.94%</v>
      </c>
      <c r="Y489" s="112"/>
      <c r="Z489" s="31"/>
      <c r="AA489" s="32" t="s">
        <v>1226</v>
      </c>
      <c r="AB489" s="17">
        <v>1.0</v>
      </c>
      <c r="AC489" s="33"/>
    </row>
    <row r="490">
      <c r="A490" s="116" t="s">
        <v>1227</v>
      </c>
      <c r="B490" s="44">
        <v>2011.0</v>
      </c>
      <c r="C490" s="44" t="s">
        <v>29</v>
      </c>
      <c r="D490" s="117">
        <v>22.0</v>
      </c>
      <c r="E490" s="117">
        <v>36.0</v>
      </c>
      <c r="F490" s="118" t="str">
        <f t="shared" si="100"/>
        <v>29</v>
      </c>
      <c r="G490" s="119">
        <v>34.0</v>
      </c>
      <c r="H490" s="105">
        <v>53.0</v>
      </c>
      <c r="I490" s="120" t="str">
        <f t="shared" si="101"/>
        <v>-19</v>
      </c>
      <c r="J490" s="120" t="str">
        <f t="shared" si="102"/>
        <v>43.5</v>
      </c>
      <c r="K490" s="120" t="str">
        <f t="shared" si="103"/>
        <v>-14.5</v>
      </c>
      <c r="L490" s="104" t="s">
        <v>936</v>
      </c>
      <c r="M490" s="120" t="str">
        <f t="shared" si="108"/>
        <v>10020000</v>
      </c>
      <c r="N490" s="121">
        <v>10.02</v>
      </c>
      <c r="O490" s="120" t="str">
        <f t="shared" si="109"/>
        <v>21300000</v>
      </c>
      <c r="P490" s="122">
        <v>21.3</v>
      </c>
      <c r="Q490" s="119">
        <v>27.5</v>
      </c>
      <c r="R490" s="28" t="str">
        <f t="shared" si="110"/>
        <v>27500000</v>
      </c>
      <c r="S490" s="123" t="str">
        <f t="shared" si="111"/>
        <v>48,800,000</v>
      </c>
      <c r="T490" s="124" t="str">
        <f t="shared" si="118"/>
        <v>48.80</v>
      </c>
      <c r="U490" s="27" t="str">
        <f t="shared" si="5"/>
        <v>56.35%</v>
      </c>
      <c r="V490" s="125">
        <v>90.0</v>
      </c>
      <c r="W490" s="126" t="str">
        <f t="shared" si="113"/>
        <v>54.22%</v>
      </c>
      <c r="X490" s="30" t="str">
        <f t="shared" si="7"/>
        <v>11.13%</v>
      </c>
      <c r="Y490" s="112"/>
      <c r="Z490" s="31"/>
      <c r="AA490" s="32" t="s">
        <v>1228</v>
      </c>
      <c r="AB490" s="17">
        <v>1.0</v>
      </c>
      <c r="AC490" s="33"/>
    </row>
    <row r="491">
      <c r="A491" s="116" t="s">
        <v>1229</v>
      </c>
      <c r="B491" s="44">
        <v>2011.0</v>
      </c>
      <c r="C491" s="44" t="s">
        <v>29</v>
      </c>
      <c r="D491" s="117">
        <v>87.0</v>
      </c>
      <c r="E491" s="117">
        <v>71.0</v>
      </c>
      <c r="F491" s="118" t="str">
        <f t="shared" si="100"/>
        <v>79</v>
      </c>
      <c r="G491" s="119">
        <v>89.0</v>
      </c>
      <c r="H491" s="105">
        <v>80.0</v>
      </c>
      <c r="I491" s="120" t="str">
        <f t="shared" si="101"/>
        <v>9</v>
      </c>
      <c r="J491" s="120" t="str">
        <f t="shared" si="102"/>
        <v>84.5</v>
      </c>
      <c r="K491" s="120" t="str">
        <f t="shared" si="103"/>
        <v>-5.5</v>
      </c>
      <c r="L491" s="104" t="s">
        <v>1230</v>
      </c>
      <c r="M491" s="120" t="str">
        <f t="shared" si="108"/>
        <v>12760000</v>
      </c>
      <c r="N491" s="121">
        <v>12.76</v>
      </c>
      <c r="O491" s="120" t="str">
        <f t="shared" si="109"/>
        <v>102060000</v>
      </c>
      <c r="P491" s="122">
        <v>102.06</v>
      </c>
      <c r="Q491" s="119">
        <v>130.101</v>
      </c>
      <c r="R491" s="28" t="str">
        <f t="shared" si="110"/>
        <v>130101000</v>
      </c>
      <c r="S491" s="123" t="str">
        <f t="shared" si="111"/>
        <v>232,161,000</v>
      </c>
      <c r="T491" s="124" t="str">
        <f>sum(P491:Q491)</f>
        <v>232.16</v>
      </c>
      <c r="U491" s="27" t="str">
        <f t="shared" si="5"/>
        <v>56.04%</v>
      </c>
      <c r="V491" s="125">
        <v>90.0</v>
      </c>
      <c r="W491" s="126" t="str">
        <f t="shared" si="113"/>
        <v>257.96%</v>
      </c>
      <c r="X491" s="30" t="str">
        <f t="shared" si="7"/>
        <v>14.18%</v>
      </c>
      <c r="Y491" s="112"/>
      <c r="Z491" s="31"/>
      <c r="AA491" s="32" t="s">
        <v>1231</v>
      </c>
      <c r="AB491" s="17">
        <v>1.0</v>
      </c>
      <c r="AC491" s="33"/>
    </row>
    <row r="492">
      <c r="A492" s="116" t="s">
        <v>1232</v>
      </c>
      <c r="B492" s="44">
        <v>2011.0</v>
      </c>
      <c r="C492" s="44" t="s">
        <v>41</v>
      </c>
      <c r="D492" s="117">
        <v>71.0</v>
      </c>
      <c r="E492" s="117">
        <v>63.0</v>
      </c>
      <c r="F492" s="118" t="str">
        <f t="shared" si="100"/>
        <v>67</v>
      </c>
      <c r="G492" s="119">
        <v>73.0</v>
      </c>
      <c r="H492" s="105">
        <v>72.0</v>
      </c>
      <c r="I492" s="120" t="str">
        <f t="shared" si="101"/>
        <v>1</v>
      </c>
      <c r="J492" s="120" t="str">
        <f t="shared" si="102"/>
        <v>72.5</v>
      </c>
      <c r="K492" s="120" t="str">
        <f t="shared" si="103"/>
        <v>-5.5</v>
      </c>
      <c r="L492" s="104" t="s">
        <v>957</v>
      </c>
      <c r="M492" s="120" t="str">
        <f t="shared" si="108"/>
        <v>39230000</v>
      </c>
      <c r="N492" s="121">
        <v>39.23</v>
      </c>
      <c r="O492" s="120" t="str">
        <f t="shared" si="109"/>
        <v>143620000</v>
      </c>
      <c r="P492" s="122">
        <v>143.62</v>
      </c>
      <c r="Q492" s="119">
        <v>341.02</v>
      </c>
      <c r="R492" s="28" t="str">
        <f t="shared" si="110"/>
        <v>341020000</v>
      </c>
      <c r="S492" s="123" t="str">
        <f t="shared" si="111"/>
        <v>484,640,000</v>
      </c>
      <c r="T492" s="124" t="str">
        <f t="shared" ref="T492:T503" si="119">SUM(P492:Q492)</f>
        <v>484.64</v>
      </c>
      <c r="U492" s="27" t="str">
        <f t="shared" si="5"/>
        <v>70.37%</v>
      </c>
      <c r="V492" s="125">
        <v>90.0</v>
      </c>
      <c r="W492" s="126" t="str">
        <f t="shared" si="113"/>
        <v>538.49%</v>
      </c>
      <c r="X492" s="30" t="str">
        <f t="shared" si="7"/>
        <v>43.59%</v>
      </c>
      <c r="Y492" s="112"/>
      <c r="Z492" s="31"/>
      <c r="AA492" s="32" t="s">
        <v>1233</v>
      </c>
      <c r="AB492" s="17">
        <v>1.0</v>
      </c>
      <c r="AC492" s="33"/>
    </row>
    <row r="493">
      <c r="A493" s="116" t="s">
        <v>1234</v>
      </c>
      <c r="B493" s="44">
        <v>2011.0</v>
      </c>
      <c r="C493" s="44" t="s">
        <v>41</v>
      </c>
      <c r="D493" s="117">
        <v>23.0</v>
      </c>
      <c r="E493" s="117">
        <v>33.0</v>
      </c>
      <c r="F493" s="118" t="str">
        <f t="shared" si="100"/>
        <v>28</v>
      </c>
      <c r="G493" s="119">
        <v>48.0</v>
      </c>
      <c r="H493" s="105">
        <v>61.0</v>
      </c>
      <c r="I493" s="120" t="str">
        <f t="shared" si="101"/>
        <v>-13</v>
      </c>
      <c r="J493" s="120" t="str">
        <f t="shared" si="102"/>
        <v>54.5</v>
      </c>
      <c r="K493" s="120" t="str">
        <f t="shared" si="103"/>
        <v>-26.5</v>
      </c>
      <c r="L493" s="104" t="s">
        <v>1036</v>
      </c>
      <c r="M493" s="120" t="str">
        <f t="shared" si="108"/>
        <v>19060000</v>
      </c>
      <c r="N493" s="121">
        <v>19.06</v>
      </c>
      <c r="O493" s="120" t="str">
        <f t="shared" si="109"/>
        <v>36390000</v>
      </c>
      <c r="P493" s="122">
        <v>36.39</v>
      </c>
      <c r="Q493" s="119">
        <v>53.4</v>
      </c>
      <c r="R493" s="28" t="str">
        <f t="shared" si="110"/>
        <v>53400000</v>
      </c>
      <c r="S493" s="123" t="str">
        <f t="shared" si="111"/>
        <v>89,790,000</v>
      </c>
      <c r="T493" s="124" t="str">
        <f t="shared" si="119"/>
        <v>89.79</v>
      </c>
      <c r="U493" s="27" t="str">
        <f t="shared" si="5"/>
        <v>59.47%</v>
      </c>
      <c r="V493" s="125">
        <v>82.0</v>
      </c>
      <c r="W493" s="126" t="str">
        <f t="shared" si="113"/>
        <v>109.50%</v>
      </c>
      <c r="X493" s="30" t="str">
        <f t="shared" si="7"/>
        <v>23.24%</v>
      </c>
      <c r="Y493" s="112"/>
      <c r="Z493" s="31"/>
      <c r="AA493" s="32" t="s">
        <v>1235</v>
      </c>
      <c r="AB493" s="17">
        <v>1.0</v>
      </c>
      <c r="AC493" s="33"/>
    </row>
    <row r="494">
      <c r="A494" s="116" t="s">
        <v>1236</v>
      </c>
      <c r="B494" s="44">
        <v>2011.0</v>
      </c>
      <c r="C494" s="44" t="s">
        <v>29</v>
      </c>
      <c r="D494" s="117">
        <v>19.0</v>
      </c>
      <c r="E494" s="117">
        <v>33.0</v>
      </c>
      <c r="F494" s="118" t="str">
        <f t="shared" si="100"/>
        <v>26</v>
      </c>
      <c r="G494" s="119">
        <v>63.0</v>
      </c>
      <c r="H494" s="105">
        <v>64.0</v>
      </c>
      <c r="I494" s="120" t="str">
        <f t="shared" si="101"/>
        <v>-1</v>
      </c>
      <c r="J494" s="120" t="str">
        <f t="shared" si="102"/>
        <v>63.5</v>
      </c>
      <c r="K494" s="120" t="str">
        <f t="shared" si="103"/>
        <v>-37.5</v>
      </c>
      <c r="L494" s="104" t="s">
        <v>493</v>
      </c>
      <c r="M494" s="120" t="str">
        <f t="shared" si="108"/>
        <v>30510000</v>
      </c>
      <c r="N494" s="121">
        <v>30.51</v>
      </c>
      <c r="O494" s="120" t="str">
        <f t="shared" si="109"/>
        <v>103030000</v>
      </c>
      <c r="P494" s="122">
        <v>103.03</v>
      </c>
      <c r="Q494" s="119">
        <v>111.92</v>
      </c>
      <c r="R494" s="28" t="str">
        <f t="shared" si="110"/>
        <v>111920000</v>
      </c>
      <c r="S494" s="123" t="str">
        <f t="shared" si="111"/>
        <v>214,950,000</v>
      </c>
      <c r="T494" s="124" t="str">
        <f t="shared" si="119"/>
        <v>214.95</v>
      </c>
      <c r="U494" s="27" t="str">
        <f t="shared" si="5"/>
        <v>52.07%</v>
      </c>
      <c r="V494" s="125">
        <v>80.0</v>
      </c>
      <c r="W494" s="126" t="str">
        <f t="shared" si="113"/>
        <v>268.69%</v>
      </c>
      <c r="X494" s="30" t="str">
        <f t="shared" si="7"/>
        <v>38.14%</v>
      </c>
      <c r="Y494" s="112"/>
      <c r="Z494" s="31"/>
      <c r="AA494" s="32" t="s">
        <v>1237</v>
      </c>
      <c r="AB494" s="17">
        <v>1.0</v>
      </c>
      <c r="AC494" s="33"/>
    </row>
    <row r="495">
      <c r="A495" s="116" t="s">
        <v>1238</v>
      </c>
      <c r="B495" s="44">
        <v>2011.0</v>
      </c>
      <c r="C495" s="44" t="s">
        <v>41</v>
      </c>
      <c r="D495" s="117">
        <v>14.0</v>
      </c>
      <c r="E495" s="117">
        <v>30.0</v>
      </c>
      <c r="F495" s="118" t="str">
        <f t="shared" si="100"/>
        <v>22</v>
      </c>
      <c r="G495" s="119">
        <v>42.0</v>
      </c>
      <c r="H495" s="105">
        <v>42.0</v>
      </c>
      <c r="I495" s="120" t="str">
        <f t="shared" si="101"/>
        <v>0</v>
      </c>
      <c r="J495" s="120" t="str">
        <f t="shared" si="102"/>
        <v>42</v>
      </c>
      <c r="K495" s="120" t="str">
        <f t="shared" si="103"/>
        <v>-20</v>
      </c>
      <c r="L495" s="104" t="s">
        <v>1239</v>
      </c>
      <c r="M495" s="120" t="str">
        <f t="shared" si="108"/>
        <v>20070000</v>
      </c>
      <c r="N495" s="121">
        <v>20.07</v>
      </c>
      <c r="O495" s="120" t="str">
        <f t="shared" si="109"/>
        <v>80360000</v>
      </c>
      <c r="P495" s="122">
        <v>80.36</v>
      </c>
      <c r="Q495" s="119">
        <v>89.49</v>
      </c>
      <c r="R495" s="28" t="str">
        <f t="shared" si="110"/>
        <v>89490000</v>
      </c>
      <c r="S495" s="123" t="str">
        <f t="shared" si="111"/>
        <v>169,850,000</v>
      </c>
      <c r="T495" s="124" t="str">
        <f t="shared" si="119"/>
        <v>169.85</v>
      </c>
      <c r="U495" s="27" t="str">
        <f t="shared" si="5"/>
        <v>52.69%</v>
      </c>
      <c r="V495" s="125">
        <v>80.0</v>
      </c>
      <c r="W495" s="126" t="str">
        <f t="shared" si="113"/>
        <v>212.31%</v>
      </c>
      <c r="X495" s="30" t="str">
        <f t="shared" si="7"/>
        <v>25.09%</v>
      </c>
      <c r="Y495" s="112"/>
      <c r="Z495" s="31"/>
      <c r="AA495" s="32" t="s">
        <v>1240</v>
      </c>
      <c r="AB495" s="17">
        <v>1.0</v>
      </c>
      <c r="AC495" s="33"/>
    </row>
    <row r="496">
      <c r="A496" s="116" t="s">
        <v>1241</v>
      </c>
      <c r="B496" s="44">
        <v>2011.0</v>
      </c>
      <c r="C496" s="44" t="s">
        <v>37</v>
      </c>
      <c r="D496" s="117">
        <v>35.0</v>
      </c>
      <c r="E496" s="117">
        <v>44.0</v>
      </c>
      <c r="F496" s="118" t="str">
        <f t="shared" si="100"/>
        <v>39.5</v>
      </c>
      <c r="G496" s="119">
        <v>58.0</v>
      </c>
      <c r="H496" s="105">
        <v>56.0</v>
      </c>
      <c r="I496" s="120" t="str">
        <f t="shared" si="101"/>
        <v>2</v>
      </c>
      <c r="J496" s="120" t="str">
        <f t="shared" si="102"/>
        <v>57</v>
      </c>
      <c r="K496" s="120" t="str">
        <f t="shared" si="103"/>
        <v>-17.5</v>
      </c>
      <c r="L496" s="104" t="s">
        <v>117</v>
      </c>
      <c r="M496" s="120" t="str">
        <f t="shared" si="108"/>
        <v>85950000</v>
      </c>
      <c r="N496" s="121">
        <v>85.95</v>
      </c>
      <c r="O496" s="120" t="str">
        <f t="shared" si="109"/>
        <v>254460000</v>
      </c>
      <c r="P496" s="122">
        <v>254.46</v>
      </c>
      <c r="Q496" s="119">
        <v>332.3</v>
      </c>
      <c r="R496" s="28" t="str">
        <f t="shared" si="110"/>
        <v>332300000</v>
      </c>
      <c r="S496" s="123" t="str">
        <f t="shared" si="111"/>
        <v>586,760,000</v>
      </c>
      <c r="T496" s="124" t="str">
        <f t="shared" si="119"/>
        <v>586.76</v>
      </c>
      <c r="U496" s="27" t="str">
        <f t="shared" si="5"/>
        <v>56.63%</v>
      </c>
      <c r="V496" s="125">
        <v>80.0</v>
      </c>
      <c r="W496" s="126" t="str">
        <f t="shared" si="113"/>
        <v>733.45%</v>
      </c>
      <c r="X496" s="30" t="str">
        <f t="shared" si="7"/>
        <v>107.44%</v>
      </c>
      <c r="Y496" s="112"/>
      <c r="Z496" s="31"/>
      <c r="AA496" s="32" t="s">
        <v>1242</v>
      </c>
      <c r="AB496" s="17">
        <v>1.0</v>
      </c>
      <c r="AC496" s="33"/>
    </row>
    <row r="497">
      <c r="A497" s="116" t="s">
        <v>1243</v>
      </c>
      <c r="B497" s="44">
        <v>2011.0</v>
      </c>
      <c r="C497" s="44" t="s">
        <v>41</v>
      </c>
      <c r="D497" s="117">
        <v>4.0</v>
      </c>
      <c r="E497" s="117">
        <v>23.0</v>
      </c>
      <c r="F497" s="118" t="str">
        <f t="shared" si="100"/>
        <v>13.5</v>
      </c>
      <c r="G497" s="119">
        <v>59.0</v>
      </c>
      <c r="H497" s="105">
        <v>27.0</v>
      </c>
      <c r="I497" s="120" t="str">
        <f t="shared" si="101"/>
        <v>32</v>
      </c>
      <c r="J497" s="120" t="str">
        <f t="shared" si="102"/>
        <v>43</v>
      </c>
      <c r="K497" s="120" t="str">
        <f t="shared" si="103"/>
        <v>-29.5</v>
      </c>
      <c r="L497" s="104" t="s">
        <v>117</v>
      </c>
      <c r="M497" s="120" t="str">
        <f t="shared" si="108"/>
        <v>25000000</v>
      </c>
      <c r="N497" s="121">
        <v>25.0</v>
      </c>
      <c r="O497" s="120" t="str">
        <f t="shared" si="109"/>
        <v>74160000</v>
      </c>
      <c r="P497" s="122">
        <v>74.16</v>
      </c>
      <c r="Q497" s="119">
        <v>75.52</v>
      </c>
      <c r="R497" s="28" t="str">
        <f t="shared" si="110"/>
        <v>75520000</v>
      </c>
      <c r="S497" s="123" t="str">
        <f t="shared" si="111"/>
        <v>149,680,000</v>
      </c>
      <c r="T497" s="124" t="str">
        <f t="shared" si="119"/>
        <v>149.68</v>
      </c>
      <c r="U497" s="27" t="str">
        <f t="shared" si="5"/>
        <v>50.45%</v>
      </c>
      <c r="V497" s="125">
        <v>79.0</v>
      </c>
      <c r="W497" s="126" t="str">
        <f t="shared" si="113"/>
        <v>189.47%</v>
      </c>
      <c r="X497" s="30" t="str">
        <f t="shared" si="7"/>
        <v>31.65%</v>
      </c>
      <c r="Y497" s="112"/>
      <c r="Z497" s="31"/>
      <c r="AA497" s="32" t="s">
        <v>1244</v>
      </c>
      <c r="AB497" s="17">
        <v>1.0</v>
      </c>
      <c r="AC497" s="33"/>
    </row>
    <row r="498">
      <c r="A498" s="116" t="s">
        <v>1245</v>
      </c>
      <c r="B498" s="44">
        <v>2011.0</v>
      </c>
      <c r="C498" s="44" t="s">
        <v>29</v>
      </c>
      <c r="D498" s="117">
        <v>36.0</v>
      </c>
      <c r="E498" s="117">
        <v>46.0</v>
      </c>
      <c r="F498" s="118" t="str">
        <f t="shared" si="100"/>
        <v>41</v>
      </c>
      <c r="G498" s="119">
        <v>59.0</v>
      </c>
      <c r="H498" s="105">
        <v>60.0</v>
      </c>
      <c r="I498" s="120" t="str">
        <f t="shared" si="101"/>
        <v>-1</v>
      </c>
      <c r="J498" s="120" t="str">
        <f t="shared" si="102"/>
        <v>59.5</v>
      </c>
      <c r="K498" s="120" t="str">
        <f t="shared" si="103"/>
        <v>-18.5</v>
      </c>
      <c r="L498" s="104" t="s">
        <v>114</v>
      </c>
      <c r="M498" s="120" t="str">
        <f t="shared" si="108"/>
        <v>32210000</v>
      </c>
      <c r="N498" s="121">
        <v>32.21</v>
      </c>
      <c r="O498" s="120" t="str">
        <f t="shared" si="109"/>
        <v>83500000</v>
      </c>
      <c r="P498" s="122">
        <v>83.5</v>
      </c>
      <c r="Q498" s="119">
        <v>143.4</v>
      </c>
      <c r="R498" s="28" t="str">
        <f t="shared" si="110"/>
        <v>143400000</v>
      </c>
      <c r="S498" s="123" t="str">
        <f t="shared" si="111"/>
        <v>226,900,000</v>
      </c>
      <c r="T498" s="124" t="str">
        <f t="shared" si="119"/>
        <v>226.90</v>
      </c>
      <c r="U498" s="27" t="str">
        <f t="shared" si="5"/>
        <v>63.20%</v>
      </c>
      <c r="V498" s="125">
        <v>75.0</v>
      </c>
      <c r="W498" s="126" t="str">
        <f t="shared" si="113"/>
        <v>302.53%</v>
      </c>
      <c r="X498" s="30" t="str">
        <f t="shared" si="7"/>
        <v>42.95%</v>
      </c>
      <c r="Y498" s="112"/>
      <c r="Z498" s="31"/>
      <c r="AA498" s="32" t="s">
        <v>1246</v>
      </c>
      <c r="AB498" s="17">
        <v>1.0</v>
      </c>
      <c r="AC498" s="33"/>
    </row>
    <row r="499">
      <c r="A499" s="116" t="s">
        <v>1247</v>
      </c>
      <c r="B499" s="44">
        <v>2011.0</v>
      </c>
      <c r="C499" s="44" t="s">
        <v>29</v>
      </c>
      <c r="D499" s="117">
        <v>24.0</v>
      </c>
      <c r="E499" s="117">
        <v>35.0</v>
      </c>
      <c r="F499" s="118" t="str">
        <f t="shared" si="100"/>
        <v>29.5</v>
      </c>
      <c r="G499" s="119">
        <v>48.0</v>
      </c>
      <c r="H499" s="105">
        <v>51.0</v>
      </c>
      <c r="I499" s="120" t="str">
        <f t="shared" si="101"/>
        <v>-3</v>
      </c>
      <c r="J499" s="120" t="str">
        <f t="shared" si="102"/>
        <v>49.5</v>
      </c>
      <c r="K499" s="120" t="str">
        <f t="shared" si="103"/>
        <v>-20</v>
      </c>
      <c r="L499" s="104" t="s">
        <v>1248</v>
      </c>
      <c r="M499" s="120" t="str">
        <f t="shared" si="108"/>
        <v>8670000</v>
      </c>
      <c r="N499" s="121">
        <v>8.67</v>
      </c>
      <c r="O499" s="120" t="str">
        <f t="shared" si="109"/>
        <v>20370000</v>
      </c>
      <c r="P499" s="122">
        <v>20.37</v>
      </c>
      <c r="Q499" s="119">
        <v>111.9</v>
      </c>
      <c r="R499" s="28" t="str">
        <f t="shared" si="110"/>
        <v>111900000</v>
      </c>
      <c r="S499" s="123" t="str">
        <f t="shared" si="111"/>
        <v>132,270,000</v>
      </c>
      <c r="T499" s="124" t="str">
        <f t="shared" si="119"/>
        <v>132.27</v>
      </c>
      <c r="U499" s="27" t="str">
        <f t="shared" si="5"/>
        <v>84.60%</v>
      </c>
      <c r="V499" s="125">
        <v>75.0</v>
      </c>
      <c r="W499" s="126" t="str">
        <f t="shared" si="113"/>
        <v>176.36%</v>
      </c>
      <c r="X499" s="30" t="str">
        <f t="shared" si="7"/>
        <v>11.56%</v>
      </c>
      <c r="Y499" s="112"/>
      <c r="Z499" s="31"/>
      <c r="AA499" s="32" t="s">
        <v>1249</v>
      </c>
      <c r="AB499" s="17">
        <v>1.0</v>
      </c>
      <c r="AC499" s="33"/>
    </row>
    <row r="500">
      <c r="A500" s="116" t="s">
        <v>1250</v>
      </c>
      <c r="B500" s="44">
        <v>2011.0</v>
      </c>
      <c r="C500" s="44" t="s">
        <v>41</v>
      </c>
      <c r="D500" s="117">
        <v>68.0</v>
      </c>
      <c r="E500" s="117">
        <v>59.0</v>
      </c>
      <c r="F500" s="118" t="str">
        <f t="shared" si="100"/>
        <v>63.5</v>
      </c>
      <c r="G500" s="119">
        <v>61.0</v>
      </c>
      <c r="H500" s="105">
        <v>61.0</v>
      </c>
      <c r="I500" s="120" t="str">
        <f t="shared" si="101"/>
        <v>0</v>
      </c>
      <c r="J500" s="120" t="str">
        <f t="shared" si="102"/>
        <v>61</v>
      </c>
      <c r="K500" s="120" t="str">
        <f t="shared" si="103"/>
        <v>2.5</v>
      </c>
      <c r="L500" s="104" t="s">
        <v>448</v>
      </c>
      <c r="M500" s="120" t="str">
        <f t="shared" si="108"/>
        <v>24030000</v>
      </c>
      <c r="N500" s="121">
        <v>24.03</v>
      </c>
      <c r="O500" s="120" t="str">
        <f t="shared" si="109"/>
        <v>78040000</v>
      </c>
      <c r="P500" s="122">
        <v>78.04</v>
      </c>
      <c r="Q500" s="119">
        <v>74.88</v>
      </c>
      <c r="R500" s="28" t="str">
        <f t="shared" si="110"/>
        <v>74880000</v>
      </c>
      <c r="S500" s="123" t="str">
        <f t="shared" si="111"/>
        <v>152,920,000</v>
      </c>
      <c r="T500" s="124" t="str">
        <f t="shared" si="119"/>
        <v>152.92</v>
      </c>
      <c r="U500" s="27" t="str">
        <f t="shared" si="5"/>
        <v>48.97%</v>
      </c>
      <c r="V500" s="125">
        <v>75.0</v>
      </c>
      <c r="W500" s="126" t="str">
        <f t="shared" si="113"/>
        <v>203.89%</v>
      </c>
      <c r="X500" s="30" t="str">
        <f t="shared" si="7"/>
        <v>32.04%</v>
      </c>
      <c r="Y500" s="112"/>
      <c r="Z500" s="31"/>
      <c r="AA500" s="32" t="s">
        <v>1251</v>
      </c>
      <c r="AB500" s="17">
        <v>1.0</v>
      </c>
      <c r="AC500" s="33"/>
    </row>
    <row r="501">
      <c r="A501" s="116" t="s">
        <v>1252</v>
      </c>
      <c r="B501" s="44">
        <v>2011.0</v>
      </c>
      <c r="C501" s="44" t="s">
        <v>29</v>
      </c>
      <c r="D501" s="117">
        <v>25.0</v>
      </c>
      <c r="E501" s="117">
        <v>44.0</v>
      </c>
      <c r="F501" s="118" t="str">
        <f t="shared" si="100"/>
        <v>34.5</v>
      </c>
      <c r="G501" s="119">
        <v>48.0</v>
      </c>
      <c r="H501" s="105">
        <v>57.0</v>
      </c>
      <c r="I501" s="120" t="str">
        <f t="shared" si="101"/>
        <v>-9</v>
      </c>
      <c r="J501" s="120" t="str">
        <f t="shared" si="102"/>
        <v>52.5</v>
      </c>
      <c r="K501" s="120" t="str">
        <f t="shared" si="103"/>
        <v>-18</v>
      </c>
      <c r="L501" s="104" t="s">
        <v>939</v>
      </c>
      <c r="M501" s="120" t="str">
        <f t="shared" si="108"/>
        <v>9350000</v>
      </c>
      <c r="N501" s="121">
        <v>9.35</v>
      </c>
      <c r="O501" s="120" t="str">
        <f t="shared" si="109"/>
        <v>25120000</v>
      </c>
      <c r="P501" s="122">
        <v>25.12</v>
      </c>
      <c r="Q501" s="119">
        <v>31.26</v>
      </c>
      <c r="R501" s="28" t="str">
        <f t="shared" si="110"/>
        <v>31260000</v>
      </c>
      <c r="S501" s="123" t="str">
        <f t="shared" si="111"/>
        <v>56,380,000</v>
      </c>
      <c r="T501" s="124" t="str">
        <f t="shared" si="119"/>
        <v>56.38</v>
      </c>
      <c r="U501" s="27" t="str">
        <f t="shared" si="5"/>
        <v>55.45%</v>
      </c>
      <c r="V501" s="125">
        <v>70.0</v>
      </c>
      <c r="W501" s="126" t="str">
        <f t="shared" si="113"/>
        <v>80.54%</v>
      </c>
      <c r="X501" s="30" t="str">
        <f t="shared" si="7"/>
        <v>13.36%</v>
      </c>
      <c r="Y501" s="112"/>
      <c r="Z501" s="31"/>
      <c r="AA501" s="32" t="s">
        <v>1253</v>
      </c>
      <c r="AB501" s="17">
        <v>1.0</v>
      </c>
      <c r="AC501" s="33"/>
    </row>
    <row r="502">
      <c r="A502" s="116" t="s">
        <v>1254</v>
      </c>
      <c r="B502" s="44">
        <v>2011.0</v>
      </c>
      <c r="C502" s="44" t="s">
        <v>126</v>
      </c>
      <c r="D502" s="117">
        <v>35.0</v>
      </c>
      <c r="E502" s="117">
        <v>37.0</v>
      </c>
      <c r="F502" s="118" t="str">
        <f t="shared" si="100"/>
        <v>36</v>
      </c>
      <c r="G502" s="119">
        <v>50.0</v>
      </c>
      <c r="H502" s="105">
        <v>58.0</v>
      </c>
      <c r="I502" s="120" t="str">
        <f t="shared" si="101"/>
        <v>-8</v>
      </c>
      <c r="J502" s="120" t="str">
        <f t="shared" si="102"/>
        <v>54</v>
      </c>
      <c r="K502" s="120" t="str">
        <f t="shared" si="103"/>
        <v>-18</v>
      </c>
      <c r="L502" s="44" t="s">
        <v>351</v>
      </c>
      <c r="M502" s="120" t="str">
        <f t="shared" si="108"/>
        <v>35570000</v>
      </c>
      <c r="N502" s="121">
        <v>35.57</v>
      </c>
      <c r="O502" s="120" t="str">
        <f t="shared" si="109"/>
        <v>83550000</v>
      </c>
      <c r="P502" s="122">
        <v>83.55</v>
      </c>
      <c r="Q502" s="119">
        <v>128.27</v>
      </c>
      <c r="R502" s="28" t="str">
        <f t="shared" si="110"/>
        <v>128270000</v>
      </c>
      <c r="S502" s="123" t="str">
        <f t="shared" si="111"/>
        <v>211,820,000</v>
      </c>
      <c r="T502" s="124" t="str">
        <f t="shared" si="119"/>
        <v>211.82</v>
      </c>
      <c r="U502" s="27" t="str">
        <f t="shared" si="5"/>
        <v>60.56%</v>
      </c>
      <c r="V502" s="125">
        <v>70.0</v>
      </c>
      <c r="W502" s="126" t="str">
        <f t="shared" si="113"/>
        <v>302.60%</v>
      </c>
      <c r="X502" s="30" t="str">
        <f t="shared" si="7"/>
        <v>50.81%</v>
      </c>
      <c r="Y502" s="112"/>
      <c r="Z502" s="31"/>
      <c r="AA502" s="32" t="s">
        <v>1255</v>
      </c>
      <c r="AB502" s="17">
        <v>1.0</v>
      </c>
      <c r="AC502" s="33"/>
    </row>
    <row r="503">
      <c r="A503" s="116" t="s">
        <v>1256</v>
      </c>
      <c r="B503" s="44">
        <v>2011.0</v>
      </c>
      <c r="C503" s="44" t="s">
        <v>41</v>
      </c>
      <c r="D503" s="117">
        <v>23.0</v>
      </c>
      <c r="E503" s="117">
        <v>46.0</v>
      </c>
      <c r="F503" s="118" t="str">
        <f t="shared" si="100"/>
        <v>34.5</v>
      </c>
      <c r="G503" s="119">
        <v>31.0</v>
      </c>
      <c r="H503" s="105">
        <v>44.0</v>
      </c>
      <c r="I503" s="120" t="str">
        <f t="shared" si="101"/>
        <v>-13</v>
      </c>
      <c r="J503" s="120" t="str">
        <f t="shared" si="102"/>
        <v>37.5</v>
      </c>
      <c r="K503" s="120" t="str">
        <f t="shared" si="103"/>
        <v>-3</v>
      </c>
      <c r="L503" s="104" t="s">
        <v>117</v>
      </c>
      <c r="M503" s="120" t="str">
        <f t="shared" si="108"/>
        <v>17800000</v>
      </c>
      <c r="N503" s="121">
        <v>17.8</v>
      </c>
      <c r="O503" s="120" t="str">
        <f t="shared" si="109"/>
        <v>48480000</v>
      </c>
      <c r="P503" s="122">
        <v>48.48</v>
      </c>
      <c r="Q503" s="119">
        <v>21.25</v>
      </c>
      <c r="R503" s="28" t="str">
        <f t="shared" si="110"/>
        <v>21250000</v>
      </c>
      <c r="S503" s="123" t="str">
        <f t="shared" si="111"/>
        <v>69,730,000</v>
      </c>
      <c r="T503" s="124" t="str">
        <f t="shared" si="119"/>
        <v>69.73</v>
      </c>
      <c r="U503" s="27" t="str">
        <f t="shared" si="5"/>
        <v>30.47%</v>
      </c>
      <c r="V503" s="125">
        <v>70.0</v>
      </c>
      <c r="W503" s="126" t="str">
        <f t="shared" si="113"/>
        <v>99.61%</v>
      </c>
      <c r="X503" s="30" t="str">
        <f t="shared" si="7"/>
        <v>25.43%</v>
      </c>
      <c r="Y503" s="112"/>
      <c r="Z503" s="31"/>
      <c r="AA503" s="32" t="s">
        <v>1257</v>
      </c>
      <c r="AB503" s="17">
        <v>1.0</v>
      </c>
      <c r="AC503" s="33"/>
    </row>
    <row r="504">
      <c r="A504" s="116" t="s">
        <v>1258</v>
      </c>
      <c r="B504" s="44">
        <v>2011.0</v>
      </c>
      <c r="C504" s="44" t="s">
        <v>29</v>
      </c>
      <c r="D504" s="117">
        <v>77.0</v>
      </c>
      <c r="E504" s="117">
        <v>72.0</v>
      </c>
      <c r="F504" s="118" t="str">
        <f t="shared" si="100"/>
        <v>74.5</v>
      </c>
      <c r="G504" s="119">
        <v>73.0</v>
      </c>
      <c r="H504" s="105">
        <v>66.0</v>
      </c>
      <c r="I504" s="120" t="str">
        <f t="shared" si="101"/>
        <v>7</v>
      </c>
      <c r="J504" s="120" t="str">
        <f t="shared" si="102"/>
        <v>69.5</v>
      </c>
      <c r="K504" s="120" t="str">
        <f t="shared" si="103"/>
        <v>5</v>
      </c>
      <c r="L504" s="104" t="s">
        <v>1259</v>
      </c>
      <c r="M504" s="120" t="str">
        <f t="shared" si="108"/>
        <v>14520000</v>
      </c>
      <c r="N504" s="121">
        <v>14.52</v>
      </c>
      <c r="O504" s="120" t="str">
        <f t="shared" si="109"/>
        <v>79884000</v>
      </c>
      <c r="P504" s="122">
        <v>79.884</v>
      </c>
      <c r="Q504" s="119">
        <v>97.7</v>
      </c>
      <c r="R504" s="28" t="str">
        <f t="shared" si="110"/>
        <v>97700000</v>
      </c>
      <c r="S504" s="123" t="str">
        <f t="shared" si="111"/>
        <v>177,584,000</v>
      </c>
      <c r="T504" s="124" t="str">
        <f>sum(P504:Q504)</f>
        <v>177.58</v>
      </c>
      <c r="U504" s="27" t="str">
        <f t="shared" si="5"/>
        <v>55.02%</v>
      </c>
      <c r="V504" s="125">
        <v>66.0</v>
      </c>
      <c r="W504" s="126" t="str">
        <f t="shared" si="113"/>
        <v>269.07%</v>
      </c>
      <c r="X504" s="30" t="str">
        <f t="shared" si="7"/>
        <v>22.00%</v>
      </c>
      <c r="Y504" s="112"/>
      <c r="Z504" s="31"/>
      <c r="AA504" s="32" t="s">
        <v>1260</v>
      </c>
      <c r="AB504" s="17">
        <v>1.0</v>
      </c>
      <c r="AC504" s="33"/>
    </row>
    <row r="505">
      <c r="A505" s="116" t="s">
        <v>1261</v>
      </c>
      <c r="B505" s="44">
        <v>2011.0</v>
      </c>
      <c r="C505" s="44" t="s">
        <v>41</v>
      </c>
      <c r="D505" s="117">
        <v>26.0</v>
      </c>
      <c r="E505" s="117">
        <v>41.0</v>
      </c>
      <c r="F505" s="118" t="str">
        <f t="shared" si="100"/>
        <v>33.5</v>
      </c>
      <c r="G505" s="119">
        <v>50.0</v>
      </c>
      <c r="H505" s="105">
        <v>51.0</v>
      </c>
      <c r="I505" s="120" t="str">
        <f t="shared" si="101"/>
        <v>-1</v>
      </c>
      <c r="J505" s="120" t="str">
        <f t="shared" si="102"/>
        <v>50.5</v>
      </c>
      <c r="K505" s="120" t="str">
        <f t="shared" si="103"/>
        <v>-17</v>
      </c>
      <c r="L505" s="104" t="s">
        <v>990</v>
      </c>
      <c r="M505" s="120" t="str">
        <f t="shared" si="108"/>
        <v>37540000</v>
      </c>
      <c r="N505" s="121">
        <v>37.54</v>
      </c>
      <c r="O505" s="120" t="str">
        <f t="shared" si="109"/>
        <v>108090000</v>
      </c>
      <c r="P505" s="122">
        <v>108.09</v>
      </c>
      <c r="Q505" s="119">
        <v>75.87</v>
      </c>
      <c r="R505" s="28" t="str">
        <f t="shared" si="110"/>
        <v>75870000</v>
      </c>
      <c r="S505" s="123" t="str">
        <f t="shared" si="111"/>
        <v>183,960,000</v>
      </c>
      <c r="T505" s="124" t="str">
        <f t="shared" ref="T505:T508" si="120">SUM(P505:Q505)</f>
        <v>183.96</v>
      </c>
      <c r="U505" s="27" t="str">
        <f t="shared" si="5"/>
        <v>41.24%</v>
      </c>
      <c r="V505" s="125">
        <v>63.0</v>
      </c>
      <c r="W505" s="126" t="str">
        <f t="shared" si="113"/>
        <v>292.00%</v>
      </c>
      <c r="X505" s="30" t="str">
        <f t="shared" si="7"/>
        <v>59.59%</v>
      </c>
      <c r="Y505" s="112"/>
      <c r="Z505" s="31"/>
      <c r="AA505" s="32" t="s">
        <v>1262</v>
      </c>
      <c r="AB505" s="17">
        <v>1.0</v>
      </c>
      <c r="AC505" s="33"/>
    </row>
    <row r="506">
      <c r="A506" s="116" t="s">
        <v>1263</v>
      </c>
      <c r="B506" s="44">
        <v>2011.0</v>
      </c>
      <c r="C506" s="44" t="s">
        <v>29</v>
      </c>
      <c r="D506" s="117">
        <v>32.0</v>
      </c>
      <c r="E506" s="117">
        <v>36.0</v>
      </c>
      <c r="F506" s="118" t="str">
        <f t="shared" si="100"/>
        <v>34</v>
      </c>
      <c r="G506" s="119">
        <v>57.0</v>
      </c>
      <c r="H506" s="105">
        <v>61.0</v>
      </c>
      <c r="I506" s="120" t="str">
        <f t="shared" si="101"/>
        <v>-4</v>
      </c>
      <c r="J506" s="120" t="str">
        <f t="shared" si="102"/>
        <v>59</v>
      </c>
      <c r="K506" s="120" t="str">
        <f t="shared" si="103"/>
        <v>-25</v>
      </c>
      <c r="L506" s="44" t="s">
        <v>1264</v>
      </c>
      <c r="M506" s="120" t="str">
        <f t="shared" si="108"/>
        <v>19450000</v>
      </c>
      <c r="N506" s="121">
        <v>19.45</v>
      </c>
      <c r="O506" s="120" t="str">
        <f t="shared" si="109"/>
        <v>55100000</v>
      </c>
      <c r="P506" s="122">
        <v>55.1</v>
      </c>
      <c r="Q506" s="119">
        <v>94.78</v>
      </c>
      <c r="R506" s="28" t="str">
        <f t="shared" si="110"/>
        <v>94780000</v>
      </c>
      <c r="S506" s="123" t="str">
        <f t="shared" si="111"/>
        <v>149,880,000</v>
      </c>
      <c r="T506" s="124" t="str">
        <f t="shared" si="120"/>
        <v>149.88</v>
      </c>
      <c r="U506" s="27" t="str">
        <f t="shared" si="5"/>
        <v>63.24%</v>
      </c>
      <c r="V506" s="125">
        <v>60.0</v>
      </c>
      <c r="W506" s="126" t="str">
        <f t="shared" si="113"/>
        <v>249.80%</v>
      </c>
      <c r="X506" s="30" t="str">
        <f t="shared" si="7"/>
        <v>32.42%</v>
      </c>
      <c r="Y506" s="112"/>
      <c r="Z506" s="31"/>
      <c r="AA506" s="32" t="s">
        <v>1265</v>
      </c>
      <c r="AB506" s="17">
        <v>1.0</v>
      </c>
      <c r="AC506" s="33"/>
    </row>
    <row r="507">
      <c r="A507" s="116" t="s">
        <v>1266</v>
      </c>
      <c r="B507" s="44">
        <v>2011.0</v>
      </c>
      <c r="C507" s="44" t="s">
        <v>29</v>
      </c>
      <c r="D507" s="117">
        <v>17.0</v>
      </c>
      <c r="E507" s="117">
        <v>41.0</v>
      </c>
      <c r="F507" s="118" t="str">
        <f t="shared" si="100"/>
        <v>29</v>
      </c>
      <c r="G507" s="119">
        <v>37.0</v>
      </c>
      <c r="H507" s="105">
        <v>50.0</v>
      </c>
      <c r="I507" s="120" t="str">
        <f t="shared" si="101"/>
        <v>-13</v>
      </c>
      <c r="J507" s="120" t="str">
        <f t="shared" si="102"/>
        <v>43.5</v>
      </c>
      <c r="K507" s="120" t="str">
        <f t="shared" si="103"/>
        <v>-14.5</v>
      </c>
      <c r="L507" s="104" t="s">
        <v>1009</v>
      </c>
      <c r="M507" s="120" t="str">
        <f t="shared" si="108"/>
        <v>14950000</v>
      </c>
      <c r="N507" s="121">
        <v>14.95</v>
      </c>
      <c r="O507" s="120" t="str">
        <f t="shared" si="109"/>
        <v>29140000</v>
      </c>
      <c r="P507" s="122">
        <v>29.14</v>
      </c>
      <c r="Q507" s="119">
        <v>49.17</v>
      </c>
      <c r="R507" s="28" t="str">
        <f t="shared" si="110"/>
        <v>49170000</v>
      </c>
      <c r="S507" s="123" t="str">
        <f t="shared" si="111"/>
        <v>78,310,000</v>
      </c>
      <c r="T507" s="124" t="str">
        <f t="shared" si="120"/>
        <v>78.31</v>
      </c>
      <c r="U507" s="27" t="str">
        <f t="shared" si="5"/>
        <v>62.79%</v>
      </c>
      <c r="V507" s="125">
        <v>60.0</v>
      </c>
      <c r="W507" s="126" t="str">
        <f t="shared" si="113"/>
        <v>130.52%</v>
      </c>
      <c r="X507" s="30" t="str">
        <f t="shared" si="7"/>
        <v>24.92%</v>
      </c>
      <c r="Y507" s="112"/>
      <c r="Z507" s="31"/>
      <c r="AA507" s="32" t="s">
        <v>1267</v>
      </c>
      <c r="AB507" s="17">
        <v>1.0</v>
      </c>
      <c r="AC507" s="33"/>
    </row>
    <row r="508">
      <c r="A508" s="116" t="s">
        <v>1268</v>
      </c>
      <c r="B508" s="44">
        <v>2011.0</v>
      </c>
      <c r="C508" s="44" t="s">
        <v>41</v>
      </c>
      <c r="D508" s="117">
        <v>84.0</v>
      </c>
      <c r="E508" s="117">
        <v>70.0</v>
      </c>
      <c r="F508" s="118" t="str">
        <f t="shared" si="100"/>
        <v>77</v>
      </c>
      <c r="G508" s="119">
        <v>63.0</v>
      </c>
      <c r="H508" s="105">
        <v>64.0</v>
      </c>
      <c r="I508" s="120" t="str">
        <f t="shared" si="101"/>
        <v>-1</v>
      </c>
      <c r="J508" s="120" t="str">
        <f t="shared" si="102"/>
        <v>63.5</v>
      </c>
      <c r="K508" s="120" t="str">
        <f t="shared" si="103"/>
        <v>13.5</v>
      </c>
      <c r="L508" s="44" t="s">
        <v>216</v>
      </c>
      <c r="M508" s="120" t="str">
        <f t="shared" si="108"/>
        <v>22400000</v>
      </c>
      <c r="N508" s="121">
        <v>22.4</v>
      </c>
      <c r="O508" s="120" t="str">
        <f t="shared" si="109"/>
        <v>75660000</v>
      </c>
      <c r="P508" s="122">
        <v>75.66</v>
      </c>
      <c r="Q508" s="119">
        <v>59.8</v>
      </c>
      <c r="R508" s="28" t="str">
        <f t="shared" si="110"/>
        <v>59800000</v>
      </c>
      <c r="S508" s="123" t="str">
        <f t="shared" si="111"/>
        <v>135,460,000</v>
      </c>
      <c r="T508" s="124" t="str">
        <f t="shared" si="120"/>
        <v>135.46</v>
      </c>
      <c r="U508" s="27" t="str">
        <f t="shared" si="5"/>
        <v>44.15%</v>
      </c>
      <c r="V508" s="125">
        <v>60.0</v>
      </c>
      <c r="W508" s="126" t="str">
        <f t="shared" si="113"/>
        <v>225.77%</v>
      </c>
      <c r="X508" s="30" t="str">
        <f t="shared" si="7"/>
        <v>37.33%</v>
      </c>
      <c r="Y508" s="112"/>
      <c r="Z508" s="31"/>
      <c r="AA508" s="32" t="s">
        <v>1269</v>
      </c>
      <c r="AB508" s="17">
        <v>1.0</v>
      </c>
      <c r="AC508" s="33"/>
    </row>
    <row r="509">
      <c r="A509" s="116" t="s">
        <v>1270</v>
      </c>
      <c r="B509" s="44">
        <v>2011.0</v>
      </c>
      <c r="C509" s="44" t="s">
        <v>41</v>
      </c>
      <c r="D509" s="117">
        <v>8.0</v>
      </c>
      <c r="E509" s="117">
        <v>22.0</v>
      </c>
      <c r="F509" s="118" t="str">
        <f t="shared" si="100"/>
        <v>15</v>
      </c>
      <c r="G509" s="119">
        <v>48.0</v>
      </c>
      <c r="H509" s="105">
        <v>47.0</v>
      </c>
      <c r="I509" s="120" t="str">
        <f t="shared" si="101"/>
        <v>1</v>
      </c>
      <c r="J509" s="120" t="str">
        <f t="shared" si="102"/>
        <v>47.5</v>
      </c>
      <c r="K509" s="120" t="str">
        <f t="shared" si="103"/>
        <v>-32.5</v>
      </c>
      <c r="L509" s="104" t="s">
        <v>493</v>
      </c>
      <c r="M509" s="120" t="str">
        <f t="shared" si="108"/>
        <v>13010000</v>
      </c>
      <c r="N509" s="121">
        <v>13.01</v>
      </c>
      <c r="O509" s="120" t="str">
        <f t="shared" si="109"/>
        <v>54540000</v>
      </c>
      <c r="P509" s="122">
        <v>54.54</v>
      </c>
      <c r="Q509" s="119">
        <v>87.5</v>
      </c>
      <c r="R509" s="28" t="str">
        <f t="shared" si="110"/>
        <v>87500000</v>
      </c>
      <c r="S509" s="123" t="str">
        <f t="shared" si="111"/>
        <v>142,040,000</v>
      </c>
      <c r="T509" s="124" t="str">
        <f>sum(P509:Q509)</f>
        <v>142.04</v>
      </c>
      <c r="U509" s="27" t="str">
        <f t="shared" si="5"/>
        <v>61.60%</v>
      </c>
      <c r="V509" s="125">
        <v>56.0</v>
      </c>
      <c r="W509" s="126" t="str">
        <f t="shared" si="113"/>
        <v>253.64%</v>
      </c>
      <c r="X509" s="30" t="str">
        <f t="shared" si="7"/>
        <v>23.23%</v>
      </c>
      <c r="Y509" s="112"/>
      <c r="Z509" s="31"/>
      <c r="AA509" s="32" t="s">
        <v>1271</v>
      </c>
      <c r="AB509" s="17">
        <v>1.0</v>
      </c>
      <c r="AC509" s="33"/>
    </row>
    <row r="510">
      <c r="A510" s="116" t="s">
        <v>1272</v>
      </c>
      <c r="B510" s="44">
        <v>2011.0</v>
      </c>
      <c r="C510" s="44" t="s">
        <v>29</v>
      </c>
      <c r="D510" s="117">
        <v>47.0</v>
      </c>
      <c r="E510" s="117">
        <v>53.0</v>
      </c>
      <c r="F510" s="118" t="str">
        <f t="shared" si="100"/>
        <v>50</v>
      </c>
      <c r="G510" s="119">
        <v>54.0</v>
      </c>
      <c r="H510" s="105">
        <v>61.0</v>
      </c>
      <c r="I510" s="120" t="str">
        <f t="shared" si="101"/>
        <v>-7</v>
      </c>
      <c r="J510" s="120" t="str">
        <f t="shared" si="102"/>
        <v>57.5</v>
      </c>
      <c r="K510" s="120" t="str">
        <f t="shared" si="103"/>
        <v>-7.5</v>
      </c>
      <c r="L510" s="104" t="s">
        <v>117</v>
      </c>
      <c r="M510" s="120" t="str">
        <f t="shared" si="108"/>
        <v>18450000</v>
      </c>
      <c r="N510" s="121">
        <v>18.45</v>
      </c>
      <c r="O510" s="120" t="str">
        <f t="shared" si="109"/>
        <v>68220000</v>
      </c>
      <c r="P510" s="122">
        <v>68.22</v>
      </c>
      <c r="Q510" s="119">
        <v>119.14</v>
      </c>
      <c r="R510" s="28" t="str">
        <f t="shared" si="110"/>
        <v>119140000</v>
      </c>
      <c r="S510" s="123" t="str">
        <f t="shared" si="111"/>
        <v>187,360,000</v>
      </c>
      <c r="T510" s="124" t="str">
        <f t="shared" ref="T510:T512" si="121">SUM(P510:Q510)</f>
        <v>187.36</v>
      </c>
      <c r="U510" s="27" t="str">
        <f t="shared" si="5"/>
        <v>63.59%</v>
      </c>
      <c r="V510" s="125">
        <v>55.0</v>
      </c>
      <c r="W510" s="126" t="str">
        <f t="shared" si="113"/>
        <v>340.65%</v>
      </c>
      <c r="X510" s="30" t="str">
        <f t="shared" si="7"/>
        <v>33.55%</v>
      </c>
      <c r="Y510" s="112"/>
      <c r="Z510" s="31"/>
      <c r="AA510" s="32" t="s">
        <v>1273</v>
      </c>
      <c r="AB510" s="17">
        <v>1.0</v>
      </c>
      <c r="AC510" s="33"/>
    </row>
    <row r="511">
      <c r="A511" s="116" t="s">
        <v>1274</v>
      </c>
      <c r="B511" s="44">
        <v>2011.0</v>
      </c>
      <c r="C511" s="44" t="s">
        <v>41</v>
      </c>
      <c r="D511" s="117">
        <v>24.0</v>
      </c>
      <c r="E511" s="117">
        <v>39.0</v>
      </c>
      <c r="F511" s="118" t="str">
        <f t="shared" si="100"/>
        <v>31.5</v>
      </c>
      <c r="G511" s="119">
        <v>53.0</v>
      </c>
      <c r="H511" s="105">
        <v>58.0</v>
      </c>
      <c r="I511" s="120" t="str">
        <f t="shared" si="101"/>
        <v>-5</v>
      </c>
      <c r="J511" s="120" t="str">
        <f t="shared" si="102"/>
        <v>55.5</v>
      </c>
      <c r="K511" s="120" t="str">
        <f t="shared" si="103"/>
        <v>-24</v>
      </c>
      <c r="L511" s="104" t="s">
        <v>117</v>
      </c>
      <c r="M511" s="120" t="str">
        <f t="shared" si="108"/>
        <v>13530000</v>
      </c>
      <c r="N511" s="121">
        <v>13.53</v>
      </c>
      <c r="O511" s="120" t="str">
        <f t="shared" si="109"/>
        <v>37080000</v>
      </c>
      <c r="P511" s="122">
        <v>37.08</v>
      </c>
      <c r="Q511" s="119">
        <v>38.37</v>
      </c>
      <c r="R511" s="28" t="str">
        <f t="shared" si="110"/>
        <v>38370000</v>
      </c>
      <c r="S511" s="123" t="str">
        <f t="shared" si="111"/>
        <v>75,450,000</v>
      </c>
      <c r="T511" s="124" t="str">
        <f t="shared" si="121"/>
        <v>75.45</v>
      </c>
      <c r="U511" s="27" t="str">
        <f t="shared" si="5"/>
        <v>50.85%</v>
      </c>
      <c r="V511" s="125">
        <v>52.0</v>
      </c>
      <c r="W511" s="126" t="str">
        <f t="shared" si="113"/>
        <v>145.10%</v>
      </c>
      <c r="X511" s="30" t="str">
        <f t="shared" si="7"/>
        <v>26.02%</v>
      </c>
      <c r="Y511" s="112"/>
      <c r="Z511" s="31"/>
      <c r="AA511" s="32" t="s">
        <v>1275</v>
      </c>
      <c r="AB511" s="17">
        <v>1.0</v>
      </c>
      <c r="AC511" s="33"/>
    </row>
    <row r="512">
      <c r="A512" s="116" t="s">
        <v>1276</v>
      </c>
      <c r="B512" s="44">
        <v>2011.0</v>
      </c>
      <c r="C512" s="44" t="s">
        <v>29</v>
      </c>
      <c r="D512" s="117">
        <v>72.0</v>
      </c>
      <c r="E512" s="117">
        <v>60.0</v>
      </c>
      <c r="F512" s="118" t="str">
        <f t="shared" si="100"/>
        <v>66</v>
      </c>
      <c r="G512" s="119">
        <v>67.0</v>
      </c>
      <c r="H512" s="105">
        <v>66.0</v>
      </c>
      <c r="I512" s="120" t="str">
        <f t="shared" si="101"/>
        <v>1</v>
      </c>
      <c r="J512" s="120" t="str">
        <f t="shared" si="102"/>
        <v>66.5</v>
      </c>
      <c r="K512" s="120" t="str">
        <f t="shared" si="103"/>
        <v>-0.5</v>
      </c>
      <c r="L512" s="104" t="s">
        <v>1277</v>
      </c>
      <c r="M512" s="120" t="str">
        <f t="shared" si="108"/>
        <v>21160000</v>
      </c>
      <c r="N512" s="121">
        <v>21.16</v>
      </c>
      <c r="O512" s="120" t="str">
        <f t="shared" si="109"/>
        <v>62500000</v>
      </c>
      <c r="P512" s="122">
        <v>62.5</v>
      </c>
      <c r="Q512" s="119">
        <v>65.37</v>
      </c>
      <c r="R512" s="28" t="str">
        <f t="shared" si="110"/>
        <v>65370000</v>
      </c>
      <c r="S512" s="123" t="str">
        <f t="shared" si="111"/>
        <v>127,870,000</v>
      </c>
      <c r="T512" s="124" t="str">
        <f t="shared" si="121"/>
        <v>127.87</v>
      </c>
      <c r="U512" s="27" t="str">
        <f t="shared" si="5"/>
        <v>51.12%</v>
      </c>
      <c r="V512" s="125">
        <v>50.2</v>
      </c>
      <c r="W512" s="126" t="str">
        <f t="shared" si="113"/>
        <v>254.72%</v>
      </c>
      <c r="X512" s="30" t="str">
        <f t="shared" si="7"/>
        <v>42.15%</v>
      </c>
      <c r="Y512" s="112"/>
      <c r="Z512" s="31"/>
      <c r="AA512" s="32" t="s">
        <v>1278</v>
      </c>
      <c r="AB512" s="17">
        <v>1.0</v>
      </c>
      <c r="AC512" s="33"/>
    </row>
    <row r="513">
      <c r="A513" s="116" t="s">
        <v>1279</v>
      </c>
      <c r="B513" s="44">
        <v>2011.0</v>
      </c>
      <c r="C513" s="44" t="s">
        <v>29</v>
      </c>
      <c r="D513" s="117">
        <v>63.0</v>
      </c>
      <c r="E513" s="117">
        <v>58.0</v>
      </c>
      <c r="F513" s="118" t="str">
        <f t="shared" si="100"/>
        <v>60.5</v>
      </c>
      <c r="G513" s="119">
        <v>79.0</v>
      </c>
      <c r="H513" s="105">
        <v>69.0</v>
      </c>
      <c r="I513" s="120" t="str">
        <f t="shared" si="101"/>
        <v>10</v>
      </c>
      <c r="J513" s="120" t="str">
        <f t="shared" si="102"/>
        <v>74</v>
      </c>
      <c r="K513" s="120" t="str">
        <f t="shared" si="103"/>
        <v>-13.5</v>
      </c>
      <c r="L513" s="104" t="s">
        <v>239</v>
      </c>
      <c r="M513" s="120" t="str">
        <f t="shared" si="108"/>
        <v>9360000</v>
      </c>
      <c r="N513" s="121">
        <v>9.36</v>
      </c>
      <c r="O513" s="120" t="str">
        <f t="shared" si="109"/>
        <v>75624000</v>
      </c>
      <c r="P513" s="122">
        <v>75.624</v>
      </c>
      <c r="Q513" s="119">
        <v>44.457</v>
      </c>
      <c r="R513" s="28" t="str">
        <f t="shared" si="110"/>
        <v>44457000</v>
      </c>
      <c r="S513" s="123" t="str">
        <f t="shared" si="111"/>
        <v>120,081,000</v>
      </c>
      <c r="T513" s="124" t="str">
        <f>sum(P513:Q513)</f>
        <v>120.08</v>
      </c>
      <c r="U513" s="27" t="str">
        <f t="shared" si="5"/>
        <v>37.02%</v>
      </c>
      <c r="V513" s="125">
        <v>50.0</v>
      </c>
      <c r="W513" s="126" t="str">
        <f t="shared" si="113"/>
        <v>240.16%</v>
      </c>
      <c r="X513" s="30" t="str">
        <f t="shared" si="7"/>
        <v>18.72%</v>
      </c>
      <c r="Y513" s="112"/>
      <c r="Z513" s="31"/>
      <c r="AA513" s="32" t="s">
        <v>1280</v>
      </c>
      <c r="AB513" s="17">
        <v>1.0</v>
      </c>
      <c r="AC513" s="33"/>
    </row>
    <row r="514">
      <c r="A514" s="116" t="s">
        <v>1281</v>
      </c>
      <c r="B514" s="44">
        <v>2011.0</v>
      </c>
      <c r="C514" s="44" t="s">
        <v>126</v>
      </c>
      <c r="D514" s="117">
        <v>95.0</v>
      </c>
      <c r="E514" s="117">
        <v>87.0</v>
      </c>
      <c r="F514" s="118" t="str">
        <f t="shared" si="100"/>
        <v>91</v>
      </c>
      <c r="G514" s="119">
        <v>89.0</v>
      </c>
      <c r="H514" s="105">
        <v>79.0</v>
      </c>
      <c r="I514" s="120" t="str">
        <f t="shared" si="101"/>
        <v>10</v>
      </c>
      <c r="J514" s="120" t="str">
        <f t="shared" si="102"/>
        <v>84</v>
      </c>
      <c r="K514" s="120" t="str">
        <f t="shared" si="103"/>
        <v>7</v>
      </c>
      <c r="L514" s="104" t="s">
        <v>1282</v>
      </c>
      <c r="M514" s="120" t="str">
        <f t="shared" si="108"/>
        <v>19500000</v>
      </c>
      <c r="N514" s="121">
        <v>19.5</v>
      </c>
      <c r="O514" s="120" t="str">
        <f t="shared" si="109"/>
        <v>75600000</v>
      </c>
      <c r="P514" s="122">
        <v>75.6</v>
      </c>
      <c r="Q514" s="119">
        <v>34.6</v>
      </c>
      <c r="R514" s="28" t="str">
        <f t="shared" si="110"/>
        <v>34600000</v>
      </c>
      <c r="S514" s="123" t="str">
        <f t="shared" si="111"/>
        <v>110,200,000</v>
      </c>
      <c r="T514" s="124" t="str">
        <f t="shared" ref="T514:T523" si="122">SUM(P514:Q514)</f>
        <v>110.20</v>
      </c>
      <c r="U514" s="27" t="str">
        <f t="shared" si="5"/>
        <v>31.40%</v>
      </c>
      <c r="V514" s="125">
        <v>50.0</v>
      </c>
      <c r="W514" s="126" t="str">
        <f t="shared" si="113"/>
        <v>220.40%</v>
      </c>
      <c r="X514" s="30" t="str">
        <f t="shared" si="7"/>
        <v>39.00%</v>
      </c>
      <c r="Y514" s="112"/>
      <c r="Z514" s="31"/>
      <c r="AA514" s="32" t="s">
        <v>1283</v>
      </c>
      <c r="AB514" s="17">
        <v>1.0</v>
      </c>
      <c r="AC514" s="33"/>
    </row>
    <row r="515">
      <c r="A515" s="116" t="s">
        <v>1284</v>
      </c>
      <c r="B515" s="44">
        <v>2011.0</v>
      </c>
      <c r="C515" s="44" t="s">
        <v>41</v>
      </c>
      <c r="D515" s="117">
        <v>78.0</v>
      </c>
      <c r="E515" s="117">
        <v>68.0</v>
      </c>
      <c r="F515" s="118" t="str">
        <f t="shared" si="100"/>
        <v>73</v>
      </c>
      <c r="G515" s="119">
        <v>81.0</v>
      </c>
      <c r="H515" s="105">
        <v>75.0</v>
      </c>
      <c r="I515" s="120" t="str">
        <f t="shared" si="101"/>
        <v>6</v>
      </c>
      <c r="J515" s="120" t="str">
        <f t="shared" si="102"/>
        <v>78</v>
      </c>
      <c r="K515" s="120" t="str">
        <f t="shared" si="103"/>
        <v>-5</v>
      </c>
      <c r="L515" s="104" t="s">
        <v>493</v>
      </c>
      <c r="M515" s="120" t="str">
        <f t="shared" si="108"/>
        <v>19100000</v>
      </c>
      <c r="N515" s="121">
        <v>19.1</v>
      </c>
      <c r="O515" s="120" t="str">
        <f t="shared" si="109"/>
        <v>84350000</v>
      </c>
      <c r="P515" s="122">
        <v>84.35</v>
      </c>
      <c r="Q515" s="119">
        <v>58.5</v>
      </c>
      <c r="R515" s="28" t="str">
        <f t="shared" si="110"/>
        <v>58500000</v>
      </c>
      <c r="S515" s="123" t="str">
        <f t="shared" si="111"/>
        <v>142,850,000</v>
      </c>
      <c r="T515" s="124" t="str">
        <f t="shared" si="122"/>
        <v>142.85</v>
      </c>
      <c r="U515" s="27" t="str">
        <f t="shared" si="5"/>
        <v>40.95%</v>
      </c>
      <c r="V515" s="125">
        <v>50.0</v>
      </c>
      <c r="W515" s="126" t="str">
        <f t="shared" si="113"/>
        <v>285.70%</v>
      </c>
      <c r="X515" s="30" t="str">
        <f t="shared" si="7"/>
        <v>38.20%</v>
      </c>
      <c r="Y515" s="112"/>
      <c r="Z515" s="31"/>
      <c r="AA515" s="32" t="s">
        <v>1285</v>
      </c>
      <c r="AB515" s="17">
        <v>1.0</v>
      </c>
      <c r="AC515" s="33"/>
    </row>
    <row r="516">
      <c r="A516" s="116" t="s">
        <v>1286</v>
      </c>
      <c r="B516" s="44">
        <v>2011.0</v>
      </c>
      <c r="C516" s="44" t="s">
        <v>41</v>
      </c>
      <c r="D516" s="117">
        <v>7.0</v>
      </c>
      <c r="E516" s="117">
        <v>35.0</v>
      </c>
      <c r="F516" s="118" t="str">
        <f t="shared" si="100"/>
        <v>21</v>
      </c>
      <c r="G516" s="119">
        <v>38.0</v>
      </c>
      <c r="H516" s="105">
        <v>57.0</v>
      </c>
      <c r="I516" s="120" t="str">
        <f t="shared" si="101"/>
        <v>-19</v>
      </c>
      <c r="J516" s="120" t="str">
        <f t="shared" si="102"/>
        <v>47.5</v>
      </c>
      <c r="K516" s="120" t="str">
        <f t="shared" si="103"/>
        <v>-26.5</v>
      </c>
      <c r="L516" s="104" t="s">
        <v>1287</v>
      </c>
      <c r="M516" s="120" t="str">
        <f t="shared" si="108"/>
        <v>8130000</v>
      </c>
      <c r="N516" s="121">
        <v>8.13</v>
      </c>
      <c r="O516" s="120" t="str">
        <f t="shared" si="109"/>
        <v>21300000</v>
      </c>
      <c r="P516" s="122">
        <v>21.3</v>
      </c>
      <c r="Q516" s="119">
        <v>17.2</v>
      </c>
      <c r="R516" s="28" t="str">
        <f t="shared" si="110"/>
        <v>17200000</v>
      </c>
      <c r="S516" s="123" t="str">
        <f t="shared" si="111"/>
        <v>38,500,000</v>
      </c>
      <c r="T516" s="124" t="str">
        <f t="shared" si="122"/>
        <v>38.50</v>
      </c>
      <c r="U516" s="27" t="str">
        <f t="shared" si="5"/>
        <v>44.68%</v>
      </c>
      <c r="V516" s="125">
        <v>50.0</v>
      </c>
      <c r="W516" s="126" t="str">
        <f t="shared" si="113"/>
        <v>77.00%</v>
      </c>
      <c r="X516" s="30" t="str">
        <f t="shared" si="7"/>
        <v>16.26%</v>
      </c>
      <c r="Y516" s="112"/>
      <c r="Z516" s="31"/>
      <c r="AA516" s="32" t="s">
        <v>1288</v>
      </c>
      <c r="AB516" s="17">
        <v>1.0</v>
      </c>
      <c r="AC516" s="33"/>
    </row>
    <row r="517">
      <c r="A517" s="116" t="s">
        <v>1289</v>
      </c>
      <c r="B517" s="44">
        <v>2011.0</v>
      </c>
      <c r="C517" s="44" t="s">
        <v>41</v>
      </c>
      <c r="D517" s="117">
        <v>82.0</v>
      </c>
      <c r="E517" s="117">
        <v>72.0</v>
      </c>
      <c r="F517" s="118" t="str">
        <f t="shared" si="100"/>
        <v>77</v>
      </c>
      <c r="G517" s="119">
        <v>78.0</v>
      </c>
      <c r="H517" s="105">
        <v>73.0</v>
      </c>
      <c r="I517" s="120" t="str">
        <f t="shared" si="101"/>
        <v>5</v>
      </c>
      <c r="J517" s="120" t="str">
        <f t="shared" si="102"/>
        <v>75.5</v>
      </c>
      <c r="K517" s="120" t="str">
        <f t="shared" si="103"/>
        <v>1.5</v>
      </c>
      <c r="L517" s="44" t="s">
        <v>1290</v>
      </c>
      <c r="M517" s="120" t="str">
        <f t="shared" si="108"/>
        <v>35450000</v>
      </c>
      <c r="N517" s="121">
        <v>35.45</v>
      </c>
      <c r="O517" s="120" t="str">
        <f t="shared" si="109"/>
        <v>127000000</v>
      </c>
      <c r="P517" s="122">
        <v>127.0</v>
      </c>
      <c r="Q517" s="119">
        <v>133.09</v>
      </c>
      <c r="R517" s="28" t="str">
        <f t="shared" si="110"/>
        <v>133090000</v>
      </c>
      <c r="S517" s="123" t="str">
        <f t="shared" si="111"/>
        <v>260,090,000</v>
      </c>
      <c r="T517" s="124" t="str">
        <f t="shared" si="122"/>
        <v>260.09</v>
      </c>
      <c r="U517" s="27" t="str">
        <f t="shared" si="5"/>
        <v>51.17%</v>
      </c>
      <c r="V517" s="125">
        <v>50.0</v>
      </c>
      <c r="W517" s="126" t="str">
        <f t="shared" si="113"/>
        <v>520.18%</v>
      </c>
      <c r="X517" s="30" t="str">
        <f t="shared" si="7"/>
        <v>70.90%</v>
      </c>
      <c r="Y517" s="112"/>
      <c r="Z517" s="31"/>
      <c r="AA517" s="32" t="s">
        <v>1291</v>
      </c>
      <c r="AB517" s="17">
        <v>1.0</v>
      </c>
      <c r="AC517" s="33"/>
    </row>
    <row r="518">
      <c r="A518" s="116" t="s">
        <v>1292</v>
      </c>
      <c r="B518" s="44">
        <v>2011.0</v>
      </c>
      <c r="C518" s="44" t="s">
        <v>41</v>
      </c>
      <c r="D518" s="117">
        <v>26.0</v>
      </c>
      <c r="E518" s="117">
        <v>31.0</v>
      </c>
      <c r="F518" s="118" t="str">
        <f t="shared" si="100"/>
        <v>28.5</v>
      </c>
      <c r="G518" s="119">
        <v>36.0</v>
      </c>
      <c r="H518" s="105">
        <v>49.0</v>
      </c>
      <c r="I518" s="120" t="str">
        <f t="shared" si="101"/>
        <v>-13</v>
      </c>
      <c r="J518" s="120" t="str">
        <f t="shared" si="102"/>
        <v>42.5</v>
      </c>
      <c r="K518" s="120" t="str">
        <f t="shared" si="103"/>
        <v>-14</v>
      </c>
      <c r="L518" s="104" t="s">
        <v>1293</v>
      </c>
      <c r="M518" s="120" t="str">
        <f t="shared" si="108"/>
        <v>9360000</v>
      </c>
      <c r="N518" s="121">
        <v>9.36</v>
      </c>
      <c r="O518" s="120" t="str">
        <f t="shared" si="109"/>
        <v>21600000</v>
      </c>
      <c r="P518" s="122">
        <v>21.6</v>
      </c>
      <c r="Q518" s="119">
        <v>3.26</v>
      </c>
      <c r="R518" s="28" t="str">
        <f t="shared" si="110"/>
        <v>3260000</v>
      </c>
      <c r="S518" s="123" t="str">
        <f t="shared" si="111"/>
        <v>24,860,000</v>
      </c>
      <c r="T518" s="124" t="str">
        <f t="shared" si="122"/>
        <v>24.86</v>
      </c>
      <c r="U518" s="27" t="str">
        <f t="shared" si="5"/>
        <v>13.11%</v>
      </c>
      <c r="V518" s="125">
        <v>49.9</v>
      </c>
      <c r="W518" s="126" t="str">
        <f t="shared" si="113"/>
        <v>49.82%</v>
      </c>
      <c r="X518" s="30" t="str">
        <f t="shared" si="7"/>
        <v>18.76%</v>
      </c>
      <c r="Y518" s="112"/>
      <c r="Z518" s="31"/>
      <c r="AA518" s="32" t="s">
        <v>1294</v>
      </c>
      <c r="AB518" s="17">
        <v>1.0</v>
      </c>
      <c r="AC518" s="33"/>
    </row>
    <row r="519">
      <c r="A519" s="116" t="s">
        <v>1295</v>
      </c>
      <c r="B519" s="44">
        <v>2011.0</v>
      </c>
      <c r="C519" s="44" t="s">
        <v>29</v>
      </c>
      <c r="D519" s="117">
        <v>97.0</v>
      </c>
      <c r="E519" s="117">
        <v>75.0</v>
      </c>
      <c r="F519" s="118" t="str">
        <f t="shared" si="100"/>
        <v>86</v>
      </c>
      <c r="G519" s="119">
        <v>87.0</v>
      </c>
      <c r="H519" s="105">
        <v>77.0</v>
      </c>
      <c r="I519" s="120" t="str">
        <f t="shared" si="101"/>
        <v>10</v>
      </c>
      <c r="J519" s="120" t="str">
        <f t="shared" si="102"/>
        <v>82</v>
      </c>
      <c r="K519" s="120" t="str">
        <f t="shared" si="103"/>
        <v>4</v>
      </c>
      <c r="L519" s="104" t="s">
        <v>1296</v>
      </c>
      <c r="M519" s="120" t="str">
        <f t="shared" si="108"/>
        <v>29240000</v>
      </c>
      <c r="N519" s="121">
        <v>29.24</v>
      </c>
      <c r="O519" s="120" t="str">
        <f t="shared" si="109"/>
        <v>88630000</v>
      </c>
      <c r="P519" s="122">
        <v>88.63</v>
      </c>
      <c r="Q519" s="119">
        <v>76.55</v>
      </c>
      <c r="R519" s="28" t="str">
        <f t="shared" si="110"/>
        <v>76550000</v>
      </c>
      <c r="S519" s="123" t="str">
        <f t="shared" si="111"/>
        <v>165,180,000</v>
      </c>
      <c r="T519" s="124" t="str">
        <f t="shared" si="122"/>
        <v>165.18</v>
      </c>
      <c r="U519" s="27" t="str">
        <f t="shared" si="5"/>
        <v>46.34%</v>
      </c>
      <c r="V519" s="125">
        <v>45.0</v>
      </c>
      <c r="W519" s="126" t="str">
        <f t="shared" si="113"/>
        <v>367.07%</v>
      </c>
      <c r="X519" s="30" t="str">
        <f t="shared" si="7"/>
        <v>64.98%</v>
      </c>
      <c r="Y519" s="112"/>
      <c r="Z519" s="31"/>
      <c r="AA519" s="32" t="s">
        <v>1297</v>
      </c>
      <c r="AB519" s="17">
        <v>1.0</v>
      </c>
      <c r="AC519" s="33"/>
    </row>
    <row r="520">
      <c r="A520" s="116" t="s">
        <v>1298</v>
      </c>
      <c r="B520" s="44">
        <v>2011.0</v>
      </c>
      <c r="C520" s="44" t="s">
        <v>29</v>
      </c>
      <c r="D520" s="117">
        <v>50.0</v>
      </c>
      <c r="E520" s="117">
        <v>56.0</v>
      </c>
      <c r="F520" s="118" t="str">
        <f t="shared" si="100"/>
        <v>53</v>
      </c>
      <c r="G520" s="119">
        <v>48.0</v>
      </c>
      <c r="H520" s="105">
        <v>65.0</v>
      </c>
      <c r="I520" s="120" t="str">
        <f t="shared" si="101"/>
        <v>-17</v>
      </c>
      <c r="J520" s="120" t="str">
        <f t="shared" si="102"/>
        <v>56.5</v>
      </c>
      <c r="K520" s="120" t="str">
        <f t="shared" si="103"/>
        <v>-3.5</v>
      </c>
      <c r="L520" s="104" t="s">
        <v>117</v>
      </c>
      <c r="M520" s="120" t="str">
        <f t="shared" si="108"/>
        <v>5140000</v>
      </c>
      <c r="N520" s="121">
        <v>5.14</v>
      </c>
      <c r="O520" s="120" t="str">
        <f t="shared" si="109"/>
        <v>13110000</v>
      </c>
      <c r="P520" s="122">
        <v>13.11</v>
      </c>
      <c r="Q520" s="119">
        <v>10.84</v>
      </c>
      <c r="R520" s="28" t="str">
        <f t="shared" si="110"/>
        <v>10840000</v>
      </c>
      <c r="S520" s="123" t="str">
        <f t="shared" si="111"/>
        <v>23,950,000</v>
      </c>
      <c r="T520" s="124" t="str">
        <f t="shared" si="122"/>
        <v>23.95</v>
      </c>
      <c r="U520" s="27" t="str">
        <f t="shared" si="5"/>
        <v>45.26%</v>
      </c>
      <c r="V520" s="125">
        <v>45.0</v>
      </c>
      <c r="W520" s="126" t="str">
        <f t="shared" si="113"/>
        <v>53.22%</v>
      </c>
      <c r="X520" s="30" t="str">
        <f t="shared" si="7"/>
        <v>11.42%</v>
      </c>
      <c r="Y520" s="112"/>
      <c r="Z520" s="31"/>
      <c r="AA520" s="32" t="s">
        <v>1299</v>
      </c>
      <c r="AB520" s="17">
        <v>1.0</v>
      </c>
      <c r="AC520" s="33"/>
    </row>
    <row r="521">
      <c r="A521" s="116" t="s">
        <v>1300</v>
      </c>
      <c r="B521" s="44">
        <v>2011.0</v>
      </c>
      <c r="C521" s="44" t="s">
        <v>41</v>
      </c>
      <c r="D521" s="117">
        <v>45.0</v>
      </c>
      <c r="E521" s="117">
        <v>44.0</v>
      </c>
      <c r="F521" s="118" t="str">
        <f t="shared" si="100"/>
        <v>44.5</v>
      </c>
      <c r="G521" s="119">
        <v>38.0</v>
      </c>
      <c r="H521" s="105">
        <v>54.0</v>
      </c>
      <c r="I521" s="120" t="str">
        <f t="shared" si="101"/>
        <v>-16</v>
      </c>
      <c r="J521" s="120" t="str">
        <f t="shared" si="102"/>
        <v>46</v>
      </c>
      <c r="K521" s="120" t="str">
        <f t="shared" si="103"/>
        <v>-1.5</v>
      </c>
      <c r="L521" s="104" t="s">
        <v>1301</v>
      </c>
      <c r="M521" s="120" t="str">
        <f t="shared" si="108"/>
        <v>5190000</v>
      </c>
      <c r="N521" s="121">
        <v>5.19</v>
      </c>
      <c r="O521" s="120" t="str">
        <f t="shared" si="109"/>
        <v>10720000</v>
      </c>
      <c r="P521" s="122">
        <v>10.72</v>
      </c>
      <c r="Q521" s="119">
        <v>18.21</v>
      </c>
      <c r="R521" s="28" t="str">
        <f t="shared" si="110"/>
        <v>18210000</v>
      </c>
      <c r="S521" s="123" t="str">
        <f t="shared" si="111"/>
        <v>28,930,000</v>
      </c>
      <c r="T521" s="124" t="str">
        <f t="shared" si="122"/>
        <v>28.93</v>
      </c>
      <c r="U521" s="27" t="str">
        <f t="shared" si="5"/>
        <v>62.95%</v>
      </c>
      <c r="V521" s="125">
        <v>45.0</v>
      </c>
      <c r="W521" s="126" t="str">
        <f t="shared" si="113"/>
        <v>64.29%</v>
      </c>
      <c r="X521" s="30" t="str">
        <f t="shared" si="7"/>
        <v>11.53%</v>
      </c>
      <c r="Y521" s="112"/>
      <c r="Z521" s="31"/>
      <c r="AA521" s="32" t="s">
        <v>1302</v>
      </c>
      <c r="AB521" s="17">
        <v>1.0</v>
      </c>
      <c r="AC521" s="33"/>
    </row>
    <row r="522">
      <c r="A522" s="116" t="s">
        <v>1303</v>
      </c>
      <c r="B522" s="44">
        <v>2011.0</v>
      </c>
      <c r="C522" s="44" t="s">
        <v>37</v>
      </c>
      <c r="D522" s="117">
        <v>38.0</v>
      </c>
      <c r="E522" s="117">
        <v>46.0</v>
      </c>
      <c r="F522" s="118" t="str">
        <f t="shared" si="100"/>
        <v>42</v>
      </c>
      <c r="G522" s="119">
        <v>55.0</v>
      </c>
      <c r="H522" s="105">
        <v>63.0</v>
      </c>
      <c r="I522" s="120" t="str">
        <f t="shared" si="101"/>
        <v>-8</v>
      </c>
      <c r="J522" s="120" t="str">
        <f t="shared" si="102"/>
        <v>59</v>
      </c>
      <c r="K522" s="120" t="str">
        <f t="shared" si="103"/>
        <v>-17</v>
      </c>
      <c r="L522" s="104" t="s">
        <v>1304</v>
      </c>
      <c r="M522" s="120" t="str">
        <f t="shared" si="108"/>
        <v>3830000</v>
      </c>
      <c r="N522" s="121">
        <v>3.83</v>
      </c>
      <c r="O522" s="120" t="str">
        <f t="shared" si="109"/>
        <v>8310000</v>
      </c>
      <c r="P522" s="122">
        <v>8.31</v>
      </c>
      <c r="Q522" s="119">
        <v>151.77</v>
      </c>
      <c r="R522" s="28" t="str">
        <f t="shared" si="110"/>
        <v>151770000</v>
      </c>
      <c r="S522" s="123" t="str">
        <f t="shared" si="111"/>
        <v>160,080,000</v>
      </c>
      <c r="T522" s="124" t="str">
        <f t="shared" si="122"/>
        <v>160.08</v>
      </c>
      <c r="U522" s="27" t="str">
        <f t="shared" si="5"/>
        <v>94.81%</v>
      </c>
      <c r="V522" s="125">
        <v>45.0</v>
      </c>
      <c r="W522" s="126" t="str">
        <f t="shared" si="113"/>
        <v>355.73%</v>
      </c>
      <c r="X522" s="30" t="str">
        <f t="shared" si="7"/>
        <v>8.51%</v>
      </c>
      <c r="Y522" s="112"/>
      <c r="Z522" s="31"/>
      <c r="AA522" s="32" t="s">
        <v>1305</v>
      </c>
      <c r="AB522" s="17">
        <v>1.0</v>
      </c>
      <c r="AC522" s="33"/>
    </row>
    <row r="523">
      <c r="A523" s="116" t="s">
        <v>1306</v>
      </c>
      <c r="B523" s="44">
        <v>2011.0</v>
      </c>
      <c r="C523" s="44" t="s">
        <v>29</v>
      </c>
      <c r="D523" s="117">
        <v>11.0</v>
      </c>
      <c r="E523" s="117">
        <v>29.0</v>
      </c>
      <c r="F523" s="118" t="str">
        <f t="shared" si="100"/>
        <v>20</v>
      </c>
      <c r="G523" s="119">
        <v>41.0</v>
      </c>
      <c r="H523" s="105">
        <v>42.0</v>
      </c>
      <c r="I523" s="120" t="str">
        <f t="shared" si="101"/>
        <v>-1</v>
      </c>
      <c r="J523" s="120" t="str">
        <f t="shared" si="102"/>
        <v>41.5</v>
      </c>
      <c r="K523" s="120" t="str">
        <f t="shared" si="103"/>
        <v>-21.5</v>
      </c>
      <c r="L523" s="104" t="s">
        <v>1307</v>
      </c>
      <c r="M523" s="120" t="str">
        <f t="shared" si="108"/>
        <v>14010000</v>
      </c>
      <c r="N523" s="121">
        <v>14.01</v>
      </c>
      <c r="O523" s="120" t="str">
        <f t="shared" si="109"/>
        <v>37660000</v>
      </c>
      <c r="P523" s="122">
        <v>37.66</v>
      </c>
      <c r="Q523" s="119">
        <v>51.5</v>
      </c>
      <c r="R523" s="28" t="str">
        <f t="shared" si="110"/>
        <v>51500000</v>
      </c>
      <c r="S523" s="123" t="str">
        <f t="shared" si="111"/>
        <v>89,160,000</v>
      </c>
      <c r="T523" s="124" t="str">
        <f t="shared" si="122"/>
        <v>89.16</v>
      </c>
      <c r="U523" s="27" t="str">
        <f t="shared" si="5"/>
        <v>57.76%</v>
      </c>
      <c r="V523" s="125">
        <v>42.0</v>
      </c>
      <c r="W523" s="126" t="str">
        <f t="shared" si="113"/>
        <v>212.29%</v>
      </c>
      <c r="X523" s="30" t="str">
        <f t="shared" si="7"/>
        <v>33.36%</v>
      </c>
      <c r="Y523" s="112"/>
      <c r="Z523" s="31"/>
      <c r="AA523" s="32" t="s">
        <v>1308</v>
      </c>
      <c r="AB523" s="17">
        <v>1.0</v>
      </c>
      <c r="AC523" s="33"/>
    </row>
    <row r="524">
      <c r="A524" s="116" t="s">
        <v>1309</v>
      </c>
      <c r="B524" s="44">
        <v>2011.0</v>
      </c>
      <c r="C524" s="44" t="s">
        <v>29</v>
      </c>
      <c r="D524" s="117">
        <v>47.0</v>
      </c>
      <c r="E524" s="117">
        <v>46.0</v>
      </c>
      <c r="F524" s="118" t="str">
        <f t="shared" si="100"/>
        <v>46.5</v>
      </c>
      <c r="G524" s="119">
        <v>62.0</v>
      </c>
      <c r="H524" s="105">
        <v>60.0</v>
      </c>
      <c r="I524" s="120" t="str">
        <f t="shared" si="101"/>
        <v>2</v>
      </c>
      <c r="J524" s="120" t="str">
        <f t="shared" si="102"/>
        <v>61</v>
      </c>
      <c r="K524" s="120" t="str">
        <f t="shared" si="103"/>
        <v>-14.5</v>
      </c>
      <c r="L524" s="104" t="s">
        <v>1310</v>
      </c>
      <c r="M524" s="120" t="str">
        <f t="shared" si="108"/>
        <v>10040000</v>
      </c>
      <c r="N524" s="121">
        <v>10.04</v>
      </c>
      <c r="O524" s="120" t="str">
        <f t="shared" si="109"/>
        <v>31847000</v>
      </c>
      <c r="P524" s="122">
        <v>31.847</v>
      </c>
      <c r="Q524" s="119">
        <v>23.4</v>
      </c>
      <c r="R524" s="28" t="str">
        <f t="shared" si="110"/>
        <v>23400000</v>
      </c>
      <c r="S524" s="123" t="str">
        <f t="shared" si="111"/>
        <v>55,247,000</v>
      </c>
      <c r="T524" s="124" t="str">
        <f>sum(P524:Q524)</f>
        <v>55.25</v>
      </c>
      <c r="U524" s="27" t="str">
        <f t="shared" si="5"/>
        <v>42.36%</v>
      </c>
      <c r="V524" s="125">
        <v>40.0</v>
      </c>
      <c r="W524" s="126" t="str">
        <f t="shared" si="113"/>
        <v>138.12%</v>
      </c>
      <c r="X524" s="30" t="str">
        <f t="shared" si="7"/>
        <v>25.10%</v>
      </c>
      <c r="Y524" s="112"/>
      <c r="Z524" s="31"/>
      <c r="AA524" s="32" t="s">
        <v>1311</v>
      </c>
      <c r="AB524" s="17">
        <v>1.0</v>
      </c>
      <c r="AC524" s="33"/>
    </row>
    <row r="525">
      <c r="A525" s="116" t="s">
        <v>1312</v>
      </c>
      <c r="B525" s="44">
        <v>2011.0</v>
      </c>
      <c r="C525" s="44" t="s">
        <v>29</v>
      </c>
      <c r="D525" s="117">
        <v>10.0</v>
      </c>
      <c r="E525" s="117">
        <v>28.0</v>
      </c>
      <c r="F525" s="118" t="str">
        <f t="shared" si="100"/>
        <v>19</v>
      </c>
      <c r="G525" s="119">
        <v>32.0</v>
      </c>
      <c r="H525" s="105">
        <v>51.0</v>
      </c>
      <c r="I525" s="120" t="str">
        <f t="shared" si="101"/>
        <v>-19</v>
      </c>
      <c r="J525" s="120" t="str">
        <f t="shared" si="102"/>
        <v>41.5</v>
      </c>
      <c r="K525" s="120" t="str">
        <f t="shared" si="103"/>
        <v>-22.5</v>
      </c>
      <c r="L525" s="104" t="s">
        <v>936</v>
      </c>
      <c r="M525" s="120" t="str">
        <f t="shared" si="108"/>
        <v>10600000</v>
      </c>
      <c r="N525" s="121">
        <v>10.6</v>
      </c>
      <c r="O525" s="120" t="str">
        <f t="shared" si="109"/>
        <v>24830000</v>
      </c>
      <c r="P525" s="122">
        <v>24.83</v>
      </c>
      <c r="Q525" s="119">
        <v>66.8</v>
      </c>
      <c r="R525" s="28" t="str">
        <f t="shared" si="110"/>
        <v>66800000</v>
      </c>
      <c r="S525" s="123" t="str">
        <f t="shared" si="111"/>
        <v>91,630,000</v>
      </c>
      <c r="T525" s="124" t="str">
        <f t="shared" ref="T525:T562" si="123">SUM(P525:Q525)</f>
        <v>91.63</v>
      </c>
      <c r="U525" s="27" t="str">
        <f t="shared" si="5"/>
        <v>72.90%</v>
      </c>
      <c r="V525" s="125">
        <v>40.0</v>
      </c>
      <c r="W525" s="126" t="str">
        <f t="shared" si="113"/>
        <v>229.08%</v>
      </c>
      <c r="X525" s="30" t="str">
        <f t="shared" si="7"/>
        <v>26.50%</v>
      </c>
      <c r="Y525" s="129"/>
      <c r="Z525" s="31"/>
      <c r="AA525" s="32" t="s">
        <v>1313</v>
      </c>
      <c r="AB525" s="17">
        <v>1.0</v>
      </c>
      <c r="AC525" s="33"/>
    </row>
    <row r="526">
      <c r="A526" s="116" t="s">
        <v>1314</v>
      </c>
      <c r="B526" s="44">
        <v>2011.0</v>
      </c>
      <c r="C526" s="44" t="s">
        <v>29</v>
      </c>
      <c r="D526" s="117">
        <v>84.0</v>
      </c>
      <c r="E526" s="117">
        <v>63.0</v>
      </c>
      <c r="F526" s="118" t="str">
        <f t="shared" si="100"/>
        <v>73.5</v>
      </c>
      <c r="G526" s="119">
        <v>82.0</v>
      </c>
      <c r="H526" s="105">
        <v>74.0</v>
      </c>
      <c r="I526" s="120" t="str">
        <f t="shared" si="101"/>
        <v>8</v>
      </c>
      <c r="J526" s="120" t="str">
        <f t="shared" si="102"/>
        <v>78</v>
      </c>
      <c r="K526" s="120" t="str">
        <f t="shared" si="103"/>
        <v>-4.5</v>
      </c>
      <c r="L526" s="104" t="s">
        <v>1049</v>
      </c>
      <c r="M526" s="120" t="str">
        <f t="shared" si="108"/>
        <v>13210000</v>
      </c>
      <c r="N526" s="121">
        <v>13.21</v>
      </c>
      <c r="O526" s="120" t="str">
        <f t="shared" si="109"/>
        <v>58010000</v>
      </c>
      <c r="P526" s="122">
        <v>58.01</v>
      </c>
      <c r="Q526" s="119">
        <v>17.0</v>
      </c>
      <c r="R526" s="28" t="str">
        <f t="shared" si="110"/>
        <v>17000000</v>
      </c>
      <c r="S526" s="123" t="str">
        <f t="shared" si="111"/>
        <v>75,010,000</v>
      </c>
      <c r="T526" s="124" t="str">
        <f t="shared" si="123"/>
        <v>75.01</v>
      </c>
      <c r="U526" s="27" t="str">
        <f t="shared" si="5"/>
        <v>22.66%</v>
      </c>
      <c r="V526" s="125">
        <v>40.0</v>
      </c>
      <c r="W526" s="126" t="str">
        <f t="shared" si="113"/>
        <v>187.53%</v>
      </c>
      <c r="X526" s="30" t="str">
        <f t="shared" si="7"/>
        <v>33.03%</v>
      </c>
      <c r="Y526" s="112"/>
      <c r="Z526" s="31"/>
      <c r="AA526" s="32" t="s">
        <v>1315</v>
      </c>
      <c r="AB526" s="17">
        <v>1.0</v>
      </c>
      <c r="AC526" s="33"/>
    </row>
    <row r="527">
      <c r="A527" s="116" t="s">
        <v>1316</v>
      </c>
      <c r="B527" s="44">
        <v>2011.0</v>
      </c>
      <c r="C527" s="44" t="s">
        <v>41</v>
      </c>
      <c r="D527" s="117">
        <v>28.0</v>
      </c>
      <c r="E527" s="117">
        <v>45.0</v>
      </c>
      <c r="F527" s="118" t="str">
        <f t="shared" si="100"/>
        <v>36.5</v>
      </c>
      <c r="G527" s="119">
        <v>55.0</v>
      </c>
      <c r="H527" s="105">
        <v>55.0</v>
      </c>
      <c r="I527" s="120" t="str">
        <f t="shared" si="101"/>
        <v>0</v>
      </c>
      <c r="J527" s="120" t="str">
        <f t="shared" si="102"/>
        <v>55</v>
      </c>
      <c r="K527" s="120" t="str">
        <f t="shared" si="103"/>
        <v>-18.5</v>
      </c>
      <c r="L527" s="104" t="s">
        <v>939</v>
      </c>
      <c r="M527" s="120" t="str">
        <f t="shared" si="108"/>
        <v>10410000</v>
      </c>
      <c r="N527" s="121">
        <v>10.41</v>
      </c>
      <c r="O527" s="120" t="str">
        <f t="shared" si="109"/>
        <v>36670000</v>
      </c>
      <c r="P527" s="122">
        <v>36.67</v>
      </c>
      <c r="Q527" s="119">
        <v>24.3</v>
      </c>
      <c r="R527" s="28" t="str">
        <f t="shared" si="110"/>
        <v>24300000</v>
      </c>
      <c r="S527" s="123" t="str">
        <f t="shared" si="111"/>
        <v>60,970,000</v>
      </c>
      <c r="T527" s="124" t="str">
        <f t="shared" si="123"/>
        <v>60.97</v>
      </c>
      <c r="U527" s="27" t="str">
        <f t="shared" si="5"/>
        <v>39.86%</v>
      </c>
      <c r="V527" s="125">
        <v>40.0</v>
      </c>
      <c r="W527" s="126" t="str">
        <f t="shared" si="113"/>
        <v>152.43%</v>
      </c>
      <c r="X527" s="30" t="str">
        <f t="shared" si="7"/>
        <v>26.03%</v>
      </c>
      <c r="Y527" s="112"/>
      <c r="Z527" s="31"/>
      <c r="AA527" s="32" t="s">
        <v>1317</v>
      </c>
      <c r="AB527" s="17">
        <v>1.0</v>
      </c>
      <c r="AC527" s="33"/>
    </row>
    <row r="528">
      <c r="A528" s="116" t="s">
        <v>1318</v>
      </c>
      <c r="B528" s="44">
        <v>2011.0</v>
      </c>
      <c r="C528" s="44" t="s">
        <v>41</v>
      </c>
      <c r="D528" s="117">
        <v>38.0</v>
      </c>
      <c r="E528" s="117">
        <v>53.0</v>
      </c>
      <c r="F528" s="118" t="str">
        <f t="shared" si="100"/>
        <v>45.5</v>
      </c>
      <c r="G528" s="119">
        <v>55.0</v>
      </c>
      <c r="H528" s="105">
        <v>63.0</v>
      </c>
      <c r="I528" s="120" t="str">
        <f t="shared" si="101"/>
        <v>-8</v>
      </c>
      <c r="J528" s="120" t="str">
        <f t="shared" si="102"/>
        <v>59</v>
      </c>
      <c r="K528" s="120" t="str">
        <f t="shared" si="103"/>
        <v>-13.5</v>
      </c>
      <c r="L528" s="44" t="s">
        <v>488</v>
      </c>
      <c r="M528" s="120" t="str">
        <f t="shared" si="108"/>
        <v>12050000</v>
      </c>
      <c r="N528" s="121">
        <v>12.05</v>
      </c>
      <c r="O528" s="120" t="str">
        <f t="shared" si="109"/>
        <v>37520000</v>
      </c>
      <c r="P528" s="122">
        <v>37.52</v>
      </c>
      <c r="Q528" s="119">
        <v>136.41</v>
      </c>
      <c r="R528" s="28" t="str">
        <f t="shared" si="110"/>
        <v>136410000</v>
      </c>
      <c r="S528" s="123" t="str">
        <f t="shared" si="111"/>
        <v>173,930,000</v>
      </c>
      <c r="T528" s="124" t="str">
        <f t="shared" si="123"/>
        <v>173.93</v>
      </c>
      <c r="U528" s="27" t="str">
        <f t="shared" si="5"/>
        <v>78.43%</v>
      </c>
      <c r="V528" s="125">
        <v>40.0</v>
      </c>
      <c r="W528" s="126" t="str">
        <f t="shared" si="113"/>
        <v>434.83%</v>
      </c>
      <c r="X528" s="30" t="str">
        <f t="shared" si="7"/>
        <v>30.13%</v>
      </c>
      <c r="Y528" s="112"/>
      <c r="Z528" s="31"/>
      <c r="AA528" s="32" t="s">
        <v>1319</v>
      </c>
      <c r="AB528" s="17">
        <v>1.0</v>
      </c>
      <c r="AC528" s="33"/>
    </row>
    <row r="529">
      <c r="A529" s="116" t="s">
        <v>1320</v>
      </c>
      <c r="B529" s="44">
        <v>2011.0</v>
      </c>
      <c r="C529" s="44" t="s">
        <v>41</v>
      </c>
      <c r="D529" s="117">
        <v>72.0</v>
      </c>
      <c r="E529" s="117">
        <v>57.0</v>
      </c>
      <c r="F529" s="118" t="str">
        <f t="shared" si="100"/>
        <v>64.5</v>
      </c>
      <c r="G529" s="119">
        <v>70.0</v>
      </c>
      <c r="H529" s="105">
        <v>70.0</v>
      </c>
      <c r="I529" s="120" t="str">
        <f t="shared" si="101"/>
        <v>0</v>
      </c>
      <c r="J529" s="120" t="str">
        <f t="shared" si="102"/>
        <v>70</v>
      </c>
      <c r="K529" s="120" t="str">
        <f t="shared" si="103"/>
        <v>-5.5</v>
      </c>
      <c r="L529" s="44" t="s">
        <v>1321</v>
      </c>
      <c r="M529" s="120" t="str">
        <f t="shared" si="108"/>
        <v>13040000</v>
      </c>
      <c r="N529" s="121">
        <v>13.04</v>
      </c>
      <c r="O529" s="120" t="str">
        <f t="shared" si="109"/>
        <v>37410000</v>
      </c>
      <c r="P529" s="122">
        <v>37.41</v>
      </c>
      <c r="Q529" s="119">
        <v>60.57</v>
      </c>
      <c r="R529" s="28" t="str">
        <f t="shared" si="110"/>
        <v>60570000</v>
      </c>
      <c r="S529" s="123" t="str">
        <f t="shared" si="111"/>
        <v>97,980,000</v>
      </c>
      <c r="T529" s="124" t="str">
        <f t="shared" si="123"/>
        <v>97.98</v>
      </c>
      <c r="U529" s="27" t="str">
        <f t="shared" si="5"/>
        <v>61.82%</v>
      </c>
      <c r="V529" s="125">
        <v>40.0</v>
      </c>
      <c r="W529" s="126" t="str">
        <f t="shared" si="113"/>
        <v>244.95%</v>
      </c>
      <c r="X529" s="30" t="str">
        <f t="shared" si="7"/>
        <v>32.60%</v>
      </c>
      <c r="Y529" s="112"/>
      <c r="Z529" s="31"/>
      <c r="AA529" s="32" t="s">
        <v>1322</v>
      </c>
      <c r="AB529" s="17">
        <v>1.0</v>
      </c>
      <c r="AC529" s="33"/>
    </row>
    <row r="530">
      <c r="A530" s="116" t="s">
        <v>1323</v>
      </c>
      <c r="B530" s="44">
        <v>2011.0</v>
      </c>
      <c r="C530" s="44" t="s">
        <v>41</v>
      </c>
      <c r="D530" s="117">
        <v>53.0</v>
      </c>
      <c r="E530" s="117">
        <v>49.0</v>
      </c>
      <c r="F530" s="118" t="str">
        <f t="shared" si="100"/>
        <v>51</v>
      </c>
      <c r="G530" s="119">
        <v>52.0</v>
      </c>
      <c r="H530" s="105">
        <v>61.0</v>
      </c>
      <c r="I530" s="120" t="str">
        <f t="shared" si="101"/>
        <v>-9</v>
      </c>
      <c r="J530" s="120" t="str">
        <f t="shared" si="102"/>
        <v>56.5</v>
      </c>
      <c r="K530" s="120" t="str">
        <f t="shared" si="103"/>
        <v>-5.5</v>
      </c>
      <c r="L530" s="104" t="s">
        <v>939</v>
      </c>
      <c r="M530" s="120" t="str">
        <f t="shared" si="108"/>
        <v>11400000</v>
      </c>
      <c r="N530" s="121">
        <v>11.4</v>
      </c>
      <c r="O530" s="120" t="str">
        <f t="shared" si="109"/>
        <v>29120000</v>
      </c>
      <c r="P530" s="122">
        <v>29.12</v>
      </c>
      <c r="Q530" s="119">
        <v>21.95</v>
      </c>
      <c r="R530" s="28" t="str">
        <f t="shared" si="110"/>
        <v>21950000</v>
      </c>
      <c r="S530" s="123" t="str">
        <f t="shared" si="111"/>
        <v>51,070,000</v>
      </c>
      <c r="T530" s="124" t="str">
        <f t="shared" si="123"/>
        <v>51.07</v>
      </c>
      <c r="U530" s="27" t="str">
        <f t="shared" si="5"/>
        <v>42.98%</v>
      </c>
      <c r="V530" s="125">
        <v>40.0</v>
      </c>
      <c r="W530" s="126" t="str">
        <f t="shared" si="113"/>
        <v>127.68%</v>
      </c>
      <c r="X530" s="30" t="str">
        <f t="shared" si="7"/>
        <v>28.50%</v>
      </c>
      <c r="Y530" s="112"/>
      <c r="Z530" s="31"/>
      <c r="AA530" s="32" t="s">
        <v>1324</v>
      </c>
      <c r="AB530" s="17">
        <v>1.0</v>
      </c>
      <c r="AC530" s="33"/>
    </row>
    <row r="531">
      <c r="A531" s="116" t="s">
        <v>1325</v>
      </c>
      <c r="B531" s="44">
        <v>2011.0</v>
      </c>
      <c r="C531" s="44" t="s">
        <v>86</v>
      </c>
      <c r="D531" s="117">
        <v>26.0</v>
      </c>
      <c r="E531" s="117">
        <v>36.0</v>
      </c>
      <c r="F531" s="118" t="str">
        <f t="shared" si="100"/>
        <v>31</v>
      </c>
      <c r="G531" s="119">
        <v>49.0</v>
      </c>
      <c r="H531" s="105">
        <v>50.0</v>
      </c>
      <c r="I531" s="120" t="str">
        <f t="shared" si="101"/>
        <v>-1</v>
      </c>
      <c r="J531" s="120" t="str">
        <f t="shared" si="102"/>
        <v>49.5</v>
      </c>
      <c r="K531" s="120" t="str">
        <f t="shared" si="103"/>
        <v>-18.5</v>
      </c>
      <c r="L531" s="104" t="s">
        <v>493</v>
      </c>
      <c r="M531" s="120" t="str">
        <f t="shared" si="108"/>
        <v>12220000</v>
      </c>
      <c r="N531" s="121">
        <v>12.22</v>
      </c>
      <c r="O531" s="120" t="str">
        <f t="shared" si="109"/>
        <v>33040000</v>
      </c>
      <c r="P531" s="122">
        <v>33.04</v>
      </c>
      <c r="Q531" s="119">
        <v>12.7</v>
      </c>
      <c r="R531" s="28" t="str">
        <f t="shared" si="110"/>
        <v>12700000</v>
      </c>
      <c r="S531" s="123" t="str">
        <f t="shared" si="111"/>
        <v>45,740,000</v>
      </c>
      <c r="T531" s="124" t="str">
        <f t="shared" si="123"/>
        <v>45.74</v>
      </c>
      <c r="U531" s="27" t="str">
        <f t="shared" si="5"/>
        <v>27.77%</v>
      </c>
      <c r="V531" s="125">
        <v>40.0</v>
      </c>
      <c r="W531" s="126" t="str">
        <f t="shared" si="113"/>
        <v>114.35%</v>
      </c>
      <c r="X531" s="30" t="str">
        <f t="shared" si="7"/>
        <v>30.55%</v>
      </c>
      <c r="Y531" s="112"/>
      <c r="Z531" s="31"/>
      <c r="AA531" s="32" t="s">
        <v>1326</v>
      </c>
      <c r="AB531" s="17">
        <v>1.0</v>
      </c>
      <c r="AC531" s="33"/>
    </row>
    <row r="532">
      <c r="A532" s="116" t="s">
        <v>1327</v>
      </c>
      <c r="B532" s="44">
        <v>2011.0</v>
      </c>
      <c r="C532" s="44" t="s">
        <v>37</v>
      </c>
      <c r="D532" s="117">
        <v>61.0</v>
      </c>
      <c r="E532" s="117">
        <v>50.0</v>
      </c>
      <c r="F532" s="118" t="str">
        <f t="shared" si="100"/>
        <v>55.5</v>
      </c>
      <c r="G532" s="119">
        <v>56.0</v>
      </c>
      <c r="H532" s="105">
        <v>64.0</v>
      </c>
      <c r="I532" s="120" t="str">
        <f t="shared" si="101"/>
        <v>-8</v>
      </c>
      <c r="J532" s="120" t="str">
        <f t="shared" si="102"/>
        <v>60</v>
      </c>
      <c r="K532" s="120" t="str">
        <f t="shared" si="103"/>
        <v>-4.5</v>
      </c>
      <c r="L532" s="104" t="s">
        <v>1118</v>
      </c>
      <c r="M532" s="120" t="str">
        <f t="shared" si="108"/>
        <v>18030000</v>
      </c>
      <c r="N532" s="121">
        <v>18.03</v>
      </c>
      <c r="O532" s="120" t="str">
        <f t="shared" si="109"/>
        <v>42590000</v>
      </c>
      <c r="P532" s="122">
        <v>42.59</v>
      </c>
      <c r="Q532" s="119">
        <v>115.3</v>
      </c>
      <c r="R532" s="28" t="str">
        <f t="shared" si="110"/>
        <v>115300000</v>
      </c>
      <c r="S532" s="123" t="str">
        <f t="shared" si="111"/>
        <v>157,890,000</v>
      </c>
      <c r="T532" s="124" t="str">
        <f t="shared" si="123"/>
        <v>157.89</v>
      </c>
      <c r="U532" s="27" t="str">
        <f t="shared" si="5"/>
        <v>73.03%</v>
      </c>
      <c r="V532" s="125">
        <v>40.0</v>
      </c>
      <c r="W532" s="126" t="str">
        <f t="shared" si="113"/>
        <v>394.73%</v>
      </c>
      <c r="X532" s="30" t="str">
        <f t="shared" si="7"/>
        <v>45.08%</v>
      </c>
      <c r="Y532" s="112"/>
      <c r="Z532" s="31"/>
      <c r="AA532" s="32" t="s">
        <v>1328</v>
      </c>
      <c r="AB532" s="17">
        <v>1.0</v>
      </c>
      <c r="AC532" s="33"/>
    </row>
    <row r="533">
      <c r="A533" s="116" t="s">
        <v>1329</v>
      </c>
      <c r="B533" s="44">
        <v>2011.0</v>
      </c>
      <c r="C533" s="44" t="s">
        <v>37</v>
      </c>
      <c r="D533" s="117">
        <v>58.0</v>
      </c>
      <c r="E533" s="117">
        <v>52.0</v>
      </c>
      <c r="F533" s="118" t="str">
        <f t="shared" si="100"/>
        <v>55</v>
      </c>
      <c r="G533" s="119">
        <v>57.0</v>
      </c>
      <c r="H533" s="105">
        <v>69.0</v>
      </c>
      <c r="I533" s="120" t="str">
        <f t="shared" si="101"/>
        <v>-12</v>
      </c>
      <c r="J533" s="120" t="str">
        <f t="shared" si="102"/>
        <v>63</v>
      </c>
      <c r="K533" s="120" t="str">
        <f t="shared" si="103"/>
        <v>-8</v>
      </c>
      <c r="L533" s="104" t="s">
        <v>1330</v>
      </c>
      <c r="M533" s="120" t="str">
        <f t="shared" si="108"/>
        <v>18690000</v>
      </c>
      <c r="N533" s="121">
        <v>18.69</v>
      </c>
      <c r="O533" s="120" t="str">
        <f t="shared" si="109"/>
        <v>38180000</v>
      </c>
      <c r="P533" s="122">
        <v>38.18</v>
      </c>
      <c r="Q533" s="119">
        <v>58.96</v>
      </c>
      <c r="R533" s="28" t="str">
        <f t="shared" si="110"/>
        <v>58960000</v>
      </c>
      <c r="S533" s="123" t="str">
        <f t="shared" si="111"/>
        <v>97,140,000</v>
      </c>
      <c r="T533" s="124" t="str">
        <f t="shared" si="123"/>
        <v>97.14</v>
      </c>
      <c r="U533" s="27" t="str">
        <f t="shared" si="5"/>
        <v>60.70%</v>
      </c>
      <c r="V533" s="125">
        <v>40.0</v>
      </c>
      <c r="W533" s="126" t="str">
        <f t="shared" si="113"/>
        <v>242.85%</v>
      </c>
      <c r="X533" s="30" t="str">
        <f t="shared" si="7"/>
        <v>46.73%</v>
      </c>
      <c r="Y533" s="112"/>
      <c r="Z533" s="31"/>
      <c r="AA533" s="32" t="s">
        <v>1331</v>
      </c>
      <c r="AB533" s="17">
        <v>1.0</v>
      </c>
      <c r="AC533" s="33"/>
    </row>
    <row r="534">
      <c r="A534" s="116" t="s">
        <v>1332</v>
      </c>
      <c r="B534" s="44">
        <v>2011.0</v>
      </c>
      <c r="C534" s="44" t="s">
        <v>29</v>
      </c>
      <c r="D534" s="117">
        <v>36.0</v>
      </c>
      <c r="E534" s="117">
        <v>49.0</v>
      </c>
      <c r="F534" s="118" t="str">
        <f t="shared" si="100"/>
        <v>42.5</v>
      </c>
      <c r="G534" s="119">
        <v>52.0</v>
      </c>
      <c r="H534" s="105">
        <v>63.0</v>
      </c>
      <c r="I534" s="120" t="str">
        <f t="shared" si="101"/>
        <v>-11</v>
      </c>
      <c r="J534" s="120" t="str">
        <f t="shared" si="102"/>
        <v>57.5</v>
      </c>
      <c r="K534" s="120" t="str">
        <f t="shared" si="103"/>
        <v>-15</v>
      </c>
      <c r="L534" s="44" t="s">
        <v>1333</v>
      </c>
      <c r="M534" s="120" t="str">
        <f t="shared" si="108"/>
        <v>8490000</v>
      </c>
      <c r="N534" s="121">
        <v>8.49</v>
      </c>
      <c r="O534" s="120" t="str">
        <f t="shared" si="109"/>
        <v>16930000</v>
      </c>
      <c r="P534" s="122">
        <v>16.93</v>
      </c>
      <c r="Q534" s="119">
        <v>10.5</v>
      </c>
      <c r="R534" s="28" t="str">
        <f t="shared" si="110"/>
        <v>10500000</v>
      </c>
      <c r="S534" s="123" t="str">
        <f t="shared" si="111"/>
        <v>27,430,000</v>
      </c>
      <c r="T534" s="124" t="str">
        <f t="shared" si="123"/>
        <v>27.43</v>
      </c>
      <c r="U534" s="27" t="str">
        <f t="shared" si="5"/>
        <v>38.28%</v>
      </c>
      <c r="V534" s="125">
        <v>38.0</v>
      </c>
      <c r="W534" s="126" t="str">
        <f t="shared" si="113"/>
        <v>72.18%</v>
      </c>
      <c r="X534" s="30" t="str">
        <f t="shared" si="7"/>
        <v>22.34%</v>
      </c>
      <c r="Y534" s="112"/>
      <c r="Z534" s="31"/>
      <c r="AA534" s="32" t="s">
        <v>1334</v>
      </c>
      <c r="AB534" s="17">
        <v>1.0</v>
      </c>
      <c r="AC534" s="33"/>
    </row>
    <row r="535">
      <c r="A535" s="116" t="s">
        <v>1335</v>
      </c>
      <c r="B535" s="44">
        <v>2011.0</v>
      </c>
      <c r="C535" s="44" t="s">
        <v>29</v>
      </c>
      <c r="D535" s="117">
        <v>60.0</v>
      </c>
      <c r="E535" s="117">
        <v>52.0</v>
      </c>
      <c r="F535" s="118" t="str">
        <f t="shared" si="100"/>
        <v>56</v>
      </c>
      <c r="G535" s="119">
        <v>72.0</v>
      </c>
      <c r="H535" s="105">
        <v>70.0</v>
      </c>
      <c r="I535" s="120" t="str">
        <f t="shared" si="101"/>
        <v>2</v>
      </c>
      <c r="J535" s="120" t="str">
        <f t="shared" si="102"/>
        <v>71</v>
      </c>
      <c r="K535" s="120" t="str">
        <f t="shared" si="103"/>
        <v>-15</v>
      </c>
      <c r="L535" s="104" t="s">
        <v>153</v>
      </c>
      <c r="M535" s="120" t="str">
        <f t="shared" si="108"/>
        <v>16840000</v>
      </c>
      <c r="N535" s="121">
        <v>16.84</v>
      </c>
      <c r="O535" s="120" t="str">
        <f t="shared" si="109"/>
        <v>58710000</v>
      </c>
      <c r="P535" s="122">
        <v>58.71</v>
      </c>
      <c r="Q535" s="119">
        <v>58.39</v>
      </c>
      <c r="R535" s="28" t="str">
        <f t="shared" si="110"/>
        <v>58390000</v>
      </c>
      <c r="S535" s="123" t="str">
        <f t="shared" si="111"/>
        <v>117,100,000</v>
      </c>
      <c r="T535" s="124" t="str">
        <f t="shared" si="123"/>
        <v>117.10</v>
      </c>
      <c r="U535" s="27" t="str">
        <f t="shared" si="5"/>
        <v>49.86%</v>
      </c>
      <c r="V535" s="125">
        <v>38.0</v>
      </c>
      <c r="W535" s="126" t="str">
        <f t="shared" si="113"/>
        <v>308.16%</v>
      </c>
      <c r="X535" s="30" t="str">
        <f t="shared" si="7"/>
        <v>44.32%</v>
      </c>
      <c r="Y535" s="112"/>
      <c r="Z535" s="31"/>
      <c r="AA535" s="32" t="s">
        <v>1336</v>
      </c>
      <c r="AB535" s="17">
        <v>1.0</v>
      </c>
      <c r="AC535" s="33"/>
    </row>
    <row r="536">
      <c r="A536" s="116" t="s">
        <v>1337</v>
      </c>
      <c r="B536" s="44">
        <v>2011.0</v>
      </c>
      <c r="C536" s="44" t="s">
        <v>29</v>
      </c>
      <c r="D536" s="117">
        <v>84.0</v>
      </c>
      <c r="E536" s="117">
        <v>64.0</v>
      </c>
      <c r="F536" s="118" t="str">
        <f t="shared" si="100"/>
        <v>74</v>
      </c>
      <c r="G536" s="119">
        <v>81.0</v>
      </c>
      <c r="H536" s="105">
        <v>64.0</v>
      </c>
      <c r="I536" s="120" t="str">
        <f t="shared" si="101"/>
        <v>17</v>
      </c>
      <c r="J536" s="120" t="str">
        <f t="shared" si="102"/>
        <v>72.5</v>
      </c>
      <c r="K536" s="120" t="str">
        <f t="shared" si="103"/>
        <v>1.5</v>
      </c>
      <c r="L536" s="104" t="s">
        <v>239</v>
      </c>
      <c r="M536" s="120" t="str">
        <f t="shared" si="108"/>
        <v>19150000</v>
      </c>
      <c r="N536" s="121">
        <v>19.15</v>
      </c>
      <c r="O536" s="120" t="str">
        <f t="shared" si="109"/>
        <v>72290000</v>
      </c>
      <c r="P536" s="122">
        <v>72.29</v>
      </c>
      <c r="Q536" s="119">
        <v>23.12</v>
      </c>
      <c r="R536" s="28" t="str">
        <f t="shared" si="110"/>
        <v>23120000</v>
      </c>
      <c r="S536" s="123" t="str">
        <f t="shared" si="111"/>
        <v>95,410,000</v>
      </c>
      <c r="T536" s="124" t="str">
        <f t="shared" si="123"/>
        <v>95.41</v>
      </c>
      <c r="U536" s="27" t="str">
        <f t="shared" si="5"/>
        <v>24.23%</v>
      </c>
      <c r="V536" s="125">
        <v>37.0</v>
      </c>
      <c r="W536" s="126" t="str">
        <f t="shared" si="113"/>
        <v>257.86%</v>
      </c>
      <c r="X536" s="30" t="str">
        <f t="shared" si="7"/>
        <v>51.76%</v>
      </c>
      <c r="Y536" s="112"/>
      <c r="Z536" s="31"/>
      <c r="AA536" s="32" t="s">
        <v>1338</v>
      </c>
      <c r="AB536" s="17">
        <v>1.0</v>
      </c>
      <c r="AC536" s="33"/>
    </row>
    <row r="537">
      <c r="A537" s="116" t="s">
        <v>1339</v>
      </c>
      <c r="B537" s="44">
        <v>2011.0</v>
      </c>
      <c r="C537" s="44" t="s">
        <v>29</v>
      </c>
      <c r="D537" s="117">
        <v>20.0</v>
      </c>
      <c r="E537" s="117">
        <v>38.0</v>
      </c>
      <c r="F537" s="118" t="str">
        <f t="shared" si="100"/>
        <v>29</v>
      </c>
      <c r="G537" s="119">
        <v>43.0</v>
      </c>
      <c r="H537" s="105">
        <v>53.0</v>
      </c>
      <c r="I537" s="120" t="str">
        <f t="shared" si="101"/>
        <v>-10</v>
      </c>
      <c r="J537" s="120" t="str">
        <f t="shared" si="102"/>
        <v>48</v>
      </c>
      <c r="K537" s="120" t="str">
        <f t="shared" si="103"/>
        <v>-19</v>
      </c>
      <c r="L537" s="104" t="s">
        <v>1118</v>
      </c>
      <c r="M537" s="120" t="str">
        <f t="shared" si="108"/>
        <v>14800000</v>
      </c>
      <c r="N537" s="121">
        <v>14.8</v>
      </c>
      <c r="O537" s="120" t="str">
        <f t="shared" si="109"/>
        <v>33050000</v>
      </c>
      <c r="P537" s="122">
        <v>33.05</v>
      </c>
      <c r="Q537" s="119">
        <v>63.0</v>
      </c>
      <c r="R537" s="28" t="str">
        <f t="shared" si="110"/>
        <v>63000000</v>
      </c>
      <c r="S537" s="123" t="str">
        <f t="shared" si="111"/>
        <v>96,050,000</v>
      </c>
      <c r="T537" s="124" t="str">
        <f t="shared" si="123"/>
        <v>96.05</v>
      </c>
      <c r="U537" s="27" t="str">
        <f t="shared" si="5"/>
        <v>65.59%</v>
      </c>
      <c r="V537" s="125">
        <v>37.0</v>
      </c>
      <c r="W537" s="126" t="str">
        <f t="shared" si="113"/>
        <v>259.59%</v>
      </c>
      <c r="X537" s="30" t="str">
        <f t="shared" si="7"/>
        <v>40.00%</v>
      </c>
      <c r="Y537" s="112"/>
      <c r="Z537" s="31"/>
      <c r="AA537" s="32" t="s">
        <v>1340</v>
      </c>
      <c r="AB537" s="17">
        <v>1.0</v>
      </c>
      <c r="AC537" s="33"/>
    </row>
    <row r="538">
      <c r="A538" s="116" t="s">
        <v>1341</v>
      </c>
      <c r="B538" s="44">
        <v>2011.0</v>
      </c>
      <c r="C538" s="44" t="s">
        <v>41</v>
      </c>
      <c r="D538" s="117">
        <v>56.0</v>
      </c>
      <c r="E538" s="117">
        <v>53.0</v>
      </c>
      <c r="F538" s="118" t="str">
        <f t="shared" si="100"/>
        <v>54.5</v>
      </c>
      <c r="G538" s="119">
        <v>52.0</v>
      </c>
      <c r="H538" s="105">
        <v>59.0</v>
      </c>
      <c r="I538" s="120" t="str">
        <f t="shared" si="101"/>
        <v>-7</v>
      </c>
      <c r="J538" s="120" t="str">
        <f t="shared" si="102"/>
        <v>55.5</v>
      </c>
      <c r="K538" s="120" t="str">
        <f t="shared" si="103"/>
        <v>-1</v>
      </c>
      <c r="L538" s="104" t="s">
        <v>990</v>
      </c>
      <c r="M538" s="120" t="str">
        <f t="shared" si="108"/>
        <v>25360000</v>
      </c>
      <c r="N538" s="121">
        <v>25.36</v>
      </c>
      <c r="O538" s="120" t="str">
        <f t="shared" si="109"/>
        <v>99970000</v>
      </c>
      <c r="P538" s="122">
        <v>99.97</v>
      </c>
      <c r="Q538" s="119">
        <v>94.0</v>
      </c>
      <c r="R538" s="28" t="str">
        <f t="shared" si="110"/>
        <v>94000000</v>
      </c>
      <c r="S538" s="123" t="str">
        <f t="shared" si="111"/>
        <v>193,970,000</v>
      </c>
      <c r="T538" s="124" t="str">
        <f t="shared" si="123"/>
        <v>193.97</v>
      </c>
      <c r="U538" s="27" t="str">
        <f t="shared" si="5"/>
        <v>48.46%</v>
      </c>
      <c r="V538" s="125">
        <v>36.0</v>
      </c>
      <c r="W538" s="126" t="str">
        <f t="shared" si="113"/>
        <v>538.81%</v>
      </c>
      <c r="X538" s="30" t="str">
        <f t="shared" si="7"/>
        <v>70.44%</v>
      </c>
      <c r="Y538" s="112"/>
      <c r="Z538" s="31"/>
      <c r="AA538" s="32" t="s">
        <v>1342</v>
      </c>
      <c r="AB538" s="17">
        <v>1.0</v>
      </c>
      <c r="AC538" s="33"/>
    </row>
    <row r="539">
      <c r="A539" s="116" t="s">
        <v>1343</v>
      </c>
      <c r="B539" s="44">
        <v>2011.0</v>
      </c>
      <c r="C539" s="44" t="s">
        <v>41</v>
      </c>
      <c r="D539" s="117">
        <v>35.0</v>
      </c>
      <c r="E539" s="117">
        <v>45.0</v>
      </c>
      <c r="F539" s="118" t="str">
        <f t="shared" si="100"/>
        <v>40</v>
      </c>
      <c r="G539" s="119">
        <v>44.0</v>
      </c>
      <c r="H539" s="105">
        <v>55.0</v>
      </c>
      <c r="I539" s="120" t="str">
        <f t="shared" si="101"/>
        <v>-11</v>
      </c>
      <c r="J539" s="120" t="str">
        <f t="shared" si="102"/>
        <v>49.5</v>
      </c>
      <c r="K539" s="120" t="str">
        <f t="shared" si="103"/>
        <v>-9.5</v>
      </c>
      <c r="L539" s="104" t="s">
        <v>493</v>
      </c>
      <c r="M539" s="120" t="str">
        <f t="shared" si="108"/>
        <v>13540000</v>
      </c>
      <c r="N539" s="121">
        <v>13.54</v>
      </c>
      <c r="O539" s="120" t="str">
        <f t="shared" si="109"/>
        <v>45060000</v>
      </c>
      <c r="P539" s="122">
        <v>45.06</v>
      </c>
      <c r="Q539" s="119">
        <v>38.1</v>
      </c>
      <c r="R539" s="28" t="str">
        <f t="shared" si="110"/>
        <v>38100000</v>
      </c>
      <c r="S539" s="123" t="str">
        <f t="shared" si="111"/>
        <v>83,160,000</v>
      </c>
      <c r="T539" s="124" t="str">
        <f t="shared" si="123"/>
        <v>83.16</v>
      </c>
      <c r="U539" s="27" t="str">
        <f t="shared" si="5"/>
        <v>45.82%</v>
      </c>
      <c r="V539" s="125">
        <v>36.0</v>
      </c>
      <c r="W539" s="126" t="str">
        <f t="shared" si="113"/>
        <v>231.00%</v>
      </c>
      <c r="X539" s="30" t="str">
        <f t="shared" si="7"/>
        <v>37.61%</v>
      </c>
      <c r="Y539" s="112"/>
      <c r="Z539" s="31"/>
      <c r="AA539" s="32" t="s">
        <v>1344</v>
      </c>
      <c r="AB539" s="17">
        <v>1.0</v>
      </c>
      <c r="AC539" s="33"/>
    </row>
    <row r="540">
      <c r="A540" s="116" t="s">
        <v>1345</v>
      </c>
      <c r="B540" s="44">
        <v>2011.0</v>
      </c>
      <c r="C540" s="44" t="s">
        <v>29</v>
      </c>
      <c r="D540" s="117">
        <v>15.0</v>
      </c>
      <c r="E540" s="117">
        <v>36.0</v>
      </c>
      <c r="F540" s="118" t="str">
        <f t="shared" si="100"/>
        <v>25.5</v>
      </c>
      <c r="G540" s="119">
        <v>48.0</v>
      </c>
      <c r="H540" s="105">
        <v>50.0</v>
      </c>
      <c r="I540" s="120" t="str">
        <f t="shared" si="101"/>
        <v>-2</v>
      </c>
      <c r="J540" s="120" t="str">
        <f t="shared" si="102"/>
        <v>49</v>
      </c>
      <c r="K540" s="120" t="str">
        <f t="shared" si="103"/>
        <v>-23.5</v>
      </c>
      <c r="L540" s="104" t="s">
        <v>493</v>
      </c>
      <c r="M540" s="120" t="str">
        <f t="shared" si="108"/>
        <v>13950000</v>
      </c>
      <c r="N540" s="121">
        <v>13.95</v>
      </c>
      <c r="O540" s="120" t="str">
        <f t="shared" si="109"/>
        <v>39050000</v>
      </c>
      <c r="P540" s="122">
        <v>39.05</v>
      </c>
      <c r="Q540" s="119">
        <v>21.14</v>
      </c>
      <c r="R540" s="28" t="str">
        <f t="shared" si="110"/>
        <v>21140000</v>
      </c>
      <c r="S540" s="123" t="str">
        <f t="shared" si="111"/>
        <v>60,190,000</v>
      </c>
      <c r="T540" s="124" t="str">
        <f t="shared" si="123"/>
        <v>60.19</v>
      </c>
      <c r="U540" s="27" t="str">
        <f t="shared" si="5"/>
        <v>35.12%</v>
      </c>
      <c r="V540" s="125">
        <v>35.0</v>
      </c>
      <c r="W540" s="126" t="str">
        <f t="shared" si="113"/>
        <v>171.97%</v>
      </c>
      <c r="X540" s="30" t="str">
        <f t="shared" si="7"/>
        <v>39.86%</v>
      </c>
      <c r="Y540" s="112"/>
      <c r="Z540" s="31"/>
      <c r="AA540" s="32" t="s">
        <v>1346</v>
      </c>
      <c r="AB540" s="17">
        <v>1.0</v>
      </c>
      <c r="AC540" s="33"/>
    </row>
    <row r="541">
      <c r="A541" s="116" t="s">
        <v>1347</v>
      </c>
      <c r="B541" s="44">
        <v>2011.0</v>
      </c>
      <c r="C541" s="44" t="s">
        <v>126</v>
      </c>
      <c r="D541" s="117">
        <v>42.0</v>
      </c>
      <c r="E541" s="117">
        <v>59.0</v>
      </c>
      <c r="F541" s="118" t="str">
        <f t="shared" si="100"/>
        <v>50.5</v>
      </c>
      <c r="G541" s="119">
        <v>84.0</v>
      </c>
      <c r="H541" s="105">
        <v>65.0</v>
      </c>
      <c r="I541" s="120" t="str">
        <f t="shared" si="101"/>
        <v>19</v>
      </c>
      <c r="J541" s="120" t="str">
        <f t="shared" si="102"/>
        <v>74.5</v>
      </c>
      <c r="K541" s="120" t="str">
        <f t="shared" si="103"/>
        <v>-24</v>
      </c>
      <c r="L541" s="104" t="s">
        <v>1348</v>
      </c>
      <c r="M541" s="120" t="str">
        <f t="shared" si="108"/>
        <v>11220000</v>
      </c>
      <c r="N541" s="121">
        <v>11.22</v>
      </c>
      <c r="O541" s="120" t="str">
        <f t="shared" si="109"/>
        <v>37310000</v>
      </c>
      <c r="P541" s="122">
        <v>37.31</v>
      </c>
      <c r="Q541" s="119">
        <v>47.3</v>
      </c>
      <c r="R541" s="28" t="str">
        <f t="shared" si="110"/>
        <v>47300000</v>
      </c>
      <c r="S541" s="123" t="str">
        <f t="shared" si="111"/>
        <v>84,610,000</v>
      </c>
      <c r="T541" s="124" t="str">
        <f t="shared" si="123"/>
        <v>84.61</v>
      </c>
      <c r="U541" s="27" t="str">
        <f t="shared" si="5"/>
        <v>55.90%</v>
      </c>
      <c r="V541" s="125">
        <v>35.0</v>
      </c>
      <c r="W541" s="126" t="str">
        <f t="shared" si="113"/>
        <v>241.74%</v>
      </c>
      <c r="X541" s="30" t="str">
        <f t="shared" si="7"/>
        <v>32.06%</v>
      </c>
      <c r="Y541" s="112"/>
      <c r="Z541" s="31"/>
      <c r="AA541" s="32" t="s">
        <v>1349</v>
      </c>
      <c r="AB541" s="17">
        <v>1.0</v>
      </c>
      <c r="AC541" s="33"/>
    </row>
    <row r="542">
      <c r="A542" s="116" t="s">
        <v>1350</v>
      </c>
      <c r="B542" s="44">
        <v>2011.0</v>
      </c>
      <c r="C542" s="44" t="s">
        <v>41</v>
      </c>
      <c r="D542" s="117">
        <v>4.0</v>
      </c>
      <c r="E542" s="117">
        <v>25.0</v>
      </c>
      <c r="F542" s="118" t="str">
        <f t="shared" si="100"/>
        <v>14.5</v>
      </c>
      <c r="G542" s="119">
        <v>46.0</v>
      </c>
      <c r="H542" s="105">
        <v>46.0</v>
      </c>
      <c r="I542" s="120" t="str">
        <f t="shared" si="101"/>
        <v>0</v>
      </c>
      <c r="J542" s="120" t="str">
        <f t="shared" si="102"/>
        <v>46</v>
      </c>
      <c r="K542" s="120" t="str">
        <f t="shared" si="103"/>
        <v>-31.5</v>
      </c>
      <c r="L542" s="104" t="s">
        <v>457</v>
      </c>
      <c r="M542" s="120" t="str">
        <f t="shared" si="108"/>
        <v>10930000</v>
      </c>
      <c r="N542" s="121">
        <v>10.93</v>
      </c>
      <c r="O542" s="120" t="str">
        <f t="shared" si="109"/>
        <v>28090000</v>
      </c>
      <c r="P542" s="122">
        <v>28.09</v>
      </c>
      <c r="Q542" s="119">
        <v>54.0</v>
      </c>
      <c r="R542" s="28" t="str">
        <f t="shared" si="110"/>
        <v>54000000</v>
      </c>
      <c r="S542" s="123" t="str">
        <f t="shared" si="111"/>
        <v>82,090,000</v>
      </c>
      <c r="T542" s="124" t="str">
        <f t="shared" si="123"/>
        <v>82.09</v>
      </c>
      <c r="U542" s="27" t="str">
        <f t="shared" si="5"/>
        <v>65.78%</v>
      </c>
      <c r="V542" s="125">
        <v>35.0</v>
      </c>
      <c r="W542" s="126" t="str">
        <f t="shared" si="113"/>
        <v>234.54%</v>
      </c>
      <c r="X542" s="30" t="str">
        <f t="shared" si="7"/>
        <v>31.23%</v>
      </c>
      <c r="Y542" s="112"/>
      <c r="Z542" s="31"/>
      <c r="AA542" s="32" t="s">
        <v>1351</v>
      </c>
      <c r="AB542" s="17">
        <v>1.0</v>
      </c>
      <c r="AC542" s="33"/>
    </row>
    <row r="543">
      <c r="A543" s="116" t="s">
        <v>1352</v>
      </c>
      <c r="B543" s="44">
        <v>2011.0</v>
      </c>
      <c r="C543" s="44" t="s">
        <v>41</v>
      </c>
      <c r="D543" s="117">
        <v>71.0</v>
      </c>
      <c r="E543" s="117">
        <v>63.0</v>
      </c>
      <c r="F543" s="118" t="str">
        <f t="shared" si="100"/>
        <v>67</v>
      </c>
      <c r="G543" s="119">
        <v>68.0</v>
      </c>
      <c r="H543" s="105">
        <v>66.0</v>
      </c>
      <c r="I543" s="120" t="str">
        <f t="shared" si="101"/>
        <v>2</v>
      </c>
      <c r="J543" s="120" t="str">
        <f t="shared" si="102"/>
        <v>67</v>
      </c>
      <c r="K543" s="120" t="str">
        <f t="shared" si="103"/>
        <v>0</v>
      </c>
      <c r="L543" s="104" t="s">
        <v>493</v>
      </c>
      <c r="M543" s="120" t="str">
        <f t="shared" si="108"/>
        <v>18620000</v>
      </c>
      <c r="N543" s="121">
        <v>18.62</v>
      </c>
      <c r="O543" s="120" t="str">
        <f t="shared" si="109"/>
        <v>55800000</v>
      </c>
      <c r="P543" s="122">
        <v>55.8</v>
      </c>
      <c r="Q543" s="119">
        <v>93.74</v>
      </c>
      <c r="R543" s="28" t="str">
        <f t="shared" si="110"/>
        <v>93740000</v>
      </c>
      <c r="S543" s="123" t="str">
        <f t="shared" si="111"/>
        <v>149,540,000</v>
      </c>
      <c r="T543" s="124" t="str">
        <f t="shared" si="123"/>
        <v>149.54</v>
      </c>
      <c r="U543" s="27" t="str">
        <f t="shared" si="5"/>
        <v>62.69%</v>
      </c>
      <c r="V543" s="130">
        <v>35.0</v>
      </c>
      <c r="W543" s="126" t="str">
        <f t="shared" si="113"/>
        <v>427.26%</v>
      </c>
      <c r="X543" s="30" t="str">
        <f t="shared" si="7"/>
        <v>53.20%</v>
      </c>
      <c r="Y543" s="112"/>
      <c r="Z543" s="31"/>
      <c r="AA543" s="32" t="s">
        <v>1353</v>
      </c>
      <c r="AB543" s="17">
        <v>1.0</v>
      </c>
      <c r="AC543" s="33"/>
    </row>
    <row r="544">
      <c r="A544" s="116" t="s">
        <v>1354</v>
      </c>
      <c r="B544" s="44">
        <v>2011.0</v>
      </c>
      <c r="C544" s="44" t="s">
        <v>41</v>
      </c>
      <c r="D544" s="117">
        <v>69.0</v>
      </c>
      <c r="E544" s="117">
        <v>57.0</v>
      </c>
      <c r="F544" s="118" t="str">
        <f t="shared" si="100"/>
        <v>63</v>
      </c>
      <c r="G544" s="119">
        <v>72.0</v>
      </c>
      <c r="H544" s="105">
        <v>71.0</v>
      </c>
      <c r="I544" s="120" t="str">
        <f t="shared" si="101"/>
        <v>1</v>
      </c>
      <c r="J544" s="120" t="str">
        <f t="shared" si="102"/>
        <v>71.5</v>
      </c>
      <c r="K544" s="120" t="str">
        <f t="shared" si="103"/>
        <v>-8.5</v>
      </c>
      <c r="L544" s="104" t="s">
        <v>477</v>
      </c>
      <c r="M544" s="120" t="str">
        <f t="shared" si="108"/>
        <v>28300000</v>
      </c>
      <c r="N544" s="121">
        <v>28.3</v>
      </c>
      <c r="O544" s="120" t="str">
        <f t="shared" si="109"/>
        <v>117540000</v>
      </c>
      <c r="P544" s="122">
        <v>117.54</v>
      </c>
      <c r="Q544" s="119">
        <v>92.1</v>
      </c>
      <c r="R544" s="28" t="str">
        <f t="shared" si="110"/>
        <v>92100000</v>
      </c>
      <c r="S544" s="123" t="str">
        <f t="shared" si="111"/>
        <v>209,640,000</v>
      </c>
      <c r="T544" s="124" t="str">
        <f t="shared" si="123"/>
        <v>209.64</v>
      </c>
      <c r="U544" s="27" t="str">
        <f t="shared" si="5"/>
        <v>43.93%</v>
      </c>
      <c r="V544" s="125">
        <v>35.0</v>
      </c>
      <c r="W544" s="126" t="str">
        <f t="shared" si="113"/>
        <v>598.97%</v>
      </c>
      <c r="X544" s="30" t="str">
        <f t="shared" si="7"/>
        <v>80.86%</v>
      </c>
      <c r="Y544" s="112"/>
      <c r="Z544" s="31"/>
      <c r="AA544" s="32" t="s">
        <v>1355</v>
      </c>
      <c r="AB544" s="17">
        <v>1.0</v>
      </c>
      <c r="AC544" s="33"/>
    </row>
    <row r="545">
      <c r="A545" s="116" t="s">
        <v>1356</v>
      </c>
      <c r="B545" s="44">
        <v>2011.0</v>
      </c>
      <c r="C545" s="44" t="s">
        <v>41</v>
      </c>
      <c r="D545" s="117">
        <v>90.0</v>
      </c>
      <c r="E545" s="117">
        <v>75.0</v>
      </c>
      <c r="F545" s="118" t="str">
        <f t="shared" si="100"/>
        <v>82.5</v>
      </c>
      <c r="G545" s="119">
        <v>77.0</v>
      </c>
      <c r="H545" s="105">
        <v>72.0</v>
      </c>
      <c r="I545" s="120" t="str">
        <f t="shared" si="101"/>
        <v>5</v>
      </c>
      <c r="J545" s="120" t="str">
        <f t="shared" si="102"/>
        <v>74.5</v>
      </c>
      <c r="K545" s="120" t="str">
        <f t="shared" si="103"/>
        <v>8</v>
      </c>
      <c r="L545" s="104" t="s">
        <v>493</v>
      </c>
      <c r="M545" s="120" t="str">
        <f t="shared" si="108"/>
        <v>26250000</v>
      </c>
      <c r="N545" s="121">
        <v>26.25</v>
      </c>
      <c r="O545" s="120" t="str">
        <f t="shared" si="109"/>
        <v>169110000</v>
      </c>
      <c r="P545" s="122">
        <v>169.11</v>
      </c>
      <c r="Q545" s="119">
        <v>119.28</v>
      </c>
      <c r="R545" s="28" t="str">
        <f t="shared" si="110"/>
        <v>119280000</v>
      </c>
      <c r="S545" s="123" t="str">
        <f t="shared" si="111"/>
        <v>288,390,000</v>
      </c>
      <c r="T545" s="124" t="str">
        <f t="shared" si="123"/>
        <v>288.39</v>
      </c>
      <c r="U545" s="27" t="str">
        <f t="shared" si="5"/>
        <v>41.36%</v>
      </c>
      <c r="V545" s="125">
        <v>32.5</v>
      </c>
      <c r="W545" s="126" t="str">
        <f t="shared" si="113"/>
        <v>887.35%</v>
      </c>
      <c r="X545" s="30" t="str">
        <f t="shared" si="7"/>
        <v>80.77%</v>
      </c>
      <c r="Y545" s="112"/>
      <c r="Z545" s="31"/>
      <c r="AA545" s="32" t="s">
        <v>1357</v>
      </c>
      <c r="AB545" s="17">
        <v>1.0</v>
      </c>
      <c r="AC545" s="33"/>
    </row>
    <row r="546">
      <c r="A546" s="116" t="s">
        <v>1358</v>
      </c>
      <c r="B546" s="44">
        <v>2011.0</v>
      </c>
      <c r="C546" s="44" t="s">
        <v>41</v>
      </c>
      <c r="D546" s="117">
        <v>92.0</v>
      </c>
      <c r="E546" s="117">
        <v>74.0</v>
      </c>
      <c r="F546" s="118" t="str">
        <f t="shared" si="100"/>
        <v>83</v>
      </c>
      <c r="G546" s="119">
        <v>81.0</v>
      </c>
      <c r="H546" s="105">
        <v>76.0</v>
      </c>
      <c r="I546" s="120" t="str">
        <f t="shared" si="101"/>
        <v>5</v>
      </c>
      <c r="J546" s="120" t="str">
        <f t="shared" si="102"/>
        <v>78.5</v>
      </c>
      <c r="K546" s="120" t="str">
        <f t="shared" si="103"/>
        <v>4.5</v>
      </c>
      <c r="L546" s="44" t="s">
        <v>1290</v>
      </c>
      <c r="M546" s="120" t="str">
        <f t="shared" si="108"/>
        <v>14810000</v>
      </c>
      <c r="N546" s="121">
        <v>14.81</v>
      </c>
      <c r="O546" s="120" t="str">
        <f t="shared" si="109"/>
        <v>54710000</v>
      </c>
      <c r="P546" s="122">
        <v>54.71</v>
      </c>
      <c r="Q546" s="119">
        <v>92.62</v>
      </c>
      <c r="R546" s="28" t="str">
        <f t="shared" si="110"/>
        <v>92620000</v>
      </c>
      <c r="S546" s="123" t="str">
        <f t="shared" si="111"/>
        <v>147,330,000</v>
      </c>
      <c r="T546" s="124" t="str">
        <f t="shared" si="123"/>
        <v>147.33</v>
      </c>
      <c r="U546" s="27" t="str">
        <f t="shared" si="5"/>
        <v>62.87%</v>
      </c>
      <c r="V546" s="125">
        <v>32.0</v>
      </c>
      <c r="W546" s="126" t="str">
        <f t="shared" si="113"/>
        <v>460.41%</v>
      </c>
      <c r="X546" s="30" t="str">
        <f t="shared" si="7"/>
        <v>46.28%</v>
      </c>
      <c r="Y546" s="112"/>
      <c r="Z546" s="31"/>
      <c r="AA546" s="32" t="s">
        <v>1359</v>
      </c>
      <c r="AB546" s="17">
        <v>1.0</v>
      </c>
      <c r="AC546" s="33"/>
    </row>
    <row r="547">
      <c r="A547" s="116" t="s">
        <v>1360</v>
      </c>
      <c r="B547" s="44">
        <v>2011.0</v>
      </c>
      <c r="C547" s="44" t="s">
        <v>41</v>
      </c>
      <c r="D547" s="117">
        <v>84.0</v>
      </c>
      <c r="E547" s="117">
        <v>85.0</v>
      </c>
      <c r="F547" s="118" t="str">
        <f t="shared" si="100"/>
        <v>84.5</v>
      </c>
      <c r="G547" s="119">
        <v>61.0</v>
      </c>
      <c r="H547" s="105">
        <v>66.0</v>
      </c>
      <c r="I547" s="120" t="str">
        <f t="shared" si="101"/>
        <v>-5</v>
      </c>
      <c r="J547" s="120" t="str">
        <f t="shared" si="102"/>
        <v>63.5</v>
      </c>
      <c r="K547" s="120" t="str">
        <f t="shared" si="103"/>
        <v>21</v>
      </c>
      <c r="L547" s="104" t="s">
        <v>61</v>
      </c>
      <c r="M547" s="120" t="str">
        <f t="shared" si="108"/>
        <v>370000</v>
      </c>
      <c r="N547" s="121">
        <v>0.37</v>
      </c>
      <c r="O547" s="120" t="str">
        <f t="shared" si="109"/>
        <v>13300000</v>
      </c>
      <c r="P547" s="122">
        <v>13.3</v>
      </c>
      <c r="Q547" s="119">
        <v>41.0</v>
      </c>
      <c r="R547" s="28" t="str">
        <f t="shared" si="110"/>
        <v>41000000</v>
      </c>
      <c r="S547" s="123" t="str">
        <f t="shared" si="111"/>
        <v>54,300,000</v>
      </c>
      <c r="T547" s="124" t="str">
        <f t="shared" si="123"/>
        <v>54.30</v>
      </c>
      <c r="U547" s="27" t="str">
        <f t="shared" si="5"/>
        <v>75.51%</v>
      </c>
      <c r="V547" s="125">
        <v>32.0</v>
      </c>
      <c r="W547" s="126" t="str">
        <f t="shared" si="113"/>
        <v>169.69%</v>
      </c>
      <c r="X547" s="30" t="str">
        <f t="shared" si="7"/>
        <v>1.16%</v>
      </c>
      <c r="Y547" s="129"/>
      <c r="Z547" s="31"/>
      <c r="AA547" s="32" t="s">
        <v>1361</v>
      </c>
      <c r="AB547" s="17">
        <v>1.0</v>
      </c>
      <c r="AC547" s="33"/>
    </row>
    <row r="548">
      <c r="A548" s="116" t="s">
        <v>1362</v>
      </c>
      <c r="B548" s="44">
        <v>2011.0</v>
      </c>
      <c r="C548" s="44" t="s">
        <v>29</v>
      </c>
      <c r="D548" s="117">
        <v>55.0</v>
      </c>
      <c r="E548" s="117">
        <v>56.0</v>
      </c>
      <c r="F548" s="118" t="str">
        <f t="shared" si="100"/>
        <v>55.5</v>
      </c>
      <c r="G548" s="119">
        <v>57.0</v>
      </c>
      <c r="H548" s="105">
        <v>64.0</v>
      </c>
      <c r="I548" s="120" t="str">
        <f t="shared" si="101"/>
        <v>-7</v>
      </c>
      <c r="J548" s="120" t="str">
        <f t="shared" si="102"/>
        <v>60.5</v>
      </c>
      <c r="K548" s="120" t="str">
        <f t="shared" si="103"/>
        <v>-5</v>
      </c>
      <c r="L548" s="104" t="s">
        <v>457</v>
      </c>
      <c r="M548" s="120" t="str">
        <f t="shared" si="108"/>
        <v>21860000</v>
      </c>
      <c r="N548" s="121">
        <v>21.86</v>
      </c>
      <c r="O548" s="120" t="str">
        <f t="shared" si="109"/>
        <v>63690000</v>
      </c>
      <c r="P548" s="122">
        <v>63.69</v>
      </c>
      <c r="Q548" s="119">
        <v>67.1</v>
      </c>
      <c r="R548" s="28" t="str">
        <f t="shared" si="110"/>
        <v>67100000</v>
      </c>
      <c r="S548" s="123" t="str">
        <f t="shared" si="111"/>
        <v>130,790,000</v>
      </c>
      <c r="T548" s="124" t="str">
        <f t="shared" si="123"/>
        <v>130.79</v>
      </c>
      <c r="U548" s="27" t="str">
        <f t="shared" si="5"/>
        <v>51.30%</v>
      </c>
      <c r="V548" s="125">
        <v>30.0</v>
      </c>
      <c r="W548" s="126" t="str">
        <f t="shared" si="113"/>
        <v>435.97%</v>
      </c>
      <c r="X548" s="30" t="str">
        <f t="shared" si="7"/>
        <v>72.87%</v>
      </c>
      <c r="Y548" s="112"/>
      <c r="Z548" s="31"/>
      <c r="AA548" s="32" t="s">
        <v>1363</v>
      </c>
      <c r="AB548" s="17">
        <v>1.0</v>
      </c>
      <c r="AC548" s="33"/>
    </row>
    <row r="549">
      <c r="A549" s="116" t="s">
        <v>1364</v>
      </c>
      <c r="B549" s="44">
        <v>2011.0</v>
      </c>
      <c r="C549" s="44" t="s">
        <v>29</v>
      </c>
      <c r="D549" s="117">
        <v>91.0</v>
      </c>
      <c r="E549" s="117">
        <v>74.0</v>
      </c>
      <c r="F549" s="118" t="str">
        <f t="shared" si="100"/>
        <v>82.5</v>
      </c>
      <c r="G549" s="119">
        <v>79.0</v>
      </c>
      <c r="H549" s="105">
        <v>78.0</v>
      </c>
      <c r="I549" s="120" t="str">
        <f t="shared" si="101"/>
        <v>1</v>
      </c>
      <c r="J549" s="120" t="str">
        <f t="shared" si="102"/>
        <v>78.5</v>
      </c>
      <c r="K549" s="120" t="str">
        <f t="shared" si="103"/>
        <v>4</v>
      </c>
      <c r="L549" s="104" t="s">
        <v>957</v>
      </c>
      <c r="M549" s="120" t="str">
        <f t="shared" si="108"/>
        <v>7860000</v>
      </c>
      <c r="N549" s="121">
        <v>7.86</v>
      </c>
      <c r="O549" s="120" t="str">
        <f t="shared" si="109"/>
        <v>26690000</v>
      </c>
      <c r="P549" s="122">
        <v>26.69</v>
      </c>
      <c r="Q549" s="119">
        <v>6.46</v>
      </c>
      <c r="R549" s="28" t="str">
        <f t="shared" si="110"/>
        <v>6460000</v>
      </c>
      <c r="S549" s="123" t="str">
        <f t="shared" si="111"/>
        <v>33,150,000</v>
      </c>
      <c r="T549" s="124" t="str">
        <f t="shared" si="123"/>
        <v>33.15</v>
      </c>
      <c r="U549" s="27" t="str">
        <f t="shared" si="5"/>
        <v>19.49%</v>
      </c>
      <c r="V549" s="125">
        <v>30.0</v>
      </c>
      <c r="W549" s="126" t="str">
        <f t="shared" si="113"/>
        <v>110.50%</v>
      </c>
      <c r="X549" s="30" t="str">
        <f t="shared" si="7"/>
        <v>26.20%</v>
      </c>
      <c r="Y549" s="112"/>
      <c r="Z549" s="31"/>
      <c r="AA549" s="32" t="s">
        <v>1365</v>
      </c>
      <c r="AB549" s="17">
        <v>1.0</v>
      </c>
      <c r="AC549" s="33"/>
    </row>
    <row r="550">
      <c r="A550" s="116" t="s">
        <v>1366</v>
      </c>
      <c r="B550" s="44">
        <v>2011.0</v>
      </c>
      <c r="C550" s="44" t="s">
        <v>41</v>
      </c>
      <c r="D550" s="117">
        <v>46.0</v>
      </c>
      <c r="E550" s="117">
        <v>50.0</v>
      </c>
      <c r="F550" s="118" t="str">
        <f t="shared" si="100"/>
        <v>48</v>
      </c>
      <c r="G550" s="119">
        <v>66.0</v>
      </c>
      <c r="H550" s="105">
        <v>62.0</v>
      </c>
      <c r="I550" s="120" t="str">
        <f t="shared" si="101"/>
        <v>4</v>
      </c>
      <c r="J550" s="120" t="str">
        <f t="shared" si="102"/>
        <v>64</v>
      </c>
      <c r="K550" s="120" t="str">
        <f t="shared" si="103"/>
        <v>-16</v>
      </c>
      <c r="L550" s="104" t="s">
        <v>1062</v>
      </c>
      <c r="M550" s="120" t="str">
        <f t="shared" si="108"/>
        <v>1020000</v>
      </c>
      <c r="N550" s="121">
        <v>1.02</v>
      </c>
      <c r="O550" s="120" t="str">
        <f t="shared" si="109"/>
        <v>4460000</v>
      </c>
      <c r="P550" s="122">
        <v>4.46</v>
      </c>
      <c r="Q550" s="119">
        <v>10.93</v>
      </c>
      <c r="R550" s="28" t="str">
        <f t="shared" si="110"/>
        <v>10930000</v>
      </c>
      <c r="S550" s="123" t="str">
        <f t="shared" si="111"/>
        <v>15,390,000</v>
      </c>
      <c r="T550" s="124" t="str">
        <f t="shared" si="123"/>
        <v>15.39</v>
      </c>
      <c r="U550" s="27" t="str">
        <f t="shared" si="5"/>
        <v>71.02%</v>
      </c>
      <c r="V550" s="125">
        <v>30.0</v>
      </c>
      <c r="W550" s="126" t="str">
        <f t="shared" si="113"/>
        <v>51.30%</v>
      </c>
      <c r="X550" s="30" t="str">
        <f t="shared" si="7"/>
        <v>3.40%</v>
      </c>
      <c r="Y550" s="112"/>
      <c r="Z550" s="31"/>
      <c r="AA550" s="32" t="s">
        <v>1367</v>
      </c>
      <c r="AB550" s="17">
        <v>1.0</v>
      </c>
      <c r="AC550" s="33"/>
    </row>
    <row r="551">
      <c r="A551" s="116" t="s">
        <v>1368</v>
      </c>
      <c r="B551" s="44">
        <v>2011.0</v>
      </c>
      <c r="C551" s="44" t="s">
        <v>41</v>
      </c>
      <c r="D551" s="117">
        <v>71.0</v>
      </c>
      <c r="E551" s="117">
        <v>65.0</v>
      </c>
      <c r="F551" s="118" t="str">
        <f t="shared" si="100"/>
        <v>68</v>
      </c>
      <c r="G551" s="119">
        <v>67.0</v>
      </c>
      <c r="H551" s="105">
        <v>70.0</v>
      </c>
      <c r="I551" s="120" t="str">
        <f t="shared" si="101"/>
        <v>-3</v>
      </c>
      <c r="J551" s="120" t="str">
        <f t="shared" si="102"/>
        <v>68.5</v>
      </c>
      <c r="K551" s="120" t="str">
        <f t="shared" si="103"/>
        <v>-0.5</v>
      </c>
      <c r="L551" s="104" t="s">
        <v>410</v>
      </c>
      <c r="M551" s="120" t="str">
        <f t="shared" si="108"/>
        <v>12370000</v>
      </c>
      <c r="N551" s="121">
        <v>12.37</v>
      </c>
      <c r="O551" s="120" t="str">
        <f t="shared" si="109"/>
        <v>40260000</v>
      </c>
      <c r="P551" s="122">
        <v>40.26</v>
      </c>
      <c r="Q551" s="119">
        <v>23.52</v>
      </c>
      <c r="R551" s="28" t="str">
        <f t="shared" si="110"/>
        <v>23520000</v>
      </c>
      <c r="S551" s="123" t="str">
        <f t="shared" si="111"/>
        <v>63,780,000</v>
      </c>
      <c r="T551" s="124" t="str">
        <f t="shared" si="123"/>
        <v>63.78</v>
      </c>
      <c r="U551" s="27" t="str">
        <f t="shared" si="5"/>
        <v>36.88%</v>
      </c>
      <c r="V551" s="125">
        <v>30.0</v>
      </c>
      <c r="W551" s="126" t="str">
        <f t="shared" si="113"/>
        <v>212.60%</v>
      </c>
      <c r="X551" s="30" t="str">
        <f t="shared" si="7"/>
        <v>41.23%</v>
      </c>
      <c r="Y551" s="112"/>
      <c r="Z551" s="31"/>
      <c r="AA551" s="32" t="s">
        <v>1369</v>
      </c>
      <c r="AB551" s="17">
        <v>1.0</v>
      </c>
      <c r="AC551" s="33"/>
    </row>
    <row r="552">
      <c r="A552" s="116" t="s">
        <v>1370</v>
      </c>
      <c r="B552" s="44">
        <v>2011.0</v>
      </c>
      <c r="C552" s="44" t="s">
        <v>41</v>
      </c>
      <c r="D552" s="117">
        <v>34.0</v>
      </c>
      <c r="E552" s="117">
        <v>41.0</v>
      </c>
      <c r="F552" s="118" t="str">
        <f t="shared" si="100"/>
        <v>37.5</v>
      </c>
      <c r="G552" s="119">
        <v>46.0</v>
      </c>
      <c r="H552" s="105">
        <v>58.0</v>
      </c>
      <c r="I552" s="120" t="str">
        <f t="shared" si="101"/>
        <v>-12</v>
      </c>
      <c r="J552" s="120" t="str">
        <f t="shared" si="102"/>
        <v>52</v>
      </c>
      <c r="K552" s="120" t="str">
        <f t="shared" si="103"/>
        <v>-14.5</v>
      </c>
      <c r="L552" s="104" t="s">
        <v>493</v>
      </c>
      <c r="M552" s="120" t="str">
        <f t="shared" si="108"/>
        <v>13100000</v>
      </c>
      <c r="N552" s="121">
        <v>13.1</v>
      </c>
      <c r="O552" s="120" t="str">
        <f t="shared" si="109"/>
        <v>35610000</v>
      </c>
      <c r="P552" s="122">
        <v>35.61</v>
      </c>
      <c r="Q552" s="119">
        <v>36.4</v>
      </c>
      <c r="R552" s="28" t="str">
        <f t="shared" si="110"/>
        <v>36400000</v>
      </c>
      <c r="S552" s="123" t="str">
        <f t="shared" si="111"/>
        <v>72,010,000</v>
      </c>
      <c r="T552" s="124" t="str">
        <f t="shared" si="123"/>
        <v>72.01</v>
      </c>
      <c r="U552" s="27" t="str">
        <f t="shared" si="5"/>
        <v>50.55%</v>
      </c>
      <c r="V552" s="125">
        <v>30.0</v>
      </c>
      <c r="W552" s="126" t="str">
        <f t="shared" si="113"/>
        <v>240.03%</v>
      </c>
      <c r="X552" s="30" t="str">
        <f t="shared" si="7"/>
        <v>43.67%</v>
      </c>
      <c r="Y552" s="112"/>
      <c r="Z552" s="31"/>
      <c r="AA552" s="32" t="s">
        <v>1371</v>
      </c>
      <c r="AB552" s="17">
        <v>1.0</v>
      </c>
      <c r="AC552" s="33"/>
    </row>
    <row r="553">
      <c r="A553" s="116" t="s">
        <v>1372</v>
      </c>
      <c r="B553" s="44">
        <v>2011.0</v>
      </c>
      <c r="C553" s="44" t="s">
        <v>41</v>
      </c>
      <c r="D553" s="117">
        <v>30.0</v>
      </c>
      <c r="E553" s="117">
        <v>42.0</v>
      </c>
      <c r="F553" s="118" t="str">
        <f t="shared" si="100"/>
        <v>36</v>
      </c>
      <c r="G553" s="119">
        <v>39.0</v>
      </c>
      <c r="H553" s="105">
        <v>50.0</v>
      </c>
      <c r="I553" s="120" t="str">
        <f t="shared" si="101"/>
        <v>-11</v>
      </c>
      <c r="J553" s="120" t="str">
        <f t="shared" si="102"/>
        <v>44.5</v>
      </c>
      <c r="K553" s="120" t="str">
        <f t="shared" si="103"/>
        <v>-8.5</v>
      </c>
      <c r="L553" s="104" t="s">
        <v>1373</v>
      </c>
      <c r="M553" s="120" t="str">
        <f t="shared" si="108"/>
        <v>9400000</v>
      </c>
      <c r="N553" s="121">
        <v>9.4</v>
      </c>
      <c r="O553" s="120" t="str">
        <f t="shared" si="109"/>
        <v>23210000</v>
      </c>
      <c r="P553" s="122">
        <v>23.21</v>
      </c>
      <c r="Q553" s="119">
        <v>85.4</v>
      </c>
      <c r="R553" s="28" t="str">
        <f t="shared" si="110"/>
        <v>85400000</v>
      </c>
      <c r="S553" s="123" t="str">
        <f t="shared" si="111"/>
        <v>108,610,000</v>
      </c>
      <c r="T553" s="124" t="str">
        <f t="shared" si="123"/>
        <v>108.61</v>
      </c>
      <c r="U553" s="27" t="str">
        <f t="shared" si="5"/>
        <v>78.63%</v>
      </c>
      <c r="V553" s="125">
        <v>30.0</v>
      </c>
      <c r="W553" s="126" t="str">
        <f t="shared" si="113"/>
        <v>362.03%</v>
      </c>
      <c r="X553" s="30" t="str">
        <f t="shared" si="7"/>
        <v>31.33%</v>
      </c>
      <c r="Y553" s="112"/>
      <c r="Z553" s="31"/>
      <c r="AA553" s="32" t="s">
        <v>1374</v>
      </c>
      <c r="AB553" s="17">
        <v>1.0</v>
      </c>
      <c r="AC553" s="33"/>
    </row>
    <row r="554">
      <c r="A554" s="116" t="s">
        <v>1375</v>
      </c>
      <c r="B554" s="44">
        <v>2011.0</v>
      </c>
      <c r="C554" s="44" t="s">
        <v>86</v>
      </c>
      <c r="D554" s="117">
        <v>75.0</v>
      </c>
      <c r="E554" s="117">
        <v>64.0</v>
      </c>
      <c r="F554" s="118" t="str">
        <f t="shared" si="100"/>
        <v>69.5</v>
      </c>
      <c r="G554" s="119">
        <v>68.0</v>
      </c>
      <c r="H554" s="105">
        <v>68.0</v>
      </c>
      <c r="I554" s="120" t="str">
        <f t="shared" si="101"/>
        <v>0</v>
      </c>
      <c r="J554" s="120" t="str">
        <f t="shared" si="102"/>
        <v>68</v>
      </c>
      <c r="K554" s="120" t="str">
        <f t="shared" si="103"/>
        <v>1.5</v>
      </c>
      <c r="L554" s="104" t="s">
        <v>960</v>
      </c>
      <c r="M554" s="120" t="str">
        <f t="shared" si="108"/>
        <v>7710000</v>
      </c>
      <c r="N554" s="121">
        <v>7.71</v>
      </c>
      <c r="O554" s="120" t="str">
        <f t="shared" si="109"/>
        <v>18300000</v>
      </c>
      <c r="P554" s="122">
        <v>18.3</v>
      </c>
      <c r="Q554" s="119">
        <v>22.7</v>
      </c>
      <c r="R554" s="28" t="str">
        <f t="shared" si="110"/>
        <v>22700000</v>
      </c>
      <c r="S554" s="123" t="str">
        <f t="shared" si="111"/>
        <v>41,000,000</v>
      </c>
      <c r="T554" s="124" t="str">
        <f t="shared" si="123"/>
        <v>41.00</v>
      </c>
      <c r="U554" s="27" t="str">
        <f t="shared" si="5"/>
        <v>55.37%</v>
      </c>
      <c r="V554" s="125">
        <v>30.0</v>
      </c>
      <c r="W554" s="126" t="str">
        <f t="shared" si="113"/>
        <v>136.67%</v>
      </c>
      <c r="X554" s="30" t="str">
        <f t="shared" si="7"/>
        <v>25.70%</v>
      </c>
      <c r="Y554" s="112"/>
      <c r="Z554" s="31"/>
      <c r="AA554" s="32" t="s">
        <v>1376</v>
      </c>
      <c r="AB554" s="17">
        <v>1.0</v>
      </c>
      <c r="AC554" s="33"/>
    </row>
    <row r="555">
      <c r="A555" s="116" t="s">
        <v>1377</v>
      </c>
      <c r="B555" s="44">
        <v>2011.0</v>
      </c>
      <c r="C555" s="44" t="s">
        <v>41</v>
      </c>
      <c r="D555" s="117">
        <v>43.0</v>
      </c>
      <c r="E555" s="117">
        <v>49.0</v>
      </c>
      <c r="F555" s="118" t="str">
        <f t="shared" si="100"/>
        <v>46</v>
      </c>
      <c r="G555" s="119">
        <v>48.0</v>
      </c>
      <c r="H555" s="105">
        <v>56.0</v>
      </c>
      <c r="I555" s="120" t="str">
        <f t="shared" si="101"/>
        <v>-8</v>
      </c>
      <c r="J555" s="120" t="str">
        <f t="shared" si="102"/>
        <v>52</v>
      </c>
      <c r="K555" s="120" t="str">
        <f t="shared" si="103"/>
        <v>-6</v>
      </c>
      <c r="L555" s="104" t="s">
        <v>448</v>
      </c>
      <c r="M555" s="120" t="str">
        <f t="shared" si="108"/>
        <v>13330000</v>
      </c>
      <c r="N555" s="121">
        <v>13.33</v>
      </c>
      <c r="O555" s="120" t="str">
        <f t="shared" si="109"/>
        <v>37050000</v>
      </c>
      <c r="P555" s="122">
        <v>37.05</v>
      </c>
      <c r="Q555" s="119">
        <v>3.49</v>
      </c>
      <c r="R555" s="28" t="str">
        <f t="shared" si="110"/>
        <v>3490000</v>
      </c>
      <c r="S555" s="123" t="str">
        <f t="shared" si="111"/>
        <v>40,540,000</v>
      </c>
      <c r="T555" s="124" t="str">
        <f t="shared" si="123"/>
        <v>40.54</v>
      </c>
      <c r="U555" s="27" t="str">
        <f t="shared" si="5"/>
        <v>8.61%</v>
      </c>
      <c r="V555" s="125">
        <v>28.0</v>
      </c>
      <c r="W555" s="126" t="str">
        <f t="shared" si="113"/>
        <v>144.79%</v>
      </c>
      <c r="X555" s="30" t="str">
        <f t="shared" si="7"/>
        <v>47.61%</v>
      </c>
      <c r="Y555" s="112"/>
      <c r="Z555" s="31"/>
      <c r="AA555" s="32" t="s">
        <v>1378</v>
      </c>
      <c r="AB555" s="17">
        <v>1.0</v>
      </c>
      <c r="AC555" s="33"/>
    </row>
    <row r="556">
      <c r="A556" s="116" t="s">
        <v>1379</v>
      </c>
      <c r="B556" s="44">
        <v>2011.0</v>
      </c>
      <c r="C556" s="44" t="s">
        <v>29</v>
      </c>
      <c r="D556" s="117">
        <v>69.0</v>
      </c>
      <c r="E556" s="117">
        <v>59.0</v>
      </c>
      <c r="F556" s="118" t="str">
        <f t="shared" si="100"/>
        <v>64</v>
      </c>
      <c r="G556" s="119">
        <v>73.0</v>
      </c>
      <c r="H556" s="105">
        <v>72.0</v>
      </c>
      <c r="I556" s="120" t="str">
        <f t="shared" si="101"/>
        <v>1</v>
      </c>
      <c r="J556" s="120" t="str">
        <f t="shared" si="102"/>
        <v>72.5</v>
      </c>
      <c r="K556" s="120" t="str">
        <f t="shared" si="103"/>
        <v>-8.5</v>
      </c>
      <c r="L556" s="44" t="s">
        <v>1290</v>
      </c>
      <c r="M556" s="120" t="str">
        <f t="shared" si="108"/>
        <v>18910000</v>
      </c>
      <c r="N556" s="121">
        <v>18.91</v>
      </c>
      <c r="O556" s="120" t="str">
        <f t="shared" si="109"/>
        <v>79250000</v>
      </c>
      <c r="P556" s="122">
        <v>79.25</v>
      </c>
      <c r="Q556" s="119">
        <v>82.6</v>
      </c>
      <c r="R556" s="28" t="str">
        <f t="shared" si="110"/>
        <v>82600000</v>
      </c>
      <c r="S556" s="123" t="str">
        <f t="shared" si="111"/>
        <v>161,850,000</v>
      </c>
      <c r="T556" s="124" t="str">
        <f t="shared" si="123"/>
        <v>161.85</v>
      </c>
      <c r="U556" s="27" t="str">
        <f t="shared" si="5"/>
        <v>51.03%</v>
      </c>
      <c r="V556" s="125">
        <v>27.0</v>
      </c>
      <c r="W556" s="126" t="str">
        <f t="shared" si="113"/>
        <v>599.44%</v>
      </c>
      <c r="X556" s="30" t="str">
        <f t="shared" si="7"/>
        <v>70.04%</v>
      </c>
      <c r="Y556" s="112"/>
      <c r="Z556" s="31"/>
      <c r="AA556" s="32" t="s">
        <v>1380</v>
      </c>
      <c r="AB556" s="17">
        <v>1.0</v>
      </c>
      <c r="AC556" s="33"/>
    </row>
    <row r="557">
      <c r="A557" s="116" t="s">
        <v>1381</v>
      </c>
      <c r="B557" s="44">
        <v>2011.0</v>
      </c>
      <c r="C557" s="44" t="s">
        <v>37</v>
      </c>
      <c r="D557" s="117">
        <v>22.0</v>
      </c>
      <c r="E557" s="117">
        <v>37.0</v>
      </c>
      <c r="F557" s="118" t="str">
        <f t="shared" si="100"/>
        <v>29.5</v>
      </c>
      <c r="G557" s="119">
        <v>40.0</v>
      </c>
      <c r="H557" s="105">
        <v>24.0</v>
      </c>
      <c r="I557" s="120" t="str">
        <f t="shared" si="101"/>
        <v>16</v>
      </c>
      <c r="J557" s="120" t="str">
        <f t="shared" si="102"/>
        <v>32</v>
      </c>
      <c r="K557" s="120" t="str">
        <f t="shared" si="103"/>
        <v>-2.5</v>
      </c>
      <c r="L557" s="104" t="s">
        <v>996</v>
      </c>
      <c r="M557" s="120" t="str">
        <f t="shared" si="108"/>
        <v>11640000</v>
      </c>
      <c r="N557" s="121">
        <v>11.64</v>
      </c>
      <c r="O557" s="120" t="str">
        <f t="shared" si="109"/>
        <v>38540000</v>
      </c>
      <c r="P557" s="122">
        <v>38.54</v>
      </c>
      <c r="Q557" s="119">
        <v>47.03</v>
      </c>
      <c r="R557" s="28" t="str">
        <f t="shared" si="110"/>
        <v>47030000</v>
      </c>
      <c r="S557" s="123" t="str">
        <f t="shared" si="111"/>
        <v>85,570,000</v>
      </c>
      <c r="T557" s="124" t="str">
        <f t="shared" si="123"/>
        <v>85.57</v>
      </c>
      <c r="U557" s="27" t="str">
        <f t="shared" si="5"/>
        <v>54.96%</v>
      </c>
      <c r="V557" s="125">
        <v>27.0</v>
      </c>
      <c r="W557" s="126" t="str">
        <f t="shared" si="113"/>
        <v>316.93%</v>
      </c>
      <c r="X557" s="30" t="str">
        <f t="shared" si="7"/>
        <v>43.11%</v>
      </c>
      <c r="Y557" s="112"/>
      <c r="Z557" s="31"/>
      <c r="AA557" s="32" t="s">
        <v>1382</v>
      </c>
      <c r="AB557" s="17">
        <v>1.0</v>
      </c>
      <c r="AC557" s="33"/>
    </row>
    <row r="558">
      <c r="A558" s="116" t="s">
        <v>1383</v>
      </c>
      <c r="B558" s="44">
        <v>2011.0</v>
      </c>
      <c r="C558" s="44" t="s">
        <v>29</v>
      </c>
      <c r="D558" s="117">
        <v>39.0</v>
      </c>
      <c r="E558" s="117">
        <v>55.0</v>
      </c>
      <c r="F558" s="118" t="str">
        <f t="shared" si="100"/>
        <v>47</v>
      </c>
      <c r="G558" s="119">
        <v>43.0</v>
      </c>
      <c r="H558" s="105">
        <v>60.0</v>
      </c>
      <c r="I558" s="120" t="str">
        <f t="shared" si="101"/>
        <v>-17</v>
      </c>
      <c r="J558" s="120" t="str">
        <f t="shared" si="102"/>
        <v>51.5</v>
      </c>
      <c r="K558" s="120" t="str">
        <f t="shared" si="103"/>
        <v>-4.5</v>
      </c>
      <c r="L558" s="104" t="s">
        <v>1384</v>
      </c>
      <c r="M558" s="120" t="str">
        <f t="shared" si="108"/>
        <v>8680000</v>
      </c>
      <c r="N558" s="121">
        <v>8.68</v>
      </c>
      <c r="O558" s="120" t="str">
        <f t="shared" si="109"/>
        <v>19490000</v>
      </c>
      <c r="P558" s="122">
        <v>19.49</v>
      </c>
      <c r="Q558" s="119">
        <v>7.63</v>
      </c>
      <c r="R558" s="28" t="str">
        <f t="shared" si="110"/>
        <v>7630000</v>
      </c>
      <c r="S558" s="123" t="str">
        <f t="shared" si="111"/>
        <v>27,120,000</v>
      </c>
      <c r="T558" s="124" t="str">
        <f t="shared" si="123"/>
        <v>27.12</v>
      </c>
      <c r="U558" s="27" t="str">
        <f t="shared" si="5"/>
        <v>28.13%</v>
      </c>
      <c r="V558" s="125">
        <v>25.0</v>
      </c>
      <c r="W558" s="126" t="str">
        <f t="shared" si="113"/>
        <v>108.48%</v>
      </c>
      <c r="X558" s="30" t="str">
        <f t="shared" si="7"/>
        <v>34.72%</v>
      </c>
      <c r="Y558" s="112"/>
      <c r="Z558" s="31"/>
      <c r="AA558" s="32" t="s">
        <v>1385</v>
      </c>
      <c r="AB558" s="17">
        <v>1.0</v>
      </c>
      <c r="AC558" s="33"/>
    </row>
    <row r="559">
      <c r="A559" s="116" t="s">
        <v>1386</v>
      </c>
      <c r="B559" s="44">
        <v>2011.0</v>
      </c>
      <c r="C559" s="44" t="s">
        <v>41</v>
      </c>
      <c r="D559" s="117">
        <v>49.0</v>
      </c>
      <c r="E559" s="117">
        <v>50.0</v>
      </c>
      <c r="F559" s="118" t="str">
        <f t="shared" si="100"/>
        <v>49.5</v>
      </c>
      <c r="G559" s="119">
        <v>57.0</v>
      </c>
      <c r="H559" s="105">
        <v>54.0</v>
      </c>
      <c r="I559" s="120" t="str">
        <f t="shared" si="101"/>
        <v>3</v>
      </c>
      <c r="J559" s="120" t="str">
        <f t="shared" si="102"/>
        <v>55.5</v>
      </c>
      <c r="K559" s="120" t="str">
        <f t="shared" si="103"/>
        <v>-6</v>
      </c>
      <c r="L559" s="104" t="s">
        <v>493</v>
      </c>
      <c r="M559" s="120" t="str">
        <f t="shared" si="108"/>
        <v>19700000</v>
      </c>
      <c r="N559" s="121">
        <v>19.7</v>
      </c>
      <c r="O559" s="120" t="str">
        <f t="shared" si="109"/>
        <v>70660000</v>
      </c>
      <c r="P559" s="122">
        <v>70.66</v>
      </c>
      <c r="Q559" s="119">
        <v>78.57</v>
      </c>
      <c r="R559" s="28" t="str">
        <f t="shared" si="110"/>
        <v>78570000</v>
      </c>
      <c r="S559" s="123" t="str">
        <f t="shared" si="111"/>
        <v>149,230,000</v>
      </c>
      <c r="T559" s="124" t="str">
        <f t="shared" si="123"/>
        <v>149.23</v>
      </c>
      <c r="U559" s="27" t="str">
        <f t="shared" si="5"/>
        <v>52.65%</v>
      </c>
      <c r="V559" s="125">
        <v>25.0</v>
      </c>
      <c r="W559" s="126" t="str">
        <f t="shared" si="113"/>
        <v>596.92%</v>
      </c>
      <c r="X559" s="30" t="str">
        <f t="shared" si="7"/>
        <v>78.80%</v>
      </c>
      <c r="Y559" s="112"/>
      <c r="Z559" s="31"/>
      <c r="AA559" s="32" t="s">
        <v>1387</v>
      </c>
      <c r="AB559" s="17">
        <v>1.0</v>
      </c>
      <c r="AC559" s="33"/>
    </row>
    <row r="560">
      <c r="A560" s="116" t="s">
        <v>1388</v>
      </c>
      <c r="B560" s="44">
        <v>2011.0</v>
      </c>
      <c r="C560" s="44" t="s">
        <v>41</v>
      </c>
      <c r="D560" s="117">
        <v>16.0</v>
      </c>
      <c r="E560" s="117">
        <v>22.0</v>
      </c>
      <c r="F560" s="118" t="str">
        <f t="shared" si="100"/>
        <v>19</v>
      </c>
      <c r="G560" s="119">
        <v>25.0</v>
      </c>
      <c r="H560" s="105">
        <v>45.0</v>
      </c>
      <c r="I560" s="120" t="str">
        <f t="shared" si="101"/>
        <v>-20</v>
      </c>
      <c r="J560" s="120" t="str">
        <f t="shared" si="102"/>
        <v>35</v>
      </c>
      <c r="K560" s="120" t="str">
        <f t="shared" si="103"/>
        <v>-16</v>
      </c>
      <c r="L560" s="104" t="s">
        <v>1118</v>
      </c>
      <c r="M560" s="120" t="str">
        <f t="shared" si="108"/>
        <v>8400000</v>
      </c>
      <c r="N560" s="121">
        <v>8.4</v>
      </c>
      <c r="O560" s="120" t="str">
        <f t="shared" si="109"/>
        <v>18880000</v>
      </c>
      <c r="P560" s="122">
        <v>18.88</v>
      </c>
      <c r="Q560" s="119">
        <v>21.26</v>
      </c>
      <c r="R560" s="28" t="str">
        <f t="shared" si="110"/>
        <v>21260000</v>
      </c>
      <c r="S560" s="123" t="str">
        <f t="shared" si="111"/>
        <v>40,140,000</v>
      </c>
      <c r="T560" s="124" t="str">
        <f t="shared" si="123"/>
        <v>40.14</v>
      </c>
      <c r="U560" s="27" t="str">
        <f t="shared" si="5"/>
        <v>52.96%</v>
      </c>
      <c r="V560" s="125">
        <v>25.0</v>
      </c>
      <c r="W560" s="126" t="str">
        <f t="shared" si="113"/>
        <v>160.56%</v>
      </c>
      <c r="X560" s="30" t="str">
        <f t="shared" si="7"/>
        <v>33.60%</v>
      </c>
      <c r="Y560" s="112"/>
      <c r="Z560" s="31"/>
      <c r="AA560" s="32" t="s">
        <v>1389</v>
      </c>
      <c r="AB560" s="17">
        <v>1.0</v>
      </c>
      <c r="AC560" s="33"/>
    </row>
    <row r="561">
      <c r="A561" s="116" t="s">
        <v>1390</v>
      </c>
      <c r="B561" s="44">
        <v>2011.0</v>
      </c>
      <c r="C561" s="44" t="s">
        <v>41</v>
      </c>
      <c r="D561" s="117">
        <v>28.0</v>
      </c>
      <c r="E561" s="117">
        <v>42.0</v>
      </c>
      <c r="F561" s="118" t="str">
        <f t="shared" si="100"/>
        <v>35</v>
      </c>
      <c r="G561" s="119">
        <v>46.0</v>
      </c>
      <c r="H561" s="105">
        <v>62.0</v>
      </c>
      <c r="I561" s="120" t="str">
        <f t="shared" si="101"/>
        <v>-16</v>
      </c>
      <c r="J561" s="120" t="str">
        <f t="shared" si="102"/>
        <v>54</v>
      </c>
      <c r="K561" s="120" t="str">
        <f t="shared" si="103"/>
        <v>-19</v>
      </c>
      <c r="L561" s="104" t="s">
        <v>493</v>
      </c>
      <c r="M561" s="120" t="str">
        <f t="shared" si="108"/>
        <v>3460000</v>
      </c>
      <c r="N561" s="121">
        <v>3.46</v>
      </c>
      <c r="O561" s="120" t="str">
        <f t="shared" si="109"/>
        <v>6930000</v>
      </c>
      <c r="P561" s="122">
        <v>6.93</v>
      </c>
      <c r="Q561" s="131">
        <v>0.6</v>
      </c>
      <c r="R561" s="28" t="str">
        <f t="shared" si="110"/>
        <v>600000</v>
      </c>
      <c r="S561" s="123" t="str">
        <f t="shared" si="111"/>
        <v>7,530,000</v>
      </c>
      <c r="T561" s="124" t="str">
        <f t="shared" si="123"/>
        <v>7.53</v>
      </c>
      <c r="U561" s="27" t="str">
        <f t="shared" si="5"/>
        <v>7.97%</v>
      </c>
      <c r="V561" s="125">
        <v>25.0</v>
      </c>
      <c r="W561" s="126" t="str">
        <f t="shared" si="113"/>
        <v>30.12%</v>
      </c>
      <c r="X561" s="30" t="str">
        <f t="shared" si="7"/>
        <v>13.84%</v>
      </c>
      <c r="Y561" s="112"/>
      <c r="Z561" s="31"/>
      <c r="AA561" s="32" t="s">
        <v>1391</v>
      </c>
      <c r="AB561" s="17">
        <v>1.0</v>
      </c>
      <c r="AC561" s="33"/>
    </row>
    <row r="562">
      <c r="A562" s="116" t="s">
        <v>1392</v>
      </c>
      <c r="B562" s="44">
        <v>2011.0</v>
      </c>
      <c r="C562" s="44" t="s">
        <v>41</v>
      </c>
      <c r="D562" s="117">
        <v>56.0</v>
      </c>
      <c r="E562" s="117">
        <v>55.0</v>
      </c>
      <c r="F562" s="118" t="str">
        <f t="shared" si="100"/>
        <v>55.5</v>
      </c>
      <c r="G562" s="119">
        <v>65.0</v>
      </c>
      <c r="H562" s="105">
        <v>68.0</v>
      </c>
      <c r="I562" s="120" t="str">
        <f t="shared" si="101"/>
        <v>-3</v>
      </c>
      <c r="J562" s="120" t="str">
        <f t="shared" si="102"/>
        <v>66.5</v>
      </c>
      <c r="K562" s="120" t="str">
        <f t="shared" si="103"/>
        <v>-11</v>
      </c>
      <c r="L562" s="104" t="s">
        <v>1393</v>
      </c>
      <c r="M562" s="120" t="str">
        <f t="shared" si="108"/>
        <v>3510000</v>
      </c>
      <c r="N562" s="121">
        <v>3.51</v>
      </c>
      <c r="O562" s="120" t="str">
        <f t="shared" si="109"/>
        <v>11540000</v>
      </c>
      <c r="P562" s="122">
        <v>11.54</v>
      </c>
      <c r="Q562" s="119">
        <v>3.94</v>
      </c>
      <c r="R562" s="28" t="str">
        <f t="shared" si="110"/>
        <v>3940000</v>
      </c>
      <c r="S562" s="123" t="str">
        <f t="shared" si="111"/>
        <v>15,480,000</v>
      </c>
      <c r="T562" s="124" t="str">
        <f t="shared" si="123"/>
        <v>15.48</v>
      </c>
      <c r="U562" s="27" t="str">
        <f t="shared" si="5"/>
        <v>25.45%</v>
      </c>
      <c r="V562" s="125">
        <v>25.0</v>
      </c>
      <c r="W562" s="126" t="str">
        <f t="shared" si="113"/>
        <v>61.92%</v>
      </c>
      <c r="X562" s="30" t="str">
        <f t="shared" si="7"/>
        <v>14.04%</v>
      </c>
      <c r="Y562" s="112"/>
      <c r="Z562" s="31"/>
      <c r="AA562" s="32" t="s">
        <v>1394</v>
      </c>
      <c r="AB562" s="17">
        <v>1.0</v>
      </c>
      <c r="AC562" s="33"/>
    </row>
    <row r="563">
      <c r="A563" s="116" t="s">
        <v>1395</v>
      </c>
      <c r="B563" s="44">
        <v>2011.0</v>
      </c>
      <c r="C563" s="44" t="s">
        <v>41</v>
      </c>
      <c r="D563" s="117">
        <v>22.0</v>
      </c>
      <c r="E563" s="117">
        <v>39.0</v>
      </c>
      <c r="F563" s="118" t="str">
        <f t="shared" si="100"/>
        <v>30.5</v>
      </c>
      <c r="G563" s="119">
        <v>43.0</v>
      </c>
      <c r="H563" s="105">
        <v>52.0</v>
      </c>
      <c r="I563" s="120" t="str">
        <f t="shared" si="101"/>
        <v>-9</v>
      </c>
      <c r="J563" s="120" t="str">
        <f t="shared" si="102"/>
        <v>47.5</v>
      </c>
      <c r="K563" s="120" t="str">
        <f t="shared" si="103"/>
        <v>-17</v>
      </c>
      <c r="L563" s="104" t="s">
        <v>117</v>
      </c>
      <c r="M563" s="120" t="str">
        <f t="shared" si="108"/>
        <v>9850000</v>
      </c>
      <c r="N563" s="121">
        <v>9.85</v>
      </c>
      <c r="O563" s="120" t="str">
        <f t="shared" si="109"/>
        <v>30441000</v>
      </c>
      <c r="P563" s="122">
        <v>30.441</v>
      </c>
      <c r="Q563" s="119">
        <v>4.5</v>
      </c>
      <c r="R563" s="28" t="str">
        <f t="shared" si="110"/>
        <v>4500000</v>
      </c>
      <c r="S563" s="123" t="str">
        <f t="shared" si="111"/>
        <v>34,941,000</v>
      </c>
      <c r="T563" s="124" t="str">
        <f>sum(P563:Q563)</f>
        <v>34.94</v>
      </c>
      <c r="U563" s="27" t="str">
        <f t="shared" si="5"/>
        <v>12.88%</v>
      </c>
      <c r="V563" s="125">
        <v>25.0</v>
      </c>
      <c r="W563" s="126" t="str">
        <f t="shared" si="113"/>
        <v>139.76%</v>
      </c>
      <c r="X563" s="30" t="str">
        <f t="shared" si="7"/>
        <v>39.40%</v>
      </c>
      <c r="Y563" s="112"/>
      <c r="Z563" s="31"/>
      <c r="AA563" s="32" t="s">
        <v>1396</v>
      </c>
      <c r="AB563" s="17">
        <v>1.0</v>
      </c>
      <c r="AC563" s="33"/>
    </row>
    <row r="564">
      <c r="A564" s="116" t="s">
        <v>1397</v>
      </c>
      <c r="B564" s="44">
        <v>2011.0</v>
      </c>
      <c r="C564" s="44" t="s">
        <v>41</v>
      </c>
      <c r="D564" s="117">
        <v>83.0</v>
      </c>
      <c r="E564" s="117">
        <v>71.0</v>
      </c>
      <c r="F564" s="118" t="str">
        <f t="shared" si="100"/>
        <v>77</v>
      </c>
      <c r="G564" s="119">
        <v>93.0</v>
      </c>
      <c r="H564" s="105">
        <v>84.0</v>
      </c>
      <c r="I564" s="120" t="str">
        <f t="shared" si="101"/>
        <v>9</v>
      </c>
      <c r="J564" s="120" t="str">
        <f t="shared" si="102"/>
        <v>88.5</v>
      </c>
      <c r="K564" s="120" t="str">
        <f t="shared" si="103"/>
        <v>-11.5</v>
      </c>
      <c r="L564" s="104" t="s">
        <v>1398</v>
      </c>
      <c r="M564" s="120" t="str">
        <f t="shared" si="108"/>
        <v>5240000</v>
      </c>
      <c r="N564" s="121">
        <v>5.24</v>
      </c>
      <c r="O564" s="120" t="str">
        <f t="shared" si="109"/>
        <v>13660000</v>
      </c>
      <c r="P564" s="122">
        <v>13.66</v>
      </c>
      <c r="Q564" s="119">
        <v>9.4</v>
      </c>
      <c r="R564" s="28" t="str">
        <f t="shared" si="110"/>
        <v>9400000</v>
      </c>
      <c r="S564" s="123" t="str">
        <f t="shared" si="111"/>
        <v>23,060,000</v>
      </c>
      <c r="T564" s="124" t="str">
        <f t="shared" ref="T564:T566" si="124">SUM(P564:Q564)</f>
        <v>23.06</v>
      </c>
      <c r="U564" s="27" t="str">
        <f t="shared" si="5"/>
        <v>40.76%</v>
      </c>
      <c r="V564" s="125">
        <v>25.0</v>
      </c>
      <c r="W564" s="126" t="str">
        <f t="shared" si="113"/>
        <v>92.24%</v>
      </c>
      <c r="X564" s="30" t="str">
        <f t="shared" si="7"/>
        <v>20.96%</v>
      </c>
      <c r="Y564" s="112"/>
      <c r="Z564" s="31"/>
      <c r="AA564" s="32" t="s">
        <v>1399</v>
      </c>
      <c r="AB564" s="17">
        <v>1.0</v>
      </c>
      <c r="AC564" s="33"/>
    </row>
    <row r="565">
      <c r="A565" s="116" t="s">
        <v>1400</v>
      </c>
      <c r="B565" s="44">
        <v>2011.0</v>
      </c>
      <c r="C565" s="44" t="s">
        <v>86</v>
      </c>
      <c r="D565" s="117">
        <v>59.0</v>
      </c>
      <c r="E565" s="117">
        <v>56.0</v>
      </c>
      <c r="F565" s="118" t="str">
        <f t="shared" si="100"/>
        <v>57.5</v>
      </c>
      <c r="G565" s="119">
        <v>37.0</v>
      </c>
      <c r="H565" s="105">
        <v>54.0</v>
      </c>
      <c r="I565" s="120" t="str">
        <f t="shared" si="101"/>
        <v>-17</v>
      </c>
      <c r="J565" s="120" t="str">
        <f t="shared" si="102"/>
        <v>45.5</v>
      </c>
      <c r="K565" s="120" t="str">
        <f t="shared" si="103"/>
        <v>12</v>
      </c>
      <c r="L565" s="104" t="s">
        <v>1401</v>
      </c>
      <c r="M565" s="120" t="str">
        <f t="shared" si="108"/>
        <v>8530000</v>
      </c>
      <c r="N565" s="121">
        <v>8.53</v>
      </c>
      <c r="O565" s="120" t="str">
        <f t="shared" si="109"/>
        <v>24050000</v>
      </c>
      <c r="P565" s="122">
        <v>24.05</v>
      </c>
      <c r="Q565" s="119">
        <v>12.95</v>
      </c>
      <c r="R565" s="28" t="str">
        <f t="shared" si="110"/>
        <v>12950000</v>
      </c>
      <c r="S565" s="123" t="str">
        <f t="shared" si="111"/>
        <v>37,000,000</v>
      </c>
      <c r="T565" s="124" t="str">
        <f t="shared" si="124"/>
        <v>37.00</v>
      </c>
      <c r="U565" s="27" t="str">
        <f t="shared" si="5"/>
        <v>35.00%</v>
      </c>
      <c r="V565" s="125">
        <v>25.0</v>
      </c>
      <c r="W565" s="126" t="str">
        <f t="shared" si="113"/>
        <v>148.00%</v>
      </c>
      <c r="X565" s="30" t="str">
        <f t="shared" si="7"/>
        <v>34.12%</v>
      </c>
      <c r="Y565" s="112"/>
      <c r="Z565" s="31"/>
      <c r="AA565" s="32" t="s">
        <v>1402</v>
      </c>
      <c r="AB565" s="17">
        <v>1.0</v>
      </c>
      <c r="AC565" s="33"/>
    </row>
    <row r="566">
      <c r="A566" s="116" t="s">
        <v>1403</v>
      </c>
      <c r="B566" s="44">
        <v>2011.0</v>
      </c>
      <c r="C566" s="44" t="s">
        <v>86</v>
      </c>
      <c r="D566" s="117">
        <v>71.0</v>
      </c>
      <c r="E566" s="117">
        <v>58.0</v>
      </c>
      <c r="F566" s="118" t="str">
        <f t="shared" si="100"/>
        <v>64.5</v>
      </c>
      <c r="G566" s="119">
        <v>71.0</v>
      </c>
      <c r="H566" s="105">
        <v>58.0</v>
      </c>
      <c r="I566" s="120" t="str">
        <f t="shared" si="101"/>
        <v>13</v>
      </c>
      <c r="J566" s="120" t="str">
        <f t="shared" si="102"/>
        <v>64.5</v>
      </c>
      <c r="K566" s="120" t="str">
        <f t="shared" si="103"/>
        <v>0</v>
      </c>
      <c r="L566" s="104" t="s">
        <v>1116</v>
      </c>
      <c r="M566" s="120" t="str">
        <f t="shared" si="108"/>
        <v>15560000</v>
      </c>
      <c r="N566" s="121">
        <v>15.56</v>
      </c>
      <c r="O566" s="120" t="str">
        <f t="shared" si="109"/>
        <v>51800000</v>
      </c>
      <c r="P566" s="122">
        <v>51.8</v>
      </c>
      <c r="Q566" s="119">
        <v>11.74</v>
      </c>
      <c r="R566" s="28" t="str">
        <f t="shared" si="110"/>
        <v>11740000</v>
      </c>
      <c r="S566" s="123" t="str">
        <f t="shared" si="111"/>
        <v>63,540,000</v>
      </c>
      <c r="T566" s="124" t="str">
        <f t="shared" si="124"/>
        <v>63.54</v>
      </c>
      <c r="U566" s="27" t="str">
        <f t="shared" si="5"/>
        <v>18.48%</v>
      </c>
      <c r="V566" s="125">
        <v>24.0</v>
      </c>
      <c r="W566" s="126" t="str">
        <f t="shared" si="113"/>
        <v>264.75%</v>
      </c>
      <c r="X566" s="30" t="str">
        <f t="shared" si="7"/>
        <v>64.83%</v>
      </c>
      <c r="Y566" s="112"/>
      <c r="Z566" s="31"/>
      <c r="AA566" s="32" t="s">
        <v>1404</v>
      </c>
      <c r="AB566" s="17">
        <v>1.0</v>
      </c>
      <c r="AC566" s="33"/>
    </row>
    <row r="567">
      <c r="A567" s="116" t="s">
        <v>1405</v>
      </c>
      <c r="B567" s="44">
        <v>2011.0</v>
      </c>
      <c r="C567" s="44" t="s">
        <v>29</v>
      </c>
      <c r="D567" s="117">
        <v>83.0</v>
      </c>
      <c r="E567" s="117">
        <v>85.0</v>
      </c>
      <c r="F567" s="118" t="str">
        <f t="shared" si="100"/>
        <v>84</v>
      </c>
      <c r="G567" s="119">
        <v>68.0</v>
      </c>
      <c r="H567" s="105">
        <v>65.0</v>
      </c>
      <c r="I567" s="120" t="str">
        <f t="shared" si="101"/>
        <v>3</v>
      </c>
      <c r="J567" s="120" t="str">
        <f t="shared" si="102"/>
        <v>66.5</v>
      </c>
      <c r="K567" s="120" t="str">
        <f t="shared" si="103"/>
        <v>17.5</v>
      </c>
      <c r="L567" s="104" t="s">
        <v>1287</v>
      </c>
      <c r="M567" s="120" t="str">
        <f t="shared" si="108"/>
        <v>5470000</v>
      </c>
      <c r="N567" s="121">
        <v>5.47</v>
      </c>
      <c r="O567" s="120" t="str">
        <f t="shared" si="109"/>
        <v>24149000</v>
      </c>
      <c r="P567" s="122">
        <v>24.149</v>
      </c>
      <c r="Q567" s="119">
        <v>56.481</v>
      </c>
      <c r="R567" s="28" t="str">
        <f t="shared" si="110"/>
        <v>56481000</v>
      </c>
      <c r="S567" s="123" t="str">
        <f t="shared" si="111"/>
        <v>80,630,000</v>
      </c>
      <c r="T567" s="124" t="str">
        <f>sum(P567:Q567)</f>
        <v>80.63</v>
      </c>
      <c r="U567" s="27" t="str">
        <f t="shared" si="5"/>
        <v>70.05%</v>
      </c>
      <c r="V567" s="125">
        <v>21.0</v>
      </c>
      <c r="W567" s="126" t="str">
        <f t="shared" si="113"/>
        <v>383.95%</v>
      </c>
      <c r="X567" s="30" t="str">
        <f t="shared" si="7"/>
        <v>26.05%</v>
      </c>
      <c r="Y567" s="112"/>
      <c r="Z567" s="31"/>
      <c r="AA567" s="32" t="s">
        <v>1406</v>
      </c>
      <c r="AB567" s="17">
        <v>1.0</v>
      </c>
      <c r="AC567" s="33"/>
    </row>
    <row r="568">
      <c r="A568" s="116" t="s">
        <v>1407</v>
      </c>
      <c r="B568" s="44">
        <v>2011.0</v>
      </c>
      <c r="C568" s="44" t="s">
        <v>41</v>
      </c>
      <c r="D568" s="117">
        <v>62.0</v>
      </c>
      <c r="E568" s="117">
        <v>60.0</v>
      </c>
      <c r="F568" s="118" t="str">
        <f t="shared" si="100"/>
        <v>61</v>
      </c>
      <c r="G568" s="119">
        <v>57.0</v>
      </c>
      <c r="H568" s="105">
        <v>64.0</v>
      </c>
      <c r="I568" s="120" t="str">
        <f t="shared" si="101"/>
        <v>-7</v>
      </c>
      <c r="J568" s="120" t="str">
        <f t="shared" si="102"/>
        <v>60.5</v>
      </c>
      <c r="K568" s="120" t="str">
        <f t="shared" si="103"/>
        <v>0.5</v>
      </c>
      <c r="L568" s="104" t="s">
        <v>89</v>
      </c>
      <c r="M568" s="120" t="str">
        <f t="shared" si="108"/>
        <v>110000</v>
      </c>
      <c r="N568" s="121">
        <v>0.11</v>
      </c>
      <c r="O568" s="120" t="str">
        <f t="shared" si="109"/>
        <v>970000</v>
      </c>
      <c r="P568" s="122">
        <v>0.97</v>
      </c>
      <c r="Q568" s="119">
        <v>5.4</v>
      </c>
      <c r="R568" s="28" t="str">
        <f t="shared" si="110"/>
        <v>5400000</v>
      </c>
      <c r="S568" s="123" t="str">
        <f t="shared" si="111"/>
        <v>6,370,000</v>
      </c>
      <c r="T568" s="124" t="str">
        <f t="shared" ref="T568:T587" si="125">SUM(P568:Q568)</f>
        <v>6.37</v>
      </c>
      <c r="U568" s="27" t="str">
        <f t="shared" si="5"/>
        <v>84.77%</v>
      </c>
      <c r="V568" s="125">
        <v>21.0</v>
      </c>
      <c r="W568" s="126" t="str">
        <f t="shared" si="113"/>
        <v>30.33%</v>
      </c>
      <c r="X568" s="30" t="str">
        <f t="shared" si="7"/>
        <v>0.52%</v>
      </c>
      <c r="Y568" s="112"/>
      <c r="Z568" s="31"/>
      <c r="AA568" s="32" t="s">
        <v>1408</v>
      </c>
      <c r="AB568" s="17">
        <v>1.0</v>
      </c>
      <c r="AC568" s="33"/>
    </row>
    <row r="569">
      <c r="A569" s="116" t="s">
        <v>1409</v>
      </c>
      <c r="B569" s="44">
        <v>2011.0</v>
      </c>
      <c r="C569" s="44" t="s">
        <v>37</v>
      </c>
      <c r="D569" s="117">
        <v>47.0</v>
      </c>
      <c r="E569" s="117">
        <v>51.0</v>
      </c>
      <c r="F569" s="118" t="str">
        <f t="shared" si="100"/>
        <v>49</v>
      </c>
      <c r="G569" s="119">
        <v>63.0</v>
      </c>
      <c r="H569" s="105">
        <v>72.0</v>
      </c>
      <c r="I569" s="120" t="str">
        <f t="shared" si="101"/>
        <v>-9</v>
      </c>
      <c r="J569" s="120" t="str">
        <f t="shared" si="102"/>
        <v>67.5</v>
      </c>
      <c r="K569" s="120" t="str">
        <f t="shared" si="103"/>
        <v>-18.5</v>
      </c>
      <c r="L569" s="104" t="s">
        <v>513</v>
      </c>
      <c r="M569" s="120" t="str">
        <f t="shared" si="108"/>
        <v>23750000</v>
      </c>
      <c r="N569" s="121">
        <v>23.75</v>
      </c>
      <c r="O569" s="120" t="str">
        <f t="shared" si="109"/>
        <v>52700000</v>
      </c>
      <c r="P569" s="122">
        <v>52.7</v>
      </c>
      <c r="Q569" s="119">
        <v>19.72</v>
      </c>
      <c r="R569" s="28" t="str">
        <f t="shared" si="110"/>
        <v>19720000</v>
      </c>
      <c r="S569" s="123" t="str">
        <f t="shared" si="111"/>
        <v>72,420,000</v>
      </c>
      <c r="T569" s="124" t="str">
        <f t="shared" si="125"/>
        <v>72.42</v>
      </c>
      <c r="U569" s="27" t="str">
        <f t="shared" si="5"/>
        <v>27.23%</v>
      </c>
      <c r="V569" s="125">
        <v>21.0</v>
      </c>
      <c r="W569" s="126" t="str">
        <f t="shared" si="113"/>
        <v>344.86%</v>
      </c>
      <c r="X569" s="30" t="str">
        <f t="shared" si="7"/>
        <v>113.10%</v>
      </c>
      <c r="Y569" s="112"/>
      <c r="Z569" s="31"/>
      <c r="AA569" s="32" t="s">
        <v>1410</v>
      </c>
      <c r="AB569" s="17">
        <v>1.0</v>
      </c>
      <c r="AC569" s="33"/>
    </row>
    <row r="570">
      <c r="A570" s="116" t="s">
        <v>1411</v>
      </c>
      <c r="B570" s="44">
        <v>2011.0</v>
      </c>
      <c r="C570" s="44" t="s">
        <v>29</v>
      </c>
      <c r="D570" s="117">
        <v>79.0</v>
      </c>
      <c r="E570" s="117">
        <v>76.0</v>
      </c>
      <c r="F570" s="118" t="str">
        <f t="shared" si="100"/>
        <v>77.5</v>
      </c>
      <c r="G570" s="119">
        <v>89.0</v>
      </c>
      <c r="H570" s="105">
        <v>62.0</v>
      </c>
      <c r="I570" s="120" t="str">
        <f t="shared" si="101"/>
        <v>27</v>
      </c>
      <c r="J570" s="120" t="str">
        <f t="shared" si="102"/>
        <v>75.5</v>
      </c>
      <c r="K570" s="120" t="str">
        <f t="shared" si="103"/>
        <v>2</v>
      </c>
      <c r="L570" s="104" t="s">
        <v>1412</v>
      </c>
      <c r="M570" s="120" t="str">
        <f t="shared" si="108"/>
        <v>170000</v>
      </c>
      <c r="N570" s="121">
        <v>0.17</v>
      </c>
      <c r="O570" s="120" t="str">
        <f t="shared" si="109"/>
        <v>5700000</v>
      </c>
      <c r="P570" s="122">
        <v>5.7</v>
      </c>
      <c r="Q570" s="119">
        <v>21.76</v>
      </c>
      <c r="R570" s="28" t="str">
        <f t="shared" si="110"/>
        <v>21760000</v>
      </c>
      <c r="S570" s="123" t="str">
        <f t="shared" si="111"/>
        <v>27,460,000</v>
      </c>
      <c r="T570" s="124" t="str">
        <f t="shared" si="125"/>
        <v>27.46</v>
      </c>
      <c r="U570" s="27" t="str">
        <f t="shared" si="5"/>
        <v>79.24%</v>
      </c>
      <c r="V570" s="125">
        <v>20.0</v>
      </c>
      <c r="W570" s="126" t="str">
        <f t="shared" si="113"/>
        <v>137.30%</v>
      </c>
      <c r="X570" s="30" t="str">
        <f t="shared" si="7"/>
        <v>0.85%</v>
      </c>
      <c r="Y570" s="112"/>
      <c r="Z570" s="31"/>
      <c r="AA570" s="32" t="s">
        <v>1413</v>
      </c>
      <c r="AB570" s="17">
        <v>1.0</v>
      </c>
      <c r="AC570" s="33"/>
    </row>
    <row r="571">
      <c r="A571" s="116" t="s">
        <v>1414</v>
      </c>
      <c r="B571" s="44">
        <v>2011.0</v>
      </c>
      <c r="C571" s="44" t="s">
        <v>29</v>
      </c>
      <c r="D571" s="117">
        <v>6.0</v>
      </c>
      <c r="E571" s="117">
        <v>31.0</v>
      </c>
      <c r="F571" s="118" t="str">
        <f t="shared" si="100"/>
        <v>18.5</v>
      </c>
      <c r="G571" s="119">
        <v>28.0</v>
      </c>
      <c r="H571" s="105">
        <v>55.0</v>
      </c>
      <c r="I571" s="120" t="str">
        <f t="shared" si="101"/>
        <v>-27</v>
      </c>
      <c r="J571" s="120" t="str">
        <f t="shared" si="102"/>
        <v>41.5</v>
      </c>
      <c r="K571" s="120" t="str">
        <f t="shared" si="103"/>
        <v>-23</v>
      </c>
      <c r="L571" s="104" t="s">
        <v>1415</v>
      </c>
      <c r="M571" s="120" t="str">
        <f t="shared" si="108"/>
        <v>750000</v>
      </c>
      <c r="N571" s="121">
        <v>0.75</v>
      </c>
      <c r="O571" s="120" t="str">
        <f t="shared" si="109"/>
        <v>1190000</v>
      </c>
      <c r="P571" s="122">
        <v>1.19</v>
      </c>
      <c r="Q571" s="119">
        <v>3.45</v>
      </c>
      <c r="R571" s="28" t="str">
        <f t="shared" si="110"/>
        <v>3450000</v>
      </c>
      <c r="S571" s="123" t="str">
        <f t="shared" si="111"/>
        <v>4,640,000</v>
      </c>
      <c r="T571" s="124" t="str">
        <f t="shared" si="125"/>
        <v>4.64</v>
      </c>
      <c r="U571" s="27" t="str">
        <f t="shared" si="5"/>
        <v>74.35%</v>
      </c>
      <c r="V571" s="125">
        <v>20.0</v>
      </c>
      <c r="W571" s="126" t="str">
        <f t="shared" si="113"/>
        <v>23.20%</v>
      </c>
      <c r="X571" s="30" t="str">
        <f t="shared" si="7"/>
        <v>3.75%</v>
      </c>
      <c r="Y571" s="112"/>
      <c r="Z571" s="31"/>
      <c r="AA571" s="32" t="s">
        <v>1416</v>
      </c>
      <c r="AB571" s="17">
        <v>1.0</v>
      </c>
      <c r="AC571" s="33"/>
    </row>
    <row r="572">
      <c r="A572" s="116" t="s">
        <v>1417</v>
      </c>
      <c r="B572" s="44">
        <v>2011.0</v>
      </c>
      <c r="C572" s="44" t="s">
        <v>29</v>
      </c>
      <c r="D572" s="117">
        <v>85.0</v>
      </c>
      <c r="E572" s="104">
        <v>76.0</v>
      </c>
      <c r="F572" s="118" t="str">
        <f t="shared" si="100"/>
        <v>80.5</v>
      </c>
      <c r="G572" s="105">
        <v>77.0</v>
      </c>
      <c r="H572" s="105">
        <v>71.0</v>
      </c>
      <c r="I572" s="120" t="str">
        <f t="shared" si="101"/>
        <v>6</v>
      </c>
      <c r="J572" s="120" t="str">
        <f t="shared" si="102"/>
        <v>74</v>
      </c>
      <c r="K572" s="120" t="str">
        <f t="shared" si="103"/>
        <v>6.5</v>
      </c>
      <c r="L572" s="104" t="s">
        <v>153</v>
      </c>
      <c r="M572" s="120" t="str">
        <f t="shared" si="108"/>
        <v>180000</v>
      </c>
      <c r="N572" s="121">
        <v>0.18</v>
      </c>
      <c r="O572" s="120" t="str">
        <f t="shared" si="109"/>
        <v>11240000</v>
      </c>
      <c r="P572" s="122">
        <v>11.24</v>
      </c>
      <c r="Q572" s="119">
        <v>23.47</v>
      </c>
      <c r="R572" s="28" t="str">
        <f t="shared" si="110"/>
        <v>23470000</v>
      </c>
      <c r="S572" s="123" t="str">
        <f t="shared" si="111"/>
        <v>34,710,000</v>
      </c>
      <c r="T572" s="124" t="str">
        <f t="shared" si="125"/>
        <v>34.71</v>
      </c>
      <c r="U572" s="27" t="str">
        <f t="shared" si="5"/>
        <v>67.62%</v>
      </c>
      <c r="V572" s="132">
        <v>20.0</v>
      </c>
      <c r="W572" s="29" t="str">
        <f t="shared" si="113"/>
        <v>173.55%</v>
      </c>
      <c r="X572" s="30" t="str">
        <f t="shared" si="7"/>
        <v>0.90%</v>
      </c>
      <c r="Y572" s="112"/>
      <c r="Z572" s="31"/>
      <c r="AA572" s="32" t="s">
        <v>1418</v>
      </c>
      <c r="AB572" s="17">
        <v>1.0</v>
      </c>
      <c r="AC572" s="33"/>
    </row>
    <row r="573">
      <c r="A573" s="116" t="s">
        <v>1419</v>
      </c>
      <c r="B573" s="44">
        <v>2011.0</v>
      </c>
      <c r="C573" s="44" t="s">
        <v>29</v>
      </c>
      <c r="D573" s="117">
        <v>24.0</v>
      </c>
      <c r="E573" s="117">
        <v>35.0</v>
      </c>
      <c r="F573" s="118" t="str">
        <f t="shared" si="100"/>
        <v>29.5</v>
      </c>
      <c r="G573" s="119">
        <v>50.0</v>
      </c>
      <c r="H573" s="105">
        <v>52.0</v>
      </c>
      <c r="I573" s="120" t="str">
        <f t="shared" si="101"/>
        <v>-2</v>
      </c>
      <c r="J573" s="120" t="str">
        <f t="shared" si="102"/>
        <v>51</v>
      </c>
      <c r="K573" s="120" t="str">
        <f t="shared" si="103"/>
        <v>-21.5</v>
      </c>
      <c r="L573" s="104" t="s">
        <v>493</v>
      </c>
      <c r="M573" s="120" t="str">
        <f t="shared" si="108"/>
        <v>5420000</v>
      </c>
      <c r="N573" s="121">
        <v>5.42</v>
      </c>
      <c r="O573" s="120" t="str">
        <f t="shared" si="109"/>
        <v>14010000</v>
      </c>
      <c r="P573" s="122">
        <v>14.01</v>
      </c>
      <c r="Q573" s="119">
        <v>16.42</v>
      </c>
      <c r="R573" s="28" t="str">
        <f t="shared" si="110"/>
        <v>16420000</v>
      </c>
      <c r="S573" s="123" t="str">
        <f t="shared" si="111"/>
        <v>30,430,000</v>
      </c>
      <c r="T573" s="124" t="str">
        <f t="shared" si="125"/>
        <v>30.43</v>
      </c>
      <c r="U573" s="27" t="str">
        <f t="shared" si="5"/>
        <v>53.96%</v>
      </c>
      <c r="V573" s="125">
        <v>20.0</v>
      </c>
      <c r="W573" s="126" t="str">
        <f t="shared" si="113"/>
        <v>152.15%</v>
      </c>
      <c r="X573" s="30" t="str">
        <f t="shared" si="7"/>
        <v>27.10%</v>
      </c>
      <c r="Y573" s="112"/>
      <c r="Z573" s="31"/>
      <c r="AA573" s="32" t="s">
        <v>1420</v>
      </c>
      <c r="AB573" s="17">
        <v>1.0</v>
      </c>
      <c r="AC573" s="33"/>
    </row>
    <row r="574">
      <c r="A574" s="116" t="s">
        <v>1421</v>
      </c>
      <c r="B574" s="44">
        <v>2011.0</v>
      </c>
      <c r="C574" s="44" t="s">
        <v>41</v>
      </c>
      <c r="D574" s="117">
        <v>44.0</v>
      </c>
      <c r="E574" s="117">
        <v>47.0</v>
      </c>
      <c r="F574" s="118" t="str">
        <f t="shared" si="100"/>
        <v>45.5</v>
      </c>
      <c r="G574" s="119">
        <v>38.0</v>
      </c>
      <c r="H574" s="105">
        <v>51.0</v>
      </c>
      <c r="I574" s="120" t="str">
        <f t="shared" si="101"/>
        <v>-13</v>
      </c>
      <c r="J574" s="120" t="str">
        <f t="shared" si="102"/>
        <v>44.5</v>
      </c>
      <c r="K574" s="120" t="str">
        <f t="shared" si="103"/>
        <v>1</v>
      </c>
      <c r="L574" s="104" t="s">
        <v>117</v>
      </c>
      <c r="M574" s="120" t="str">
        <f t="shared" si="108"/>
        <v>31600000</v>
      </c>
      <c r="N574" s="121">
        <v>31.6</v>
      </c>
      <c r="O574" s="120" t="str">
        <f t="shared" si="109"/>
        <v>100290000</v>
      </c>
      <c r="P574" s="122">
        <v>100.29</v>
      </c>
      <c r="Q574" s="119">
        <v>115.9</v>
      </c>
      <c r="R574" s="28" t="str">
        <f t="shared" si="110"/>
        <v>115900000</v>
      </c>
      <c r="S574" s="123" t="str">
        <f t="shared" si="111"/>
        <v>216,190,000</v>
      </c>
      <c r="T574" s="124" t="str">
        <f t="shared" si="125"/>
        <v>216.19</v>
      </c>
      <c r="U574" s="27" t="str">
        <f t="shared" si="5"/>
        <v>53.61%</v>
      </c>
      <c r="V574" s="125">
        <v>20.0</v>
      </c>
      <c r="W574" s="126" t="str">
        <f t="shared" si="113"/>
        <v>1080.95%</v>
      </c>
      <c r="X574" s="30" t="str">
        <f t="shared" si="7"/>
        <v>158.00%</v>
      </c>
      <c r="Y574" s="112"/>
      <c r="Z574" s="31"/>
      <c r="AA574" s="32" t="s">
        <v>1422</v>
      </c>
      <c r="AB574" s="17">
        <v>1.0</v>
      </c>
      <c r="AC574" s="33"/>
    </row>
    <row r="575">
      <c r="A575" s="116" t="s">
        <v>1423</v>
      </c>
      <c r="B575" s="44">
        <v>2011.0</v>
      </c>
      <c r="C575" s="44" t="s">
        <v>41</v>
      </c>
      <c r="D575" s="117">
        <v>38.0</v>
      </c>
      <c r="E575" s="117">
        <v>43.0</v>
      </c>
      <c r="F575" s="118" t="str">
        <f t="shared" si="100"/>
        <v>40.5</v>
      </c>
      <c r="G575" s="119">
        <v>50.0</v>
      </c>
      <c r="H575" s="105">
        <v>58.0</v>
      </c>
      <c r="I575" s="120" t="str">
        <f t="shared" si="101"/>
        <v>-8</v>
      </c>
      <c r="J575" s="120" t="str">
        <f t="shared" si="102"/>
        <v>54</v>
      </c>
      <c r="K575" s="120" t="str">
        <f t="shared" si="103"/>
        <v>-13.5</v>
      </c>
      <c r="L575" s="104" t="s">
        <v>1424</v>
      </c>
      <c r="M575" s="120" t="str">
        <f t="shared" si="108"/>
        <v>7450000</v>
      </c>
      <c r="N575" s="121">
        <v>7.45</v>
      </c>
      <c r="O575" s="120" t="str">
        <f t="shared" si="109"/>
        <v>23190000</v>
      </c>
      <c r="P575" s="122">
        <v>23.19</v>
      </c>
      <c r="Q575" s="119">
        <v>16.48</v>
      </c>
      <c r="R575" s="28" t="str">
        <f t="shared" si="110"/>
        <v>16480000</v>
      </c>
      <c r="S575" s="123" t="str">
        <f t="shared" si="111"/>
        <v>39,670,000</v>
      </c>
      <c r="T575" s="124" t="str">
        <f t="shared" si="125"/>
        <v>39.67</v>
      </c>
      <c r="U575" s="27" t="str">
        <f t="shared" si="5"/>
        <v>41.54%</v>
      </c>
      <c r="V575" s="125">
        <v>20.0</v>
      </c>
      <c r="W575" s="126" t="str">
        <f t="shared" si="113"/>
        <v>198.35%</v>
      </c>
      <c r="X575" s="30" t="str">
        <f t="shared" si="7"/>
        <v>37.25%</v>
      </c>
      <c r="Y575" s="112"/>
      <c r="Z575" s="31"/>
      <c r="AA575" s="32" t="s">
        <v>1425</v>
      </c>
      <c r="AB575" s="17">
        <v>1.0</v>
      </c>
      <c r="AC575" s="33"/>
    </row>
    <row r="576">
      <c r="A576" s="116" t="s">
        <v>1426</v>
      </c>
      <c r="B576" s="44">
        <v>2011.0</v>
      </c>
      <c r="C576" s="44" t="s">
        <v>86</v>
      </c>
      <c r="D576" s="117">
        <v>76.0</v>
      </c>
      <c r="E576" s="117">
        <v>65.0</v>
      </c>
      <c r="F576" s="118" t="str">
        <f t="shared" si="100"/>
        <v>70.5</v>
      </c>
      <c r="G576" s="119">
        <v>70.0</v>
      </c>
      <c r="H576" s="105">
        <v>66.0</v>
      </c>
      <c r="I576" s="120" t="str">
        <f t="shared" si="101"/>
        <v>4</v>
      </c>
      <c r="J576" s="120" t="str">
        <f t="shared" si="102"/>
        <v>68</v>
      </c>
      <c r="K576" s="120" t="str">
        <f t="shared" si="103"/>
        <v>2.5</v>
      </c>
      <c r="L576" s="104" t="s">
        <v>111</v>
      </c>
      <c r="M576" s="120" t="str">
        <f t="shared" si="108"/>
        <v>9910000</v>
      </c>
      <c r="N576" s="121">
        <v>9.91</v>
      </c>
      <c r="O576" s="120" t="str">
        <f t="shared" si="109"/>
        <v>31180000</v>
      </c>
      <c r="P576" s="122">
        <v>31.18</v>
      </c>
      <c r="Q576" s="119">
        <v>14.46</v>
      </c>
      <c r="R576" s="28" t="str">
        <f t="shared" si="110"/>
        <v>14460000</v>
      </c>
      <c r="S576" s="123" t="str">
        <f t="shared" si="111"/>
        <v>45,640,000</v>
      </c>
      <c r="T576" s="124" t="str">
        <f t="shared" si="125"/>
        <v>45.64</v>
      </c>
      <c r="U576" s="27" t="str">
        <f t="shared" si="5"/>
        <v>31.68%</v>
      </c>
      <c r="V576" s="125">
        <v>20.0</v>
      </c>
      <c r="W576" s="126" t="str">
        <f t="shared" si="113"/>
        <v>228.20%</v>
      </c>
      <c r="X576" s="30" t="str">
        <f t="shared" si="7"/>
        <v>49.55%</v>
      </c>
      <c r="Y576" s="112"/>
      <c r="Z576" s="31"/>
      <c r="AA576" s="32" t="s">
        <v>1427</v>
      </c>
      <c r="AB576" s="17">
        <v>1.0</v>
      </c>
      <c r="AC576" s="33"/>
    </row>
    <row r="577">
      <c r="A577" s="133" t="s">
        <v>1428</v>
      </c>
      <c r="B577" s="44">
        <v>2011.0</v>
      </c>
      <c r="C577" s="44" t="s">
        <v>37</v>
      </c>
      <c r="D577" s="117">
        <v>72.0</v>
      </c>
      <c r="E577" s="117">
        <v>61.0</v>
      </c>
      <c r="F577" s="118" t="str">
        <f t="shared" si="100"/>
        <v>66.5</v>
      </c>
      <c r="G577" s="119">
        <v>71.0</v>
      </c>
      <c r="H577" s="105">
        <v>66.0</v>
      </c>
      <c r="I577" s="120" t="str">
        <f t="shared" si="101"/>
        <v>5</v>
      </c>
      <c r="J577" s="120" t="str">
        <f t="shared" si="102"/>
        <v>68.5</v>
      </c>
      <c r="K577" s="120" t="str">
        <f t="shared" si="103"/>
        <v>-2</v>
      </c>
      <c r="L577" s="104" t="s">
        <v>117</v>
      </c>
      <c r="M577" s="120" t="str">
        <f t="shared" si="108"/>
        <v>12950000</v>
      </c>
      <c r="N577" s="121">
        <v>12.95</v>
      </c>
      <c r="O577" s="120" t="str">
        <f t="shared" si="109"/>
        <v>35060000</v>
      </c>
      <c r="P577" s="122">
        <v>35.06</v>
      </c>
      <c r="Q577" s="119">
        <v>0.33</v>
      </c>
      <c r="R577" s="28" t="str">
        <f t="shared" si="110"/>
        <v>330000</v>
      </c>
      <c r="S577" s="123" t="str">
        <f t="shared" si="111"/>
        <v>35,390,000</v>
      </c>
      <c r="T577" s="124" t="str">
        <f t="shared" si="125"/>
        <v>35.39</v>
      </c>
      <c r="U577" s="27" t="str">
        <f t="shared" si="5"/>
        <v>0.93%</v>
      </c>
      <c r="V577" s="125">
        <v>19.0</v>
      </c>
      <c r="W577" s="126" t="str">
        <f t="shared" si="113"/>
        <v>186.26%</v>
      </c>
      <c r="X577" s="30" t="str">
        <f t="shared" si="7"/>
        <v>68.16%</v>
      </c>
      <c r="Y577" s="112"/>
      <c r="Z577" s="31"/>
      <c r="AA577" s="32" t="s">
        <v>1429</v>
      </c>
      <c r="AB577" s="17">
        <v>1.0</v>
      </c>
      <c r="AC577" s="33"/>
    </row>
    <row r="578">
      <c r="A578" s="116" t="s">
        <v>1430</v>
      </c>
      <c r="B578" s="44">
        <v>2011.0</v>
      </c>
      <c r="C578" s="44" t="s">
        <v>29</v>
      </c>
      <c r="D578" s="117">
        <v>46.0</v>
      </c>
      <c r="E578" s="117">
        <v>53.0</v>
      </c>
      <c r="F578" s="118" t="str">
        <f t="shared" si="100"/>
        <v>49.5</v>
      </c>
      <c r="G578" s="119">
        <v>79.0</v>
      </c>
      <c r="H578" s="105">
        <v>71.0</v>
      </c>
      <c r="I578" s="120" t="str">
        <f t="shared" si="101"/>
        <v>8</v>
      </c>
      <c r="J578" s="120" t="str">
        <f t="shared" si="102"/>
        <v>75</v>
      </c>
      <c r="K578" s="120" t="str">
        <f t="shared" si="103"/>
        <v>-25.5</v>
      </c>
      <c r="L578" s="104" t="s">
        <v>1282</v>
      </c>
      <c r="M578" s="120" t="str">
        <f t="shared" si="108"/>
        <v>10600000</v>
      </c>
      <c r="N578" s="121">
        <v>10.6</v>
      </c>
      <c r="O578" s="120" t="str">
        <f t="shared" si="109"/>
        <v>43850000</v>
      </c>
      <c r="P578" s="122">
        <v>43.85</v>
      </c>
      <c r="Q578" s="119">
        <v>3.24</v>
      </c>
      <c r="R578" s="28" t="str">
        <f t="shared" si="110"/>
        <v>3240000</v>
      </c>
      <c r="S578" s="123" t="str">
        <f t="shared" si="111"/>
        <v>47,090,000</v>
      </c>
      <c r="T578" s="124" t="str">
        <f t="shared" si="125"/>
        <v>47.09</v>
      </c>
      <c r="U578" s="27" t="str">
        <f t="shared" si="5"/>
        <v>6.88%</v>
      </c>
      <c r="V578" s="125">
        <v>18.0</v>
      </c>
      <c r="W578" s="126" t="str">
        <f t="shared" si="113"/>
        <v>261.61%</v>
      </c>
      <c r="X578" s="30" t="str">
        <f t="shared" si="7"/>
        <v>58.89%</v>
      </c>
      <c r="Y578" s="112"/>
      <c r="Z578" s="31"/>
      <c r="AA578" s="32" t="s">
        <v>1431</v>
      </c>
      <c r="AB578" s="17">
        <v>1.0</v>
      </c>
      <c r="AC578" s="33"/>
    </row>
    <row r="579">
      <c r="A579" s="116" t="s">
        <v>1432</v>
      </c>
      <c r="B579" s="44">
        <v>2011.0</v>
      </c>
      <c r="C579" s="44" t="s">
        <v>29</v>
      </c>
      <c r="D579" s="117">
        <v>19.0</v>
      </c>
      <c r="E579" s="117">
        <v>40.0</v>
      </c>
      <c r="F579" s="118" t="str">
        <f t="shared" si="100"/>
        <v>29.5</v>
      </c>
      <c r="G579" s="119">
        <v>50.0</v>
      </c>
      <c r="H579" s="105">
        <v>54.0</v>
      </c>
      <c r="I579" s="120" t="str">
        <f t="shared" si="101"/>
        <v>-4</v>
      </c>
      <c r="J579" s="120" t="str">
        <f t="shared" si="102"/>
        <v>52</v>
      </c>
      <c r="K579" s="120" t="str">
        <f t="shared" si="103"/>
        <v>-22.5</v>
      </c>
      <c r="L579" s="104" t="s">
        <v>1433</v>
      </c>
      <c r="M579" s="120" t="str">
        <f t="shared" si="108"/>
        <v>9850000</v>
      </c>
      <c r="N579" s="121">
        <v>9.85</v>
      </c>
      <c r="O579" s="120" t="str">
        <f t="shared" si="109"/>
        <v>27870000</v>
      </c>
      <c r="P579" s="122">
        <v>27.87</v>
      </c>
      <c r="Q579" s="119">
        <v>15.3</v>
      </c>
      <c r="R579" s="28" t="str">
        <f t="shared" si="110"/>
        <v>15300000</v>
      </c>
      <c r="S579" s="123" t="str">
        <f t="shared" si="111"/>
        <v>43,170,000</v>
      </c>
      <c r="T579" s="124" t="str">
        <f t="shared" si="125"/>
        <v>43.17</v>
      </c>
      <c r="U579" s="27" t="str">
        <f t="shared" si="5"/>
        <v>35.44%</v>
      </c>
      <c r="V579" s="125">
        <v>17.0</v>
      </c>
      <c r="W579" s="126" t="str">
        <f t="shared" si="113"/>
        <v>253.94%</v>
      </c>
      <c r="X579" s="30" t="str">
        <f t="shared" si="7"/>
        <v>57.94%</v>
      </c>
      <c r="Y579" s="112"/>
      <c r="Z579" s="31"/>
      <c r="AA579" s="32" t="s">
        <v>1434</v>
      </c>
      <c r="AB579" s="17">
        <v>1.0</v>
      </c>
      <c r="AC579" s="33"/>
    </row>
    <row r="580">
      <c r="A580" s="116" t="s">
        <v>1435</v>
      </c>
      <c r="B580" s="44">
        <v>2011.0</v>
      </c>
      <c r="C580" s="44" t="s">
        <v>41</v>
      </c>
      <c r="D580" s="117">
        <v>4.0</v>
      </c>
      <c r="E580" s="117">
        <v>23.0</v>
      </c>
      <c r="F580" s="118" t="str">
        <f t="shared" si="100"/>
        <v>13.5</v>
      </c>
      <c r="G580" s="119">
        <v>29.0</v>
      </c>
      <c r="H580" s="105">
        <v>39.0</v>
      </c>
      <c r="I580" s="120" t="str">
        <f t="shared" si="101"/>
        <v>-10</v>
      </c>
      <c r="J580" s="120" t="str">
        <f t="shared" si="102"/>
        <v>34</v>
      </c>
      <c r="K580" s="120" t="str">
        <f t="shared" si="103"/>
        <v>-20.5</v>
      </c>
      <c r="L580" s="104" t="s">
        <v>1118</v>
      </c>
      <c r="M580" s="120" t="str">
        <f t="shared" si="108"/>
        <v>15000000</v>
      </c>
      <c r="N580" s="121">
        <v>15.0</v>
      </c>
      <c r="O580" s="120" t="str">
        <f t="shared" si="109"/>
        <v>37300000</v>
      </c>
      <c r="P580" s="122">
        <v>37.3</v>
      </c>
      <c r="Q580" s="119">
        <v>3.19</v>
      </c>
      <c r="R580" s="28" t="str">
        <f t="shared" si="110"/>
        <v>3190000</v>
      </c>
      <c r="S580" s="123" t="str">
        <f t="shared" si="111"/>
        <v>40,490,000</v>
      </c>
      <c r="T580" s="124" t="str">
        <f t="shared" si="125"/>
        <v>40.49</v>
      </c>
      <c r="U580" s="27" t="str">
        <f t="shared" si="5"/>
        <v>7.88%</v>
      </c>
      <c r="V580" s="125">
        <v>16.0</v>
      </c>
      <c r="W580" s="126" t="str">
        <f t="shared" si="113"/>
        <v>253.06%</v>
      </c>
      <c r="X580" s="30" t="str">
        <f t="shared" si="7"/>
        <v>93.75%</v>
      </c>
      <c r="Y580" s="112"/>
      <c r="Z580" s="31"/>
      <c r="AA580" s="32" t="s">
        <v>1436</v>
      </c>
      <c r="AB580" s="17">
        <v>1.0</v>
      </c>
      <c r="AC580" s="33"/>
    </row>
    <row r="581">
      <c r="A581" s="116" t="s">
        <v>1437</v>
      </c>
      <c r="B581" s="44">
        <v>2011.0</v>
      </c>
      <c r="C581" s="44" t="s">
        <v>29</v>
      </c>
      <c r="D581" s="117">
        <v>93.0</v>
      </c>
      <c r="E581" s="117">
        <v>78.0</v>
      </c>
      <c r="F581" s="118" t="str">
        <f t="shared" si="100"/>
        <v>85.5</v>
      </c>
      <c r="G581" s="119">
        <v>79.0</v>
      </c>
      <c r="H581" s="105">
        <v>77.0</v>
      </c>
      <c r="I581" s="120" t="str">
        <f t="shared" si="101"/>
        <v>2</v>
      </c>
      <c r="J581" s="120" t="str">
        <f t="shared" si="102"/>
        <v>78</v>
      </c>
      <c r="K581" s="120" t="str">
        <f t="shared" si="103"/>
        <v>7.5</v>
      </c>
      <c r="L581" s="104" t="s">
        <v>1438</v>
      </c>
      <c r="M581" s="120" t="str">
        <f t="shared" si="108"/>
        <v>11340000</v>
      </c>
      <c r="N581" s="121">
        <v>11.34</v>
      </c>
      <c r="O581" s="120" t="str">
        <f t="shared" si="109"/>
        <v>35060000</v>
      </c>
      <c r="P581" s="122">
        <v>35.06</v>
      </c>
      <c r="Q581" s="119">
        <v>41.11</v>
      </c>
      <c r="R581" s="28" t="str">
        <f t="shared" si="110"/>
        <v>41110000</v>
      </c>
      <c r="S581" s="123" t="str">
        <f t="shared" si="111"/>
        <v>76,170,000</v>
      </c>
      <c r="T581" s="124" t="str">
        <f t="shared" si="125"/>
        <v>76.17</v>
      </c>
      <c r="U581" s="27" t="str">
        <f t="shared" si="5"/>
        <v>53.97%</v>
      </c>
      <c r="V581" s="125">
        <v>15.0</v>
      </c>
      <c r="W581" s="126" t="str">
        <f t="shared" si="113"/>
        <v>507.80%</v>
      </c>
      <c r="X581" s="30" t="str">
        <f t="shared" si="7"/>
        <v>75.60%</v>
      </c>
      <c r="Y581" s="112"/>
      <c r="Z581" s="31"/>
      <c r="AA581" s="32" t="s">
        <v>1439</v>
      </c>
      <c r="AB581" s="17">
        <v>1.0</v>
      </c>
      <c r="AC581" s="33"/>
    </row>
    <row r="582">
      <c r="A582" s="116" t="s">
        <v>1440</v>
      </c>
      <c r="B582" s="44">
        <v>2011.0</v>
      </c>
      <c r="C582" s="44" t="s">
        <v>29</v>
      </c>
      <c r="D582" s="117">
        <v>37.0</v>
      </c>
      <c r="E582" s="117">
        <v>48.0</v>
      </c>
      <c r="F582" s="118" t="str">
        <f t="shared" si="100"/>
        <v>42.5</v>
      </c>
      <c r="G582" s="119">
        <v>54.0</v>
      </c>
      <c r="H582" s="105">
        <v>55.0</v>
      </c>
      <c r="I582" s="120" t="str">
        <f t="shared" si="101"/>
        <v>-1</v>
      </c>
      <c r="J582" s="120" t="str">
        <f t="shared" si="102"/>
        <v>54.5</v>
      </c>
      <c r="K582" s="120" t="str">
        <f t="shared" si="103"/>
        <v>-12</v>
      </c>
      <c r="L582" s="44" t="s">
        <v>153</v>
      </c>
      <c r="M582" s="120" t="str">
        <f t="shared" si="108"/>
        <v>5080000</v>
      </c>
      <c r="N582" s="121">
        <v>5.08</v>
      </c>
      <c r="O582" s="120" t="str">
        <f t="shared" si="109"/>
        <v>13840000</v>
      </c>
      <c r="P582" s="122">
        <v>13.84</v>
      </c>
      <c r="Q582" s="119">
        <v>45.55</v>
      </c>
      <c r="R582" s="28" t="str">
        <f t="shared" si="110"/>
        <v>45550000</v>
      </c>
      <c r="S582" s="123" t="str">
        <f t="shared" si="111"/>
        <v>59,390,000</v>
      </c>
      <c r="T582" s="124" t="str">
        <f t="shared" si="125"/>
        <v>59.39</v>
      </c>
      <c r="U582" s="27" t="str">
        <f t="shared" si="5"/>
        <v>76.70%</v>
      </c>
      <c r="V582" s="125">
        <v>15.0</v>
      </c>
      <c r="W582" s="126" t="str">
        <f t="shared" si="113"/>
        <v>395.93%</v>
      </c>
      <c r="X582" s="30" t="str">
        <f t="shared" si="7"/>
        <v>33.87%</v>
      </c>
      <c r="Y582" s="112"/>
      <c r="Z582" s="31"/>
      <c r="AA582" s="32" t="s">
        <v>1441</v>
      </c>
      <c r="AB582" s="17">
        <v>1.0</v>
      </c>
      <c r="AC582" s="33"/>
    </row>
    <row r="583">
      <c r="A583" s="116" t="s">
        <v>1442</v>
      </c>
      <c r="B583" s="44">
        <v>2011.0</v>
      </c>
      <c r="C583" s="44" t="s">
        <v>41</v>
      </c>
      <c r="D583" s="117">
        <v>66.0</v>
      </c>
      <c r="E583" s="117">
        <v>69.0</v>
      </c>
      <c r="F583" s="118" t="str">
        <f t="shared" si="100"/>
        <v>67.5</v>
      </c>
      <c r="G583" s="119">
        <v>55.0</v>
      </c>
      <c r="H583" s="105">
        <v>64.0</v>
      </c>
      <c r="I583" s="120" t="str">
        <f t="shared" si="101"/>
        <v>-9</v>
      </c>
      <c r="J583" s="120" t="str">
        <f t="shared" si="102"/>
        <v>59.5</v>
      </c>
      <c r="K583" s="120" t="str">
        <f t="shared" si="103"/>
        <v>8</v>
      </c>
      <c r="L583" s="104" t="s">
        <v>89</v>
      </c>
      <c r="M583" s="120" t="str">
        <f t="shared" si="108"/>
        <v>640000</v>
      </c>
      <c r="N583" s="121">
        <v>0.64</v>
      </c>
      <c r="O583" s="120" t="str">
        <f t="shared" si="109"/>
        <v>4440000</v>
      </c>
      <c r="P583" s="122">
        <v>4.44</v>
      </c>
      <c r="Q583" s="119">
        <v>0.44</v>
      </c>
      <c r="R583" s="28" t="str">
        <f t="shared" si="110"/>
        <v>440000</v>
      </c>
      <c r="S583" s="123" t="str">
        <f t="shared" si="111"/>
        <v>4,880,000</v>
      </c>
      <c r="T583" s="124" t="str">
        <f t="shared" si="125"/>
        <v>4.88</v>
      </c>
      <c r="U583" s="27" t="str">
        <f t="shared" si="5"/>
        <v>9.02%</v>
      </c>
      <c r="V583" s="125">
        <v>15.0</v>
      </c>
      <c r="W583" s="126" t="str">
        <f t="shared" si="113"/>
        <v>32.53%</v>
      </c>
      <c r="X583" s="30" t="str">
        <f t="shared" si="7"/>
        <v>4.27%</v>
      </c>
      <c r="Y583" s="112"/>
      <c r="Z583" s="31"/>
      <c r="AA583" s="32" t="s">
        <v>1443</v>
      </c>
      <c r="AB583" s="17">
        <v>1.0</v>
      </c>
      <c r="AC583" s="33"/>
    </row>
    <row r="584">
      <c r="A584" s="116" t="s">
        <v>1444</v>
      </c>
      <c r="B584" s="44">
        <v>2011.0</v>
      </c>
      <c r="C584" s="44" t="s">
        <v>29</v>
      </c>
      <c r="D584" s="117">
        <v>85.0</v>
      </c>
      <c r="E584" s="117">
        <v>67.0</v>
      </c>
      <c r="F584" s="118" t="str">
        <f t="shared" si="100"/>
        <v>76</v>
      </c>
      <c r="G584" s="119">
        <v>76.0</v>
      </c>
      <c r="H584" s="105">
        <v>71.0</v>
      </c>
      <c r="I584" s="120" t="str">
        <f t="shared" si="101"/>
        <v>5</v>
      </c>
      <c r="J584" s="120" t="str">
        <f t="shared" si="102"/>
        <v>73.5</v>
      </c>
      <c r="K584" s="120" t="str">
        <f t="shared" si="103"/>
        <v>2.5</v>
      </c>
      <c r="L584" s="104" t="s">
        <v>89</v>
      </c>
      <c r="M584" s="120" t="str">
        <f t="shared" si="108"/>
        <v>10470000</v>
      </c>
      <c r="N584" s="121">
        <v>10.47</v>
      </c>
      <c r="O584" s="120" t="str">
        <f t="shared" si="109"/>
        <v>40960000</v>
      </c>
      <c r="P584" s="122">
        <v>40.96</v>
      </c>
      <c r="Q584" s="119">
        <v>35.03</v>
      </c>
      <c r="R584" s="28" t="str">
        <f t="shared" si="110"/>
        <v>35030000</v>
      </c>
      <c r="S584" s="123" t="str">
        <f t="shared" si="111"/>
        <v>75,990,000</v>
      </c>
      <c r="T584" s="124" t="str">
        <f t="shared" si="125"/>
        <v>75.99</v>
      </c>
      <c r="U584" s="27" t="str">
        <f t="shared" si="5"/>
        <v>46.10%</v>
      </c>
      <c r="V584" s="125">
        <v>12.5</v>
      </c>
      <c r="W584" s="126" t="str">
        <f t="shared" si="113"/>
        <v>607.92%</v>
      </c>
      <c r="X584" s="30" t="str">
        <f t="shared" si="7"/>
        <v>83.76%</v>
      </c>
      <c r="Y584" s="112"/>
      <c r="Z584" s="31"/>
      <c r="AA584" s="32" t="s">
        <v>1445</v>
      </c>
      <c r="AB584" s="17">
        <v>1.0</v>
      </c>
      <c r="AC584" s="33"/>
    </row>
    <row r="585">
      <c r="A585" s="116" t="s">
        <v>1446</v>
      </c>
      <c r="B585" s="44">
        <v>2011.0</v>
      </c>
      <c r="C585" s="44" t="s">
        <v>126</v>
      </c>
      <c r="D585" s="117">
        <v>83.0</v>
      </c>
      <c r="E585" s="117">
        <v>65.0</v>
      </c>
      <c r="F585" s="118" t="str">
        <f t="shared" si="100"/>
        <v>74</v>
      </c>
      <c r="G585" s="119">
        <v>84.0</v>
      </c>
      <c r="H585" s="105">
        <v>73.0</v>
      </c>
      <c r="I585" s="120" t="str">
        <f t="shared" si="101"/>
        <v>11</v>
      </c>
      <c r="J585" s="120" t="str">
        <f t="shared" si="102"/>
        <v>78.5</v>
      </c>
      <c r="K585" s="120" t="str">
        <f t="shared" si="103"/>
        <v>-4.5</v>
      </c>
      <c r="L585" s="104" t="s">
        <v>1447</v>
      </c>
      <c r="M585" s="120" t="str">
        <f t="shared" si="108"/>
        <v>1750000</v>
      </c>
      <c r="N585" s="121">
        <v>1.75</v>
      </c>
      <c r="O585" s="120" t="str">
        <f t="shared" si="109"/>
        <v>14600000</v>
      </c>
      <c r="P585" s="122">
        <v>14.6</v>
      </c>
      <c r="Q585" s="119">
        <v>20.46</v>
      </c>
      <c r="R585" s="28" t="str">
        <f t="shared" si="110"/>
        <v>20460000</v>
      </c>
      <c r="S585" s="123" t="str">
        <f t="shared" si="111"/>
        <v>35,060,000</v>
      </c>
      <c r="T585" s="124" t="str">
        <f t="shared" si="125"/>
        <v>35.06</v>
      </c>
      <c r="U585" s="27" t="str">
        <f t="shared" si="5"/>
        <v>58.36%</v>
      </c>
      <c r="V585" s="125">
        <v>10.0</v>
      </c>
      <c r="W585" s="126" t="str">
        <f t="shared" si="113"/>
        <v>350.60%</v>
      </c>
      <c r="X585" s="30" t="str">
        <f t="shared" si="7"/>
        <v>17.50%</v>
      </c>
      <c r="Y585" s="112"/>
      <c r="Z585" s="31"/>
      <c r="AA585" s="32" t="s">
        <v>1448</v>
      </c>
      <c r="AB585" s="17">
        <v>1.0</v>
      </c>
      <c r="AC585" s="33"/>
    </row>
    <row r="586">
      <c r="A586" s="116" t="s">
        <v>1449</v>
      </c>
      <c r="B586" s="44">
        <v>2011.0</v>
      </c>
      <c r="C586" s="44" t="s">
        <v>41</v>
      </c>
      <c r="D586" s="117">
        <v>86.0</v>
      </c>
      <c r="E586" s="117">
        <v>70.0</v>
      </c>
      <c r="F586" s="118" t="str">
        <f t="shared" si="100"/>
        <v>78</v>
      </c>
      <c r="G586" s="119">
        <v>61.0</v>
      </c>
      <c r="H586" s="105">
        <v>70.0</v>
      </c>
      <c r="I586" s="120" t="str">
        <f t="shared" si="101"/>
        <v>-9</v>
      </c>
      <c r="J586" s="120" t="str">
        <f t="shared" si="102"/>
        <v>65.5</v>
      </c>
      <c r="K586" s="120" t="str">
        <f t="shared" si="103"/>
        <v>12.5</v>
      </c>
      <c r="L586" s="104" t="s">
        <v>117</v>
      </c>
      <c r="M586" s="120" t="str">
        <f t="shared" si="108"/>
        <v>300000</v>
      </c>
      <c r="N586" s="121">
        <v>0.3</v>
      </c>
      <c r="O586" s="120" t="str">
        <f t="shared" si="109"/>
        <v>6860000</v>
      </c>
      <c r="P586" s="122">
        <v>6.86</v>
      </c>
      <c r="Q586" s="131">
        <v>0.0</v>
      </c>
      <c r="R586" s="28" t="str">
        <f t="shared" si="110"/>
        <v>0</v>
      </c>
      <c r="S586" s="123" t="str">
        <f t="shared" si="111"/>
        <v>6,860,000</v>
      </c>
      <c r="T586" s="124" t="str">
        <f t="shared" si="125"/>
        <v>6.86</v>
      </c>
      <c r="U586" s="27" t="str">
        <f t="shared" si="5"/>
        <v>0.00%</v>
      </c>
      <c r="V586" s="125">
        <v>10.0</v>
      </c>
      <c r="W586" s="126" t="str">
        <f t="shared" si="113"/>
        <v>68.60%</v>
      </c>
      <c r="X586" s="30" t="str">
        <f t="shared" si="7"/>
        <v>3.00%</v>
      </c>
      <c r="Y586" s="112"/>
      <c r="Z586" s="31"/>
      <c r="AA586" s="32" t="s">
        <v>1450</v>
      </c>
      <c r="AB586" s="17">
        <v>1.0</v>
      </c>
      <c r="AC586" s="33"/>
    </row>
    <row r="587">
      <c r="A587" s="116" t="s">
        <v>1451</v>
      </c>
      <c r="B587" s="44">
        <v>2011.0</v>
      </c>
      <c r="C587" s="44" t="s">
        <v>126</v>
      </c>
      <c r="D587" s="117">
        <v>93.0</v>
      </c>
      <c r="E587" s="117">
        <v>72.0</v>
      </c>
      <c r="F587" s="118" t="str">
        <f t="shared" si="100"/>
        <v>82.5</v>
      </c>
      <c r="G587" s="119">
        <v>93.0</v>
      </c>
      <c r="H587" s="105">
        <v>81.0</v>
      </c>
      <c r="I587" s="120" t="str">
        <f t="shared" si="101"/>
        <v>12</v>
      </c>
      <c r="J587" s="120" t="str">
        <f t="shared" si="102"/>
        <v>87</v>
      </c>
      <c r="K587" s="120" t="str">
        <f t="shared" si="103"/>
        <v>-4.5</v>
      </c>
      <c r="L587" s="104" t="s">
        <v>117</v>
      </c>
      <c r="M587" s="120" t="str">
        <f t="shared" si="108"/>
        <v>8640000</v>
      </c>
      <c r="N587" s="121">
        <v>8.64</v>
      </c>
      <c r="O587" s="120" t="str">
        <f t="shared" si="109"/>
        <v>35010000</v>
      </c>
      <c r="P587" s="122">
        <v>35.01</v>
      </c>
      <c r="Q587" s="119">
        <v>4.17</v>
      </c>
      <c r="R587" s="28" t="str">
        <f t="shared" si="110"/>
        <v>4170000</v>
      </c>
      <c r="S587" s="123" t="str">
        <f t="shared" si="111"/>
        <v>39,180,000</v>
      </c>
      <c r="T587" s="124" t="str">
        <f t="shared" si="125"/>
        <v>39.18</v>
      </c>
      <c r="U587" s="27" t="str">
        <f t="shared" si="5"/>
        <v>10.64%</v>
      </c>
      <c r="V587" s="125">
        <v>8.0</v>
      </c>
      <c r="W587" s="126" t="str">
        <f t="shared" si="113"/>
        <v>489.75%</v>
      </c>
      <c r="X587" s="30" t="str">
        <f t="shared" si="7"/>
        <v>108.00%</v>
      </c>
      <c r="Y587" s="112"/>
      <c r="Z587" s="31"/>
      <c r="AA587" s="32" t="s">
        <v>1452</v>
      </c>
      <c r="AB587" s="17">
        <v>1.0</v>
      </c>
      <c r="AC587" s="33"/>
    </row>
    <row r="588">
      <c r="A588" s="116" t="s">
        <v>1453</v>
      </c>
      <c r="B588" s="44">
        <v>2011.0</v>
      </c>
      <c r="C588" s="44" t="s">
        <v>41</v>
      </c>
      <c r="D588" s="117">
        <v>80.0</v>
      </c>
      <c r="E588" s="117">
        <v>72.0</v>
      </c>
      <c r="F588" s="118" t="str">
        <f t="shared" si="100"/>
        <v>76</v>
      </c>
      <c r="G588" s="119">
        <v>80.0</v>
      </c>
      <c r="H588" s="105">
        <v>79.0</v>
      </c>
      <c r="I588" s="120" t="str">
        <f t="shared" si="101"/>
        <v>1</v>
      </c>
      <c r="J588" s="120" t="str">
        <f t="shared" si="102"/>
        <v>79.5</v>
      </c>
      <c r="K588" s="120" t="str">
        <f t="shared" si="103"/>
        <v>-3.5</v>
      </c>
      <c r="L588" s="104" t="s">
        <v>89</v>
      </c>
      <c r="M588" s="120" t="str">
        <f t="shared" si="108"/>
        <v>340000</v>
      </c>
      <c r="N588" s="121">
        <v>0.34</v>
      </c>
      <c r="O588" s="120" t="str">
        <f t="shared" si="109"/>
        <v>3090000</v>
      </c>
      <c r="P588" s="122">
        <v>3.09</v>
      </c>
      <c r="Q588" s="119">
        <v>13.784</v>
      </c>
      <c r="R588" s="28" t="str">
        <f t="shared" si="110"/>
        <v>13784000</v>
      </c>
      <c r="S588" s="123" t="str">
        <f t="shared" si="111"/>
        <v>16,874,000</v>
      </c>
      <c r="T588" s="124" t="str">
        <f>sum(P588:Q588)</f>
        <v>16.87</v>
      </c>
      <c r="U588" s="27" t="str">
        <f t="shared" si="5"/>
        <v>81.69%</v>
      </c>
      <c r="V588" s="125">
        <v>6.5</v>
      </c>
      <c r="W588" s="126" t="str">
        <f t="shared" si="113"/>
        <v>259.60%</v>
      </c>
      <c r="X588" s="30" t="str">
        <f t="shared" si="7"/>
        <v>5.23%</v>
      </c>
      <c r="Y588" s="112"/>
      <c r="Z588" s="31"/>
      <c r="AA588" s="32" t="s">
        <v>1454</v>
      </c>
      <c r="AB588" s="17">
        <v>1.0</v>
      </c>
      <c r="AC588" s="33"/>
    </row>
    <row r="589">
      <c r="A589" s="116" t="s">
        <v>1455</v>
      </c>
      <c r="B589" s="44">
        <v>2011.0</v>
      </c>
      <c r="C589" s="44" t="s">
        <v>29</v>
      </c>
      <c r="D589" s="117">
        <v>74.0</v>
      </c>
      <c r="E589" s="117">
        <v>65.0</v>
      </c>
      <c r="F589" s="118" t="str">
        <f t="shared" si="100"/>
        <v>69.5</v>
      </c>
      <c r="G589" s="119">
        <v>53.0</v>
      </c>
      <c r="H589" s="105">
        <v>65.0</v>
      </c>
      <c r="I589" s="120" t="str">
        <f t="shared" si="101"/>
        <v>-12</v>
      </c>
      <c r="J589" s="120" t="str">
        <f t="shared" si="102"/>
        <v>59</v>
      </c>
      <c r="K589" s="120" t="str">
        <f t="shared" si="103"/>
        <v>10.5</v>
      </c>
      <c r="L589" s="104" t="s">
        <v>117</v>
      </c>
      <c r="M589" s="120" t="str">
        <f t="shared" si="108"/>
        <v>790000</v>
      </c>
      <c r="N589" s="121">
        <v>0.79</v>
      </c>
      <c r="O589" s="120" t="str">
        <f t="shared" si="109"/>
        <v>2710000</v>
      </c>
      <c r="P589" s="122">
        <v>2.71</v>
      </c>
      <c r="Q589" s="131">
        <v>0.1</v>
      </c>
      <c r="R589" s="28" t="str">
        <f t="shared" si="110"/>
        <v>100000</v>
      </c>
      <c r="S589" s="123" t="str">
        <f t="shared" si="111"/>
        <v>2,810,000</v>
      </c>
      <c r="T589" s="124" t="str">
        <f t="shared" ref="T589:T593" si="126">SUM(P589:Q589)</f>
        <v>2.81</v>
      </c>
      <c r="U589" s="27" t="str">
        <f t="shared" si="5"/>
        <v>3.56%</v>
      </c>
      <c r="V589" s="125">
        <v>5.0</v>
      </c>
      <c r="W589" s="126" t="str">
        <f t="shared" si="113"/>
        <v>56.20%</v>
      </c>
      <c r="X589" s="30" t="str">
        <f t="shared" si="7"/>
        <v>15.80%</v>
      </c>
      <c r="Y589" s="112"/>
      <c r="Z589" s="31"/>
      <c r="AA589" s="32" t="s">
        <v>1456</v>
      </c>
      <c r="AB589" s="17">
        <v>1.0</v>
      </c>
      <c r="AC589" s="33"/>
    </row>
    <row r="590">
      <c r="A590" s="116" t="s">
        <v>1457</v>
      </c>
      <c r="B590" s="44">
        <v>2011.0</v>
      </c>
      <c r="C590" s="44" t="s">
        <v>41</v>
      </c>
      <c r="D590" s="117">
        <v>23.0</v>
      </c>
      <c r="E590" s="117">
        <v>24.0</v>
      </c>
      <c r="F590" s="118" t="str">
        <f t="shared" si="100"/>
        <v>23.5</v>
      </c>
      <c r="G590" s="119">
        <v>31.0</v>
      </c>
      <c r="H590" s="105">
        <v>47.0</v>
      </c>
      <c r="I590" s="120" t="str">
        <f t="shared" si="101"/>
        <v>-16</v>
      </c>
      <c r="J590" s="120" t="str">
        <f t="shared" si="102"/>
        <v>39</v>
      </c>
      <c r="K590" s="120" t="str">
        <f t="shared" si="103"/>
        <v>-15.5</v>
      </c>
      <c r="L590" s="44" t="s">
        <v>1458</v>
      </c>
      <c r="M590" s="120" t="str">
        <f t="shared" si="108"/>
        <v>8700000</v>
      </c>
      <c r="N590" s="121">
        <v>8.7</v>
      </c>
      <c r="O590" s="120" t="str">
        <f t="shared" si="109"/>
        <v>17690000</v>
      </c>
      <c r="P590" s="122">
        <v>17.69</v>
      </c>
      <c r="Q590" s="119">
        <v>7.88</v>
      </c>
      <c r="R590" s="28" t="str">
        <f t="shared" si="110"/>
        <v>7880000</v>
      </c>
      <c r="S590" s="123" t="str">
        <f t="shared" si="111"/>
        <v>25,570,000</v>
      </c>
      <c r="T590" s="124" t="str">
        <f t="shared" si="126"/>
        <v>25.57</v>
      </c>
      <c r="U590" s="27" t="str">
        <f t="shared" si="5"/>
        <v>30.82%</v>
      </c>
      <c r="V590" s="125">
        <v>5.0</v>
      </c>
      <c r="W590" s="126" t="str">
        <f t="shared" si="113"/>
        <v>511.40%</v>
      </c>
      <c r="X590" s="30" t="str">
        <f t="shared" si="7"/>
        <v>174.00%</v>
      </c>
      <c r="Y590" s="112"/>
      <c r="Z590" s="31"/>
      <c r="AA590" s="32" t="s">
        <v>1459</v>
      </c>
      <c r="AB590" s="17">
        <v>1.0</v>
      </c>
      <c r="AC590" s="33"/>
    </row>
    <row r="591">
      <c r="A591" s="116" t="s">
        <v>1460</v>
      </c>
      <c r="B591" s="44">
        <v>2011.0</v>
      </c>
      <c r="C591" s="44" t="s">
        <v>41</v>
      </c>
      <c r="D591" s="117">
        <v>68.0</v>
      </c>
      <c r="E591" s="117">
        <v>60.0</v>
      </c>
      <c r="F591" s="118" t="str">
        <f t="shared" si="100"/>
        <v>64</v>
      </c>
      <c r="G591" s="119">
        <v>79.0</v>
      </c>
      <c r="H591" s="105">
        <v>65.0</v>
      </c>
      <c r="I591" s="120" t="str">
        <f t="shared" si="101"/>
        <v>14</v>
      </c>
      <c r="J591" s="120" t="str">
        <f t="shared" si="102"/>
        <v>72</v>
      </c>
      <c r="K591" s="120" t="str">
        <f t="shared" si="103"/>
        <v>-8</v>
      </c>
      <c r="L591" s="104" t="s">
        <v>117</v>
      </c>
      <c r="M591" s="120" t="str">
        <f t="shared" si="108"/>
        <v>7010000</v>
      </c>
      <c r="N591" s="121">
        <v>7.01</v>
      </c>
      <c r="O591" s="120" t="str">
        <f t="shared" si="109"/>
        <v>24820000</v>
      </c>
      <c r="P591" s="122">
        <v>24.82</v>
      </c>
      <c r="Q591" s="131">
        <v>1.0</v>
      </c>
      <c r="R591" s="28" t="str">
        <f t="shared" si="110"/>
        <v>1000000</v>
      </c>
      <c r="S591" s="123" t="str">
        <f t="shared" si="111"/>
        <v>25,820,000</v>
      </c>
      <c r="T591" s="124" t="str">
        <f t="shared" si="126"/>
        <v>25.82</v>
      </c>
      <c r="U591" s="27" t="str">
        <f t="shared" si="5"/>
        <v>3.87%</v>
      </c>
      <c r="V591" s="125">
        <v>5.0</v>
      </c>
      <c r="W591" s="126" t="str">
        <f t="shared" si="113"/>
        <v>516.40%</v>
      </c>
      <c r="X591" s="30" t="str">
        <f t="shared" si="7"/>
        <v>140.20%</v>
      </c>
      <c r="Y591" s="112"/>
      <c r="Z591" s="31"/>
      <c r="AA591" s="32" t="s">
        <v>1461</v>
      </c>
      <c r="AB591" s="17">
        <v>1.0</v>
      </c>
      <c r="AC591" s="33"/>
    </row>
    <row r="592">
      <c r="A592" s="116" t="s">
        <v>1462</v>
      </c>
      <c r="B592" s="44">
        <v>2011.0</v>
      </c>
      <c r="C592" s="44" t="s">
        <v>41</v>
      </c>
      <c r="D592" s="117">
        <v>92.0</v>
      </c>
      <c r="E592" s="117">
        <v>85.0</v>
      </c>
      <c r="F592" s="118" t="str">
        <f t="shared" si="100"/>
        <v>88.5</v>
      </c>
      <c r="G592" s="119">
        <v>85.0</v>
      </c>
      <c r="H592" s="105">
        <v>77.0</v>
      </c>
      <c r="I592" s="120" t="str">
        <f t="shared" si="101"/>
        <v>8</v>
      </c>
      <c r="J592" s="120" t="str">
        <f t="shared" si="102"/>
        <v>81</v>
      </c>
      <c r="K592" s="120" t="str">
        <f t="shared" si="103"/>
        <v>7.5</v>
      </c>
      <c r="L592" s="104" t="s">
        <v>111</v>
      </c>
      <c r="M592" s="120" t="str">
        <f t="shared" si="108"/>
        <v>50000</v>
      </c>
      <c r="N592" s="121">
        <v>0.05</v>
      </c>
      <c r="O592" s="120" t="str">
        <f t="shared" si="109"/>
        <v>1730000</v>
      </c>
      <c r="P592" s="122">
        <v>1.73</v>
      </c>
      <c r="Q592" s="119">
        <v>1.4</v>
      </c>
      <c r="R592" s="28" t="str">
        <f t="shared" si="110"/>
        <v>1400000</v>
      </c>
      <c r="S592" s="123" t="str">
        <f t="shared" si="111"/>
        <v>3,130,000</v>
      </c>
      <c r="T592" s="124" t="str">
        <f t="shared" si="126"/>
        <v>3.13</v>
      </c>
      <c r="U592" s="27" t="str">
        <f t="shared" si="5"/>
        <v>44.73%</v>
      </c>
      <c r="V592" s="125">
        <v>5.0</v>
      </c>
      <c r="W592" s="126" t="str">
        <f t="shared" si="113"/>
        <v>62.60%</v>
      </c>
      <c r="X592" s="30" t="str">
        <f t="shared" si="7"/>
        <v>1.00%</v>
      </c>
      <c r="Y592" s="112"/>
      <c r="Z592" s="31"/>
      <c r="AA592" s="32" t="s">
        <v>1463</v>
      </c>
      <c r="AB592" s="17">
        <v>1.0</v>
      </c>
      <c r="AC592" s="33"/>
    </row>
    <row r="593">
      <c r="A593" s="116" t="s">
        <v>1464</v>
      </c>
      <c r="B593" s="44">
        <v>2011.0</v>
      </c>
      <c r="C593" s="44" t="s">
        <v>37</v>
      </c>
      <c r="D593" s="117">
        <v>68.0</v>
      </c>
      <c r="E593" s="117">
        <v>59.0</v>
      </c>
      <c r="F593" s="118" t="str">
        <f t="shared" si="100"/>
        <v>63.5</v>
      </c>
      <c r="G593" s="119">
        <v>58.0</v>
      </c>
      <c r="H593" s="105">
        <v>60.0</v>
      </c>
      <c r="I593" s="120" t="str">
        <f t="shared" si="101"/>
        <v>-2</v>
      </c>
      <c r="J593" s="120" t="str">
        <f t="shared" si="102"/>
        <v>59</v>
      </c>
      <c r="K593" s="120" t="str">
        <f t="shared" si="103"/>
        <v>4.5</v>
      </c>
      <c r="L593" s="104" t="s">
        <v>135</v>
      </c>
      <c r="M593" s="120" t="str">
        <f t="shared" si="108"/>
        <v>52570000</v>
      </c>
      <c r="N593" s="121">
        <v>52.57</v>
      </c>
      <c r="O593" s="120" t="str">
        <f t="shared" si="109"/>
        <v>104030000</v>
      </c>
      <c r="P593" s="122">
        <v>104.03</v>
      </c>
      <c r="Q593" s="119">
        <v>103.01</v>
      </c>
      <c r="R593" s="28" t="str">
        <f t="shared" si="110"/>
        <v>103010000</v>
      </c>
      <c r="S593" s="123" t="str">
        <f t="shared" si="111"/>
        <v>207,040,000</v>
      </c>
      <c r="T593" s="124" t="str">
        <f t="shared" si="126"/>
        <v>207.04</v>
      </c>
      <c r="U593" s="27" t="str">
        <f t="shared" si="5"/>
        <v>49.75%</v>
      </c>
      <c r="V593" s="125">
        <v>5.0</v>
      </c>
      <c r="W593" s="126" t="str">
        <f t="shared" si="113"/>
        <v>4140.80%</v>
      </c>
      <c r="X593" s="30" t="str">
        <f t="shared" si="7"/>
        <v>1051.40%</v>
      </c>
      <c r="Y593" s="112"/>
      <c r="Z593" s="31"/>
      <c r="AA593" s="32" t="s">
        <v>1465</v>
      </c>
      <c r="AB593" s="17">
        <v>1.0</v>
      </c>
      <c r="AC593" s="33"/>
    </row>
    <row r="594">
      <c r="A594" s="116" t="s">
        <v>1466</v>
      </c>
      <c r="B594" s="44">
        <v>2011.0</v>
      </c>
      <c r="C594" s="44" t="s">
        <v>41</v>
      </c>
      <c r="D594" s="117">
        <v>57.0</v>
      </c>
      <c r="E594" s="117">
        <v>50.0</v>
      </c>
      <c r="F594" s="118" t="str">
        <f t="shared" si="100"/>
        <v>53.5</v>
      </c>
      <c r="G594" s="119">
        <v>59.0</v>
      </c>
      <c r="H594" s="105">
        <v>64.0</v>
      </c>
      <c r="I594" s="120" t="str">
        <f t="shared" si="101"/>
        <v>-5</v>
      </c>
      <c r="J594" s="120" t="str">
        <f t="shared" si="102"/>
        <v>61.5</v>
      </c>
      <c r="K594" s="120" t="str">
        <f t="shared" si="103"/>
        <v>-8</v>
      </c>
      <c r="L594" s="104" t="s">
        <v>1467</v>
      </c>
      <c r="M594" s="134">
        <v>204230.0</v>
      </c>
      <c r="N594" s="35" t="str">
        <f>M594/1000000</f>
        <v>0.20</v>
      </c>
      <c r="O594" s="120" t="str">
        <f t="shared" si="109"/>
        <v>1100000</v>
      </c>
      <c r="P594" s="122">
        <v>1.1</v>
      </c>
      <c r="Q594" s="36" t="str">
        <f>R594/1000000</f>
        <v>0.77</v>
      </c>
      <c r="R594" s="131">
        <v>769778.0</v>
      </c>
      <c r="S594" s="37" t="str">
        <f>SUM(O594+Q594)</f>
        <v>1,100,001</v>
      </c>
      <c r="T594" s="77" t="str">
        <f>S594/1000000</f>
        <v>1</v>
      </c>
      <c r="U594" s="27" t="str">
        <f t="shared" si="5"/>
        <v>69.98%</v>
      </c>
      <c r="V594" s="125">
        <v>4.0</v>
      </c>
      <c r="W594" s="126" t="str">
        <f t="shared" si="113"/>
        <v>27.50%</v>
      </c>
      <c r="X594" s="30" t="str">
        <f t="shared" si="7"/>
        <v>5.11%</v>
      </c>
      <c r="Y594" s="112"/>
      <c r="Z594" s="31"/>
      <c r="AA594" s="32" t="s">
        <v>1468</v>
      </c>
      <c r="AB594" s="17">
        <v>1.0</v>
      </c>
      <c r="AC594" s="33"/>
    </row>
    <row r="595">
      <c r="A595" s="116" t="s">
        <v>1469</v>
      </c>
      <c r="B595" s="44">
        <v>2011.0</v>
      </c>
      <c r="C595" s="44" t="s">
        <v>41</v>
      </c>
      <c r="D595" s="117">
        <v>86.0</v>
      </c>
      <c r="E595" s="117">
        <v>76.0</v>
      </c>
      <c r="F595" s="118" t="str">
        <f t="shared" si="100"/>
        <v>81</v>
      </c>
      <c r="G595" s="119">
        <v>73.0</v>
      </c>
      <c r="H595" s="105">
        <v>71.0</v>
      </c>
      <c r="I595" s="120" t="str">
        <f t="shared" si="101"/>
        <v>2</v>
      </c>
      <c r="J595" s="120" t="str">
        <f t="shared" si="102"/>
        <v>72</v>
      </c>
      <c r="K595" s="120" t="str">
        <f t="shared" si="103"/>
        <v>9</v>
      </c>
      <c r="L595" s="104" t="s">
        <v>111</v>
      </c>
      <c r="M595" s="120" t="str">
        <f t="shared" ref="M595:M1016" si="127">N595*1000000</f>
        <v>560000</v>
      </c>
      <c r="N595" s="121">
        <v>0.56</v>
      </c>
      <c r="O595" s="120" t="str">
        <f t="shared" si="109"/>
        <v>5350000</v>
      </c>
      <c r="P595" s="122">
        <v>5.35</v>
      </c>
      <c r="Q595" s="119">
        <v>14.15</v>
      </c>
      <c r="R595" s="28" t="str">
        <f t="shared" ref="R595:R1016" si="128">SUM(Q595*1000000)</f>
        <v>14150000</v>
      </c>
      <c r="S595" s="123" t="str">
        <f t="shared" ref="S595:S733" si="129">T595*1000000</f>
        <v>19,500,000</v>
      </c>
      <c r="T595" s="124" t="str">
        <f t="shared" ref="T595:T597" si="130">SUM(P595:Q595)</f>
        <v>19.50</v>
      </c>
      <c r="U595" s="27" t="str">
        <f t="shared" si="5"/>
        <v>72.56%</v>
      </c>
      <c r="V595" s="125">
        <v>3.5</v>
      </c>
      <c r="W595" s="126" t="str">
        <f t="shared" si="113"/>
        <v>557.14%</v>
      </c>
      <c r="X595" s="30" t="str">
        <f t="shared" si="7"/>
        <v>16.00%</v>
      </c>
      <c r="Y595" s="112"/>
      <c r="Z595" s="31"/>
      <c r="AA595" s="32" t="s">
        <v>1470</v>
      </c>
      <c r="AB595" s="17">
        <v>1.0</v>
      </c>
      <c r="AC595" s="33"/>
    </row>
    <row r="596">
      <c r="A596" s="116" t="s">
        <v>1471</v>
      </c>
      <c r="B596" s="44">
        <v>2011.0</v>
      </c>
      <c r="C596" s="44" t="s">
        <v>41</v>
      </c>
      <c r="D596" s="117">
        <v>67.0</v>
      </c>
      <c r="E596" s="117">
        <v>52.0</v>
      </c>
      <c r="F596" s="118" t="str">
        <f t="shared" si="100"/>
        <v>59.5</v>
      </c>
      <c r="G596" s="119">
        <v>65.0</v>
      </c>
      <c r="H596" s="105">
        <v>70.0</v>
      </c>
      <c r="I596" s="120" t="str">
        <f t="shared" si="101"/>
        <v>-5</v>
      </c>
      <c r="J596" s="120" t="str">
        <f t="shared" si="102"/>
        <v>67.5</v>
      </c>
      <c r="K596" s="120" t="str">
        <f t="shared" si="103"/>
        <v>-8</v>
      </c>
      <c r="L596" s="104" t="s">
        <v>1118</v>
      </c>
      <c r="M596" s="120" t="str">
        <f t="shared" si="127"/>
        <v>13270000</v>
      </c>
      <c r="N596" s="121">
        <v>13.27</v>
      </c>
      <c r="O596" s="120" t="str">
        <f t="shared" si="109"/>
        <v>54010000</v>
      </c>
      <c r="P596" s="122">
        <v>54.01</v>
      </c>
      <c r="Q596" s="119">
        <v>43.0</v>
      </c>
      <c r="R596" s="28" t="str">
        <f t="shared" si="128"/>
        <v>43000000</v>
      </c>
      <c r="S596" s="123" t="str">
        <f t="shared" si="129"/>
        <v>97,010,000</v>
      </c>
      <c r="T596" s="124" t="str">
        <f t="shared" si="130"/>
        <v>97.01</v>
      </c>
      <c r="U596" s="27" t="str">
        <f t="shared" si="5"/>
        <v>44.33%</v>
      </c>
      <c r="V596" s="125">
        <v>1.5</v>
      </c>
      <c r="W596" s="126" t="str">
        <f t="shared" si="113"/>
        <v>6467.33%</v>
      </c>
      <c r="X596" s="30" t="str">
        <f t="shared" si="7"/>
        <v>884.67%</v>
      </c>
      <c r="Y596" s="112"/>
      <c r="Z596" s="31"/>
      <c r="AA596" s="32" t="s">
        <v>267</v>
      </c>
      <c r="AB596" s="17">
        <v>1.0</v>
      </c>
      <c r="AC596" s="33"/>
    </row>
    <row r="597">
      <c r="A597" s="116" t="s">
        <v>1472</v>
      </c>
      <c r="B597" s="44">
        <v>2011.0</v>
      </c>
      <c r="C597" s="44" t="s">
        <v>41</v>
      </c>
      <c r="D597" s="117">
        <v>63.0</v>
      </c>
      <c r="E597" s="117">
        <v>66.0</v>
      </c>
      <c r="F597" s="118" t="str">
        <f t="shared" si="100"/>
        <v>64.5</v>
      </c>
      <c r="G597" s="119">
        <v>74.0</v>
      </c>
      <c r="H597" s="105">
        <v>72.0</v>
      </c>
      <c r="I597" s="120" t="str">
        <f t="shared" si="101"/>
        <v>2</v>
      </c>
      <c r="J597" s="120" t="str">
        <f t="shared" si="102"/>
        <v>73</v>
      </c>
      <c r="K597" s="120" t="str">
        <f t="shared" si="103"/>
        <v>-8.5</v>
      </c>
      <c r="L597" s="44" t="s">
        <v>1473</v>
      </c>
      <c r="M597" s="120" t="str">
        <f t="shared" si="127"/>
        <v>80000</v>
      </c>
      <c r="N597" s="121">
        <v>0.08</v>
      </c>
      <c r="O597" s="120" t="str">
        <f t="shared" si="109"/>
        <v>1320000</v>
      </c>
      <c r="P597" s="122">
        <v>1.32</v>
      </c>
      <c r="Q597" s="119">
        <v>0.45</v>
      </c>
      <c r="R597" s="28" t="str">
        <f t="shared" si="128"/>
        <v>450000</v>
      </c>
      <c r="S597" s="123" t="str">
        <f t="shared" si="129"/>
        <v>1,770,000</v>
      </c>
      <c r="T597" s="124" t="str">
        <f t="shared" si="130"/>
        <v>1.77</v>
      </c>
      <c r="U597" s="27" t="str">
        <f t="shared" si="5"/>
        <v>25.42%</v>
      </c>
      <c r="V597" s="125">
        <v>0.2</v>
      </c>
      <c r="W597" s="126" t="str">
        <f t="shared" si="113"/>
        <v>885.00%</v>
      </c>
      <c r="X597" s="30" t="str">
        <f t="shared" si="7"/>
        <v>40.00%</v>
      </c>
      <c r="Y597" s="112"/>
      <c r="Z597" s="31"/>
      <c r="AA597" s="32" t="s">
        <v>1474</v>
      </c>
      <c r="AB597" s="17">
        <v>1.0</v>
      </c>
      <c r="AC597" s="33"/>
    </row>
    <row r="598">
      <c r="A598" s="116" t="s">
        <v>1475</v>
      </c>
      <c r="B598" s="44">
        <v>2010.0</v>
      </c>
      <c r="C598" s="44" t="s">
        <v>37</v>
      </c>
      <c r="D598" s="104">
        <v>99.0</v>
      </c>
      <c r="E598" s="104">
        <v>92.0</v>
      </c>
      <c r="F598" s="118" t="str">
        <f t="shared" si="100"/>
        <v>95.5</v>
      </c>
      <c r="G598" s="105">
        <v>91.0</v>
      </c>
      <c r="H598" s="105">
        <v>91.0</v>
      </c>
      <c r="I598" s="120" t="str">
        <f t="shared" si="101"/>
        <v>0</v>
      </c>
      <c r="J598" s="120" t="str">
        <f t="shared" si="102"/>
        <v>91</v>
      </c>
      <c r="K598" s="120" t="str">
        <f t="shared" si="103"/>
        <v>4.5</v>
      </c>
      <c r="L598" s="104" t="s">
        <v>957</v>
      </c>
      <c r="M598" s="120" t="str">
        <f t="shared" si="127"/>
        <v>110300000</v>
      </c>
      <c r="N598" s="135">
        <v>110.3</v>
      </c>
      <c r="O598" s="120" t="str">
        <f t="shared" si="109"/>
        <v>415000000</v>
      </c>
      <c r="P598" s="135">
        <v>415.0</v>
      </c>
      <c r="Q598" s="119">
        <v>648.16</v>
      </c>
      <c r="R598" s="28" t="str">
        <f t="shared" si="128"/>
        <v>648160000</v>
      </c>
      <c r="S598" s="136" t="str">
        <f t="shared" si="129"/>
        <v>1,063,160,000</v>
      </c>
      <c r="T598" s="137" t="str">
        <f t="shared" ref="T598:T733" si="131">SUM(P598+Q598)</f>
        <v>1063.16</v>
      </c>
      <c r="U598" s="27" t="str">
        <f t="shared" si="5"/>
        <v>60.97%</v>
      </c>
      <c r="V598" s="105">
        <v>200.0</v>
      </c>
      <c r="W598" s="126" t="str">
        <f t="shared" si="113"/>
        <v>531.58%</v>
      </c>
      <c r="X598" s="30" t="str">
        <f t="shared" si="7"/>
        <v>55.15%</v>
      </c>
      <c r="Y598" s="17" t="s">
        <v>1159</v>
      </c>
      <c r="Z598" s="39" t="s">
        <v>324</v>
      </c>
      <c r="AA598" s="32" t="s">
        <v>1476</v>
      </c>
      <c r="AB598" s="17">
        <v>1.0</v>
      </c>
      <c r="AC598" s="33"/>
    </row>
    <row r="599">
      <c r="A599" s="116" t="s">
        <v>1477</v>
      </c>
      <c r="B599" s="44">
        <v>2010.0</v>
      </c>
      <c r="C599" s="44" t="s">
        <v>126</v>
      </c>
      <c r="D599" s="104">
        <v>95.0</v>
      </c>
      <c r="E599" s="104">
        <v>88.0</v>
      </c>
      <c r="F599" s="118" t="str">
        <f t="shared" si="100"/>
        <v>91.5</v>
      </c>
      <c r="G599" s="105">
        <v>93.0</v>
      </c>
      <c r="H599" s="105">
        <v>83.0</v>
      </c>
      <c r="I599" s="120" t="str">
        <f t="shared" si="101"/>
        <v>10</v>
      </c>
      <c r="J599" s="120" t="str">
        <f t="shared" si="102"/>
        <v>88</v>
      </c>
      <c r="K599" s="120" t="str">
        <f t="shared" si="103"/>
        <v>3.5</v>
      </c>
      <c r="L599" s="104" t="s">
        <v>930</v>
      </c>
      <c r="M599" s="120" t="str">
        <f t="shared" si="127"/>
        <v>4400000</v>
      </c>
      <c r="N599" s="138">
        <v>4.4</v>
      </c>
      <c r="O599" s="120" t="str">
        <f t="shared" si="109"/>
        <v>138790000</v>
      </c>
      <c r="P599" s="135">
        <v>138.79</v>
      </c>
      <c r="Q599" s="119">
        <v>275.41</v>
      </c>
      <c r="R599" s="28" t="str">
        <f t="shared" si="128"/>
        <v>275410000</v>
      </c>
      <c r="S599" s="136" t="str">
        <f t="shared" si="129"/>
        <v>414,200,000</v>
      </c>
      <c r="T599" s="137" t="str">
        <f t="shared" si="131"/>
        <v>414.20</v>
      </c>
      <c r="U599" s="27" t="str">
        <f t="shared" si="5"/>
        <v>66.49%</v>
      </c>
      <c r="V599" s="105">
        <v>15.0</v>
      </c>
      <c r="W599" s="126" t="str">
        <f t="shared" si="113"/>
        <v>2761.33%</v>
      </c>
      <c r="X599" s="30" t="str">
        <f t="shared" si="7"/>
        <v>29.33%</v>
      </c>
      <c r="Y599" s="17" t="s">
        <v>1159</v>
      </c>
      <c r="Z599" s="39" t="s">
        <v>1478</v>
      </c>
      <c r="AA599" s="32" t="s">
        <v>1479</v>
      </c>
      <c r="AB599" s="17">
        <v>1.0</v>
      </c>
      <c r="AC599" s="33"/>
    </row>
    <row r="600">
      <c r="A600" s="116" t="s">
        <v>1480</v>
      </c>
      <c r="B600" s="44">
        <v>2010.0</v>
      </c>
      <c r="C600" s="44" t="s">
        <v>41</v>
      </c>
      <c r="D600" s="104">
        <v>88.0</v>
      </c>
      <c r="E600" s="104">
        <v>79.0</v>
      </c>
      <c r="F600" s="118" t="str">
        <f t="shared" si="100"/>
        <v>83.5</v>
      </c>
      <c r="G600" s="105">
        <v>86.0</v>
      </c>
      <c r="H600" s="105">
        <v>80.0</v>
      </c>
      <c r="I600" s="120" t="str">
        <f t="shared" si="101"/>
        <v>6</v>
      </c>
      <c r="J600" s="120" t="str">
        <f t="shared" si="102"/>
        <v>83</v>
      </c>
      <c r="K600" s="120" t="str">
        <f t="shared" si="103"/>
        <v>0.5</v>
      </c>
      <c r="L600" s="104" t="s">
        <v>1287</v>
      </c>
      <c r="M600" s="120" t="str">
        <f t="shared" si="127"/>
        <v>8380000</v>
      </c>
      <c r="N600" s="135">
        <v>8.38</v>
      </c>
      <c r="O600" s="120" t="str">
        <f t="shared" si="109"/>
        <v>106950000</v>
      </c>
      <c r="P600" s="135">
        <v>106.95</v>
      </c>
      <c r="Q600" s="119">
        <v>222.44</v>
      </c>
      <c r="R600" s="28" t="str">
        <f t="shared" si="128"/>
        <v>222440000</v>
      </c>
      <c r="S600" s="136" t="str">
        <f t="shared" si="129"/>
        <v>329,390,000</v>
      </c>
      <c r="T600" s="137" t="str">
        <f t="shared" si="131"/>
        <v>329.39</v>
      </c>
      <c r="U600" s="27" t="str">
        <f t="shared" si="5"/>
        <v>67.53%</v>
      </c>
      <c r="V600" s="105">
        <v>13.0</v>
      </c>
      <c r="W600" s="126" t="str">
        <f t="shared" si="113"/>
        <v>2533.77%</v>
      </c>
      <c r="X600" s="30" t="str">
        <f t="shared" si="7"/>
        <v>64.46%</v>
      </c>
      <c r="Y600" s="17"/>
      <c r="Z600" s="39" t="s">
        <v>933</v>
      </c>
      <c r="AA600" s="32" t="s">
        <v>1481</v>
      </c>
      <c r="AB600" s="17">
        <v>1.0</v>
      </c>
      <c r="AC600" s="33"/>
    </row>
    <row r="601">
      <c r="A601" s="116" t="s">
        <v>1482</v>
      </c>
      <c r="B601" s="44">
        <v>2010.0</v>
      </c>
      <c r="C601" s="44" t="s">
        <v>29</v>
      </c>
      <c r="D601" s="104">
        <v>89.0</v>
      </c>
      <c r="E601" s="104">
        <v>71.0</v>
      </c>
      <c r="F601" s="118" t="str">
        <f t="shared" si="100"/>
        <v>80</v>
      </c>
      <c r="G601" s="105">
        <v>88.0</v>
      </c>
      <c r="H601" s="105">
        <v>82.0</v>
      </c>
      <c r="I601" s="120" t="str">
        <f t="shared" si="101"/>
        <v>6</v>
      </c>
      <c r="J601" s="120" t="str">
        <f t="shared" si="102"/>
        <v>85</v>
      </c>
      <c r="K601" s="120" t="str">
        <f t="shared" si="103"/>
        <v>-5</v>
      </c>
      <c r="L601" s="104" t="s">
        <v>990</v>
      </c>
      <c r="M601" s="120" t="str">
        <f t="shared" si="127"/>
        <v>48770000</v>
      </c>
      <c r="N601" s="135">
        <v>48.77</v>
      </c>
      <c r="O601" s="120" t="str">
        <f t="shared" si="109"/>
        <v>200820000</v>
      </c>
      <c r="P601" s="135">
        <v>200.82</v>
      </c>
      <c r="Q601" s="119">
        <v>390.97</v>
      </c>
      <c r="R601" s="28" t="str">
        <f t="shared" si="128"/>
        <v>390970000</v>
      </c>
      <c r="S601" s="136" t="str">
        <f t="shared" si="129"/>
        <v>591,790,000</v>
      </c>
      <c r="T601" s="137" t="str">
        <f t="shared" si="131"/>
        <v>591.79</v>
      </c>
      <c r="U601" s="27" t="str">
        <f t="shared" si="5"/>
        <v>66.07%</v>
      </c>
      <c r="V601" s="105">
        <v>260.0</v>
      </c>
      <c r="W601" s="126" t="str">
        <f t="shared" si="113"/>
        <v>227.61%</v>
      </c>
      <c r="X601" s="30" t="str">
        <f t="shared" si="7"/>
        <v>18.76%</v>
      </c>
      <c r="Y601" s="33"/>
      <c r="Z601" s="31"/>
      <c r="AA601" s="32" t="s">
        <v>1483</v>
      </c>
      <c r="AB601" s="17">
        <v>1.0</v>
      </c>
      <c r="AC601" s="33"/>
    </row>
    <row r="602">
      <c r="A602" s="116" t="s">
        <v>1484</v>
      </c>
      <c r="B602" s="44">
        <v>2010.0</v>
      </c>
      <c r="C602" s="44" t="s">
        <v>29</v>
      </c>
      <c r="D602" s="104">
        <v>52.0</v>
      </c>
      <c r="E602" s="104">
        <v>53.0</v>
      </c>
      <c r="F602" s="118" t="str">
        <f t="shared" si="100"/>
        <v>52.5</v>
      </c>
      <c r="G602" s="105">
        <v>72.0</v>
      </c>
      <c r="H602" s="105">
        <v>55.0</v>
      </c>
      <c r="I602" s="120" t="str">
        <f t="shared" si="101"/>
        <v>17</v>
      </c>
      <c r="J602" s="120" t="str">
        <f t="shared" si="102"/>
        <v>63.5</v>
      </c>
      <c r="K602" s="120" t="str">
        <f t="shared" si="103"/>
        <v>-11</v>
      </c>
      <c r="L602" s="104" t="s">
        <v>1485</v>
      </c>
      <c r="M602" s="120" t="str">
        <f t="shared" si="127"/>
        <v>116100000</v>
      </c>
      <c r="N602" s="135">
        <v>116.1</v>
      </c>
      <c r="O602" s="120" t="str">
        <f t="shared" si="109"/>
        <v>334190000</v>
      </c>
      <c r="P602" s="135">
        <v>334.19</v>
      </c>
      <c r="Q602" s="119">
        <v>691.28</v>
      </c>
      <c r="R602" s="28" t="str">
        <f t="shared" si="128"/>
        <v>691280000</v>
      </c>
      <c r="S602" s="136" t="str">
        <f t="shared" si="129"/>
        <v>1,025,470,000</v>
      </c>
      <c r="T602" s="137" t="str">
        <f t="shared" si="131"/>
        <v>1025.47</v>
      </c>
      <c r="U602" s="27" t="str">
        <f t="shared" si="5"/>
        <v>67.41%</v>
      </c>
      <c r="V602" s="105">
        <v>200.0</v>
      </c>
      <c r="W602" s="126" t="str">
        <f t="shared" si="113"/>
        <v>512.74%</v>
      </c>
      <c r="X602" s="30" t="str">
        <f t="shared" si="7"/>
        <v>58.05%</v>
      </c>
      <c r="Y602" s="33"/>
      <c r="Z602" s="31"/>
      <c r="AA602" s="32" t="s">
        <v>1486</v>
      </c>
      <c r="AB602" s="17">
        <v>1.0</v>
      </c>
      <c r="AC602" s="33"/>
    </row>
    <row r="603">
      <c r="A603" s="116" t="s">
        <v>1487</v>
      </c>
      <c r="B603" s="44">
        <v>2010.0</v>
      </c>
      <c r="C603" s="44" t="s">
        <v>29</v>
      </c>
      <c r="D603" s="104">
        <v>36.0</v>
      </c>
      <c r="E603" s="104">
        <v>50.0</v>
      </c>
      <c r="F603" s="118" t="str">
        <f t="shared" si="100"/>
        <v>43</v>
      </c>
      <c r="G603" s="105">
        <v>71.0</v>
      </c>
      <c r="H603" s="105">
        <v>74.0</v>
      </c>
      <c r="I603" s="120" t="str">
        <f t="shared" si="101"/>
        <v>-3</v>
      </c>
      <c r="J603" s="120" t="str">
        <f t="shared" si="102"/>
        <v>72.5</v>
      </c>
      <c r="K603" s="120" t="str">
        <f t="shared" si="103"/>
        <v>-29.5</v>
      </c>
      <c r="L603" s="104" t="s">
        <v>936</v>
      </c>
      <c r="M603" s="120" t="str">
        <f t="shared" si="127"/>
        <v>30000000</v>
      </c>
      <c r="N603" s="135">
        <v>30.0</v>
      </c>
      <c r="O603" s="120" t="str">
        <f t="shared" si="109"/>
        <v>90760000</v>
      </c>
      <c r="P603" s="135">
        <v>90.76</v>
      </c>
      <c r="Q603" s="119">
        <v>245.61</v>
      </c>
      <c r="R603" s="28" t="str">
        <f t="shared" si="128"/>
        <v>245610000</v>
      </c>
      <c r="S603" s="136" t="str">
        <f t="shared" si="129"/>
        <v>336,370,000</v>
      </c>
      <c r="T603" s="137" t="str">
        <f t="shared" si="131"/>
        <v>336.37</v>
      </c>
      <c r="U603" s="27" t="str">
        <f t="shared" si="5"/>
        <v>73.02%</v>
      </c>
      <c r="V603" s="105">
        <v>200.0</v>
      </c>
      <c r="W603" s="126" t="str">
        <f t="shared" si="113"/>
        <v>168.19%</v>
      </c>
      <c r="X603" s="30" t="str">
        <f t="shared" si="7"/>
        <v>15.00%</v>
      </c>
      <c r="Y603" s="33"/>
      <c r="Z603" s="31"/>
      <c r="AA603" s="32" t="s">
        <v>1488</v>
      </c>
      <c r="AB603" s="17">
        <v>1.0</v>
      </c>
      <c r="AC603" s="33"/>
    </row>
    <row r="604">
      <c r="A604" s="116" t="s">
        <v>1489</v>
      </c>
      <c r="B604" s="44">
        <v>2010.0</v>
      </c>
      <c r="C604" s="44" t="s">
        <v>29</v>
      </c>
      <c r="D604" s="104">
        <v>42.0</v>
      </c>
      <c r="E604" s="104">
        <v>53.0</v>
      </c>
      <c r="F604" s="118" t="str">
        <f t="shared" si="100"/>
        <v>47.5</v>
      </c>
      <c r="G604" s="105">
        <v>59.0</v>
      </c>
      <c r="H604" s="105">
        <v>62.0</v>
      </c>
      <c r="I604" s="120" t="str">
        <f t="shared" si="101"/>
        <v>-3</v>
      </c>
      <c r="J604" s="120" t="str">
        <f t="shared" si="102"/>
        <v>60.5</v>
      </c>
      <c r="K604" s="120" t="str">
        <f t="shared" si="103"/>
        <v>-13</v>
      </c>
      <c r="L604" s="104" t="s">
        <v>34</v>
      </c>
      <c r="M604" s="120" t="str">
        <f t="shared" si="127"/>
        <v>36000000</v>
      </c>
      <c r="N604" s="135">
        <v>36.0</v>
      </c>
      <c r="O604" s="120" t="str">
        <f t="shared" si="109"/>
        <v>105270000</v>
      </c>
      <c r="P604" s="135">
        <v>105.27</v>
      </c>
      <c r="Q604" s="119">
        <v>216.4</v>
      </c>
      <c r="R604" s="28" t="str">
        <f t="shared" si="128"/>
        <v>216400000</v>
      </c>
      <c r="S604" s="136" t="str">
        <f t="shared" si="129"/>
        <v>321,670,000</v>
      </c>
      <c r="T604" s="137" t="str">
        <f t="shared" si="131"/>
        <v>321.67</v>
      </c>
      <c r="U604" s="27" t="str">
        <f t="shared" si="5"/>
        <v>67.27%</v>
      </c>
      <c r="V604" s="105">
        <v>200.0</v>
      </c>
      <c r="W604" s="126" t="str">
        <f t="shared" si="113"/>
        <v>160.84%</v>
      </c>
      <c r="X604" s="30" t="str">
        <f t="shared" si="7"/>
        <v>18.00%</v>
      </c>
      <c r="Y604" s="33"/>
      <c r="Z604" s="31"/>
      <c r="AA604" s="32" t="s">
        <v>1490</v>
      </c>
      <c r="AB604" s="17">
        <v>1.0</v>
      </c>
      <c r="AC604" s="33"/>
    </row>
    <row r="605">
      <c r="A605" s="116" t="s">
        <v>1491</v>
      </c>
      <c r="B605" s="44">
        <v>2010.0</v>
      </c>
      <c r="C605" s="44" t="s">
        <v>37</v>
      </c>
      <c r="D605" s="104">
        <v>74.0</v>
      </c>
      <c r="E605" s="104">
        <v>57.0</v>
      </c>
      <c r="F605" s="118" t="str">
        <f t="shared" si="100"/>
        <v>65.5</v>
      </c>
      <c r="G605" s="105">
        <v>80.0</v>
      </c>
      <c r="H605" s="105">
        <v>66.0</v>
      </c>
      <c r="I605" s="120" t="str">
        <f t="shared" si="101"/>
        <v>14</v>
      </c>
      <c r="J605" s="120" t="str">
        <f t="shared" si="102"/>
        <v>73</v>
      </c>
      <c r="K605" s="120" t="str">
        <f t="shared" si="103"/>
        <v>-7.5</v>
      </c>
      <c r="L605" s="44" t="s">
        <v>351</v>
      </c>
      <c r="M605" s="120" t="str">
        <f t="shared" si="127"/>
        <v>128100000</v>
      </c>
      <c r="N605" s="135">
        <v>128.1</v>
      </c>
      <c r="O605" s="120" t="str">
        <f t="shared" si="109"/>
        <v>312430000</v>
      </c>
      <c r="P605" s="135">
        <v>312.43</v>
      </c>
      <c r="Q605" s="119">
        <v>311.5</v>
      </c>
      <c r="R605" s="28" t="str">
        <f t="shared" si="128"/>
        <v>311500000</v>
      </c>
      <c r="S605" s="136" t="str">
        <f t="shared" si="129"/>
        <v>623,930,000</v>
      </c>
      <c r="T605" s="137" t="str">
        <f t="shared" si="131"/>
        <v>623.93</v>
      </c>
      <c r="U605" s="27" t="str">
        <f t="shared" si="5"/>
        <v>49.93%</v>
      </c>
      <c r="V605" s="105">
        <v>200.0</v>
      </c>
      <c r="W605" s="126" t="str">
        <f t="shared" si="113"/>
        <v>311.97%</v>
      </c>
      <c r="X605" s="30" t="str">
        <f t="shared" si="7"/>
        <v>64.05%</v>
      </c>
      <c r="Y605" s="33"/>
      <c r="Z605" s="31"/>
      <c r="AA605" s="32" t="s">
        <v>1492</v>
      </c>
      <c r="AB605" s="17">
        <v>1.0</v>
      </c>
      <c r="AC605" s="33"/>
    </row>
    <row r="606">
      <c r="A606" s="116" t="s">
        <v>1493</v>
      </c>
      <c r="B606" s="44">
        <v>2010.0</v>
      </c>
      <c r="C606" s="44" t="s">
        <v>37</v>
      </c>
      <c r="D606" s="104">
        <v>50.0</v>
      </c>
      <c r="E606" s="104">
        <v>49.0</v>
      </c>
      <c r="F606" s="118" t="str">
        <f t="shared" si="100"/>
        <v>49.5</v>
      </c>
      <c r="G606" s="105">
        <v>67.0</v>
      </c>
      <c r="H606" s="105">
        <v>71.0</v>
      </c>
      <c r="I606" s="120" t="str">
        <f t="shared" si="101"/>
        <v>-4</v>
      </c>
      <c r="J606" s="120" t="str">
        <f t="shared" si="102"/>
        <v>69</v>
      </c>
      <c r="K606" s="120" t="str">
        <f t="shared" si="103"/>
        <v>-19.5</v>
      </c>
      <c r="L606" s="44" t="s">
        <v>351</v>
      </c>
      <c r="M606" s="120" t="str">
        <f t="shared" si="127"/>
        <v>44030000</v>
      </c>
      <c r="N606" s="135">
        <v>44.03</v>
      </c>
      <c r="O606" s="120" t="str">
        <f t="shared" si="109"/>
        <v>172060000</v>
      </c>
      <c r="P606" s="135">
        <v>172.06</v>
      </c>
      <c r="Q606" s="119">
        <v>228.0</v>
      </c>
      <c r="R606" s="28" t="str">
        <f t="shared" si="128"/>
        <v>228000000</v>
      </c>
      <c r="S606" s="136" t="str">
        <f t="shared" si="129"/>
        <v>400,060,000</v>
      </c>
      <c r="T606" s="137" t="str">
        <f t="shared" si="131"/>
        <v>400.06</v>
      </c>
      <c r="U606" s="27" t="str">
        <f t="shared" si="5"/>
        <v>56.99%</v>
      </c>
      <c r="V606" s="105">
        <v>170.0</v>
      </c>
      <c r="W606" s="126" t="str">
        <f t="shared" si="113"/>
        <v>235.33%</v>
      </c>
      <c r="X606" s="30" t="str">
        <f t="shared" si="7"/>
        <v>25.90%</v>
      </c>
      <c r="Y606" s="33"/>
      <c r="Z606" s="31"/>
      <c r="AA606" s="32" t="s">
        <v>1494</v>
      </c>
      <c r="AB606" s="17">
        <v>1.0</v>
      </c>
      <c r="AC606" s="33"/>
    </row>
    <row r="607">
      <c r="A607" s="116" t="s">
        <v>1495</v>
      </c>
      <c r="B607" s="44">
        <v>2010.0</v>
      </c>
      <c r="C607" s="44" t="s">
        <v>29</v>
      </c>
      <c r="D607" s="104">
        <v>98.0</v>
      </c>
      <c r="E607" s="104">
        <v>74.0</v>
      </c>
      <c r="F607" s="118" t="str">
        <f t="shared" si="100"/>
        <v>86</v>
      </c>
      <c r="G607" s="105">
        <v>90.0</v>
      </c>
      <c r="H607" s="105">
        <v>88.0</v>
      </c>
      <c r="I607" s="120" t="str">
        <f t="shared" si="101"/>
        <v>2</v>
      </c>
      <c r="J607" s="120" t="str">
        <f t="shared" si="102"/>
        <v>89</v>
      </c>
      <c r="K607" s="120" t="str">
        <f t="shared" si="103"/>
        <v>-3</v>
      </c>
      <c r="L607" s="104" t="s">
        <v>957</v>
      </c>
      <c r="M607" s="120" t="str">
        <f t="shared" si="127"/>
        <v>43700000</v>
      </c>
      <c r="N607" s="135">
        <v>43.7</v>
      </c>
      <c r="O607" s="120" t="str">
        <f t="shared" si="109"/>
        <v>217580000</v>
      </c>
      <c r="P607" s="135">
        <v>217.58</v>
      </c>
      <c r="Q607" s="119">
        <v>277.3</v>
      </c>
      <c r="R607" s="28" t="str">
        <f t="shared" si="128"/>
        <v>277300000</v>
      </c>
      <c r="S607" s="136" t="str">
        <f t="shared" si="129"/>
        <v>494,880,000</v>
      </c>
      <c r="T607" s="137" t="str">
        <f t="shared" si="131"/>
        <v>494.88</v>
      </c>
      <c r="U607" s="27" t="str">
        <f t="shared" si="5"/>
        <v>56.03%</v>
      </c>
      <c r="V607" s="105">
        <v>165.0</v>
      </c>
      <c r="W607" s="126" t="str">
        <f t="shared" si="113"/>
        <v>299.93%</v>
      </c>
      <c r="X607" s="30" t="str">
        <f t="shared" si="7"/>
        <v>26.48%</v>
      </c>
      <c r="Y607" s="33"/>
      <c r="Z607" s="31"/>
      <c r="AA607" s="32" t="s">
        <v>1496</v>
      </c>
      <c r="AB607" s="17">
        <v>1.0</v>
      </c>
      <c r="AC607" s="33"/>
    </row>
    <row r="608">
      <c r="A608" s="116" t="s">
        <v>1497</v>
      </c>
      <c r="B608" s="44">
        <v>2010.0</v>
      </c>
      <c r="C608" s="44" t="s">
        <v>37</v>
      </c>
      <c r="D608" s="104">
        <v>57.0</v>
      </c>
      <c r="E608" s="104">
        <v>58.0</v>
      </c>
      <c r="F608" s="118" t="str">
        <f t="shared" si="100"/>
        <v>57.5</v>
      </c>
      <c r="G608" s="105">
        <v>64.0</v>
      </c>
      <c r="H608" s="105">
        <v>64.0</v>
      </c>
      <c r="I608" s="120" t="str">
        <f t="shared" si="101"/>
        <v>0</v>
      </c>
      <c r="J608" s="120" t="str">
        <f t="shared" si="102"/>
        <v>64</v>
      </c>
      <c r="K608" s="120" t="str">
        <f t="shared" si="103"/>
        <v>-6.5</v>
      </c>
      <c r="L608" s="104" t="s">
        <v>957</v>
      </c>
      <c r="M608" s="120" t="str">
        <f t="shared" si="127"/>
        <v>70800000</v>
      </c>
      <c r="N608" s="135">
        <v>70.8</v>
      </c>
      <c r="O608" s="120" t="str">
        <f t="shared" si="109"/>
        <v>238740000</v>
      </c>
      <c r="P608" s="135">
        <v>238.74</v>
      </c>
      <c r="Q608" s="119">
        <v>513.86</v>
      </c>
      <c r="R608" s="28" t="str">
        <f t="shared" si="128"/>
        <v>513860000</v>
      </c>
      <c r="S608" s="136" t="str">
        <f t="shared" si="129"/>
        <v>752,600,000</v>
      </c>
      <c r="T608" s="137" t="str">
        <f t="shared" si="131"/>
        <v>752.60</v>
      </c>
      <c r="U608" s="27" t="str">
        <f t="shared" si="5"/>
        <v>68.28%</v>
      </c>
      <c r="V608" s="105">
        <v>165.0</v>
      </c>
      <c r="W608" s="126" t="str">
        <f t="shared" si="113"/>
        <v>456.12%</v>
      </c>
      <c r="X608" s="30" t="str">
        <f t="shared" si="7"/>
        <v>42.91%</v>
      </c>
      <c r="Y608" s="33"/>
      <c r="Z608" s="31"/>
      <c r="AA608" s="32" t="s">
        <v>1498</v>
      </c>
      <c r="AB608" s="17">
        <v>1.0</v>
      </c>
      <c r="AC608" s="33"/>
    </row>
    <row r="609">
      <c r="A609" s="116" t="s">
        <v>1499</v>
      </c>
      <c r="B609" s="44">
        <v>2010.0</v>
      </c>
      <c r="C609" s="44" t="s">
        <v>41</v>
      </c>
      <c r="D609" s="104">
        <v>86.0</v>
      </c>
      <c r="E609" s="104">
        <v>74.0</v>
      </c>
      <c r="F609" s="118" t="str">
        <f t="shared" si="100"/>
        <v>80</v>
      </c>
      <c r="G609" s="105">
        <v>93.0</v>
      </c>
      <c r="H609" s="105">
        <v>86.0</v>
      </c>
      <c r="I609" s="120" t="str">
        <f t="shared" si="101"/>
        <v>7</v>
      </c>
      <c r="J609" s="120" t="str">
        <f t="shared" si="102"/>
        <v>89.5</v>
      </c>
      <c r="K609" s="120" t="str">
        <f t="shared" si="103"/>
        <v>-9.5</v>
      </c>
      <c r="L609" s="104" t="s">
        <v>975</v>
      </c>
      <c r="M609" s="120" t="str">
        <f t="shared" si="127"/>
        <v>62800000</v>
      </c>
      <c r="N609" s="135">
        <v>62.8</v>
      </c>
      <c r="O609" s="120" t="str">
        <f t="shared" si="109"/>
        <v>292580000</v>
      </c>
      <c r="P609" s="135">
        <v>292.58</v>
      </c>
      <c r="Q609" s="119">
        <v>532.96</v>
      </c>
      <c r="R609" s="28" t="str">
        <f t="shared" si="128"/>
        <v>532960000</v>
      </c>
      <c r="S609" s="136" t="str">
        <f t="shared" si="129"/>
        <v>825,540,000</v>
      </c>
      <c r="T609" s="137" t="str">
        <f t="shared" si="131"/>
        <v>825.54</v>
      </c>
      <c r="U609" s="27" t="str">
        <f t="shared" si="5"/>
        <v>64.56%</v>
      </c>
      <c r="V609" s="105">
        <v>160.0</v>
      </c>
      <c r="W609" s="126" t="str">
        <f t="shared" si="113"/>
        <v>515.96%</v>
      </c>
      <c r="X609" s="30" t="str">
        <f t="shared" si="7"/>
        <v>39.25%</v>
      </c>
      <c r="Y609" s="33"/>
      <c r="Z609" s="31"/>
      <c r="AA609" s="32" t="s">
        <v>1500</v>
      </c>
      <c r="AB609" s="17">
        <v>1.0</v>
      </c>
      <c r="AC609" s="33"/>
    </row>
    <row r="610">
      <c r="A610" s="116" t="s">
        <v>1501</v>
      </c>
      <c r="B610" s="44">
        <v>2010.0</v>
      </c>
      <c r="C610" s="44" t="s">
        <v>1502</v>
      </c>
      <c r="D610" s="104">
        <v>49.0</v>
      </c>
      <c r="E610" s="104">
        <v>53.0</v>
      </c>
      <c r="F610" s="118" t="str">
        <f t="shared" si="100"/>
        <v>51</v>
      </c>
      <c r="G610" s="105">
        <v>63.0</v>
      </c>
      <c r="H610" s="105">
        <v>60.0</v>
      </c>
      <c r="I610" s="120" t="str">
        <f t="shared" si="101"/>
        <v>3</v>
      </c>
      <c r="J610" s="120" t="str">
        <f t="shared" si="102"/>
        <v>61.5</v>
      </c>
      <c r="K610" s="120" t="str">
        <f t="shared" si="103"/>
        <v>-10.5</v>
      </c>
      <c r="L610" s="104" t="s">
        <v>1485</v>
      </c>
      <c r="M610" s="120" t="str">
        <f t="shared" si="127"/>
        <v>24000000</v>
      </c>
      <c r="N610" s="135">
        <v>24.0</v>
      </c>
      <c r="O610" s="120" t="str">
        <f t="shared" si="109"/>
        <v>104390000</v>
      </c>
      <c r="P610" s="135">
        <v>104.39</v>
      </c>
      <c r="Q610" s="119">
        <v>311.3</v>
      </c>
      <c r="R610" s="28" t="str">
        <f t="shared" si="128"/>
        <v>311300000</v>
      </c>
      <c r="S610" s="136" t="str">
        <f t="shared" si="129"/>
        <v>415,690,000</v>
      </c>
      <c r="T610" s="137" t="str">
        <f t="shared" si="131"/>
        <v>415.69</v>
      </c>
      <c r="U610" s="27" t="str">
        <f t="shared" si="5"/>
        <v>74.89%</v>
      </c>
      <c r="V610" s="105">
        <v>155.0</v>
      </c>
      <c r="W610" s="126" t="str">
        <f t="shared" si="113"/>
        <v>268.19%</v>
      </c>
      <c r="X610" s="30" t="str">
        <f t="shared" si="7"/>
        <v>15.48%</v>
      </c>
      <c r="Y610" s="33"/>
      <c r="Z610" s="31"/>
      <c r="AA610" s="32" t="s">
        <v>1503</v>
      </c>
      <c r="AB610" s="17">
        <v>1.0</v>
      </c>
      <c r="AC610" s="33"/>
    </row>
    <row r="611">
      <c r="A611" s="116" t="s">
        <v>1504</v>
      </c>
      <c r="B611" s="44">
        <v>2010.0</v>
      </c>
      <c r="C611" s="44" t="s">
        <v>29</v>
      </c>
      <c r="D611" s="104">
        <v>6.0</v>
      </c>
      <c r="E611" s="104">
        <v>20.0</v>
      </c>
      <c r="F611" s="118" t="str">
        <f t="shared" si="100"/>
        <v>13</v>
      </c>
      <c r="G611" s="105">
        <v>42.0</v>
      </c>
      <c r="H611" s="105">
        <v>27.0</v>
      </c>
      <c r="I611" s="120" t="str">
        <f t="shared" si="101"/>
        <v>15</v>
      </c>
      <c r="J611" s="120" t="str">
        <f t="shared" si="102"/>
        <v>34.5</v>
      </c>
      <c r="K611" s="120" t="str">
        <f t="shared" si="103"/>
        <v>-21.5</v>
      </c>
      <c r="L611" s="104" t="s">
        <v>936</v>
      </c>
      <c r="M611" s="120" t="str">
        <f t="shared" si="127"/>
        <v>40300000</v>
      </c>
      <c r="N611" s="135">
        <v>40.3</v>
      </c>
      <c r="O611" s="120" t="str">
        <f t="shared" si="109"/>
        <v>131770000</v>
      </c>
      <c r="P611" s="135">
        <v>131.77</v>
      </c>
      <c r="Q611" s="119">
        <v>187.94</v>
      </c>
      <c r="R611" s="28" t="str">
        <f t="shared" si="128"/>
        <v>187940000</v>
      </c>
      <c r="S611" s="136" t="str">
        <f t="shared" si="129"/>
        <v>319,710,000</v>
      </c>
      <c r="T611" s="137" t="str">
        <f t="shared" si="131"/>
        <v>319.71</v>
      </c>
      <c r="U611" s="27" t="str">
        <f t="shared" si="5"/>
        <v>58.78%</v>
      </c>
      <c r="V611" s="105">
        <v>150.0</v>
      </c>
      <c r="W611" s="126" t="str">
        <f t="shared" si="113"/>
        <v>213.14%</v>
      </c>
      <c r="X611" s="30" t="str">
        <f t="shared" si="7"/>
        <v>26.87%</v>
      </c>
      <c r="Y611" s="33"/>
      <c r="Z611" s="31"/>
      <c r="AA611" s="32" t="s">
        <v>1505</v>
      </c>
      <c r="AB611" s="17">
        <v>1.0</v>
      </c>
      <c r="AC611" s="33"/>
    </row>
    <row r="612">
      <c r="A612" s="116" t="s">
        <v>1506</v>
      </c>
      <c r="B612" s="44">
        <v>2010.0</v>
      </c>
      <c r="C612" s="44" t="s">
        <v>29</v>
      </c>
      <c r="D612" s="104">
        <v>42.0</v>
      </c>
      <c r="E612" s="104">
        <v>46.0</v>
      </c>
      <c r="F612" s="118" t="str">
        <f t="shared" si="100"/>
        <v>44</v>
      </c>
      <c r="G612" s="105">
        <v>57.0</v>
      </c>
      <c r="H612" s="105">
        <v>62.0</v>
      </c>
      <c r="I612" s="120" t="str">
        <f t="shared" si="101"/>
        <v>-5</v>
      </c>
      <c r="J612" s="120" t="str">
        <f t="shared" si="102"/>
        <v>59.5</v>
      </c>
      <c r="K612" s="120" t="str">
        <f t="shared" si="103"/>
        <v>-15.5</v>
      </c>
      <c r="L612" s="104" t="s">
        <v>996</v>
      </c>
      <c r="M612" s="120" t="str">
        <f t="shared" si="127"/>
        <v>17600000</v>
      </c>
      <c r="N612" s="135">
        <v>17.6</v>
      </c>
      <c r="O612" s="120" t="str">
        <f t="shared" si="109"/>
        <v>63150000</v>
      </c>
      <c r="P612" s="135">
        <v>63.15</v>
      </c>
      <c r="Q612" s="119">
        <v>152.13</v>
      </c>
      <c r="R612" s="28" t="str">
        <f t="shared" si="128"/>
        <v>152130000</v>
      </c>
      <c r="S612" s="136" t="str">
        <f t="shared" si="129"/>
        <v>215,280,000</v>
      </c>
      <c r="T612" s="137" t="str">
        <f t="shared" si="131"/>
        <v>215.28</v>
      </c>
      <c r="U612" s="27" t="str">
        <f t="shared" si="5"/>
        <v>70.67%</v>
      </c>
      <c r="V612" s="105">
        <v>150.0</v>
      </c>
      <c r="W612" s="126" t="str">
        <f t="shared" si="113"/>
        <v>143.52%</v>
      </c>
      <c r="X612" s="30" t="str">
        <f t="shared" si="7"/>
        <v>11.73%</v>
      </c>
      <c r="Y612" s="33"/>
      <c r="Z612" s="31"/>
      <c r="AA612" s="32" t="s">
        <v>1507</v>
      </c>
      <c r="AB612" s="17">
        <v>1.0</v>
      </c>
      <c r="AC612" s="33"/>
    </row>
    <row r="613">
      <c r="A613" s="116" t="s">
        <v>1508</v>
      </c>
      <c r="B613" s="44">
        <v>2010.0</v>
      </c>
      <c r="C613" s="44" t="s">
        <v>86</v>
      </c>
      <c r="D613" s="104">
        <v>33.0</v>
      </c>
      <c r="E613" s="104">
        <v>43.0</v>
      </c>
      <c r="F613" s="118" t="str">
        <f t="shared" si="100"/>
        <v>38</v>
      </c>
      <c r="G613" s="105">
        <v>38.0</v>
      </c>
      <c r="H613" s="105">
        <v>51.0</v>
      </c>
      <c r="I613" s="120" t="str">
        <f t="shared" si="101"/>
        <v>-13</v>
      </c>
      <c r="J613" s="120" t="str">
        <f t="shared" si="102"/>
        <v>44.5</v>
      </c>
      <c r="K613" s="120" t="str">
        <f t="shared" si="103"/>
        <v>-6.5</v>
      </c>
      <c r="L613" s="104" t="s">
        <v>1118</v>
      </c>
      <c r="M613" s="120" t="str">
        <f t="shared" si="127"/>
        <v>31500000</v>
      </c>
      <c r="N613" s="135">
        <v>31.5</v>
      </c>
      <c r="O613" s="120" t="str">
        <f t="shared" si="109"/>
        <v>61980000</v>
      </c>
      <c r="P613" s="135">
        <v>61.98</v>
      </c>
      <c r="Q613" s="119">
        <v>77.81</v>
      </c>
      <c r="R613" s="28" t="str">
        <f t="shared" si="128"/>
        <v>77810000</v>
      </c>
      <c r="S613" s="136" t="str">
        <f t="shared" si="129"/>
        <v>139,790,000</v>
      </c>
      <c r="T613" s="137" t="str">
        <f t="shared" si="131"/>
        <v>139.79</v>
      </c>
      <c r="U613" s="27" t="str">
        <f t="shared" si="5"/>
        <v>55.66%</v>
      </c>
      <c r="V613" s="105">
        <v>150.0</v>
      </c>
      <c r="W613" s="126" t="str">
        <f t="shared" si="113"/>
        <v>93.19%</v>
      </c>
      <c r="X613" s="30" t="str">
        <f t="shared" si="7"/>
        <v>21.00%</v>
      </c>
      <c r="Y613" s="33"/>
      <c r="Z613" s="31"/>
      <c r="AA613" s="32" t="s">
        <v>1509</v>
      </c>
      <c r="AB613" s="17">
        <v>1.0</v>
      </c>
      <c r="AC613" s="33"/>
    </row>
    <row r="614">
      <c r="A614" s="116" t="s">
        <v>1510</v>
      </c>
      <c r="B614" s="44">
        <v>2010.0</v>
      </c>
      <c r="C614" s="44" t="s">
        <v>41</v>
      </c>
      <c r="D614" s="104">
        <v>72.0</v>
      </c>
      <c r="E614" s="104">
        <v>63.0</v>
      </c>
      <c r="F614" s="118" t="str">
        <f t="shared" si="100"/>
        <v>67.5</v>
      </c>
      <c r="G614" s="105">
        <v>73.0</v>
      </c>
      <c r="H614" s="105">
        <v>73.0</v>
      </c>
      <c r="I614" s="120" t="str">
        <f t="shared" si="101"/>
        <v>0</v>
      </c>
      <c r="J614" s="120" t="str">
        <f t="shared" si="102"/>
        <v>73</v>
      </c>
      <c r="K614" s="120" t="str">
        <f t="shared" si="103"/>
        <v>-5.5</v>
      </c>
      <c r="L614" s="104" t="s">
        <v>1511</v>
      </c>
      <c r="M614" s="120" t="str">
        <f t="shared" si="127"/>
        <v>46020000</v>
      </c>
      <c r="N614" s="135">
        <v>46.02</v>
      </c>
      <c r="O614" s="120" t="str">
        <f t="shared" si="109"/>
        <v>148420000</v>
      </c>
      <c r="P614" s="135">
        <v>148.42</v>
      </c>
      <c r="Q614" s="119">
        <v>173.47</v>
      </c>
      <c r="R614" s="28" t="str">
        <f t="shared" si="128"/>
        <v>173470000</v>
      </c>
      <c r="S614" s="136" t="str">
        <f t="shared" si="129"/>
        <v>321,890,000</v>
      </c>
      <c r="T614" s="137" t="str">
        <f t="shared" si="131"/>
        <v>321.89</v>
      </c>
      <c r="U614" s="27" t="str">
        <f t="shared" si="5"/>
        <v>53.89%</v>
      </c>
      <c r="V614" s="105">
        <v>130.0</v>
      </c>
      <c r="W614" s="126" t="str">
        <f t="shared" si="113"/>
        <v>247.61%</v>
      </c>
      <c r="X614" s="30" t="str">
        <f t="shared" si="7"/>
        <v>35.40%</v>
      </c>
      <c r="Y614" s="33"/>
      <c r="Z614" s="31"/>
      <c r="AA614" s="32" t="s">
        <v>1512</v>
      </c>
      <c r="AB614" s="17">
        <v>1.0</v>
      </c>
      <c r="AC614" s="33"/>
    </row>
    <row r="615">
      <c r="A615" s="116" t="s">
        <v>1513</v>
      </c>
      <c r="B615" s="44">
        <v>2010.0</v>
      </c>
      <c r="C615" s="44" t="s">
        <v>86</v>
      </c>
      <c r="D615" s="104">
        <v>28.0</v>
      </c>
      <c r="E615" s="104">
        <v>39.0</v>
      </c>
      <c r="F615" s="118" t="str">
        <f t="shared" si="100"/>
        <v>33.5</v>
      </c>
      <c r="G615" s="105">
        <v>48.0</v>
      </c>
      <c r="H615" s="105">
        <v>48.0</v>
      </c>
      <c r="I615" s="120" t="str">
        <f t="shared" si="101"/>
        <v>0</v>
      </c>
      <c r="J615" s="120" t="str">
        <f t="shared" si="102"/>
        <v>48</v>
      </c>
      <c r="K615" s="120" t="str">
        <f t="shared" si="103"/>
        <v>-14.5</v>
      </c>
      <c r="L615" s="104" t="s">
        <v>936</v>
      </c>
      <c r="M615" s="120" t="str">
        <f t="shared" si="127"/>
        <v>61200000</v>
      </c>
      <c r="N615" s="135">
        <v>61.2</v>
      </c>
      <c r="O615" s="120" t="str">
        <f t="shared" si="109"/>
        <v>163210000</v>
      </c>
      <c r="P615" s="135">
        <v>163.21</v>
      </c>
      <c r="Q615" s="119">
        <v>330.0</v>
      </c>
      <c r="R615" s="28" t="str">
        <f t="shared" si="128"/>
        <v>330000000</v>
      </c>
      <c r="S615" s="136" t="str">
        <f t="shared" si="129"/>
        <v>493,210,000</v>
      </c>
      <c r="T615" s="137" t="str">
        <f t="shared" si="131"/>
        <v>493.21</v>
      </c>
      <c r="U615" s="27" t="str">
        <f t="shared" si="5"/>
        <v>66.91%</v>
      </c>
      <c r="V615" s="105">
        <v>125.0</v>
      </c>
      <c r="W615" s="126" t="str">
        <f t="shared" si="113"/>
        <v>394.57%</v>
      </c>
      <c r="X615" s="30" t="str">
        <f t="shared" si="7"/>
        <v>48.96%</v>
      </c>
      <c r="Y615" s="33"/>
      <c r="Z615" s="31"/>
      <c r="AA615" s="32" t="s">
        <v>1514</v>
      </c>
      <c r="AB615" s="17">
        <v>1.0</v>
      </c>
      <c r="AC615" s="33"/>
    </row>
    <row r="616">
      <c r="A616" s="139" t="s">
        <v>1515</v>
      </c>
      <c r="B616" s="44">
        <v>2010.0</v>
      </c>
      <c r="C616" s="101" t="s">
        <v>37</v>
      </c>
      <c r="D616" s="140">
        <v>79.0</v>
      </c>
      <c r="E616" s="104">
        <v>65.0</v>
      </c>
      <c r="F616" s="118" t="str">
        <f t="shared" si="100"/>
        <v>72</v>
      </c>
      <c r="G616" s="141">
        <v>87.0</v>
      </c>
      <c r="H616" s="105">
        <v>75.0</v>
      </c>
      <c r="I616" s="120" t="str">
        <f t="shared" si="101"/>
        <v>12</v>
      </c>
      <c r="J616" s="120" t="str">
        <f t="shared" si="102"/>
        <v>81</v>
      </c>
      <c r="K616" s="120" t="str">
        <f t="shared" si="103"/>
        <v>-9</v>
      </c>
      <c r="L616" s="104" t="s">
        <v>1485</v>
      </c>
      <c r="M616" s="120" t="str">
        <f t="shared" si="127"/>
        <v>125000000</v>
      </c>
      <c r="N616" s="138">
        <v>125.0</v>
      </c>
      <c r="O616" s="120" t="str">
        <f t="shared" si="109"/>
        <v>295000000</v>
      </c>
      <c r="P616" s="138">
        <v>295.0</v>
      </c>
      <c r="Q616" s="142">
        <v>664.3</v>
      </c>
      <c r="R616" s="28" t="str">
        <f t="shared" si="128"/>
        <v>664300000</v>
      </c>
      <c r="S616" s="136" t="str">
        <f t="shared" si="129"/>
        <v>959,300,000</v>
      </c>
      <c r="T616" s="137" t="str">
        <f t="shared" si="131"/>
        <v>959.30</v>
      </c>
      <c r="U616" s="27" t="str">
        <f t="shared" si="5"/>
        <v>69.25%</v>
      </c>
      <c r="V616" s="141">
        <v>125.0</v>
      </c>
      <c r="W616" s="126" t="str">
        <f t="shared" si="113"/>
        <v>767.44%</v>
      </c>
      <c r="X616" s="30" t="str">
        <f t="shared" si="7"/>
        <v>100.00%</v>
      </c>
      <c r="Y616" s="33"/>
      <c r="Z616" s="31"/>
      <c r="AA616" s="32" t="s">
        <v>1516</v>
      </c>
      <c r="AB616" s="17">
        <v>1.0</v>
      </c>
      <c r="AC616" s="33"/>
    </row>
    <row r="617">
      <c r="A617" s="116" t="s">
        <v>1517</v>
      </c>
      <c r="B617" s="44">
        <v>2010.0</v>
      </c>
      <c r="C617" s="44" t="s">
        <v>41</v>
      </c>
      <c r="D617" s="104">
        <v>53.0</v>
      </c>
      <c r="E617" s="104">
        <v>46.0</v>
      </c>
      <c r="F617" s="118" t="str">
        <f t="shared" si="100"/>
        <v>49.5</v>
      </c>
      <c r="G617" s="105">
        <v>52.0</v>
      </c>
      <c r="H617" s="105">
        <v>64.0</v>
      </c>
      <c r="I617" s="120" t="str">
        <f t="shared" si="101"/>
        <v>-12</v>
      </c>
      <c r="J617" s="120" t="str">
        <f t="shared" si="102"/>
        <v>58</v>
      </c>
      <c r="K617" s="120" t="str">
        <f t="shared" si="103"/>
        <v>-8.5</v>
      </c>
      <c r="L617" s="104" t="s">
        <v>1518</v>
      </c>
      <c r="M617" s="120" t="str">
        <f t="shared" si="127"/>
        <v>20200000</v>
      </c>
      <c r="N617" s="135">
        <v>20.2</v>
      </c>
      <c r="O617" s="120" t="str">
        <f t="shared" si="109"/>
        <v>76420000</v>
      </c>
      <c r="P617" s="135">
        <v>76.42</v>
      </c>
      <c r="Q617" s="119">
        <v>185.51</v>
      </c>
      <c r="R617" s="28" t="str">
        <f t="shared" si="128"/>
        <v>185510000</v>
      </c>
      <c r="S617" s="136" t="str">
        <f t="shared" si="129"/>
        <v>261,930,000</v>
      </c>
      <c r="T617" s="137" t="str">
        <f t="shared" si="131"/>
        <v>261.93</v>
      </c>
      <c r="U617" s="27" t="str">
        <f t="shared" si="5"/>
        <v>70.82%</v>
      </c>
      <c r="V617" s="105">
        <v>117.0</v>
      </c>
      <c r="W617" s="126" t="str">
        <f t="shared" si="113"/>
        <v>223.87%</v>
      </c>
      <c r="X617" s="30" t="str">
        <f t="shared" si="7"/>
        <v>17.26%</v>
      </c>
      <c r="Y617" s="33"/>
      <c r="Z617" s="31"/>
      <c r="AA617" s="32" t="s">
        <v>1519</v>
      </c>
      <c r="AB617" s="17">
        <v>1.0</v>
      </c>
      <c r="AC617" s="33"/>
    </row>
    <row r="618">
      <c r="A618" s="116" t="s">
        <v>1520</v>
      </c>
      <c r="B618" s="44">
        <v>2010.0</v>
      </c>
      <c r="C618" s="44" t="s">
        <v>29</v>
      </c>
      <c r="D618" s="104">
        <v>21.0</v>
      </c>
      <c r="E618" s="104">
        <v>33.0</v>
      </c>
      <c r="F618" s="118" t="str">
        <f t="shared" si="100"/>
        <v>27</v>
      </c>
      <c r="G618" s="105">
        <v>31.0</v>
      </c>
      <c r="H618" s="105">
        <v>44.0</v>
      </c>
      <c r="I618" s="120" t="str">
        <f t="shared" si="101"/>
        <v>-13</v>
      </c>
      <c r="J618" s="120" t="str">
        <f t="shared" si="102"/>
        <v>37.5</v>
      </c>
      <c r="K618" s="120" t="str">
        <f t="shared" si="103"/>
        <v>-10.5</v>
      </c>
      <c r="L618" s="104" t="s">
        <v>1521</v>
      </c>
      <c r="M618" s="120" t="str">
        <f t="shared" si="127"/>
        <v>6300000</v>
      </c>
      <c r="N618" s="135">
        <v>6.3</v>
      </c>
      <c r="O618" s="120" t="str">
        <f t="shared" si="109"/>
        <v>42780000</v>
      </c>
      <c r="P618" s="135">
        <v>42.78</v>
      </c>
      <c r="Q618" s="119">
        <v>194.6</v>
      </c>
      <c r="R618" s="28" t="str">
        <f t="shared" si="128"/>
        <v>194600000</v>
      </c>
      <c r="S618" s="136" t="str">
        <f t="shared" si="129"/>
        <v>237,380,000</v>
      </c>
      <c r="T618" s="137" t="str">
        <f t="shared" si="131"/>
        <v>237.38</v>
      </c>
      <c r="U618" s="27" t="str">
        <f t="shared" si="5"/>
        <v>81.98%</v>
      </c>
      <c r="V618" s="105">
        <v>112.0</v>
      </c>
      <c r="W618" s="126" t="str">
        <f t="shared" si="113"/>
        <v>211.95%</v>
      </c>
      <c r="X618" s="30" t="str">
        <f t="shared" si="7"/>
        <v>5.63%</v>
      </c>
      <c r="Y618" s="33"/>
      <c r="Z618" s="31"/>
      <c r="AA618" s="32" t="s">
        <v>1522</v>
      </c>
      <c r="AB618" s="17">
        <v>1.0</v>
      </c>
      <c r="AC618" s="33"/>
    </row>
    <row r="619">
      <c r="A619" s="116" t="s">
        <v>1523</v>
      </c>
      <c r="B619" s="44">
        <v>2010.0</v>
      </c>
      <c r="C619" s="44" t="s">
        <v>41</v>
      </c>
      <c r="D619" s="104">
        <v>62.0</v>
      </c>
      <c r="E619" s="104">
        <v>65.0</v>
      </c>
      <c r="F619" s="118" t="str">
        <f t="shared" si="100"/>
        <v>63.5</v>
      </c>
      <c r="G619" s="105">
        <v>62.0</v>
      </c>
      <c r="H619" s="105">
        <v>65.0</v>
      </c>
      <c r="I619" s="120" t="str">
        <f t="shared" si="101"/>
        <v>-3</v>
      </c>
      <c r="J619" s="120" t="str">
        <f t="shared" si="102"/>
        <v>63.5</v>
      </c>
      <c r="K619" s="120" t="str">
        <f t="shared" si="103"/>
        <v>0</v>
      </c>
      <c r="L619" s="104" t="s">
        <v>993</v>
      </c>
      <c r="M619" s="120" t="str">
        <f t="shared" si="127"/>
        <v>36000000</v>
      </c>
      <c r="N619" s="135">
        <v>36.0</v>
      </c>
      <c r="O619" s="120" t="str">
        <f t="shared" si="109"/>
        <v>118310000</v>
      </c>
      <c r="P619" s="135">
        <v>118.31</v>
      </c>
      <c r="Q619" s="119">
        <v>175.19</v>
      </c>
      <c r="R619" s="28" t="str">
        <f t="shared" si="128"/>
        <v>175190000</v>
      </c>
      <c r="S619" s="136" t="str">
        <f t="shared" si="129"/>
        <v>293,500,000</v>
      </c>
      <c r="T619" s="137" t="str">
        <f t="shared" si="131"/>
        <v>293.50</v>
      </c>
      <c r="U619" s="27" t="str">
        <f t="shared" si="5"/>
        <v>59.69%</v>
      </c>
      <c r="V619" s="105">
        <v>110.0</v>
      </c>
      <c r="W619" s="126" t="str">
        <f t="shared" si="113"/>
        <v>266.82%</v>
      </c>
      <c r="X619" s="30" t="str">
        <f t="shared" si="7"/>
        <v>32.73%</v>
      </c>
      <c r="Y619" s="33"/>
      <c r="Z619" s="31"/>
      <c r="AA619" s="32" t="s">
        <v>1524</v>
      </c>
      <c r="AB619" s="17">
        <v>1.0</v>
      </c>
      <c r="AC619" s="33"/>
    </row>
    <row r="620">
      <c r="A620" s="116" t="s">
        <v>1525</v>
      </c>
      <c r="B620" s="44">
        <v>2010.0</v>
      </c>
      <c r="C620" s="44" t="s">
        <v>29</v>
      </c>
      <c r="D620" s="104">
        <v>53.0</v>
      </c>
      <c r="E620" s="104">
        <v>63.0</v>
      </c>
      <c r="F620" s="118" t="str">
        <f t="shared" si="100"/>
        <v>58</v>
      </c>
      <c r="G620" s="105">
        <v>60.0</v>
      </c>
      <c r="H620" s="105">
        <v>66.0</v>
      </c>
      <c r="I620" s="120" t="str">
        <f t="shared" si="101"/>
        <v>-6</v>
      </c>
      <c r="J620" s="120" t="str">
        <f t="shared" si="102"/>
        <v>63</v>
      </c>
      <c r="K620" s="120" t="str">
        <f t="shared" si="103"/>
        <v>-5</v>
      </c>
      <c r="L620" s="104" t="s">
        <v>454</v>
      </c>
      <c r="M620" s="120" t="str">
        <f t="shared" si="127"/>
        <v>14300000</v>
      </c>
      <c r="N620" s="135">
        <v>14.3</v>
      </c>
      <c r="O620" s="120" t="str">
        <f t="shared" si="109"/>
        <v>35050000</v>
      </c>
      <c r="P620" s="135">
        <v>35.05</v>
      </c>
      <c r="Q620" s="119">
        <v>59.83</v>
      </c>
      <c r="R620" s="28" t="str">
        <f t="shared" si="128"/>
        <v>59830000</v>
      </c>
      <c r="S620" s="136" t="str">
        <f t="shared" si="129"/>
        <v>94,880,000</v>
      </c>
      <c r="T620" s="137" t="str">
        <f t="shared" si="131"/>
        <v>94.88</v>
      </c>
      <c r="U620" s="27" t="str">
        <f t="shared" si="5"/>
        <v>63.06%</v>
      </c>
      <c r="V620" s="105">
        <v>100.0</v>
      </c>
      <c r="W620" s="126" t="str">
        <f t="shared" si="113"/>
        <v>94.88%</v>
      </c>
      <c r="X620" s="30" t="str">
        <f t="shared" si="7"/>
        <v>14.30%</v>
      </c>
      <c r="Y620" s="33"/>
      <c r="Z620" s="31"/>
      <c r="AA620" s="32" t="s">
        <v>1526</v>
      </c>
      <c r="AB620" s="17">
        <v>1.0</v>
      </c>
      <c r="AC620" s="33"/>
    </row>
    <row r="621">
      <c r="A621" s="116" t="s">
        <v>1527</v>
      </c>
      <c r="B621" s="44">
        <v>2010.0</v>
      </c>
      <c r="C621" s="44" t="s">
        <v>29</v>
      </c>
      <c r="D621" s="104">
        <v>47.0</v>
      </c>
      <c r="E621" s="104">
        <v>47.0</v>
      </c>
      <c r="F621" s="118" t="str">
        <f t="shared" si="100"/>
        <v>47</v>
      </c>
      <c r="G621" s="105">
        <v>71.0</v>
      </c>
      <c r="H621" s="105">
        <v>72.0</v>
      </c>
      <c r="I621" s="120" t="str">
        <f t="shared" si="101"/>
        <v>-1</v>
      </c>
      <c r="J621" s="120" t="str">
        <f t="shared" si="102"/>
        <v>71.5</v>
      </c>
      <c r="K621" s="120" t="str">
        <f t="shared" si="103"/>
        <v>-24.5</v>
      </c>
      <c r="L621" s="104" t="s">
        <v>410</v>
      </c>
      <c r="M621" s="120" t="str">
        <f t="shared" si="127"/>
        <v>25700000</v>
      </c>
      <c r="N621" s="135">
        <v>25.7</v>
      </c>
      <c r="O621" s="120" t="str">
        <f t="shared" si="109"/>
        <v>77220000</v>
      </c>
      <c r="P621" s="135">
        <v>77.22</v>
      </c>
      <c r="Q621" s="119">
        <v>100.02</v>
      </c>
      <c r="R621" s="28" t="str">
        <f t="shared" si="128"/>
        <v>100020000</v>
      </c>
      <c r="S621" s="136" t="str">
        <f t="shared" si="129"/>
        <v>177,240,000</v>
      </c>
      <c r="T621" s="137" t="str">
        <f t="shared" si="131"/>
        <v>177.24</v>
      </c>
      <c r="U621" s="27" t="str">
        <f t="shared" si="5"/>
        <v>56.43%</v>
      </c>
      <c r="V621" s="105">
        <v>100.0</v>
      </c>
      <c r="W621" s="126" t="str">
        <f t="shared" si="113"/>
        <v>177.24%</v>
      </c>
      <c r="X621" s="30" t="str">
        <f t="shared" si="7"/>
        <v>25.70%</v>
      </c>
      <c r="Y621" s="33"/>
      <c r="Z621" s="31"/>
      <c r="AA621" s="32" t="s">
        <v>1528</v>
      </c>
      <c r="AB621" s="17">
        <v>1.0</v>
      </c>
      <c r="AC621" s="33"/>
    </row>
    <row r="622">
      <c r="A622" s="116" t="s">
        <v>1529</v>
      </c>
      <c r="B622" s="44">
        <v>2010.0</v>
      </c>
      <c r="C622" s="44" t="s">
        <v>41</v>
      </c>
      <c r="D622" s="104">
        <v>78.0</v>
      </c>
      <c r="E622" s="104">
        <v>64.0</v>
      </c>
      <c r="F622" s="118" t="str">
        <f t="shared" si="100"/>
        <v>71</v>
      </c>
      <c r="G622" s="105">
        <v>57.0</v>
      </c>
      <c r="H622" s="105">
        <v>67.0</v>
      </c>
      <c r="I622" s="120" t="str">
        <f t="shared" si="101"/>
        <v>-10</v>
      </c>
      <c r="J622" s="120" t="str">
        <f t="shared" si="102"/>
        <v>62</v>
      </c>
      <c r="K622" s="120" t="str">
        <f t="shared" si="103"/>
        <v>9</v>
      </c>
      <c r="L622" s="104" t="s">
        <v>448</v>
      </c>
      <c r="M622" s="120" t="str">
        <f t="shared" si="127"/>
        <v>35500000</v>
      </c>
      <c r="N622" s="135">
        <v>35.5</v>
      </c>
      <c r="O622" s="120" t="str">
        <f t="shared" si="109"/>
        <v>119220000</v>
      </c>
      <c r="P622" s="135">
        <v>119.22</v>
      </c>
      <c r="Q622" s="119">
        <v>51.21</v>
      </c>
      <c r="R622" s="28" t="str">
        <f t="shared" si="128"/>
        <v>51210000</v>
      </c>
      <c r="S622" s="136" t="str">
        <f t="shared" si="129"/>
        <v>170,430,000</v>
      </c>
      <c r="T622" s="137" t="str">
        <f t="shared" si="131"/>
        <v>170.43</v>
      </c>
      <c r="U622" s="27" t="str">
        <f t="shared" si="5"/>
        <v>30.05%</v>
      </c>
      <c r="V622" s="105">
        <v>100.0</v>
      </c>
      <c r="W622" s="126" t="str">
        <f t="shared" si="113"/>
        <v>170.43%</v>
      </c>
      <c r="X622" s="30" t="str">
        <f t="shared" si="7"/>
        <v>35.50%</v>
      </c>
      <c r="Y622" s="33"/>
      <c r="Z622" s="31"/>
      <c r="AA622" s="32" t="s">
        <v>1530</v>
      </c>
      <c r="AB622" s="17">
        <v>1.0</v>
      </c>
      <c r="AC622" s="33"/>
    </row>
    <row r="623">
      <c r="A623" s="116" t="s">
        <v>1531</v>
      </c>
      <c r="B623" s="44">
        <v>2010.0</v>
      </c>
      <c r="C623" s="44" t="s">
        <v>41</v>
      </c>
      <c r="D623" s="104">
        <v>20.0</v>
      </c>
      <c r="E623" s="104">
        <v>37.0</v>
      </c>
      <c r="F623" s="118" t="str">
        <f t="shared" si="100"/>
        <v>28.5</v>
      </c>
      <c r="G623" s="105">
        <v>44.0</v>
      </c>
      <c r="H623" s="105">
        <v>51.0</v>
      </c>
      <c r="I623" s="120" t="str">
        <f t="shared" si="101"/>
        <v>-7</v>
      </c>
      <c r="J623" s="120" t="str">
        <f t="shared" si="102"/>
        <v>47.5</v>
      </c>
      <c r="K623" s="120" t="str">
        <f t="shared" si="103"/>
        <v>-19</v>
      </c>
      <c r="L623" s="104" t="s">
        <v>1532</v>
      </c>
      <c r="M623" s="120" t="str">
        <f t="shared" si="127"/>
        <v>16000000</v>
      </c>
      <c r="N623" s="135">
        <v>16.0</v>
      </c>
      <c r="O623" s="120" t="str">
        <f t="shared" si="109"/>
        <v>67630000</v>
      </c>
      <c r="P623" s="135">
        <v>67.63</v>
      </c>
      <c r="Q623" s="119">
        <v>210.72</v>
      </c>
      <c r="R623" s="28" t="str">
        <f t="shared" si="128"/>
        <v>210720000</v>
      </c>
      <c r="S623" s="136" t="str">
        <f t="shared" si="129"/>
        <v>278,350,000</v>
      </c>
      <c r="T623" s="137" t="str">
        <f t="shared" si="131"/>
        <v>278.35</v>
      </c>
      <c r="U623" s="27" t="str">
        <f t="shared" si="5"/>
        <v>75.70%</v>
      </c>
      <c r="V623" s="105">
        <v>100.0</v>
      </c>
      <c r="W623" s="126" t="str">
        <f t="shared" si="113"/>
        <v>278.35%</v>
      </c>
      <c r="X623" s="30" t="str">
        <f t="shared" si="7"/>
        <v>16.00%</v>
      </c>
      <c r="Y623" s="33"/>
      <c r="Z623" s="31"/>
      <c r="AA623" s="32" t="s">
        <v>1533</v>
      </c>
      <c r="AB623" s="17">
        <v>1.0</v>
      </c>
      <c r="AC623" s="33"/>
    </row>
    <row r="624">
      <c r="A624" s="116" t="s">
        <v>1534</v>
      </c>
      <c r="B624" s="44">
        <v>2010.0</v>
      </c>
      <c r="C624" s="44" t="s">
        <v>37</v>
      </c>
      <c r="D624" s="104">
        <v>9.0</v>
      </c>
      <c r="E624" s="104">
        <v>27.0</v>
      </c>
      <c r="F624" s="118" t="str">
        <f t="shared" si="100"/>
        <v>18</v>
      </c>
      <c r="G624" s="105">
        <v>40.0</v>
      </c>
      <c r="H624" s="105">
        <v>42.0</v>
      </c>
      <c r="I624" s="120" t="str">
        <f t="shared" si="101"/>
        <v>-2</v>
      </c>
      <c r="J624" s="120" t="str">
        <f t="shared" si="102"/>
        <v>41</v>
      </c>
      <c r="K624" s="120" t="str">
        <f t="shared" si="103"/>
        <v>-23</v>
      </c>
      <c r="L624" s="104" t="s">
        <v>117</v>
      </c>
      <c r="M624" s="120" t="str">
        <f t="shared" si="127"/>
        <v>30830000</v>
      </c>
      <c r="N624" s="135">
        <v>30.83</v>
      </c>
      <c r="O624" s="120" t="str">
        <f t="shared" si="109"/>
        <v>148440000</v>
      </c>
      <c r="P624" s="135">
        <v>148.44</v>
      </c>
      <c r="Q624" s="119">
        <v>162.21</v>
      </c>
      <c r="R624" s="28" t="str">
        <f t="shared" si="128"/>
        <v>162210000</v>
      </c>
      <c r="S624" s="136" t="str">
        <f t="shared" si="129"/>
        <v>310,650,000</v>
      </c>
      <c r="T624" s="137" t="str">
        <f t="shared" si="131"/>
        <v>310.65</v>
      </c>
      <c r="U624" s="27" t="str">
        <f t="shared" si="5"/>
        <v>52.22%</v>
      </c>
      <c r="V624" s="105">
        <v>100.0</v>
      </c>
      <c r="W624" s="126" t="str">
        <f t="shared" si="113"/>
        <v>310.65%</v>
      </c>
      <c r="X624" s="30" t="str">
        <f t="shared" si="7"/>
        <v>30.83%</v>
      </c>
      <c r="Y624" s="33"/>
      <c r="Z624" s="31"/>
      <c r="AA624" s="32" t="s">
        <v>1535</v>
      </c>
      <c r="AB624" s="17">
        <v>1.0</v>
      </c>
      <c r="AC624" s="33"/>
    </row>
    <row r="625">
      <c r="A625" s="116" t="s">
        <v>1536</v>
      </c>
      <c r="B625" s="44">
        <v>2010.0</v>
      </c>
      <c r="C625" s="44" t="s">
        <v>37</v>
      </c>
      <c r="D625" s="104">
        <v>15.0</v>
      </c>
      <c r="E625" s="104">
        <v>27.0</v>
      </c>
      <c r="F625" s="118" t="str">
        <f t="shared" si="100"/>
        <v>21</v>
      </c>
      <c r="G625" s="105">
        <v>49.0</v>
      </c>
      <c r="H625" s="105">
        <v>41.0</v>
      </c>
      <c r="I625" s="120" t="str">
        <f t="shared" si="101"/>
        <v>8</v>
      </c>
      <c r="J625" s="120" t="str">
        <f t="shared" si="102"/>
        <v>45</v>
      </c>
      <c r="K625" s="120" t="str">
        <f t="shared" si="103"/>
        <v>-24</v>
      </c>
      <c r="L625" s="104" t="s">
        <v>493</v>
      </c>
      <c r="M625" s="120" t="str">
        <f t="shared" si="127"/>
        <v>31000000</v>
      </c>
      <c r="N625" s="135">
        <v>31.0</v>
      </c>
      <c r="O625" s="120" t="str">
        <f t="shared" si="109"/>
        <v>95350000</v>
      </c>
      <c r="P625" s="135">
        <v>95.35</v>
      </c>
      <c r="Q625" s="119">
        <v>193.0</v>
      </c>
      <c r="R625" s="28" t="str">
        <f t="shared" si="128"/>
        <v>193000000</v>
      </c>
      <c r="S625" s="136" t="str">
        <f t="shared" si="129"/>
        <v>288,350,000</v>
      </c>
      <c r="T625" s="137" t="str">
        <f t="shared" si="131"/>
        <v>288.35</v>
      </c>
      <c r="U625" s="27" t="str">
        <f t="shared" si="5"/>
        <v>66.93%</v>
      </c>
      <c r="V625" s="105">
        <v>100.0</v>
      </c>
      <c r="W625" s="126" t="str">
        <f t="shared" si="113"/>
        <v>288.35%</v>
      </c>
      <c r="X625" s="30" t="str">
        <f t="shared" si="7"/>
        <v>31.00%</v>
      </c>
      <c r="Y625" s="33"/>
      <c r="Z625" s="31"/>
      <c r="AA625" s="32" t="s">
        <v>1537</v>
      </c>
      <c r="AB625" s="17">
        <v>1.0</v>
      </c>
      <c r="AC625" s="33"/>
    </row>
    <row r="626">
      <c r="A626" s="116" t="s">
        <v>1538</v>
      </c>
      <c r="B626" s="44">
        <v>2010.0</v>
      </c>
      <c r="C626" s="44" t="s">
        <v>29</v>
      </c>
      <c r="D626" s="104">
        <v>50.0</v>
      </c>
      <c r="E626" s="104">
        <v>47.0</v>
      </c>
      <c r="F626" s="118" t="str">
        <f t="shared" si="100"/>
        <v>48.5</v>
      </c>
      <c r="G626" s="105">
        <v>57.0</v>
      </c>
      <c r="H626" s="105">
        <v>52.0</v>
      </c>
      <c r="I626" s="120" t="str">
        <f t="shared" si="101"/>
        <v>5</v>
      </c>
      <c r="J626" s="120" t="str">
        <f t="shared" si="102"/>
        <v>54.5</v>
      </c>
      <c r="K626" s="120" t="str">
        <f t="shared" si="103"/>
        <v>-6</v>
      </c>
      <c r="L626" s="104" t="s">
        <v>1485</v>
      </c>
      <c r="M626" s="120" t="str">
        <f t="shared" si="127"/>
        <v>31200000</v>
      </c>
      <c r="N626" s="135">
        <v>31.2</v>
      </c>
      <c r="O626" s="120" t="str">
        <f t="shared" si="109"/>
        <v>88770000</v>
      </c>
      <c r="P626" s="135">
        <v>88.77</v>
      </c>
      <c r="Q626" s="119">
        <v>137.73</v>
      </c>
      <c r="R626" s="28" t="str">
        <f t="shared" si="128"/>
        <v>137730000</v>
      </c>
      <c r="S626" s="136" t="str">
        <f t="shared" si="129"/>
        <v>226,500,000</v>
      </c>
      <c r="T626" s="137" t="str">
        <f t="shared" si="131"/>
        <v>226.50</v>
      </c>
      <c r="U626" s="27" t="str">
        <f t="shared" si="5"/>
        <v>60.81%</v>
      </c>
      <c r="V626" s="105">
        <v>95.0</v>
      </c>
      <c r="W626" s="126" t="str">
        <f t="shared" si="113"/>
        <v>238.42%</v>
      </c>
      <c r="X626" s="30" t="str">
        <f t="shared" si="7"/>
        <v>32.84%</v>
      </c>
      <c r="Y626" s="33"/>
      <c r="Z626" s="31"/>
      <c r="AA626" s="32" t="s">
        <v>1539</v>
      </c>
      <c r="AB626" s="17">
        <v>1.0</v>
      </c>
      <c r="AC626" s="33"/>
    </row>
    <row r="627">
      <c r="A627" s="116" t="s">
        <v>1540</v>
      </c>
      <c r="B627" s="44">
        <v>2010.0</v>
      </c>
      <c r="C627" s="44" t="s">
        <v>126</v>
      </c>
      <c r="D627" s="104">
        <v>86.0</v>
      </c>
      <c r="E627" s="104">
        <v>69.0</v>
      </c>
      <c r="F627" s="118" t="str">
        <f t="shared" si="100"/>
        <v>77.5</v>
      </c>
      <c r="G627" s="105">
        <v>73.0</v>
      </c>
      <c r="H627" s="105">
        <v>68.0</v>
      </c>
      <c r="I627" s="120" t="str">
        <f t="shared" si="101"/>
        <v>5</v>
      </c>
      <c r="J627" s="120" t="str">
        <f t="shared" si="102"/>
        <v>70.5</v>
      </c>
      <c r="K627" s="120" t="str">
        <f t="shared" si="103"/>
        <v>7</v>
      </c>
      <c r="L627" s="104" t="s">
        <v>454</v>
      </c>
      <c r="M627" s="120" t="str">
        <f t="shared" si="127"/>
        <v>22690000</v>
      </c>
      <c r="N627" s="135">
        <v>22.69</v>
      </c>
      <c r="O627" s="120" t="str">
        <f t="shared" si="109"/>
        <v>81560000</v>
      </c>
      <c r="P627" s="135">
        <v>81.56</v>
      </c>
      <c r="Q627" s="119">
        <v>86.24</v>
      </c>
      <c r="R627" s="28" t="str">
        <f t="shared" si="128"/>
        <v>86240000</v>
      </c>
      <c r="S627" s="136" t="str">
        <f t="shared" si="129"/>
        <v>167,800,000</v>
      </c>
      <c r="T627" s="137" t="str">
        <f t="shared" si="131"/>
        <v>167.80</v>
      </c>
      <c r="U627" s="27" t="str">
        <f t="shared" si="5"/>
        <v>51.39%</v>
      </c>
      <c r="V627" s="105">
        <v>95.0</v>
      </c>
      <c r="W627" s="126" t="str">
        <f t="shared" si="113"/>
        <v>176.63%</v>
      </c>
      <c r="X627" s="30" t="str">
        <f t="shared" si="7"/>
        <v>23.88%</v>
      </c>
      <c r="Y627" s="33"/>
      <c r="Z627" s="31"/>
      <c r="AA627" s="32" t="s">
        <v>1541</v>
      </c>
      <c r="AB627" s="17">
        <v>1.0</v>
      </c>
      <c r="AC627" s="33"/>
    </row>
    <row r="628">
      <c r="A628" s="116" t="s">
        <v>1542</v>
      </c>
      <c r="B628" s="44">
        <v>2010.0</v>
      </c>
      <c r="C628" s="44" t="s">
        <v>37</v>
      </c>
      <c r="D628" s="104">
        <v>13.0</v>
      </c>
      <c r="E628" s="104">
        <v>30.0</v>
      </c>
      <c r="F628" s="118" t="str">
        <f t="shared" si="100"/>
        <v>21.5</v>
      </c>
      <c r="G628" s="105">
        <v>43.0</v>
      </c>
      <c r="H628" s="105">
        <v>52.0</v>
      </c>
      <c r="I628" s="120" t="str">
        <f t="shared" si="101"/>
        <v>-9</v>
      </c>
      <c r="J628" s="120" t="str">
        <f t="shared" si="102"/>
        <v>47.5</v>
      </c>
      <c r="K628" s="120" t="str">
        <f t="shared" si="103"/>
        <v>-26</v>
      </c>
      <c r="L628" s="104" t="s">
        <v>1543</v>
      </c>
      <c r="M628" s="120" t="str">
        <f t="shared" si="127"/>
        <v>12300000</v>
      </c>
      <c r="N628" s="135">
        <v>12.3</v>
      </c>
      <c r="O628" s="120" t="str">
        <f t="shared" si="109"/>
        <v>43590000</v>
      </c>
      <c r="P628" s="135">
        <v>43.59</v>
      </c>
      <c r="Q628" s="119">
        <v>68.9</v>
      </c>
      <c r="R628" s="28" t="str">
        <f t="shared" si="128"/>
        <v>68900000</v>
      </c>
      <c r="S628" s="136" t="str">
        <f t="shared" si="129"/>
        <v>112,490,000</v>
      </c>
      <c r="T628" s="137" t="str">
        <f t="shared" si="131"/>
        <v>112.49</v>
      </c>
      <c r="U628" s="27" t="str">
        <f t="shared" si="5"/>
        <v>61.25%</v>
      </c>
      <c r="V628" s="105">
        <v>85.0</v>
      </c>
      <c r="W628" s="126" t="str">
        <f t="shared" si="113"/>
        <v>132.34%</v>
      </c>
      <c r="X628" s="30" t="str">
        <f t="shared" si="7"/>
        <v>14.47%</v>
      </c>
      <c r="Y628" s="33"/>
      <c r="Z628" s="31"/>
      <c r="AA628" s="32" t="s">
        <v>1544</v>
      </c>
      <c r="AB628" s="17">
        <v>1.0</v>
      </c>
      <c r="AC628" s="33"/>
    </row>
    <row r="629">
      <c r="A629" s="116" t="s">
        <v>1545</v>
      </c>
      <c r="B629" s="44">
        <v>2010.0</v>
      </c>
      <c r="C629" s="44" t="s">
        <v>41</v>
      </c>
      <c r="D629" s="104">
        <v>40.0</v>
      </c>
      <c r="E629" s="104">
        <v>45.0</v>
      </c>
      <c r="F629" s="118" t="str">
        <f t="shared" si="100"/>
        <v>42.5</v>
      </c>
      <c r="G629" s="105">
        <v>58.0</v>
      </c>
      <c r="H629" s="105">
        <v>63.0</v>
      </c>
      <c r="I629" s="120" t="str">
        <f t="shared" si="101"/>
        <v>-5</v>
      </c>
      <c r="J629" s="120" t="str">
        <f t="shared" si="102"/>
        <v>60.5</v>
      </c>
      <c r="K629" s="120" t="str">
        <f t="shared" si="103"/>
        <v>-18</v>
      </c>
      <c r="L629" s="104" t="s">
        <v>410</v>
      </c>
      <c r="M629" s="120" t="str">
        <f t="shared" si="127"/>
        <v>34800000</v>
      </c>
      <c r="N629" s="135">
        <v>34.8</v>
      </c>
      <c r="O629" s="120" t="str">
        <f t="shared" si="109"/>
        <v>103070000</v>
      </c>
      <c r="P629" s="135">
        <v>103.07</v>
      </c>
      <c r="Q629" s="119">
        <v>171.4</v>
      </c>
      <c r="R629" s="28" t="str">
        <f t="shared" si="128"/>
        <v>171400000</v>
      </c>
      <c r="S629" s="136" t="str">
        <f t="shared" si="129"/>
        <v>274,470,000</v>
      </c>
      <c r="T629" s="137" t="str">
        <f t="shared" si="131"/>
        <v>274.47</v>
      </c>
      <c r="U629" s="27" t="str">
        <f t="shared" si="5"/>
        <v>62.45%</v>
      </c>
      <c r="V629" s="105">
        <v>82.0</v>
      </c>
      <c r="W629" s="126" t="str">
        <f t="shared" si="113"/>
        <v>334.72%</v>
      </c>
      <c r="X629" s="30" t="str">
        <f t="shared" si="7"/>
        <v>42.44%</v>
      </c>
      <c r="Y629" s="33"/>
      <c r="Z629" s="31"/>
      <c r="AA629" s="32" t="s">
        <v>1546</v>
      </c>
      <c r="AB629" s="17">
        <v>1.0</v>
      </c>
      <c r="AC629" s="33"/>
    </row>
    <row r="630">
      <c r="A630" s="116" t="s">
        <v>1547</v>
      </c>
      <c r="B630" s="44">
        <v>2010.0</v>
      </c>
      <c r="C630" s="44" t="s">
        <v>29</v>
      </c>
      <c r="D630" s="104">
        <v>55.0</v>
      </c>
      <c r="E630" s="104">
        <v>55.0</v>
      </c>
      <c r="F630" s="118" t="str">
        <f t="shared" si="100"/>
        <v>55</v>
      </c>
      <c r="G630" s="105">
        <v>56.0</v>
      </c>
      <c r="H630" s="105">
        <v>67.0</v>
      </c>
      <c r="I630" s="120" t="str">
        <f t="shared" si="101"/>
        <v>-11</v>
      </c>
      <c r="J630" s="120" t="str">
        <f t="shared" si="102"/>
        <v>61.5</v>
      </c>
      <c r="K630" s="120" t="str">
        <f t="shared" si="103"/>
        <v>-6.5</v>
      </c>
      <c r="L630" s="104" t="s">
        <v>1230</v>
      </c>
      <c r="M630" s="120" t="str">
        <f t="shared" si="127"/>
        <v>17200000</v>
      </c>
      <c r="N630" s="135">
        <v>17.2</v>
      </c>
      <c r="O630" s="120" t="str">
        <f t="shared" si="109"/>
        <v>43310000</v>
      </c>
      <c r="P630" s="135">
        <v>43.31</v>
      </c>
      <c r="Q630" s="119">
        <v>37.81</v>
      </c>
      <c r="R630" s="28" t="str">
        <f t="shared" si="128"/>
        <v>37810000</v>
      </c>
      <c r="S630" s="136" t="str">
        <f t="shared" si="129"/>
        <v>81,120,000</v>
      </c>
      <c r="T630" s="137" t="str">
        <f t="shared" si="131"/>
        <v>81.12</v>
      </c>
      <c r="U630" s="27" t="str">
        <f t="shared" si="5"/>
        <v>46.61%</v>
      </c>
      <c r="V630" s="105">
        <v>80.0</v>
      </c>
      <c r="W630" s="126" t="str">
        <f t="shared" si="113"/>
        <v>101.40%</v>
      </c>
      <c r="X630" s="30" t="str">
        <f t="shared" si="7"/>
        <v>21.50%</v>
      </c>
      <c r="Y630" s="33"/>
      <c r="Z630" s="31"/>
      <c r="AA630" s="32" t="s">
        <v>1548</v>
      </c>
      <c r="AB630" s="17">
        <v>1.0</v>
      </c>
      <c r="AC630" s="33"/>
    </row>
    <row r="631">
      <c r="A631" s="116" t="s">
        <v>1549</v>
      </c>
      <c r="B631" s="44">
        <v>2010.0</v>
      </c>
      <c r="C631" s="44" t="s">
        <v>29</v>
      </c>
      <c r="D631" s="104">
        <v>51.0</v>
      </c>
      <c r="E631" s="104">
        <v>53.0</v>
      </c>
      <c r="F631" s="118" t="str">
        <f t="shared" si="100"/>
        <v>52</v>
      </c>
      <c r="G631" s="105">
        <v>65.0</v>
      </c>
      <c r="H631" s="105">
        <v>69.0</v>
      </c>
      <c r="I631" s="120" t="str">
        <f t="shared" si="101"/>
        <v>-4</v>
      </c>
      <c r="J631" s="120" t="str">
        <f t="shared" si="102"/>
        <v>67</v>
      </c>
      <c r="K631" s="120" t="str">
        <f t="shared" si="103"/>
        <v>-15</v>
      </c>
      <c r="L631" s="104" t="s">
        <v>1550</v>
      </c>
      <c r="M631" s="120" t="str">
        <f t="shared" si="127"/>
        <v>16100000</v>
      </c>
      <c r="N631" s="135">
        <v>16.1</v>
      </c>
      <c r="O631" s="120" t="str">
        <f t="shared" si="109"/>
        <v>55680000</v>
      </c>
      <c r="P631" s="135">
        <v>55.68</v>
      </c>
      <c r="Q631" s="119">
        <v>84.4</v>
      </c>
      <c r="R631" s="28" t="str">
        <f t="shared" si="128"/>
        <v>84400000</v>
      </c>
      <c r="S631" s="136" t="str">
        <f t="shared" si="129"/>
        <v>140,080,000</v>
      </c>
      <c r="T631" s="137" t="str">
        <f t="shared" si="131"/>
        <v>140.08</v>
      </c>
      <c r="U631" s="27" t="str">
        <f t="shared" si="5"/>
        <v>60.25%</v>
      </c>
      <c r="V631" s="105">
        <v>80.0</v>
      </c>
      <c r="W631" s="126" t="str">
        <f t="shared" si="113"/>
        <v>175.10%</v>
      </c>
      <c r="X631" s="30" t="str">
        <f t="shared" si="7"/>
        <v>20.13%</v>
      </c>
      <c r="Y631" s="33"/>
      <c r="Z631" s="31"/>
      <c r="AA631" s="32" t="s">
        <v>1551</v>
      </c>
      <c r="AB631" s="17">
        <v>1.0</v>
      </c>
      <c r="AC631" s="33"/>
    </row>
    <row r="632">
      <c r="A632" s="116" t="s">
        <v>1552</v>
      </c>
      <c r="B632" s="44">
        <v>2010.0</v>
      </c>
      <c r="C632" s="44" t="s">
        <v>29</v>
      </c>
      <c r="D632" s="104">
        <v>68.0</v>
      </c>
      <c r="E632" s="104">
        <v>63.0</v>
      </c>
      <c r="F632" s="118" t="str">
        <f t="shared" si="100"/>
        <v>65.5</v>
      </c>
      <c r="G632" s="105">
        <v>73.0</v>
      </c>
      <c r="H632" s="105">
        <v>77.0</v>
      </c>
      <c r="I632" s="120" t="str">
        <f t="shared" si="101"/>
        <v>-4</v>
      </c>
      <c r="J632" s="120" t="str">
        <f t="shared" si="102"/>
        <v>75</v>
      </c>
      <c r="K632" s="120" t="str">
        <f t="shared" si="103"/>
        <v>-9.5</v>
      </c>
      <c r="L632" s="104" t="s">
        <v>1287</v>
      </c>
      <c r="M632" s="120" t="str">
        <f t="shared" si="127"/>
        <v>41000000</v>
      </c>
      <c r="N632" s="135">
        <v>41.0</v>
      </c>
      <c r="O632" s="120" t="str">
        <f t="shared" si="109"/>
        <v>128010000</v>
      </c>
      <c r="P632" s="135">
        <v>128.01</v>
      </c>
      <c r="Q632" s="119">
        <v>166.79</v>
      </c>
      <c r="R632" s="28" t="str">
        <f t="shared" si="128"/>
        <v>166790000</v>
      </c>
      <c r="S632" s="136" t="str">
        <f t="shared" si="129"/>
        <v>294,800,000</v>
      </c>
      <c r="T632" s="137" t="str">
        <f t="shared" si="131"/>
        <v>294.80</v>
      </c>
      <c r="U632" s="27" t="str">
        <f t="shared" si="5"/>
        <v>56.58%</v>
      </c>
      <c r="V632" s="105">
        <v>80.0</v>
      </c>
      <c r="W632" s="126" t="str">
        <f t="shared" si="113"/>
        <v>368.50%</v>
      </c>
      <c r="X632" s="30" t="str">
        <f t="shared" si="7"/>
        <v>51.25%</v>
      </c>
      <c r="Y632" s="33"/>
      <c r="Z632" s="31"/>
      <c r="AA632" s="32" t="s">
        <v>1553</v>
      </c>
      <c r="AB632" s="17">
        <v>1.0</v>
      </c>
      <c r="AC632" s="33"/>
    </row>
    <row r="633">
      <c r="A633" s="116" t="s">
        <v>1554</v>
      </c>
      <c r="B633" s="44">
        <v>2010.0</v>
      </c>
      <c r="C633" s="44" t="s">
        <v>29</v>
      </c>
      <c r="D633" s="104">
        <v>14.0</v>
      </c>
      <c r="E633" s="104">
        <v>35.0</v>
      </c>
      <c r="F633" s="118" t="str">
        <f t="shared" si="100"/>
        <v>24.5</v>
      </c>
      <c r="G633" s="105">
        <v>36.0</v>
      </c>
      <c r="H633" s="105">
        <v>43.0</v>
      </c>
      <c r="I633" s="120" t="str">
        <f t="shared" si="101"/>
        <v>-7</v>
      </c>
      <c r="J633" s="120" t="str">
        <f t="shared" si="102"/>
        <v>39.5</v>
      </c>
      <c r="K633" s="120" t="str">
        <f t="shared" si="103"/>
        <v>-15</v>
      </c>
      <c r="L633" s="104" t="s">
        <v>957</v>
      </c>
      <c r="M633" s="120" t="str">
        <f t="shared" si="127"/>
        <v>16400000</v>
      </c>
      <c r="N633" s="135">
        <v>16.4</v>
      </c>
      <c r="O633" s="120" t="str">
        <f t="shared" si="109"/>
        <v>100250000</v>
      </c>
      <c r="P633" s="135">
        <v>100.25</v>
      </c>
      <c r="Q633" s="119">
        <v>101.34</v>
      </c>
      <c r="R633" s="28" t="str">
        <f t="shared" si="128"/>
        <v>101340000</v>
      </c>
      <c r="S633" s="136" t="str">
        <f t="shared" si="129"/>
        <v>201,590,000</v>
      </c>
      <c r="T633" s="137" t="str">
        <f t="shared" si="131"/>
        <v>201.59</v>
      </c>
      <c r="U633" s="27" t="str">
        <f t="shared" si="5"/>
        <v>50.27%</v>
      </c>
      <c r="V633" s="105">
        <v>80.0</v>
      </c>
      <c r="W633" s="126" t="str">
        <f t="shared" si="113"/>
        <v>251.99%</v>
      </c>
      <c r="X633" s="30" t="str">
        <f t="shared" si="7"/>
        <v>20.50%</v>
      </c>
      <c r="Y633" s="33"/>
      <c r="Z633" s="31"/>
      <c r="AA633" s="32" t="s">
        <v>1555</v>
      </c>
      <c r="AB633" s="17">
        <v>1.0</v>
      </c>
      <c r="AC633" s="33"/>
    </row>
    <row r="634">
      <c r="A634" s="116" t="s">
        <v>1556</v>
      </c>
      <c r="B634" s="44">
        <v>2010.0</v>
      </c>
      <c r="C634" s="44" t="s">
        <v>41</v>
      </c>
      <c r="D634" s="104">
        <v>10.0</v>
      </c>
      <c r="E634" s="104">
        <v>30.0</v>
      </c>
      <c r="F634" s="118" t="str">
        <f t="shared" si="100"/>
        <v>20</v>
      </c>
      <c r="G634" s="105">
        <v>59.0</v>
      </c>
      <c r="H634" s="105">
        <v>50.0</v>
      </c>
      <c r="I634" s="120" t="str">
        <f t="shared" si="101"/>
        <v>9</v>
      </c>
      <c r="J634" s="120" t="str">
        <f t="shared" si="102"/>
        <v>54.5</v>
      </c>
      <c r="K634" s="120" t="str">
        <f t="shared" si="103"/>
        <v>-34.5</v>
      </c>
      <c r="L634" s="104" t="s">
        <v>117</v>
      </c>
      <c r="M634" s="120" t="str">
        <f t="shared" si="127"/>
        <v>40500000</v>
      </c>
      <c r="N634" s="135">
        <v>40.5</v>
      </c>
      <c r="O634" s="120" t="str">
        <f t="shared" si="109"/>
        <v>162000000</v>
      </c>
      <c r="P634" s="135">
        <v>162.0</v>
      </c>
      <c r="Q634" s="119">
        <v>109.43</v>
      </c>
      <c r="R634" s="28" t="str">
        <f t="shared" si="128"/>
        <v>109430000</v>
      </c>
      <c r="S634" s="136" t="str">
        <f t="shared" si="129"/>
        <v>271,430,000</v>
      </c>
      <c r="T634" s="137" t="str">
        <f t="shared" si="131"/>
        <v>271.43</v>
      </c>
      <c r="U634" s="27" t="str">
        <f t="shared" si="5"/>
        <v>40.32%</v>
      </c>
      <c r="V634" s="105">
        <v>80.0</v>
      </c>
      <c r="W634" s="126" t="str">
        <f t="shared" si="113"/>
        <v>339.29%</v>
      </c>
      <c r="X634" s="30" t="str">
        <f t="shared" si="7"/>
        <v>50.63%</v>
      </c>
      <c r="Y634" s="33"/>
      <c r="Z634" s="31"/>
      <c r="AA634" s="143" t="s">
        <v>1557</v>
      </c>
      <c r="AB634" s="17">
        <v>1.0</v>
      </c>
      <c r="AC634" s="33"/>
    </row>
    <row r="635">
      <c r="A635" s="116" t="s">
        <v>1558</v>
      </c>
      <c r="B635" s="44">
        <v>2010.0</v>
      </c>
      <c r="C635" s="44" t="s">
        <v>41</v>
      </c>
      <c r="D635" s="104">
        <v>48.0</v>
      </c>
      <c r="E635" s="104">
        <v>53.0</v>
      </c>
      <c r="F635" s="118" t="str">
        <f t="shared" si="100"/>
        <v>50.5</v>
      </c>
      <c r="G635" s="105">
        <v>68.0</v>
      </c>
      <c r="H635" s="105">
        <v>73.0</v>
      </c>
      <c r="I635" s="120" t="str">
        <f t="shared" si="101"/>
        <v>-5</v>
      </c>
      <c r="J635" s="120" t="str">
        <f t="shared" si="102"/>
        <v>70.5</v>
      </c>
      <c r="K635" s="120" t="str">
        <f t="shared" si="103"/>
        <v>-20</v>
      </c>
      <c r="L635" s="104" t="s">
        <v>410</v>
      </c>
      <c r="M635" s="120" t="str">
        <f t="shared" si="127"/>
        <v>32700000</v>
      </c>
      <c r="N635" s="135">
        <v>32.7</v>
      </c>
      <c r="O635" s="120" t="str">
        <f t="shared" si="109"/>
        <v>94840000</v>
      </c>
      <c r="P635" s="135">
        <v>94.84</v>
      </c>
      <c r="Q635" s="119">
        <v>62.27</v>
      </c>
      <c r="R635" s="28" t="str">
        <f t="shared" si="128"/>
        <v>62270000</v>
      </c>
      <c r="S635" s="136" t="str">
        <f t="shared" si="129"/>
        <v>157,110,000</v>
      </c>
      <c r="T635" s="137" t="str">
        <f t="shared" si="131"/>
        <v>157.11</v>
      </c>
      <c r="U635" s="27" t="str">
        <f t="shared" si="5"/>
        <v>39.63%</v>
      </c>
      <c r="V635" s="105">
        <v>80.0</v>
      </c>
      <c r="W635" s="126" t="str">
        <f t="shared" si="113"/>
        <v>196.39%</v>
      </c>
      <c r="X635" s="30" t="str">
        <f t="shared" si="7"/>
        <v>40.88%</v>
      </c>
      <c r="Y635" s="33"/>
      <c r="Z635" s="31"/>
      <c r="AA635" s="32" t="s">
        <v>1559</v>
      </c>
      <c r="AB635" s="17">
        <v>1.0</v>
      </c>
      <c r="AC635" s="33"/>
    </row>
    <row r="636">
      <c r="A636" s="116" t="s">
        <v>1560</v>
      </c>
      <c r="B636" s="44">
        <v>2010.0</v>
      </c>
      <c r="C636" s="44" t="s">
        <v>41</v>
      </c>
      <c r="D636" s="104">
        <v>11.0</v>
      </c>
      <c r="E636" s="104">
        <v>21.0</v>
      </c>
      <c r="F636" s="118" t="str">
        <f t="shared" si="100"/>
        <v>16</v>
      </c>
      <c r="G636" s="105">
        <v>45.0</v>
      </c>
      <c r="H636" s="105">
        <v>38.0</v>
      </c>
      <c r="I636" s="120" t="str">
        <f t="shared" si="101"/>
        <v>7</v>
      </c>
      <c r="J636" s="120" t="str">
        <f t="shared" si="102"/>
        <v>41.5</v>
      </c>
      <c r="K636" s="120" t="str">
        <f t="shared" si="103"/>
        <v>-25.5</v>
      </c>
      <c r="L636" s="104" t="s">
        <v>1518</v>
      </c>
      <c r="M636" s="120" t="str">
        <f t="shared" si="127"/>
        <v>15800000</v>
      </c>
      <c r="N636" s="135">
        <v>15.8</v>
      </c>
      <c r="O636" s="120" t="str">
        <f t="shared" si="109"/>
        <v>47060000</v>
      </c>
      <c r="P636" s="135">
        <v>47.06</v>
      </c>
      <c r="Q636" s="119">
        <v>51.1</v>
      </c>
      <c r="R636" s="28" t="str">
        <f t="shared" si="128"/>
        <v>51100000</v>
      </c>
      <c r="S636" s="136" t="str">
        <f t="shared" si="129"/>
        <v>98,160,000</v>
      </c>
      <c r="T636" s="137" t="str">
        <f t="shared" si="131"/>
        <v>98.16</v>
      </c>
      <c r="U636" s="27" t="str">
        <f t="shared" si="5"/>
        <v>52.06%</v>
      </c>
      <c r="V636" s="105">
        <v>75.0</v>
      </c>
      <c r="W636" s="126" t="str">
        <f t="shared" si="113"/>
        <v>130.88%</v>
      </c>
      <c r="X636" s="30" t="str">
        <f t="shared" si="7"/>
        <v>21.07%</v>
      </c>
      <c r="Y636" s="33"/>
      <c r="Z636" s="31"/>
      <c r="AA636" s="32" t="s">
        <v>1561</v>
      </c>
      <c r="AB636" s="17">
        <v>1.0</v>
      </c>
      <c r="AC636" s="33"/>
    </row>
    <row r="637">
      <c r="A637" s="116" t="s">
        <v>1562</v>
      </c>
      <c r="B637" s="44">
        <v>2010.0</v>
      </c>
      <c r="C637" s="44" t="s">
        <v>37</v>
      </c>
      <c r="D637" s="104">
        <v>54.0</v>
      </c>
      <c r="E637" s="104">
        <v>59.0</v>
      </c>
      <c r="F637" s="118" t="str">
        <f t="shared" si="100"/>
        <v>56.5</v>
      </c>
      <c r="G637" s="105">
        <v>43.0</v>
      </c>
      <c r="H637" s="105">
        <v>58.0</v>
      </c>
      <c r="I637" s="120" t="str">
        <f t="shared" si="101"/>
        <v>-15</v>
      </c>
      <c r="J637" s="120" t="str">
        <f t="shared" si="102"/>
        <v>50.5</v>
      </c>
      <c r="K637" s="120" t="str">
        <f t="shared" si="103"/>
        <v>6</v>
      </c>
      <c r="L637" s="104" t="s">
        <v>89</v>
      </c>
      <c r="M637" s="120" t="str">
        <f t="shared" si="127"/>
        <v>19000000</v>
      </c>
      <c r="N637" s="135">
        <v>19.0</v>
      </c>
      <c r="O637" s="120" t="str">
        <f t="shared" si="109"/>
        <v>52470000</v>
      </c>
      <c r="P637" s="135">
        <v>52.47</v>
      </c>
      <c r="Q637" s="119">
        <v>82.27</v>
      </c>
      <c r="R637" s="28" t="str">
        <f t="shared" si="128"/>
        <v>82270000</v>
      </c>
      <c r="S637" s="136" t="str">
        <f t="shared" si="129"/>
        <v>134,740,000</v>
      </c>
      <c r="T637" s="137" t="str">
        <f t="shared" si="131"/>
        <v>134.74</v>
      </c>
      <c r="U637" s="27" t="str">
        <f t="shared" si="5"/>
        <v>61.06%</v>
      </c>
      <c r="V637" s="105">
        <v>70.0</v>
      </c>
      <c r="W637" s="126" t="str">
        <f t="shared" si="113"/>
        <v>192.49%</v>
      </c>
      <c r="X637" s="30" t="str">
        <f t="shared" si="7"/>
        <v>27.14%</v>
      </c>
      <c r="Y637" s="33"/>
      <c r="Z637" s="31"/>
      <c r="AA637" s="32" t="s">
        <v>1563</v>
      </c>
      <c r="AB637" s="17">
        <v>1.0</v>
      </c>
      <c r="AC637" s="33"/>
    </row>
    <row r="638">
      <c r="A638" s="116" t="s">
        <v>1564</v>
      </c>
      <c r="B638" s="44">
        <v>2010.0</v>
      </c>
      <c r="C638" s="44" t="s">
        <v>29</v>
      </c>
      <c r="D638" s="104">
        <v>43.0</v>
      </c>
      <c r="E638" s="104">
        <v>56.0</v>
      </c>
      <c r="F638" s="118" t="str">
        <f t="shared" si="100"/>
        <v>49.5</v>
      </c>
      <c r="G638" s="105">
        <v>47.0</v>
      </c>
      <c r="H638" s="105">
        <v>59.0</v>
      </c>
      <c r="I638" s="120" t="str">
        <f t="shared" si="101"/>
        <v>-12</v>
      </c>
      <c r="J638" s="120" t="str">
        <f t="shared" si="102"/>
        <v>53</v>
      </c>
      <c r="K638" s="120" t="str">
        <f t="shared" si="103"/>
        <v>-3.5</v>
      </c>
      <c r="L638" s="104" t="s">
        <v>117</v>
      </c>
      <c r="M638" s="120" t="str">
        <f t="shared" si="127"/>
        <v>23500000</v>
      </c>
      <c r="N638" s="135">
        <v>23.5</v>
      </c>
      <c r="O638" s="120" t="str">
        <f t="shared" si="109"/>
        <v>73030000</v>
      </c>
      <c r="P638" s="135">
        <v>73.03</v>
      </c>
      <c r="Q638" s="119">
        <v>13.83</v>
      </c>
      <c r="R638" s="28" t="str">
        <f t="shared" si="128"/>
        <v>13830000</v>
      </c>
      <c r="S638" s="136" t="str">
        <f t="shared" si="129"/>
        <v>86,860,000</v>
      </c>
      <c r="T638" s="137" t="str">
        <f t="shared" si="131"/>
        <v>86.86</v>
      </c>
      <c r="U638" s="27" t="str">
        <f t="shared" si="5"/>
        <v>15.92%</v>
      </c>
      <c r="V638" s="105">
        <v>69.0</v>
      </c>
      <c r="W638" s="126" t="str">
        <f t="shared" si="113"/>
        <v>125.88%</v>
      </c>
      <c r="X638" s="30" t="str">
        <f t="shared" si="7"/>
        <v>34.06%</v>
      </c>
      <c r="Y638" s="33"/>
      <c r="Z638" s="31"/>
      <c r="AA638" s="32" t="s">
        <v>1565</v>
      </c>
      <c r="AB638" s="17">
        <v>1.0</v>
      </c>
      <c r="AC638" s="33"/>
    </row>
    <row r="639">
      <c r="A639" s="116" t="s">
        <v>1566</v>
      </c>
      <c r="B639" s="44">
        <v>2010.0</v>
      </c>
      <c r="C639" s="44" t="s">
        <v>41</v>
      </c>
      <c r="D639" s="104">
        <v>81.0</v>
      </c>
      <c r="E639" s="104">
        <v>72.0</v>
      </c>
      <c r="F639" s="118" t="str">
        <f t="shared" si="100"/>
        <v>76.5</v>
      </c>
      <c r="G639" s="105">
        <v>81.0</v>
      </c>
      <c r="H639" s="105">
        <v>76.0</v>
      </c>
      <c r="I639" s="120" t="str">
        <f t="shared" si="101"/>
        <v>5</v>
      </c>
      <c r="J639" s="120" t="str">
        <f t="shared" si="102"/>
        <v>78.5</v>
      </c>
      <c r="K639" s="120" t="str">
        <f t="shared" si="103"/>
        <v>-2</v>
      </c>
      <c r="L639" s="104" t="s">
        <v>1567</v>
      </c>
      <c r="M639" s="120" t="str">
        <f t="shared" si="127"/>
        <v>56400000</v>
      </c>
      <c r="N639" s="135">
        <v>56.4</v>
      </c>
      <c r="O639" s="120" t="str">
        <f t="shared" si="109"/>
        <v>251510000</v>
      </c>
      <c r="P639" s="135">
        <v>251.51</v>
      </c>
      <c r="Q639" s="119">
        <v>291.6</v>
      </c>
      <c r="R639" s="28" t="str">
        <f t="shared" si="128"/>
        <v>291600000</v>
      </c>
      <c r="S639" s="136" t="str">
        <f t="shared" si="129"/>
        <v>543,110,000</v>
      </c>
      <c r="T639" s="137" t="str">
        <f t="shared" si="131"/>
        <v>543.11</v>
      </c>
      <c r="U639" s="27" t="str">
        <f t="shared" si="5"/>
        <v>53.69%</v>
      </c>
      <c r="V639" s="105">
        <v>69.0</v>
      </c>
      <c r="W639" s="126" t="str">
        <f t="shared" si="113"/>
        <v>787.12%</v>
      </c>
      <c r="X639" s="30" t="str">
        <f t="shared" si="7"/>
        <v>81.74%</v>
      </c>
      <c r="Y639" s="33"/>
      <c r="Z639" s="31"/>
      <c r="AA639" s="32" t="s">
        <v>1568</v>
      </c>
      <c r="AB639" s="17">
        <v>1.0</v>
      </c>
      <c r="AC639" s="33"/>
    </row>
    <row r="640">
      <c r="A640" s="116" t="s">
        <v>1569</v>
      </c>
      <c r="B640" s="44">
        <v>2010.0</v>
      </c>
      <c r="C640" s="44" t="s">
        <v>37</v>
      </c>
      <c r="D640" s="104">
        <v>50.0</v>
      </c>
      <c r="E640" s="104">
        <v>58.0</v>
      </c>
      <c r="F640" s="118" t="str">
        <f t="shared" si="100"/>
        <v>54</v>
      </c>
      <c r="G640" s="105">
        <v>74.0</v>
      </c>
      <c r="H640" s="105">
        <v>47.0</v>
      </c>
      <c r="I640" s="120" t="str">
        <f t="shared" si="101"/>
        <v>27</v>
      </c>
      <c r="J640" s="120" t="str">
        <f t="shared" si="102"/>
        <v>60.5</v>
      </c>
      <c r="K640" s="120" t="str">
        <f t="shared" si="103"/>
        <v>-6.5</v>
      </c>
      <c r="L640" s="104" t="s">
        <v>1570</v>
      </c>
      <c r="M640" s="120" t="str">
        <f t="shared" si="127"/>
        <v>64800000</v>
      </c>
      <c r="N640" s="135">
        <v>64.8</v>
      </c>
      <c r="O640" s="120" t="str">
        <f t="shared" si="109"/>
        <v>300530000</v>
      </c>
      <c r="P640" s="135">
        <v>300.53</v>
      </c>
      <c r="Q640" s="119">
        <v>397.96</v>
      </c>
      <c r="R640" s="28" t="str">
        <f t="shared" si="128"/>
        <v>397960000</v>
      </c>
      <c r="S640" s="136" t="str">
        <f t="shared" si="129"/>
        <v>698,490,000</v>
      </c>
      <c r="T640" s="137" t="str">
        <f t="shared" si="131"/>
        <v>698.49</v>
      </c>
      <c r="U640" s="27" t="str">
        <f t="shared" si="5"/>
        <v>56.97%</v>
      </c>
      <c r="V640" s="105">
        <v>68.0</v>
      </c>
      <c r="W640" s="126" t="str">
        <f t="shared" si="113"/>
        <v>1027.19%</v>
      </c>
      <c r="X640" s="30" t="str">
        <f t="shared" si="7"/>
        <v>95.29%</v>
      </c>
      <c r="Y640" s="33"/>
      <c r="Z640" s="31"/>
      <c r="AA640" s="143" t="s">
        <v>1571</v>
      </c>
      <c r="AB640" s="17">
        <v>1.0</v>
      </c>
      <c r="AC640" s="33"/>
    </row>
    <row r="641">
      <c r="A641" s="116" t="s">
        <v>1572</v>
      </c>
      <c r="B641" s="44">
        <v>2010.0</v>
      </c>
      <c r="C641" s="44" t="s">
        <v>29</v>
      </c>
      <c r="D641" s="104">
        <v>36.0</v>
      </c>
      <c r="E641" s="104">
        <v>50.0</v>
      </c>
      <c r="F641" s="118" t="str">
        <f t="shared" si="100"/>
        <v>43</v>
      </c>
      <c r="G641" s="105">
        <v>46.0</v>
      </c>
      <c r="H641" s="105">
        <v>48.0</v>
      </c>
      <c r="I641" s="120" t="str">
        <f t="shared" si="101"/>
        <v>-2</v>
      </c>
      <c r="J641" s="120" t="str">
        <f t="shared" si="102"/>
        <v>47</v>
      </c>
      <c r="K641" s="120" t="str">
        <f t="shared" si="103"/>
        <v>-4</v>
      </c>
      <c r="L641" s="104" t="s">
        <v>153</v>
      </c>
      <c r="M641" s="120" t="str">
        <f t="shared" si="127"/>
        <v>23100000</v>
      </c>
      <c r="N641" s="135">
        <v>23.1</v>
      </c>
      <c r="O641" s="120" t="str">
        <f t="shared" si="109"/>
        <v>80570000</v>
      </c>
      <c r="P641" s="135">
        <v>80.57</v>
      </c>
      <c r="Q641" s="119">
        <v>124.02</v>
      </c>
      <c r="R641" s="28" t="str">
        <f t="shared" si="128"/>
        <v>124020000</v>
      </c>
      <c r="S641" s="136" t="str">
        <f t="shared" si="129"/>
        <v>204,590,000</v>
      </c>
      <c r="T641" s="137" t="str">
        <f t="shared" si="131"/>
        <v>204.59</v>
      </c>
      <c r="U641" s="27" t="str">
        <f t="shared" si="5"/>
        <v>60.62%</v>
      </c>
      <c r="V641" s="105">
        <v>60.0</v>
      </c>
      <c r="W641" s="126" t="str">
        <f t="shared" si="113"/>
        <v>340.98%</v>
      </c>
      <c r="X641" s="30" t="str">
        <f t="shared" si="7"/>
        <v>38.50%</v>
      </c>
      <c r="Y641" s="33"/>
      <c r="Z641" s="31"/>
      <c r="AA641" s="143" t="s">
        <v>1573</v>
      </c>
      <c r="AB641" s="17">
        <v>1.0</v>
      </c>
      <c r="AC641" s="33"/>
    </row>
    <row r="642">
      <c r="A642" s="116" t="s">
        <v>1574</v>
      </c>
      <c r="B642" s="44">
        <v>2010.0</v>
      </c>
      <c r="C642" s="44" t="s">
        <v>29</v>
      </c>
      <c r="D642" s="104">
        <v>81.0</v>
      </c>
      <c r="E642" s="104">
        <v>69.0</v>
      </c>
      <c r="F642" s="118" t="str">
        <f t="shared" si="100"/>
        <v>75</v>
      </c>
      <c r="G642" s="105">
        <v>83.0</v>
      </c>
      <c r="H642" s="105">
        <v>80.0</v>
      </c>
      <c r="I642" s="120" t="str">
        <f t="shared" si="101"/>
        <v>3</v>
      </c>
      <c r="J642" s="120" t="str">
        <f t="shared" si="102"/>
        <v>81.5</v>
      </c>
      <c r="K642" s="120" t="str">
        <f t="shared" si="103"/>
        <v>-6.5</v>
      </c>
      <c r="L642" s="104" t="s">
        <v>1575</v>
      </c>
      <c r="M642" s="120" t="str">
        <f t="shared" si="127"/>
        <v>10600000</v>
      </c>
      <c r="N642" s="135">
        <v>10.6</v>
      </c>
      <c r="O642" s="120" t="str">
        <f t="shared" si="109"/>
        <v>31520000</v>
      </c>
      <c r="P642" s="135">
        <v>31.52</v>
      </c>
      <c r="Q642" s="119">
        <v>16.14</v>
      </c>
      <c r="R642" s="28" t="str">
        <f t="shared" si="128"/>
        <v>16140000</v>
      </c>
      <c r="S642" s="136" t="str">
        <f t="shared" si="129"/>
        <v>47,660,000</v>
      </c>
      <c r="T642" s="137" t="str">
        <f t="shared" si="131"/>
        <v>47.66</v>
      </c>
      <c r="U642" s="27" t="str">
        <f t="shared" si="5"/>
        <v>33.86%</v>
      </c>
      <c r="V642" s="105">
        <v>60.0</v>
      </c>
      <c r="W642" s="126" t="str">
        <f t="shared" si="113"/>
        <v>79.43%</v>
      </c>
      <c r="X642" s="30" t="str">
        <f t="shared" si="7"/>
        <v>17.67%</v>
      </c>
      <c r="Y642" s="33"/>
      <c r="Z642" s="31"/>
      <c r="AA642" s="32" t="s">
        <v>1576</v>
      </c>
      <c r="AB642" s="17">
        <v>1.0</v>
      </c>
      <c r="AC642" s="33"/>
    </row>
    <row r="643">
      <c r="A643" s="116" t="s">
        <v>1577</v>
      </c>
      <c r="B643" s="44">
        <v>2010.0</v>
      </c>
      <c r="C643" s="44" t="s">
        <v>37</v>
      </c>
      <c r="D643" s="104">
        <v>24.0</v>
      </c>
      <c r="E643" s="104">
        <v>37.0</v>
      </c>
      <c r="F643" s="118" t="str">
        <f t="shared" si="100"/>
        <v>30.5</v>
      </c>
      <c r="G643" s="105">
        <v>53.0</v>
      </c>
      <c r="H643" s="105">
        <v>54.0</v>
      </c>
      <c r="I643" s="120" t="str">
        <f t="shared" si="101"/>
        <v>-1</v>
      </c>
      <c r="J643" s="120" t="str">
        <f t="shared" si="102"/>
        <v>53.5</v>
      </c>
      <c r="K643" s="120" t="str">
        <f t="shared" si="103"/>
        <v>-23</v>
      </c>
      <c r="L643" s="104" t="s">
        <v>1578</v>
      </c>
      <c r="M643" s="120" t="str">
        <f t="shared" si="127"/>
        <v>26700000</v>
      </c>
      <c r="N643" s="135">
        <v>26.7</v>
      </c>
      <c r="O643" s="120" t="str">
        <f t="shared" si="109"/>
        <v>60130000</v>
      </c>
      <c r="P643" s="135">
        <v>60.13</v>
      </c>
      <c r="Q643" s="119">
        <v>236.09</v>
      </c>
      <c r="R643" s="28" t="str">
        <f t="shared" si="128"/>
        <v>236090000</v>
      </c>
      <c r="S643" s="136" t="str">
        <f t="shared" si="129"/>
        <v>296,220,000</v>
      </c>
      <c r="T643" s="137" t="str">
        <f t="shared" si="131"/>
        <v>296.22</v>
      </c>
      <c r="U643" s="27" t="str">
        <f t="shared" si="5"/>
        <v>79.70%</v>
      </c>
      <c r="V643" s="105">
        <v>60.0</v>
      </c>
      <c r="W643" s="126" t="str">
        <f t="shared" si="113"/>
        <v>493.70%</v>
      </c>
      <c r="X643" s="30" t="str">
        <f t="shared" si="7"/>
        <v>44.50%</v>
      </c>
      <c r="Y643" s="33"/>
      <c r="Z643" s="31"/>
      <c r="AA643" s="32" t="s">
        <v>1579</v>
      </c>
      <c r="AB643" s="17">
        <v>1.0</v>
      </c>
      <c r="AC643" s="33"/>
    </row>
    <row r="644">
      <c r="A644" s="116" t="s">
        <v>1580</v>
      </c>
      <c r="B644" s="44">
        <v>2010.0</v>
      </c>
      <c r="C644" s="44" t="s">
        <v>29</v>
      </c>
      <c r="D644" s="104">
        <v>71.0</v>
      </c>
      <c r="E644" s="104">
        <v>60.0</v>
      </c>
      <c r="F644" s="118" t="str">
        <f t="shared" si="100"/>
        <v>65.5</v>
      </c>
      <c r="G644" s="105">
        <v>72.0</v>
      </c>
      <c r="H644" s="105">
        <v>70.0</v>
      </c>
      <c r="I644" s="120" t="str">
        <f t="shared" si="101"/>
        <v>2</v>
      </c>
      <c r="J644" s="120" t="str">
        <f t="shared" si="102"/>
        <v>71</v>
      </c>
      <c r="K644" s="120" t="str">
        <f t="shared" si="103"/>
        <v>-5.5</v>
      </c>
      <c r="L644" s="104" t="s">
        <v>448</v>
      </c>
      <c r="M644" s="120" t="str">
        <f t="shared" si="127"/>
        <v>21800000</v>
      </c>
      <c r="N644" s="135">
        <v>21.8</v>
      </c>
      <c r="O644" s="120" t="str">
        <f t="shared" si="109"/>
        <v>90380000</v>
      </c>
      <c r="P644" s="135">
        <v>90.38</v>
      </c>
      <c r="Q644" s="119">
        <v>108.63</v>
      </c>
      <c r="R644" s="28" t="str">
        <f t="shared" si="128"/>
        <v>108630000</v>
      </c>
      <c r="S644" s="136" t="str">
        <f t="shared" si="129"/>
        <v>199,010,000</v>
      </c>
      <c r="T644" s="137" t="str">
        <f t="shared" si="131"/>
        <v>199.01</v>
      </c>
      <c r="U644" s="27" t="str">
        <f t="shared" si="5"/>
        <v>54.59%</v>
      </c>
      <c r="V644" s="105">
        <v>58.0</v>
      </c>
      <c r="W644" s="126" t="str">
        <f t="shared" si="113"/>
        <v>343.12%</v>
      </c>
      <c r="X644" s="30" t="str">
        <f t="shared" si="7"/>
        <v>37.59%</v>
      </c>
      <c r="Y644" s="33"/>
      <c r="Z644" s="31"/>
      <c r="AA644" s="32" t="s">
        <v>1581</v>
      </c>
      <c r="AB644" s="17">
        <v>1.0</v>
      </c>
      <c r="AC644" s="33"/>
    </row>
    <row r="645">
      <c r="A645" s="116" t="s">
        <v>1582</v>
      </c>
      <c r="B645" s="44">
        <v>2010.0</v>
      </c>
      <c r="C645" s="44" t="s">
        <v>41</v>
      </c>
      <c r="D645" s="104">
        <v>36.0</v>
      </c>
      <c r="E645" s="104">
        <v>47.0</v>
      </c>
      <c r="F645" s="118" t="str">
        <f t="shared" si="100"/>
        <v>41.5</v>
      </c>
      <c r="G645" s="105">
        <v>66.0</v>
      </c>
      <c r="H645" s="105">
        <v>66.0</v>
      </c>
      <c r="I645" s="120" t="str">
        <f t="shared" si="101"/>
        <v>0</v>
      </c>
      <c r="J645" s="120" t="str">
        <f t="shared" si="102"/>
        <v>66</v>
      </c>
      <c r="K645" s="120" t="str">
        <f t="shared" si="103"/>
        <v>-24.5</v>
      </c>
      <c r="L645" s="104" t="s">
        <v>1027</v>
      </c>
      <c r="M645" s="120" t="str">
        <f t="shared" si="127"/>
        <v>11950000</v>
      </c>
      <c r="N645" s="135">
        <v>11.95</v>
      </c>
      <c r="O645" s="120" t="str">
        <f t="shared" si="109"/>
        <v>39440000</v>
      </c>
      <c r="P645" s="135">
        <v>39.44</v>
      </c>
      <c r="Q645" s="119">
        <v>50.08</v>
      </c>
      <c r="R645" s="28" t="str">
        <f t="shared" si="128"/>
        <v>50080000</v>
      </c>
      <c r="S645" s="136" t="str">
        <f t="shared" si="129"/>
        <v>89,520,000</v>
      </c>
      <c r="T645" s="137" t="str">
        <f t="shared" si="131"/>
        <v>89.52</v>
      </c>
      <c r="U645" s="27" t="str">
        <f t="shared" si="5"/>
        <v>55.94%</v>
      </c>
      <c r="V645" s="105">
        <v>55.0</v>
      </c>
      <c r="W645" s="126" t="str">
        <f t="shared" si="113"/>
        <v>162.76%</v>
      </c>
      <c r="X645" s="30" t="str">
        <f t="shared" si="7"/>
        <v>21.73%</v>
      </c>
      <c r="Y645" s="33"/>
      <c r="Z645" s="31"/>
      <c r="AA645" s="32" t="s">
        <v>1583</v>
      </c>
      <c r="AB645" s="17">
        <v>1.0</v>
      </c>
      <c r="AC645" s="33"/>
    </row>
    <row r="646">
      <c r="A646" s="116" t="s">
        <v>1584</v>
      </c>
      <c r="B646" s="44">
        <v>2010.0</v>
      </c>
      <c r="C646" s="44" t="s">
        <v>41</v>
      </c>
      <c r="D646" s="104">
        <v>66.0</v>
      </c>
      <c r="E646" s="104">
        <v>56.0</v>
      </c>
      <c r="F646" s="118" t="str">
        <f t="shared" si="100"/>
        <v>61</v>
      </c>
      <c r="G646" s="105">
        <v>58.0</v>
      </c>
      <c r="H646" s="105">
        <v>58.0</v>
      </c>
      <c r="I646" s="120" t="str">
        <f t="shared" si="101"/>
        <v>0</v>
      </c>
      <c r="J646" s="120" t="str">
        <f t="shared" si="102"/>
        <v>58</v>
      </c>
      <c r="K646" s="120" t="str">
        <f t="shared" si="103"/>
        <v>3</v>
      </c>
      <c r="L646" s="104" t="s">
        <v>1585</v>
      </c>
      <c r="M646" s="120" t="str">
        <f t="shared" si="127"/>
        <v>25200000</v>
      </c>
      <c r="N646" s="135">
        <v>25.2</v>
      </c>
      <c r="O646" s="120" t="str">
        <f t="shared" si="109"/>
        <v>98710000</v>
      </c>
      <c r="P646" s="135">
        <v>98.71</v>
      </c>
      <c r="Q646" s="119">
        <v>53.55</v>
      </c>
      <c r="R646" s="28" t="str">
        <f t="shared" si="128"/>
        <v>53550000</v>
      </c>
      <c r="S646" s="136" t="str">
        <f t="shared" si="129"/>
        <v>152,260,000</v>
      </c>
      <c r="T646" s="137" t="str">
        <f t="shared" si="131"/>
        <v>152.26</v>
      </c>
      <c r="U646" s="27" t="str">
        <f t="shared" si="5"/>
        <v>35.17%</v>
      </c>
      <c r="V646" s="105">
        <v>55.0</v>
      </c>
      <c r="W646" s="126" t="str">
        <f t="shared" si="113"/>
        <v>276.84%</v>
      </c>
      <c r="X646" s="30" t="str">
        <f t="shared" si="7"/>
        <v>45.82%</v>
      </c>
      <c r="Y646" s="33"/>
      <c r="Z646" s="31"/>
      <c r="AA646" s="32" t="s">
        <v>1586</v>
      </c>
      <c r="AB646" s="17">
        <v>1.0</v>
      </c>
      <c r="AC646" s="33"/>
    </row>
    <row r="647">
      <c r="A647" s="116" t="s">
        <v>1587</v>
      </c>
      <c r="B647" s="44">
        <v>2010.0</v>
      </c>
      <c r="C647" s="44" t="s">
        <v>41</v>
      </c>
      <c r="D647" s="104">
        <v>28.0</v>
      </c>
      <c r="E647" s="104">
        <v>39.0</v>
      </c>
      <c r="F647" s="118" t="str">
        <f t="shared" si="100"/>
        <v>33.5</v>
      </c>
      <c r="G647" s="105">
        <v>62.0</v>
      </c>
      <c r="H647" s="105">
        <v>55.0</v>
      </c>
      <c r="I647" s="120" t="str">
        <f t="shared" si="101"/>
        <v>7</v>
      </c>
      <c r="J647" s="120" t="str">
        <f t="shared" si="102"/>
        <v>58.5</v>
      </c>
      <c r="K647" s="120" t="str">
        <f t="shared" si="103"/>
        <v>-25</v>
      </c>
      <c r="L647" s="104" t="s">
        <v>493</v>
      </c>
      <c r="M647" s="120" t="str">
        <f t="shared" si="127"/>
        <v>14500000</v>
      </c>
      <c r="N647" s="135">
        <v>14.5</v>
      </c>
      <c r="O647" s="120" t="str">
        <f t="shared" si="109"/>
        <v>53130000</v>
      </c>
      <c r="P647" s="135">
        <v>53.13</v>
      </c>
      <c r="Q647" s="119">
        <v>43.03</v>
      </c>
      <c r="R647" s="28" t="str">
        <f t="shared" si="128"/>
        <v>43030000</v>
      </c>
      <c r="S647" s="136" t="str">
        <f t="shared" si="129"/>
        <v>96,160,000</v>
      </c>
      <c r="T647" s="137" t="str">
        <f t="shared" si="131"/>
        <v>96.16</v>
      </c>
      <c r="U647" s="27" t="str">
        <f t="shared" si="5"/>
        <v>44.75%</v>
      </c>
      <c r="V647" s="105">
        <v>52.274</v>
      </c>
      <c r="W647" s="126" t="str">
        <f t="shared" si="113"/>
        <v>183.95%</v>
      </c>
      <c r="X647" s="30" t="str">
        <f t="shared" si="7"/>
        <v>27.74%</v>
      </c>
      <c r="Y647" s="33"/>
      <c r="Z647" s="31"/>
      <c r="AA647" s="32" t="s">
        <v>1588</v>
      </c>
      <c r="AB647" s="17">
        <v>1.0</v>
      </c>
      <c r="AC647" s="33"/>
    </row>
    <row r="648">
      <c r="A648" s="116" t="s">
        <v>1589</v>
      </c>
      <c r="B648" s="44">
        <v>2010.0</v>
      </c>
      <c r="C648" s="44" t="s">
        <v>41</v>
      </c>
      <c r="D648" s="104">
        <v>38.0</v>
      </c>
      <c r="E648" s="104">
        <v>42.0</v>
      </c>
      <c r="F648" s="118" t="str">
        <f t="shared" si="100"/>
        <v>40</v>
      </c>
      <c r="G648" s="105">
        <v>57.0</v>
      </c>
      <c r="H648" s="105">
        <v>66.0</v>
      </c>
      <c r="I648" s="120" t="str">
        <f t="shared" si="101"/>
        <v>-9</v>
      </c>
      <c r="J648" s="120" t="str">
        <f t="shared" si="102"/>
        <v>61.5</v>
      </c>
      <c r="K648" s="120" t="str">
        <f t="shared" si="103"/>
        <v>-21.5</v>
      </c>
      <c r="L648" s="104" t="s">
        <v>939</v>
      </c>
      <c r="M648" s="120" t="str">
        <f t="shared" si="127"/>
        <v>8200000</v>
      </c>
      <c r="N648" s="135">
        <v>8.2</v>
      </c>
      <c r="O648" s="120" t="str">
        <f t="shared" si="109"/>
        <v>24080000</v>
      </c>
      <c r="P648" s="135">
        <v>24.08</v>
      </c>
      <c r="Q648" s="119">
        <v>28.75</v>
      </c>
      <c r="R648" s="28" t="str">
        <f t="shared" si="128"/>
        <v>28750000</v>
      </c>
      <c r="S648" s="136" t="str">
        <f t="shared" si="129"/>
        <v>52,830,000</v>
      </c>
      <c r="T648" s="137" t="str">
        <f t="shared" si="131"/>
        <v>52.83</v>
      </c>
      <c r="U648" s="27" t="str">
        <f t="shared" si="5"/>
        <v>54.42%</v>
      </c>
      <c r="V648" s="105">
        <v>52.0</v>
      </c>
      <c r="W648" s="126" t="str">
        <f t="shared" si="113"/>
        <v>101.60%</v>
      </c>
      <c r="X648" s="30" t="str">
        <f t="shared" si="7"/>
        <v>15.77%</v>
      </c>
      <c r="Y648" s="33"/>
      <c r="Z648" s="31"/>
      <c r="AA648" s="32" t="s">
        <v>1590</v>
      </c>
      <c r="AB648" s="17">
        <v>1.0</v>
      </c>
      <c r="AC648" s="33"/>
    </row>
    <row r="649">
      <c r="A649" s="116" t="s">
        <v>1591</v>
      </c>
      <c r="B649" s="44">
        <v>2010.0</v>
      </c>
      <c r="C649" s="44" t="s">
        <v>41</v>
      </c>
      <c r="D649" s="104">
        <v>17.0</v>
      </c>
      <c r="E649" s="104">
        <v>34.0</v>
      </c>
      <c r="F649" s="118" t="str">
        <f t="shared" si="100"/>
        <v>25.5</v>
      </c>
      <c r="G649" s="105">
        <v>54.0</v>
      </c>
      <c r="H649" s="105">
        <v>50.0</v>
      </c>
      <c r="I649" s="120" t="str">
        <f t="shared" si="101"/>
        <v>4</v>
      </c>
      <c r="J649" s="120" t="str">
        <f t="shared" si="102"/>
        <v>52</v>
      </c>
      <c r="K649" s="120" t="str">
        <f t="shared" si="103"/>
        <v>-26.5</v>
      </c>
      <c r="L649" s="104" t="s">
        <v>493</v>
      </c>
      <c r="M649" s="120" t="str">
        <f t="shared" si="127"/>
        <v>56200000</v>
      </c>
      <c r="N649" s="135">
        <v>56.2</v>
      </c>
      <c r="O649" s="120" t="str">
        <f t="shared" si="109"/>
        <v>110490000</v>
      </c>
      <c r="P649" s="135">
        <v>110.49</v>
      </c>
      <c r="Q649" s="119">
        <v>106.0</v>
      </c>
      <c r="R649" s="28" t="str">
        <f t="shared" si="128"/>
        <v>106000000</v>
      </c>
      <c r="S649" s="136" t="str">
        <f t="shared" si="129"/>
        <v>216,490,000</v>
      </c>
      <c r="T649" s="137" t="str">
        <f t="shared" si="131"/>
        <v>216.49</v>
      </c>
      <c r="U649" s="27" t="str">
        <f t="shared" si="5"/>
        <v>48.96%</v>
      </c>
      <c r="V649" s="105">
        <v>52.0</v>
      </c>
      <c r="W649" s="126" t="str">
        <f t="shared" si="113"/>
        <v>416.33%</v>
      </c>
      <c r="X649" s="30" t="str">
        <f t="shared" si="7"/>
        <v>108.08%</v>
      </c>
      <c r="Y649" s="33"/>
      <c r="Z649" s="31"/>
      <c r="AA649" s="32" t="s">
        <v>1592</v>
      </c>
      <c r="AB649" s="17">
        <v>1.0</v>
      </c>
      <c r="AC649" s="33"/>
    </row>
    <row r="650">
      <c r="A650" s="116" t="s">
        <v>1593</v>
      </c>
      <c r="B650" s="44">
        <v>2010.0</v>
      </c>
      <c r="C650" s="44" t="s">
        <v>29</v>
      </c>
      <c r="D650" s="104">
        <v>9.0</v>
      </c>
      <c r="E650" s="104">
        <v>30.0</v>
      </c>
      <c r="F650" s="118" t="str">
        <f t="shared" si="100"/>
        <v>19.5</v>
      </c>
      <c r="G650" s="105">
        <v>46.0</v>
      </c>
      <c r="H650" s="105">
        <v>49.0</v>
      </c>
      <c r="I650" s="120" t="str">
        <f t="shared" si="101"/>
        <v>-3</v>
      </c>
      <c r="J650" s="120" t="str">
        <f t="shared" si="102"/>
        <v>47.5</v>
      </c>
      <c r="K650" s="120" t="str">
        <f t="shared" si="103"/>
        <v>-28</v>
      </c>
      <c r="L650" s="104" t="s">
        <v>513</v>
      </c>
      <c r="M650" s="120" t="str">
        <f t="shared" si="127"/>
        <v>11600000</v>
      </c>
      <c r="N650" s="135">
        <v>11.6</v>
      </c>
      <c r="O650" s="120" t="str">
        <f t="shared" si="109"/>
        <v>33640000</v>
      </c>
      <c r="P650" s="135">
        <v>33.64</v>
      </c>
      <c r="Q650" s="119">
        <v>50.12</v>
      </c>
      <c r="R650" s="28" t="str">
        <f t="shared" si="128"/>
        <v>50120000</v>
      </c>
      <c r="S650" s="136" t="str">
        <f t="shared" si="129"/>
        <v>83,760,000</v>
      </c>
      <c r="T650" s="137" t="str">
        <f t="shared" si="131"/>
        <v>83.76</v>
      </c>
      <c r="U650" s="27" t="str">
        <f t="shared" si="5"/>
        <v>59.84%</v>
      </c>
      <c r="V650" s="105">
        <v>50.0</v>
      </c>
      <c r="W650" s="126" t="str">
        <f t="shared" si="113"/>
        <v>167.52%</v>
      </c>
      <c r="X650" s="30" t="str">
        <f t="shared" si="7"/>
        <v>23.20%</v>
      </c>
      <c r="Y650" s="33"/>
      <c r="Z650" s="31"/>
      <c r="AA650" s="32" t="s">
        <v>1594</v>
      </c>
      <c r="AB650" s="17">
        <v>1.0</v>
      </c>
      <c r="AC650" s="33"/>
    </row>
    <row r="651">
      <c r="A651" s="116" t="s">
        <v>1595</v>
      </c>
      <c r="B651" s="44">
        <v>2010.0</v>
      </c>
      <c r="C651" s="44" t="s">
        <v>126</v>
      </c>
      <c r="D651" s="104">
        <v>96.0</v>
      </c>
      <c r="E651" s="104">
        <v>95.0</v>
      </c>
      <c r="F651" s="118" t="str">
        <f t="shared" si="100"/>
        <v>95.5</v>
      </c>
      <c r="G651" s="105">
        <v>89.0</v>
      </c>
      <c r="H651" s="105">
        <v>82.0</v>
      </c>
      <c r="I651" s="120" t="str">
        <f t="shared" si="101"/>
        <v>7</v>
      </c>
      <c r="J651" s="120" t="str">
        <f t="shared" si="102"/>
        <v>85.5</v>
      </c>
      <c r="K651" s="120" t="str">
        <f t="shared" si="103"/>
        <v>10</v>
      </c>
      <c r="L651" s="104" t="s">
        <v>1596</v>
      </c>
      <c r="M651" s="120" t="str">
        <f t="shared" si="127"/>
        <v>22400000</v>
      </c>
      <c r="N651" s="135">
        <v>22.4</v>
      </c>
      <c r="O651" s="120" t="str">
        <f t="shared" si="109"/>
        <v>96960000</v>
      </c>
      <c r="P651" s="135">
        <v>96.96</v>
      </c>
      <c r="Q651" s="119">
        <v>127.96</v>
      </c>
      <c r="R651" s="28" t="str">
        <f t="shared" si="128"/>
        <v>127960000</v>
      </c>
      <c r="S651" s="136" t="str">
        <f t="shared" si="129"/>
        <v>224,920,000</v>
      </c>
      <c r="T651" s="137" t="str">
        <f t="shared" si="131"/>
        <v>224.92</v>
      </c>
      <c r="U651" s="27" t="str">
        <f t="shared" si="5"/>
        <v>56.89%</v>
      </c>
      <c r="V651" s="105">
        <v>50.0</v>
      </c>
      <c r="W651" s="126" t="str">
        <f t="shared" si="113"/>
        <v>449.84%</v>
      </c>
      <c r="X651" s="30" t="str">
        <f t="shared" si="7"/>
        <v>44.80%</v>
      </c>
      <c r="Y651" s="33"/>
      <c r="Z651" s="31"/>
      <c r="AA651" s="32" t="s">
        <v>1597</v>
      </c>
      <c r="AB651" s="17">
        <v>1.0</v>
      </c>
      <c r="AC651" s="33"/>
    </row>
    <row r="652">
      <c r="A652" s="116" t="s">
        <v>1598</v>
      </c>
      <c r="B652" s="44">
        <v>2010.0</v>
      </c>
      <c r="C652" s="44" t="s">
        <v>41</v>
      </c>
      <c r="D652" s="104">
        <v>40.0</v>
      </c>
      <c r="E652" s="104">
        <v>51.0</v>
      </c>
      <c r="F652" s="118" t="str">
        <f t="shared" si="100"/>
        <v>45.5</v>
      </c>
      <c r="G652" s="105">
        <v>56.0</v>
      </c>
      <c r="H652" s="105">
        <v>63.0</v>
      </c>
      <c r="I652" s="120" t="str">
        <f t="shared" si="101"/>
        <v>-7</v>
      </c>
      <c r="J652" s="120" t="str">
        <f t="shared" si="102"/>
        <v>59.5</v>
      </c>
      <c r="K652" s="120" t="str">
        <f t="shared" si="103"/>
        <v>-14</v>
      </c>
      <c r="L652" s="104" t="s">
        <v>117</v>
      </c>
      <c r="M652" s="120" t="str">
        <f t="shared" si="127"/>
        <v>32690000</v>
      </c>
      <c r="N652" s="135">
        <v>32.69</v>
      </c>
      <c r="O652" s="120" t="str">
        <f t="shared" si="109"/>
        <v>100540000</v>
      </c>
      <c r="P652" s="135">
        <v>100.54</v>
      </c>
      <c r="Q652" s="119">
        <v>111.24</v>
      </c>
      <c r="R652" s="28" t="str">
        <f t="shared" si="128"/>
        <v>111240000</v>
      </c>
      <c r="S652" s="136" t="str">
        <f t="shared" si="129"/>
        <v>211,780,000</v>
      </c>
      <c r="T652" s="137" t="str">
        <f t="shared" si="131"/>
        <v>211.78</v>
      </c>
      <c r="U652" s="27" t="str">
        <f t="shared" si="5"/>
        <v>52.53%</v>
      </c>
      <c r="V652" s="105">
        <v>50.0</v>
      </c>
      <c r="W652" s="126" t="str">
        <f t="shared" si="113"/>
        <v>423.56%</v>
      </c>
      <c r="X652" s="30" t="str">
        <f t="shared" si="7"/>
        <v>65.38%</v>
      </c>
      <c r="Y652" s="33"/>
      <c r="Z652" s="31"/>
      <c r="AA652" s="32" t="s">
        <v>1599</v>
      </c>
      <c r="AB652" s="17">
        <v>1.0</v>
      </c>
      <c r="AC652" s="33"/>
    </row>
    <row r="653">
      <c r="A653" s="116" t="s">
        <v>1600</v>
      </c>
      <c r="B653" s="44">
        <v>2010.0</v>
      </c>
      <c r="C653" s="44" t="s">
        <v>41</v>
      </c>
      <c r="D653" s="104">
        <v>16.0</v>
      </c>
      <c r="E653" s="104">
        <v>36.0</v>
      </c>
      <c r="F653" s="118" t="str">
        <f t="shared" si="100"/>
        <v>26</v>
      </c>
      <c r="G653" s="105">
        <v>46.0</v>
      </c>
      <c r="H653" s="105">
        <v>50.0</v>
      </c>
      <c r="I653" s="120" t="str">
        <f t="shared" si="101"/>
        <v>-4</v>
      </c>
      <c r="J653" s="120" t="str">
        <f t="shared" si="102"/>
        <v>48</v>
      </c>
      <c r="K653" s="120" t="str">
        <f t="shared" si="103"/>
        <v>-22</v>
      </c>
      <c r="L653" s="104" t="s">
        <v>1601</v>
      </c>
      <c r="M653" s="120" t="str">
        <f t="shared" si="127"/>
        <v>14000000</v>
      </c>
      <c r="N653" s="135">
        <v>14.0</v>
      </c>
      <c r="O653" s="120" t="str">
        <f t="shared" si="109"/>
        <v>60020000</v>
      </c>
      <c r="P653" s="135">
        <v>60.02</v>
      </c>
      <c r="Q653" s="119">
        <v>52.44</v>
      </c>
      <c r="R653" s="28" t="str">
        <f t="shared" si="128"/>
        <v>52440000</v>
      </c>
      <c r="S653" s="136" t="str">
        <f t="shared" si="129"/>
        <v>112,460,000</v>
      </c>
      <c r="T653" s="137" t="str">
        <f t="shared" si="131"/>
        <v>112.46</v>
      </c>
      <c r="U653" s="27" t="str">
        <f t="shared" si="5"/>
        <v>46.63%</v>
      </c>
      <c r="V653" s="105">
        <v>48.0</v>
      </c>
      <c r="W653" s="126" t="str">
        <f t="shared" si="113"/>
        <v>234.29%</v>
      </c>
      <c r="X653" s="30" t="str">
        <f t="shared" si="7"/>
        <v>29.17%</v>
      </c>
      <c r="Y653" s="33"/>
      <c r="Z653" s="31"/>
      <c r="AA653" s="32" t="s">
        <v>1602</v>
      </c>
      <c r="AB653" s="17">
        <v>1.0</v>
      </c>
      <c r="AC653" s="33"/>
    </row>
    <row r="654">
      <c r="A654" s="116" t="s">
        <v>1603</v>
      </c>
      <c r="B654" s="44">
        <v>2010.0</v>
      </c>
      <c r="C654" s="44" t="s">
        <v>29</v>
      </c>
      <c r="D654" s="104">
        <v>13.0</v>
      </c>
      <c r="E654" s="104">
        <v>33.0</v>
      </c>
      <c r="F654" s="118" t="str">
        <f t="shared" si="100"/>
        <v>23</v>
      </c>
      <c r="G654" s="105">
        <v>24.0</v>
      </c>
      <c r="H654" s="105">
        <v>46.0</v>
      </c>
      <c r="I654" s="120" t="str">
        <f t="shared" si="101"/>
        <v>-22</v>
      </c>
      <c r="J654" s="120" t="str">
        <f t="shared" si="102"/>
        <v>35</v>
      </c>
      <c r="K654" s="120" t="str">
        <f t="shared" si="103"/>
        <v>-12</v>
      </c>
      <c r="L654" s="104" t="s">
        <v>1604</v>
      </c>
      <c r="M654" s="120" t="str">
        <f t="shared" si="127"/>
        <v>5400000</v>
      </c>
      <c r="N654" s="135">
        <v>5.4</v>
      </c>
      <c r="O654" s="120" t="str">
        <f t="shared" si="109"/>
        <v>10550000</v>
      </c>
      <c r="P654" s="135">
        <v>10.55</v>
      </c>
      <c r="Q654" s="119">
        <v>0.36</v>
      </c>
      <c r="R654" s="28" t="str">
        <f t="shared" si="128"/>
        <v>360000</v>
      </c>
      <c r="S654" s="136" t="str">
        <f t="shared" si="129"/>
        <v>10,910,000</v>
      </c>
      <c r="T654" s="137" t="str">
        <f t="shared" si="131"/>
        <v>10.91</v>
      </c>
      <c r="U654" s="27" t="str">
        <f t="shared" si="5"/>
        <v>3.30%</v>
      </c>
      <c r="V654" s="105">
        <v>47.0</v>
      </c>
      <c r="W654" s="126" t="str">
        <f t="shared" si="113"/>
        <v>23.21%</v>
      </c>
      <c r="X654" s="30" t="str">
        <f t="shared" si="7"/>
        <v>11.49%</v>
      </c>
      <c r="Y654" s="33"/>
      <c r="Z654" s="31"/>
      <c r="AA654" s="32" t="s">
        <v>1605</v>
      </c>
      <c r="AB654" s="17">
        <v>1.0</v>
      </c>
      <c r="AC654" s="33"/>
    </row>
    <row r="655">
      <c r="A655" s="116" t="s">
        <v>1606</v>
      </c>
      <c r="B655" s="44">
        <v>2010.0</v>
      </c>
      <c r="C655" s="44" t="s">
        <v>29</v>
      </c>
      <c r="D655" s="104">
        <v>83.0</v>
      </c>
      <c r="E655" s="104">
        <v>77.0</v>
      </c>
      <c r="F655" s="118" t="str">
        <f t="shared" si="100"/>
        <v>80</v>
      </c>
      <c r="G655" s="105">
        <v>68.0</v>
      </c>
      <c r="H655" s="105">
        <v>73.0</v>
      </c>
      <c r="I655" s="120" t="str">
        <f t="shared" si="101"/>
        <v>-5</v>
      </c>
      <c r="J655" s="120" t="str">
        <f t="shared" si="102"/>
        <v>70.5</v>
      </c>
      <c r="K655" s="120" t="str">
        <f t="shared" si="103"/>
        <v>9.5</v>
      </c>
      <c r="L655" s="104" t="s">
        <v>1287</v>
      </c>
      <c r="M655" s="120" t="str">
        <f t="shared" si="127"/>
        <v>2000000</v>
      </c>
      <c r="N655" s="135">
        <v>2.0</v>
      </c>
      <c r="O655" s="120" t="str">
        <f t="shared" si="109"/>
        <v>15540000</v>
      </c>
      <c r="P655" s="135">
        <v>15.54</v>
      </c>
      <c r="Q655" s="119">
        <v>44.68</v>
      </c>
      <c r="R655" s="28" t="str">
        <f t="shared" si="128"/>
        <v>44680000</v>
      </c>
      <c r="S655" s="136" t="str">
        <f t="shared" si="129"/>
        <v>60,220,000</v>
      </c>
      <c r="T655" s="137" t="str">
        <f t="shared" si="131"/>
        <v>60.22</v>
      </c>
      <c r="U655" s="27" t="str">
        <f t="shared" si="5"/>
        <v>74.19%</v>
      </c>
      <c r="V655" s="105">
        <v>45.0</v>
      </c>
      <c r="W655" s="126" t="str">
        <f t="shared" si="113"/>
        <v>133.82%</v>
      </c>
      <c r="X655" s="30" t="str">
        <f t="shared" si="7"/>
        <v>4.44%</v>
      </c>
      <c r="Y655" s="33"/>
      <c r="Z655" s="31"/>
      <c r="AA655" s="32" t="s">
        <v>1607</v>
      </c>
      <c r="AB655" s="17">
        <v>1.0</v>
      </c>
      <c r="AC655" s="33"/>
    </row>
    <row r="656">
      <c r="A656" s="116" t="s">
        <v>1608</v>
      </c>
      <c r="B656" s="44">
        <v>2010.0</v>
      </c>
      <c r="C656" s="44" t="s">
        <v>29</v>
      </c>
      <c r="D656" s="104">
        <v>27.0</v>
      </c>
      <c r="E656" s="104">
        <v>37.0</v>
      </c>
      <c r="F656" s="118" t="str">
        <f t="shared" si="100"/>
        <v>32</v>
      </c>
      <c r="G656" s="105">
        <v>62.0</v>
      </c>
      <c r="H656" s="105">
        <v>48.0</v>
      </c>
      <c r="I656" s="120" t="str">
        <f t="shared" si="101"/>
        <v>14</v>
      </c>
      <c r="J656" s="120" t="str">
        <f t="shared" si="102"/>
        <v>55</v>
      </c>
      <c r="K656" s="120" t="str">
        <f t="shared" si="103"/>
        <v>-23</v>
      </c>
      <c r="L656" s="104" t="s">
        <v>1433</v>
      </c>
      <c r="M656" s="120" t="str">
        <f t="shared" si="127"/>
        <v>12400000</v>
      </c>
      <c r="N656" s="135">
        <v>12.4</v>
      </c>
      <c r="O656" s="120" t="str">
        <f t="shared" si="109"/>
        <v>31160000</v>
      </c>
      <c r="P656" s="135">
        <v>31.16</v>
      </c>
      <c r="Q656" s="119">
        <v>17.03</v>
      </c>
      <c r="R656" s="28" t="str">
        <f t="shared" si="128"/>
        <v>17030000</v>
      </c>
      <c r="S656" s="136" t="str">
        <f t="shared" si="129"/>
        <v>48,190,000</v>
      </c>
      <c r="T656" s="137" t="str">
        <f t="shared" si="131"/>
        <v>48.19</v>
      </c>
      <c r="U656" s="27" t="str">
        <f t="shared" si="5"/>
        <v>35.34%</v>
      </c>
      <c r="V656" s="105">
        <v>44.0</v>
      </c>
      <c r="W656" s="126" t="str">
        <f t="shared" si="113"/>
        <v>109.52%</v>
      </c>
      <c r="X656" s="30" t="str">
        <f t="shared" si="7"/>
        <v>28.18%</v>
      </c>
      <c r="Y656" s="33"/>
      <c r="Z656" s="31"/>
      <c r="AA656" s="144" t="s">
        <v>1609</v>
      </c>
      <c r="AB656" s="17">
        <v>1.0</v>
      </c>
      <c r="AC656" s="33"/>
    </row>
    <row r="657">
      <c r="A657" s="116" t="s">
        <v>1610</v>
      </c>
      <c r="B657" s="44">
        <v>2010.0</v>
      </c>
      <c r="C657" s="44" t="s">
        <v>41</v>
      </c>
      <c r="D657" s="104">
        <v>13.0</v>
      </c>
      <c r="E657" s="104">
        <v>27.0</v>
      </c>
      <c r="F657" s="118" t="str">
        <f t="shared" si="100"/>
        <v>20</v>
      </c>
      <c r="G657" s="105">
        <v>46.0</v>
      </c>
      <c r="H657" s="105">
        <v>47.0</v>
      </c>
      <c r="I657" s="120" t="str">
        <f t="shared" si="101"/>
        <v>-1</v>
      </c>
      <c r="J657" s="120" t="str">
        <f t="shared" si="102"/>
        <v>46.5</v>
      </c>
      <c r="K657" s="120" t="str">
        <f t="shared" si="103"/>
        <v>-26.5</v>
      </c>
      <c r="L657" s="104" t="s">
        <v>1543</v>
      </c>
      <c r="M657" s="120" t="str">
        <f t="shared" si="127"/>
        <v>9700000</v>
      </c>
      <c r="N657" s="135">
        <v>9.7</v>
      </c>
      <c r="O657" s="120" t="str">
        <f t="shared" si="109"/>
        <v>24310000</v>
      </c>
      <c r="P657" s="135">
        <v>24.31</v>
      </c>
      <c r="Q657" s="119">
        <v>20.93</v>
      </c>
      <c r="R657" s="28" t="str">
        <f t="shared" si="128"/>
        <v>20930000</v>
      </c>
      <c r="S657" s="136" t="str">
        <f t="shared" si="129"/>
        <v>45,240,000</v>
      </c>
      <c r="T657" s="137" t="str">
        <f t="shared" si="131"/>
        <v>45.24</v>
      </c>
      <c r="U657" s="27" t="str">
        <f t="shared" si="5"/>
        <v>46.26%</v>
      </c>
      <c r="V657" s="134">
        <v>43.0</v>
      </c>
      <c r="W657" s="29" t="str">
        <f t="shared" si="113"/>
        <v>105.21%</v>
      </c>
      <c r="X657" s="30" t="str">
        <f t="shared" si="7"/>
        <v>22.56%</v>
      </c>
      <c r="Y657" s="33"/>
      <c r="Z657" s="31"/>
      <c r="AA657" s="32" t="s">
        <v>1611</v>
      </c>
      <c r="AB657" s="17">
        <v>1.0</v>
      </c>
      <c r="AC657" s="33"/>
    </row>
    <row r="658">
      <c r="A658" s="116" t="s">
        <v>1612</v>
      </c>
      <c r="B658" s="44">
        <v>2010.0</v>
      </c>
      <c r="C658" s="44" t="s">
        <v>41</v>
      </c>
      <c r="D658" s="104">
        <v>54.0</v>
      </c>
      <c r="E658" s="104">
        <v>57.0</v>
      </c>
      <c r="F658" s="118" t="str">
        <f t="shared" si="100"/>
        <v>55.5</v>
      </c>
      <c r="G658" s="105">
        <v>54.0</v>
      </c>
      <c r="H658" s="105">
        <v>66.0</v>
      </c>
      <c r="I658" s="120" t="str">
        <f t="shared" si="101"/>
        <v>-12</v>
      </c>
      <c r="J658" s="120" t="str">
        <f t="shared" si="102"/>
        <v>60</v>
      </c>
      <c r="K658" s="120" t="str">
        <f t="shared" si="103"/>
        <v>-4.5</v>
      </c>
      <c r="L658" s="104" t="s">
        <v>493</v>
      </c>
      <c r="M658" s="120" t="str">
        <f t="shared" si="127"/>
        <v>9200000</v>
      </c>
      <c r="N658" s="135">
        <v>9.2</v>
      </c>
      <c r="O658" s="120" t="str">
        <f t="shared" si="109"/>
        <v>31010000</v>
      </c>
      <c r="P658" s="135">
        <v>31.01</v>
      </c>
      <c r="Q658" s="119">
        <v>29.03</v>
      </c>
      <c r="R658" s="28" t="str">
        <f t="shared" si="128"/>
        <v>29030000</v>
      </c>
      <c r="S658" s="136" t="str">
        <f t="shared" si="129"/>
        <v>60,040,000</v>
      </c>
      <c r="T658" s="137" t="str">
        <f t="shared" si="131"/>
        <v>60.04</v>
      </c>
      <c r="U658" s="27" t="str">
        <f t="shared" si="5"/>
        <v>48.35%</v>
      </c>
      <c r="V658" s="105">
        <v>40.0</v>
      </c>
      <c r="W658" s="126" t="str">
        <f t="shared" si="113"/>
        <v>150.10%</v>
      </c>
      <c r="X658" s="30" t="str">
        <f t="shared" si="7"/>
        <v>23.00%</v>
      </c>
      <c r="Y658" s="33"/>
      <c r="Z658" s="31"/>
      <c r="AA658" s="32" t="s">
        <v>1613</v>
      </c>
      <c r="AB658" s="17">
        <v>1.0</v>
      </c>
      <c r="AC658" s="33"/>
    </row>
    <row r="659">
      <c r="A659" s="116" t="s">
        <v>1614</v>
      </c>
      <c r="B659" s="44">
        <v>2010.0</v>
      </c>
      <c r="C659" s="44" t="s">
        <v>41</v>
      </c>
      <c r="D659" s="104">
        <v>7.0</v>
      </c>
      <c r="E659" s="104">
        <v>22.0</v>
      </c>
      <c r="F659" s="118" t="str">
        <f t="shared" si="100"/>
        <v>14.5</v>
      </c>
      <c r="G659" s="105">
        <v>41.0</v>
      </c>
      <c r="H659" s="105">
        <v>37.0</v>
      </c>
      <c r="I659" s="120" t="str">
        <f t="shared" si="101"/>
        <v>4</v>
      </c>
      <c r="J659" s="120" t="str">
        <f t="shared" si="102"/>
        <v>39</v>
      </c>
      <c r="K659" s="120" t="str">
        <f t="shared" si="103"/>
        <v>-24.5</v>
      </c>
      <c r="L659" s="104" t="s">
        <v>1518</v>
      </c>
      <c r="M659" s="120" t="str">
        <f t="shared" si="127"/>
        <v>20700000</v>
      </c>
      <c r="N659" s="135">
        <v>20.7</v>
      </c>
      <c r="O659" s="120" t="str">
        <f t="shared" si="109"/>
        <v>67060000</v>
      </c>
      <c r="P659" s="135">
        <v>67.06</v>
      </c>
      <c r="Q659" s="119">
        <v>69.27</v>
      </c>
      <c r="R659" s="28" t="str">
        <f t="shared" si="128"/>
        <v>69270000</v>
      </c>
      <c r="S659" s="136" t="str">
        <f t="shared" si="129"/>
        <v>136,330,000</v>
      </c>
      <c r="T659" s="137" t="str">
        <f t="shared" si="131"/>
        <v>136.33</v>
      </c>
      <c r="U659" s="27" t="str">
        <f t="shared" si="5"/>
        <v>50.81%</v>
      </c>
      <c r="V659" s="105">
        <v>40.0</v>
      </c>
      <c r="W659" s="126" t="str">
        <f t="shared" si="113"/>
        <v>340.83%</v>
      </c>
      <c r="X659" s="30" t="str">
        <f t="shared" si="7"/>
        <v>51.75%</v>
      </c>
      <c r="Y659" s="33"/>
      <c r="Z659" s="31"/>
      <c r="AA659" s="32" t="s">
        <v>1615</v>
      </c>
      <c r="AB659" s="17">
        <v>1.0</v>
      </c>
      <c r="AC659" s="33"/>
    </row>
    <row r="660">
      <c r="A660" s="116" t="s">
        <v>1616</v>
      </c>
      <c r="B660" s="44">
        <v>2010.0</v>
      </c>
      <c r="C660" s="44" t="s">
        <v>86</v>
      </c>
      <c r="D660" s="104">
        <v>66.0</v>
      </c>
      <c r="E660" s="104">
        <v>61.0</v>
      </c>
      <c r="F660" s="118" t="str">
        <f t="shared" si="100"/>
        <v>63.5</v>
      </c>
      <c r="G660" s="105">
        <v>75.0</v>
      </c>
      <c r="H660" s="105">
        <v>68.0</v>
      </c>
      <c r="I660" s="120" t="str">
        <f t="shared" si="101"/>
        <v>7</v>
      </c>
      <c r="J660" s="120" t="str">
        <f t="shared" si="102"/>
        <v>71.5</v>
      </c>
      <c r="K660" s="120" t="str">
        <f t="shared" si="103"/>
        <v>-8</v>
      </c>
      <c r="L660" s="104" t="s">
        <v>1617</v>
      </c>
      <c r="M660" s="120" t="str">
        <f t="shared" si="127"/>
        <v>55700000</v>
      </c>
      <c r="N660" s="135">
        <v>55.7</v>
      </c>
      <c r="O660" s="120" t="str">
        <f t="shared" si="109"/>
        <v>176590000</v>
      </c>
      <c r="P660" s="135">
        <v>176.59</v>
      </c>
      <c r="Q660" s="119">
        <v>182.53</v>
      </c>
      <c r="R660" s="28" t="str">
        <f t="shared" si="128"/>
        <v>182530000</v>
      </c>
      <c r="S660" s="136" t="str">
        <f t="shared" si="129"/>
        <v>359,120,000</v>
      </c>
      <c r="T660" s="137" t="str">
        <f t="shared" si="131"/>
        <v>359.12</v>
      </c>
      <c r="U660" s="27" t="str">
        <f t="shared" si="5"/>
        <v>50.83%</v>
      </c>
      <c r="V660" s="105">
        <v>40.0</v>
      </c>
      <c r="W660" s="126" t="str">
        <f t="shared" si="113"/>
        <v>897.80%</v>
      </c>
      <c r="X660" s="30" t="str">
        <f t="shared" si="7"/>
        <v>139.25%</v>
      </c>
      <c r="Y660" s="33"/>
      <c r="Z660" s="31"/>
      <c r="AA660" s="32" t="s">
        <v>1618</v>
      </c>
      <c r="AB660" s="17">
        <v>1.0</v>
      </c>
      <c r="AC660" s="33"/>
    </row>
    <row r="661">
      <c r="A661" s="116" t="s">
        <v>1619</v>
      </c>
      <c r="B661" s="44">
        <v>2010.0</v>
      </c>
      <c r="C661" s="44" t="s">
        <v>37</v>
      </c>
      <c r="D661" s="104">
        <v>73.0</v>
      </c>
      <c r="E661" s="104">
        <v>65.0</v>
      </c>
      <c r="F661" s="118" t="str">
        <f t="shared" si="100"/>
        <v>69</v>
      </c>
      <c r="G661" s="105">
        <v>63.0</v>
      </c>
      <c r="H661" s="105">
        <v>69.0</v>
      </c>
      <c r="I661" s="120" t="str">
        <f t="shared" si="101"/>
        <v>-6</v>
      </c>
      <c r="J661" s="120" t="str">
        <f t="shared" si="102"/>
        <v>66</v>
      </c>
      <c r="K661" s="120" t="str">
        <f t="shared" si="103"/>
        <v>3</v>
      </c>
      <c r="L661" s="104" t="s">
        <v>1620</v>
      </c>
      <c r="M661" s="120" t="str">
        <f t="shared" si="127"/>
        <v>17600000</v>
      </c>
      <c r="N661" s="135">
        <v>17.6</v>
      </c>
      <c r="O661" s="120" t="str">
        <f t="shared" si="109"/>
        <v>60970000</v>
      </c>
      <c r="P661" s="135">
        <v>60.97</v>
      </c>
      <c r="Q661" s="119">
        <v>30.29</v>
      </c>
      <c r="R661" s="28" t="str">
        <f t="shared" si="128"/>
        <v>30290000</v>
      </c>
      <c r="S661" s="136" t="str">
        <f t="shared" si="129"/>
        <v>91,260,000</v>
      </c>
      <c r="T661" s="137" t="str">
        <f t="shared" si="131"/>
        <v>91.26</v>
      </c>
      <c r="U661" s="27" t="str">
        <f t="shared" si="5"/>
        <v>33.19%</v>
      </c>
      <c r="V661" s="105">
        <v>40.0</v>
      </c>
      <c r="W661" s="126" t="str">
        <f t="shared" si="113"/>
        <v>228.15%</v>
      </c>
      <c r="X661" s="30" t="str">
        <f t="shared" si="7"/>
        <v>44.00%</v>
      </c>
      <c r="Y661" s="33"/>
      <c r="Z661" s="31"/>
      <c r="AA661" s="32" t="s">
        <v>1621</v>
      </c>
      <c r="AB661" s="17">
        <v>1.0</v>
      </c>
      <c r="AC661" s="33"/>
    </row>
    <row r="662">
      <c r="A662" s="116" t="s">
        <v>1622</v>
      </c>
      <c r="B662" s="44">
        <v>2010.0</v>
      </c>
      <c r="C662" s="44" t="s">
        <v>37</v>
      </c>
      <c r="D662" s="104">
        <v>64.0</v>
      </c>
      <c r="E662" s="104">
        <v>51.0</v>
      </c>
      <c r="F662" s="118" t="str">
        <f t="shared" si="100"/>
        <v>57.5</v>
      </c>
      <c r="G662" s="105">
        <v>52.0</v>
      </c>
      <c r="H662" s="105">
        <v>63.0</v>
      </c>
      <c r="I662" s="120" t="str">
        <f t="shared" si="101"/>
        <v>-11</v>
      </c>
      <c r="J662" s="120" t="str">
        <f t="shared" si="102"/>
        <v>57.5</v>
      </c>
      <c r="K662" s="120" t="str">
        <f t="shared" si="103"/>
        <v>0</v>
      </c>
      <c r="L662" s="44" t="s">
        <v>351</v>
      </c>
      <c r="M662" s="120" t="str">
        <f t="shared" si="127"/>
        <v>24800000</v>
      </c>
      <c r="N662" s="135">
        <v>24.8</v>
      </c>
      <c r="O662" s="120" t="str">
        <f t="shared" si="109"/>
        <v>52000000</v>
      </c>
      <c r="P662" s="135">
        <v>52.0</v>
      </c>
      <c r="Q662" s="119">
        <v>75.23</v>
      </c>
      <c r="R662" s="28" t="str">
        <f t="shared" si="128"/>
        <v>75230000</v>
      </c>
      <c r="S662" s="136" t="str">
        <f t="shared" si="129"/>
        <v>127,230,000</v>
      </c>
      <c r="T662" s="137" t="str">
        <f t="shared" si="131"/>
        <v>127.23</v>
      </c>
      <c r="U662" s="27" t="str">
        <f t="shared" si="5"/>
        <v>59.13%</v>
      </c>
      <c r="V662" s="105">
        <v>40.0</v>
      </c>
      <c r="W662" s="126" t="str">
        <f t="shared" si="113"/>
        <v>318.08%</v>
      </c>
      <c r="X662" s="30" t="str">
        <f t="shared" si="7"/>
        <v>62.00%</v>
      </c>
      <c r="Y662" s="33"/>
      <c r="Z662" s="31"/>
      <c r="AA662" s="32" t="s">
        <v>1623</v>
      </c>
      <c r="AB662" s="17">
        <v>1.0</v>
      </c>
      <c r="AC662" s="33"/>
    </row>
    <row r="663">
      <c r="A663" s="139" t="s">
        <v>1624</v>
      </c>
      <c r="B663" s="44">
        <v>2010.0</v>
      </c>
      <c r="C663" s="101" t="s">
        <v>29</v>
      </c>
      <c r="D663" s="140">
        <v>96.0</v>
      </c>
      <c r="E663" s="104">
        <v>80.0</v>
      </c>
      <c r="F663" s="118" t="str">
        <f t="shared" si="100"/>
        <v>88</v>
      </c>
      <c r="G663" s="141">
        <v>86.0</v>
      </c>
      <c r="H663" s="105">
        <v>78.0</v>
      </c>
      <c r="I663" s="120" t="str">
        <f t="shared" si="101"/>
        <v>8</v>
      </c>
      <c r="J663" s="120" t="str">
        <f t="shared" si="102"/>
        <v>82</v>
      </c>
      <c r="K663" s="120" t="str">
        <f t="shared" si="103"/>
        <v>6</v>
      </c>
      <c r="L663" s="104" t="s">
        <v>926</v>
      </c>
      <c r="M663" s="120" t="str">
        <f t="shared" si="127"/>
        <v>24000000</v>
      </c>
      <c r="N663" s="138">
        <v>24.0</v>
      </c>
      <c r="O663" s="120" t="str">
        <f t="shared" si="109"/>
        <v>171240000</v>
      </c>
      <c r="P663" s="138">
        <v>171.24</v>
      </c>
      <c r="Q663" s="142">
        <v>81.03</v>
      </c>
      <c r="R663" s="28" t="str">
        <f t="shared" si="128"/>
        <v>81030000</v>
      </c>
      <c r="S663" s="136" t="str">
        <f t="shared" si="129"/>
        <v>252,270,000</v>
      </c>
      <c r="T663" s="137" t="str">
        <f t="shared" si="131"/>
        <v>252.27</v>
      </c>
      <c r="U663" s="27" t="str">
        <f t="shared" si="5"/>
        <v>32.12%</v>
      </c>
      <c r="V663" s="141">
        <v>38.0</v>
      </c>
      <c r="W663" s="126" t="str">
        <f t="shared" si="113"/>
        <v>663.87%</v>
      </c>
      <c r="X663" s="30" t="str">
        <f t="shared" si="7"/>
        <v>63.16%</v>
      </c>
      <c r="Y663" s="33"/>
      <c r="Z663" s="31"/>
      <c r="AA663" s="32" t="s">
        <v>1625</v>
      </c>
      <c r="AB663" s="17">
        <v>1.0</v>
      </c>
      <c r="AC663" s="33"/>
    </row>
    <row r="664">
      <c r="A664" s="116" t="s">
        <v>1626</v>
      </c>
      <c r="B664" s="44">
        <v>2010.0</v>
      </c>
      <c r="C664" s="44" t="s">
        <v>29</v>
      </c>
      <c r="D664" s="104">
        <v>94.0</v>
      </c>
      <c r="E664" s="104">
        <v>74.0</v>
      </c>
      <c r="F664" s="118" t="str">
        <f t="shared" si="100"/>
        <v>84</v>
      </c>
      <c r="G664" s="105">
        <v>83.0</v>
      </c>
      <c r="H664" s="105">
        <v>77.0</v>
      </c>
      <c r="I664" s="120" t="str">
        <f t="shared" si="101"/>
        <v>6</v>
      </c>
      <c r="J664" s="120" t="str">
        <f t="shared" si="102"/>
        <v>80</v>
      </c>
      <c r="K664" s="120" t="str">
        <f t="shared" si="103"/>
        <v>4</v>
      </c>
      <c r="L664" s="104" t="s">
        <v>1049</v>
      </c>
      <c r="M664" s="120" t="str">
        <f t="shared" si="127"/>
        <v>23800000</v>
      </c>
      <c r="N664" s="135">
        <v>23.8</v>
      </c>
      <c r="O664" s="120" t="str">
        <f t="shared" si="109"/>
        <v>92190000</v>
      </c>
      <c r="P664" s="135">
        <v>92.19</v>
      </c>
      <c r="Q664" s="119">
        <v>61.84</v>
      </c>
      <c r="R664" s="28" t="str">
        <f t="shared" si="128"/>
        <v>61840000</v>
      </c>
      <c r="S664" s="136" t="str">
        <f t="shared" si="129"/>
        <v>154,030,000</v>
      </c>
      <c r="T664" s="137" t="str">
        <f t="shared" si="131"/>
        <v>154.03</v>
      </c>
      <c r="U664" s="27" t="str">
        <f t="shared" si="5"/>
        <v>40.15%</v>
      </c>
      <c r="V664" s="105">
        <v>37.0</v>
      </c>
      <c r="W664" s="126" t="str">
        <f t="shared" si="113"/>
        <v>416.30%</v>
      </c>
      <c r="X664" s="30" t="str">
        <f t="shared" si="7"/>
        <v>64.32%</v>
      </c>
      <c r="Y664" s="33"/>
      <c r="Z664" s="31"/>
      <c r="AA664" s="32" t="s">
        <v>1627</v>
      </c>
      <c r="AB664" s="17">
        <v>1.0</v>
      </c>
      <c r="AC664" s="33"/>
    </row>
    <row r="665">
      <c r="A665" s="116" t="s">
        <v>1628</v>
      </c>
      <c r="B665" s="44">
        <v>2010.0</v>
      </c>
      <c r="C665" s="44" t="s">
        <v>41</v>
      </c>
      <c r="D665" s="104">
        <v>64.0</v>
      </c>
      <c r="E665" s="104">
        <v>63.0</v>
      </c>
      <c r="F665" s="118" t="str">
        <f t="shared" si="100"/>
        <v>63.5</v>
      </c>
      <c r="G665" s="105">
        <v>57.0</v>
      </c>
      <c r="H665" s="105">
        <v>64.0</v>
      </c>
      <c r="I665" s="120" t="str">
        <f t="shared" si="101"/>
        <v>-7</v>
      </c>
      <c r="J665" s="120" t="str">
        <f t="shared" si="102"/>
        <v>60.5</v>
      </c>
      <c r="K665" s="120" t="str">
        <f t="shared" si="103"/>
        <v>3</v>
      </c>
      <c r="L665" s="44" t="s">
        <v>1321</v>
      </c>
      <c r="M665" s="120" t="str">
        <f t="shared" si="127"/>
        <v>14000000</v>
      </c>
      <c r="N665" s="135">
        <v>14.0</v>
      </c>
      <c r="O665" s="120" t="str">
        <f t="shared" si="109"/>
        <v>50290000</v>
      </c>
      <c r="P665" s="135">
        <v>50.29</v>
      </c>
      <c r="Q665" s="119">
        <v>14.28</v>
      </c>
      <c r="R665" s="28" t="str">
        <f t="shared" si="128"/>
        <v>14280000</v>
      </c>
      <c r="S665" s="136" t="str">
        <f t="shared" si="129"/>
        <v>64,570,000</v>
      </c>
      <c r="T665" s="137" t="str">
        <f t="shared" si="131"/>
        <v>64.57</v>
      </c>
      <c r="U665" s="27" t="str">
        <f t="shared" si="5"/>
        <v>22.12%</v>
      </c>
      <c r="V665" s="105">
        <v>36.0</v>
      </c>
      <c r="W665" s="126" t="str">
        <f t="shared" si="113"/>
        <v>179.36%</v>
      </c>
      <c r="X665" s="30" t="str">
        <f t="shared" si="7"/>
        <v>38.89%</v>
      </c>
      <c r="Y665" s="33"/>
      <c r="Z665" s="31"/>
      <c r="AA665" s="32" t="s">
        <v>1629</v>
      </c>
      <c r="AB665" s="17">
        <v>1.0</v>
      </c>
      <c r="AC665" s="33"/>
    </row>
    <row r="666">
      <c r="A666" s="116" t="s">
        <v>1630</v>
      </c>
      <c r="B666" s="44">
        <v>2010.0</v>
      </c>
      <c r="C666" s="44" t="s">
        <v>41</v>
      </c>
      <c r="D666" s="104">
        <v>8.0</v>
      </c>
      <c r="E666" s="104">
        <v>23.0</v>
      </c>
      <c r="F666" s="118" t="str">
        <f t="shared" si="100"/>
        <v>15.5</v>
      </c>
      <c r="G666" s="105">
        <v>36.0</v>
      </c>
      <c r="H666" s="105">
        <v>30.0</v>
      </c>
      <c r="I666" s="120" t="str">
        <f t="shared" si="101"/>
        <v>6</v>
      </c>
      <c r="J666" s="120" t="str">
        <f t="shared" si="102"/>
        <v>33</v>
      </c>
      <c r="K666" s="120" t="str">
        <f t="shared" si="103"/>
        <v>-17.5</v>
      </c>
      <c r="L666" s="104" t="s">
        <v>513</v>
      </c>
      <c r="M666" s="120" t="str">
        <f t="shared" si="127"/>
        <v>6600000</v>
      </c>
      <c r="N666" s="135">
        <v>6.6</v>
      </c>
      <c r="O666" s="120" t="str">
        <f t="shared" si="109"/>
        <v>17630000</v>
      </c>
      <c r="P666" s="135">
        <v>17.63</v>
      </c>
      <c r="Q666" s="119">
        <v>18.61</v>
      </c>
      <c r="R666" s="28" t="str">
        <f t="shared" si="128"/>
        <v>18610000</v>
      </c>
      <c r="S666" s="136" t="str">
        <f t="shared" si="129"/>
        <v>36,240,000</v>
      </c>
      <c r="T666" s="137" t="str">
        <f t="shared" si="131"/>
        <v>36.24</v>
      </c>
      <c r="U666" s="27" t="str">
        <f t="shared" si="5"/>
        <v>51.35%</v>
      </c>
      <c r="V666" s="105">
        <v>35.0</v>
      </c>
      <c r="W666" s="126" t="str">
        <f t="shared" si="113"/>
        <v>103.54%</v>
      </c>
      <c r="X666" s="30" t="str">
        <f t="shared" si="7"/>
        <v>18.86%</v>
      </c>
      <c r="Y666" s="33"/>
      <c r="Z666" s="31"/>
      <c r="AA666" s="144" t="s">
        <v>1631</v>
      </c>
      <c r="AB666" s="17">
        <v>1.0</v>
      </c>
      <c r="AC666" s="33"/>
    </row>
    <row r="667">
      <c r="A667" s="116" t="s">
        <v>1632</v>
      </c>
      <c r="B667" s="44">
        <v>2010.0</v>
      </c>
      <c r="C667" s="44" t="s">
        <v>41</v>
      </c>
      <c r="D667" s="104">
        <v>20.0</v>
      </c>
      <c r="E667" s="104">
        <v>34.0</v>
      </c>
      <c r="F667" s="118" t="str">
        <f t="shared" si="100"/>
        <v>27</v>
      </c>
      <c r="G667" s="105">
        <v>47.0</v>
      </c>
      <c r="H667" s="105">
        <v>54.0</v>
      </c>
      <c r="I667" s="120" t="str">
        <f t="shared" si="101"/>
        <v>-7</v>
      </c>
      <c r="J667" s="120" t="str">
        <f t="shared" si="102"/>
        <v>50.5</v>
      </c>
      <c r="K667" s="120" t="str">
        <f t="shared" si="103"/>
        <v>-23.5</v>
      </c>
      <c r="L667" s="104" t="s">
        <v>493</v>
      </c>
      <c r="M667" s="120" t="str">
        <f t="shared" si="127"/>
        <v>12200000</v>
      </c>
      <c r="N667" s="135">
        <v>12.2</v>
      </c>
      <c r="O667" s="120" t="str">
        <f t="shared" si="109"/>
        <v>37490000</v>
      </c>
      <c r="P667" s="135">
        <v>37.49</v>
      </c>
      <c r="Q667" s="119">
        <v>39.99</v>
      </c>
      <c r="R667" s="28" t="str">
        <f t="shared" si="128"/>
        <v>39990000</v>
      </c>
      <c r="S667" s="136" t="str">
        <f t="shared" si="129"/>
        <v>77,480,000</v>
      </c>
      <c r="T667" s="137" t="str">
        <f t="shared" si="131"/>
        <v>77.48</v>
      </c>
      <c r="U667" s="27" t="str">
        <f t="shared" si="5"/>
        <v>51.61%</v>
      </c>
      <c r="V667" s="105">
        <v>35.0</v>
      </c>
      <c r="W667" s="126" t="str">
        <f t="shared" si="113"/>
        <v>221.37%</v>
      </c>
      <c r="X667" s="30" t="str">
        <f t="shared" si="7"/>
        <v>34.86%</v>
      </c>
      <c r="Y667" s="33"/>
      <c r="Z667" s="31"/>
      <c r="AA667" s="32" t="s">
        <v>1633</v>
      </c>
      <c r="AB667" s="17">
        <v>1.0</v>
      </c>
      <c r="AC667" s="33"/>
    </row>
    <row r="668">
      <c r="A668" s="116" t="s">
        <v>1634</v>
      </c>
      <c r="B668" s="44">
        <v>2010.0</v>
      </c>
      <c r="C668" s="44" t="s">
        <v>86</v>
      </c>
      <c r="D668" s="104">
        <v>13.0</v>
      </c>
      <c r="E668" s="104">
        <v>35.0</v>
      </c>
      <c r="F668" s="118" t="str">
        <f t="shared" si="100"/>
        <v>24</v>
      </c>
      <c r="G668" s="105">
        <v>40.0</v>
      </c>
      <c r="H668" s="105">
        <v>53.0</v>
      </c>
      <c r="I668" s="120" t="str">
        <f t="shared" si="101"/>
        <v>-13</v>
      </c>
      <c r="J668" s="120" t="str">
        <f t="shared" si="102"/>
        <v>46.5</v>
      </c>
      <c r="K668" s="120" t="str">
        <f t="shared" si="103"/>
        <v>-22.5</v>
      </c>
      <c r="L668" s="104" t="s">
        <v>1094</v>
      </c>
      <c r="M668" s="120" t="str">
        <f t="shared" si="127"/>
        <v>32900000</v>
      </c>
      <c r="N668" s="135">
        <v>32.9</v>
      </c>
      <c r="O668" s="120" t="str">
        <f t="shared" si="109"/>
        <v>63080000</v>
      </c>
      <c r="P668" s="135">
        <v>63.08</v>
      </c>
      <c r="Q668" s="119">
        <v>52.59</v>
      </c>
      <c r="R668" s="28" t="str">
        <f t="shared" si="128"/>
        <v>52590000</v>
      </c>
      <c r="S668" s="136" t="str">
        <f t="shared" si="129"/>
        <v>115,670,000</v>
      </c>
      <c r="T668" s="137" t="str">
        <f t="shared" si="131"/>
        <v>115.67</v>
      </c>
      <c r="U668" s="27" t="str">
        <f t="shared" si="5"/>
        <v>45.47%</v>
      </c>
      <c r="V668" s="105">
        <v>35.0</v>
      </c>
      <c r="W668" s="126" t="str">
        <f t="shared" si="113"/>
        <v>330.49%</v>
      </c>
      <c r="X668" s="30" t="str">
        <f t="shared" si="7"/>
        <v>94.00%</v>
      </c>
      <c r="Y668" s="33"/>
      <c r="Z668" s="31"/>
      <c r="AA668" s="32" t="s">
        <v>1635</v>
      </c>
      <c r="AB668" s="17">
        <v>1.0</v>
      </c>
      <c r="AC668" s="33"/>
    </row>
    <row r="669">
      <c r="A669" s="116" t="s">
        <v>1636</v>
      </c>
      <c r="B669" s="44">
        <v>2010.0</v>
      </c>
      <c r="C669" s="44" t="s">
        <v>37</v>
      </c>
      <c r="D669" s="104">
        <v>77.0</v>
      </c>
      <c r="E669" s="104">
        <v>52.0</v>
      </c>
      <c r="F669" s="118" t="str">
        <f t="shared" si="100"/>
        <v>64.5</v>
      </c>
      <c r="G669" s="105">
        <v>54.0</v>
      </c>
      <c r="H669" s="105">
        <v>51.0</v>
      </c>
      <c r="I669" s="120" t="str">
        <f t="shared" si="101"/>
        <v>3</v>
      </c>
      <c r="J669" s="120" t="str">
        <f t="shared" si="102"/>
        <v>52.5</v>
      </c>
      <c r="K669" s="120" t="str">
        <f t="shared" si="103"/>
        <v>12</v>
      </c>
      <c r="L669" s="104" t="s">
        <v>1601</v>
      </c>
      <c r="M669" s="120" t="str">
        <f t="shared" si="127"/>
        <v>8400000</v>
      </c>
      <c r="N669" s="135">
        <v>8.4</v>
      </c>
      <c r="O669" s="120" t="str">
        <f t="shared" si="109"/>
        <v>29010000</v>
      </c>
      <c r="P669" s="135">
        <v>29.01</v>
      </c>
      <c r="Q669" s="119">
        <v>64.23</v>
      </c>
      <c r="R669" s="28" t="str">
        <f t="shared" si="128"/>
        <v>64230000</v>
      </c>
      <c r="S669" s="136" t="str">
        <f t="shared" si="129"/>
        <v>93,240,000</v>
      </c>
      <c r="T669" s="137" t="str">
        <f t="shared" si="131"/>
        <v>93.24</v>
      </c>
      <c r="U669" s="27" t="str">
        <f t="shared" si="5"/>
        <v>68.89%</v>
      </c>
      <c r="V669" s="105">
        <v>35.0</v>
      </c>
      <c r="W669" s="126" t="str">
        <f t="shared" si="113"/>
        <v>266.40%</v>
      </c>
      <c r="X669" s="30" t="str">
        <f t="shared" si="7"/>
        <v>24.00%</v>
      </c>
      <c r="Y669" s="33"/>
      <c r="Z669" s="31"/>
      <c r="AA669" s="32" t="s">
        <v>1637</v>
      </c>
      <c r="AB669" s="17">
        <v>1.0</v>
      </c>
      <c r="AC669" s="33"/>
    </row>
    <row r="670">
      <c r="A670" s="116" t="s">
        <v>1638</v>
      </c>
      <c r="B670" s="44">
        <v>2010.0</v>
      </c>
      <c r="C670" s="44" t="s">
        <v>29</v>
      </c>
      <c r="D670" s="104">
        <v>22.0</v>
      </c>
      <c r="E670" s="104">
        <v>32.0</v>
      </c>
      <c r="F670" s="118" t="str">
        <f t="shared" si="100"/>
        <v>27</v>
      </c>
      <c r="G670" s="105">
        <v>43.0</v>
      </c>
      <c r="H670" s="105">
        <v>56.0</v>
      </c>
      <c r="I670" s="120" t="str">
        <f t="shared" si="101"/>
        <v>-13</v>
      </c>
      <c r="J670" s="120" t="str">
        <f t="shared" si="102"/>
        <v>49.5</v>
      </c>
      <c r="K670" s="120" t="str">
        <f t="shared" si="103"/>
        <v>-22.5</v>
      </c>
      <c r="L670" s="44" t="s">
        <v>1041</v>
      </c>
      <c r="M670" s="120" t="str">
        <f t="shared" si="127"/>
        <v>6100000</v>
      </c>
      <c r="N670" s="135">
        <v>6.1</v>
      </c>
      <c r="O670" s="120" t="str">
        <f t="shared" si="109"/>
        <v>13790000</v>
      </c>
      <c r="P670" s="135">
        <v>13.79</v>
      </c>
      <c r="Q670" s="119">
        <v>4.62</v>
      </c>
      <c r="R670" s="28" t="str">
        <f t="shared" si="128"/>
        <v>4620000</v>
      </c>
      <c r="S670" s="136" t="str">
        <f t="shared" si="129"/>
        <v>18,410,000</v>
      </c>
      <c r="T670" s="137" t="str">
        <f t="shared" si="131"/>
        <v>18.41</v>
      </c>
      <c r="U670" s="27" t="str">
        <f t="shared" si="5"/>
        <v>25.10%</v>
      </c>
      <c r="V670" s="105">
        <v>32.0</v>
      </c>
      <c r="W670" s="126" t="str">
        <f t="shared" si="113"/>
        <v>57.53%</v>
      </c>
      <c r="X670" s="30" t="str">
        <f t="shared" si="7"/>
        <v>19.06%</v>
      </c>
      <c r="Y670" s="33"/>
      <c r="Z670" s="31"/>
      <c r="AA670" s="32" t="s">
        <v>1639</v>
      </c>
      <c r="AB670" s="17">
        <v>1.0</v>
      </c>
      <c r="AC670" s="33"/>
    </row>
    <row r="671">
      <c r="A671" s="116" t="s">
        <v>1640</v>
      </c>
      <c r="B671" s="44">
        <v>2010.0</v>
      </c>
      <c r="C671" s="44" t="s">
        <v>41</v>
      </c>
      <c r="D671" s="104">
        <v>53.0</v>
      </c>
      <c r="E671" s="104">
        <v>51.0</v>
      </c>
      <c r="F671" s="118" t="str">
        <f t="shared" si="100"/>
        <v>52</v>
      </c>
      <c r="G671" s="105">
        <v>56.0</v>
      </c>
      <c r="H671" s="105">
        <v>55.0</v>
      </c>
      <c r="I671" s="120" t="str">
        <f t="shared" si="101"/>
        <v>1</v>
      </c>
      <c r="J671" s="120" t="str">
        <f t="shared" si="102"/>
        <v>55.5</v>
      </c>
      <c r="K671" s="120" t="str">
        <f t="shared" si="103"/>
        <v>-3.5</v>
      </c>
      <c r="L671" s="104" t="s">
        <v>493</v>
      </c>
      <c r="M671" s="120" t="str">
        <f t="shared" si="127"/>
        <v>6900000</v>
      </c>
      <c r="N671" s="135">
        <v>6.9</v>
      </c>
      <c r="O671" s="120" t="str">
        <f t="shared" si="109"/>
        <v>17800000</v>
      </c>
      <c r="P671" s="135">
        <v>17.8</v>
      </c>
      <c r="Q671" s="119">
        <v>24.25</v>
      </c>
      <c r="R671" s="28" t="str">
        <f t="shared" si="128"/>
        <v>24250000</v>
      </c>
      <c r="S671" s="136" t="str">
        <f t="shared" si="129"/>
        <v>42,050,000</v>
      </c>
      <c r="T671" s="137" t="str">
        <f t="shared" si="131"/>
        <v>42.05</v>
      </c>
      <c r="U671" s="27" t="str">
        <f t="shared" si="5"/>
        <v>57.67%</v>
      </c>
      <c r="V671" s="105">
        <v>32.0</v>
      </c>
      <c r="W671" s="126" t="str">
        <f t="shared" si="113"/>
        <v>131.41%</v>
      </c>
      <c r="X671" s="30" t="str">
        <f t="shared" si="7"/>
        <v>21.56%</v>
      </c>
      <c r="Y671" s="33"/>
      <c r="Z671" s="31"/>
      <c r="AA671" s="32" t="s">
        <v>1641</v>
      </c>
      <c r="AB671" s="17">
        <v>1.0</v>
      </c>
      <c r="AC671" s="33"/>
    </row>
    <row r="672">
      <c r="A672" s="116" t="s">
        <v>1642</v>
      </c>
      <c r="B672" s="44">
        <v>2010.0</v>
      </c>
      <c r="C672" s="44" t="s">
        <v>41</v>
      </c>
      <c r="D672" s="104">
        <v>27.0</v>
      </c>
      <c r="E672" s="104">
        <v>45.0</v>
      </c>
      <c r="F672" s="118" t="str">
        <f t="shared" si="100"/>
        <v>36</v>
      </c>
      <c r="G672" s="105">
        <v>57.0</v>
      </c>
      <c r="H672" s="105">
        <v>57.0</v>
      </c>
      <c r="I672" s="120" t="str">
        <f t="shared" si="101"/>
        <v>0</v>
      </c>
      <c r="J672" s="120" t="str">
        <f t="shared" si="102"/>
        <v>57</v>
      </c>
      <c r="K672" s="120" t="str">
        <f t="shared" si="103"/>
        <v>-21</v>
      </c>
      <c r="L672" s="104" t="s">
        <v>939</v>
      </c>
      <c r="M672" s="120" t="str">
        <f t="shared" si="127"/>
        <v>20500000</v>
      </c>
      <c r="N672" s="135">
        <v>20.5</v>
      </c>
      <c r="O672" s="120" t="str">
        <f t="shared" si="109"/>
        <v>57740000</v>
      </c>
      <c r="P672" s="135">
        <v>57.74</v>
      </c>
      <c r="Q672" s="119">
        <v>11.31</v>
      </c>
      <c r="R672" s="28" t="str">
        <f t="shared" si="128"/>
        <v>11310000</v>
      </c>
      <c r="S672" s="136" t="str">
        <f t="shared" si="129"/>
        <v>69,050,000</v>
      </c>
      <c r="T672" s="137" t="str">
        <f t="shared" si="131"/>
        <v>69.05</v>
      </c>
      <c r="U672" s="27" t="str">
        <f t="shared" si="5"/>
        <v>16.38%</v>
      </c>
      <c r="V672" s="105">
        <v>32.0</v>
      </c>
      <c r="W672" s="126" t="str">
        <f t="shared" si="113"/>
        <v>215.78%</v>
      </c>
      <c r="X672" s="30" t="str">
        <f t="shared" si="7"/>
        <v>64.06%</v>
      </c>
      <c r="Y672" s="33"/>
      <c r="Z672" s="31"/>
      <c r="AA672" s="32" t="s">
        <v>1643</v>
      </c>
      <c r="AB672" s="17">
        <v>1.0</v>
      </c>
      <c r="AC672" s="33"/>
    </row>
    <row r="673">
      <c r="A673" s="116" t="s">
        <v>1644</v>
      </c>
      <c r="B673" s="44">
        <v>2010.0</v>
      </c>
      <c r="C673" s="44" t="s">
        <v>126</v>
      </c>
      <c r="D673" s="104">
        <v>27.0</v>
      </c>
      <c r="E673" s="104">
        <v>45.0</v>
      </c>
      <c r="F673" s="118" t="str">
        <f t="shared" si="100"/>
        <v>36</v>
      </c>
      <c r="G673" s="105">
        <v>55.0</v>
      </c>
      <c r="H673" s="105">
        <v>67.0</v>
      </c>
      <c r="I673" s="120" t="str">
        <f t="shared" si="101"/>
        <v>-12</v>
      </c>
      <c r="J673" s="120" t="str">
        <f t="shared" si="102"/>
        <v>61</v>
      </c>
      <c r="K673" s="120" t="str">
        <f t="shared" si="103"/>
        <v>-25</v>
      </c>
      <c r="L673" s="104" t="s">
        <v>89</v>
      </c>
      <c r="M673" s="120" t="str">
        <f t="shared" si="127"/>
        <v>6000000</v>
      </c>
      <c r="N673" s="135">
        <v>6.0</v>
      </c>
      <c r="O673" s="120" t="str">
        <f t="shared" si="109"/>
        <v>12070000</v>
      </c>
      <c r="P673" s="135">
        <v>12.07</v>
      </c>
      <c r="Q673" s="119">
        <v>3.07</v>
      </c>
      <c r="R673" s="28" t="str">
        <f t="shared" si="128"/>
        <v>3070000</v>
      </c>
      <c r="S673" s="136" t="str">
        <f t="shared" si="129"/>
        <v>15,140,000</v>
      </c>
      <c r="T673" s="137" t="str">
        <f t="shared" si="131"/>
        <v>15.14</v>
      </c>
      <c r="U673" s="27" t="str">
        <f t="shared" si="5"/>
        <v>20.28%</v>
      </c>
      <c r="V673" s="105">
        <v>31.0</v>
      </c>
      <c r="W673" s="126" t="str">
        <f t="shared" si="113"/>
        <v>48.84%</v>
      </c>
      <c r="X673" s="30" t="str">
        <f t="shared" si="7"/>
        <v>19.35%</v>
      </c>
      <c r="Y673" s="33"/>
      <c r="Z673" s="31"/>
      <c r="AA673" s="144" t="s">
        <v>1645</v>
      </c>
      <c r="AB673" s="17">
        <v>1.0</v>
      </c>
      <c r="AC673" s="33"/>
    </row>
    <row r="674">
      <c r="A674" s="116" t="s">
        <v>1646</v>
      </c>
      <c r="B674" s="44">
        <v>2010.0</v>
      </c>
      <c r="C674" s="44" t="s">
        <v>29</v>
      </c>
      <c r="D674" s="104">
        <v>76.0</v>
      </c>
      <c r="E674" s="104">
        <v>66.0</v>
      </c>
      <c r="F674" s="118" t="str">
        <f t="shared" si="100"/>
        <v>71</v>
      </c>
      <c r="G674" s="105">
        <v>83.0</v>
      </c>
      <c r="H674" s="105">
        <v>83.0</v>
      </c>
      <c r="I674" s="120" t="str">
        <f t="shared" si="101"/>
        <v>0</v>
      </c>
      <c r="J674" s="120" t="str">
        <f t="shared" si="102"/>
        <v>83</v>
      </c>
      <c r="K674" s="120" t="str">
        <f t="shared" si="103"/>
        <v>-12</v>
      </c>
      <c r="L674" s="104" t="s">
        <v>100</v>
      </c>
      <c r="M674" s="120" t="str">
        <f t="shared" si="127"/>
        <v>19800000</v>
      </c>
      <c r="N674" s="135">
        <v>19.8</v>
      </c>
      <c r="O674" s="120" t="str">
        <f t="shared" si="109"/>
        <v>48070000</v>
      </c>
      <c r="P674" s="135">
        <v>48.07</v>
      </c>
      <c r="Q674" s="119">
        <v>48.12</v>
      </c>
      <c r="R674" s="28" t="str">
        <f t="shared" si="128"/>
        <v>48120000</v>
      </c>
      <c r="S674" s="136" t="str">
        <f t="shared" si="129"/>
        <v>96,190,000</v>
      </c>
      <c r="T674" s="137" t="str">
        <f t="shared" si="131"/>
        <v>96.19</v>
      </c>
      <c r="U674" s="27" t="str">
        <f t="shared" si="5"/>
        <v>50.03%</v>
      </c>
      <c r="V674" s="105">
        <v>30.0</v>
      </c>
      <c r="W674" s="126" t="str">
        <f t="shared" si="113"/>
        <v>320.63%</v>
      </c>
      <c r="X674" s="30" t="str">
        <f t="shared" si="7"/>
        <v>66.00%</v>
      </c>
      <c r="Y674" s="33"/>
      <c r="Z674" s="31"/>
      <c r="AA674" s="32" t="s">
        <v>1647</v>
      </c>
      <c r="AB674" s="17">
        <v>1.0</v>
      </c>
      <c r="AC674" s="33"/>
    </row>
    <row r="675">
      <c r="A675" s="116" t="s">
        <v>1648</v>
      </c>
      <c r="B675" s="44">
        <v>2010.0</v>
      </c>
      <c r="C675" s="44" t="s">
        <v>29</v>
      </c>
      <c r="D675" s="104">
        <v>40.0</v>
      </c>
      <c r="E675" s="104">
        <v>50.0</v>
      </c>
      <c r="F675" s="118" t="str">
        <f t="shared" si="100"/>
        <v>45</v>
      </c>
      <c r="G675" s="105">
        <v>62.0</v>
      </c>
      <c r="H675" s="105">
        <v>60.0</v>
      </c>
      <c r="I675" s="120" t="str">
        <f t="shared" si="101"/>
        <v>2</v>
      </c>
      <c r="J675" s="120" t="str">
        <f t="shared" si="102"/>
        <v>61</v>
      </c>
      <c r="K675" s="120" t="str">
        <f t="shared" si="103"/>
        <v>-16</v>
      </c>
      <c r="L675" s="104" t="s">
        <v>493</v>
      </c>
      <c r="M675" s="120" t="str">
        <f t="shared" si="127"/>
        <v>13500000</v>
      </c>
      <c r="N675" s="135">
        <v>13.5</v>
      </c>
      <c r="O675" s="120" t="str">
        <f t="shared" si="109"/>
        <v>53030000</v>
      </c>
      <c r="P675" s="135">
        <v>53.03</v>
      </c>
      <c r="Q675" s="119">
        <v>26.15</v>
      </c>
      <c r="R675" s="28" t="str">
        <f t="shared" si="128"/>
        <v>26150000</v>
      </c>
      <c r="S675" s="136" t="str">
        <f t="shared" si="129"/>
        <v>79,180,000</v>
      </c>
      <c r="T675" s="137" t="str">
        <f t="shared" si="131"/>
        <v>79.18</v>
      </c>
      <c r="U675" s="27" t="str">
        <f t="shared" si="5"/>
        <v>33.03%</v>
      </c>
      <c r="V675" s="105">
        <v>30.0</v>
      </c>
      <c r="W675" s="126" t="str">
        <f t="shared" si="113"/>
        <v>263.93%</v>
      </c>
      <c r="X675" s="30" t="str">
        <f t="shared" si="7"/>
        <v>45.00%</v>
      </c>
      <c r="Y675" s="33"/>
      <c r="Z675" s="31"/>
      <c r="AA675" s="32" t="s">
        <v>1649</v>
      </c>
      <c r="AB675" s="17">
        <v>1.0</v>
      </c>
      <c r="AC675" s="33"/>
    </row>
    <row r="676">
      <c r="A676" s="116" t="s">
        <v>1650</v>
      </c>
      <c r="B676" s="44">
        <v>2010.0</v>
      </c>
      <c r="C676" s="44" t="s">
        <v>29</v>
      </c>
      <c r="D676" s="104">
        <v>48.0</v>
      </c>
      <c r="E676" s="104">
        <v>55.0</v>
      </c>
      <c r="F676" s="118" t="str">
        <f t="shared" si="100"/>
        <v>51.5</v>
      </c>
      <c r="G676" s="105">
        <v>55.0</v>
      </c>
      <c r="H676" s="105">
        <v>61.0</v>
      </c>
      <c r="I676" s="120" t="str">
        <f t="shared" si="101"/>
        <v>-6</v>
      </c>
      <c r="J676" s="120" t="str">
        <f t="shared" si="102"/>
        <v>58</v>
      </c>
      <c r="K676" s="120" t="str">
        <f t="shared" si="103"/>
        <v>-6.5</v>
      </c>
      <c r="L676" s="104" t="s">
        <v>493</v>
      </c>
      <c r="M676" s="120" t="str">
        <f t="shared" si="127"/>
        <v>9740000</v>
      </c>
      <c r="N676" s="135">
        <v>9.74</v>
      </c>
      <c r="O676" s="120" t="str">
        <f t="shared" si="109"/>
        <v>32370000</v>
      </c>
      <c r="P676" s="135">
        <v>32.37</v>
      </c>
      <c r="Q676" s="119">
        <v>70.44</v>
      </c>
      <c r="R676" s="28" t="str">
        <f t="shared" si="128"/>
        <v>70440000</v>
      </c>
      <c r="S676" s="136" t="str">
        <f t="shared" si="129"/>
        <v>102,810,000</v>
      </c>
      <c r="T676" s="137" t="str">
        <f t="shared" si="131"/>
        <v>102.81</v>
      </c>
      <c r="U676" s="27" t="str">
        <f t="shared" si="5"/>
        <v>68.51%</v>
      </c>
      <c r="V676" s="105">
        <v>30.0</v>
      </c>
      <c r="W676" s="126" t="str">
        <f t="shared" si="113"/>
        <v>342.70%</v>
      </c>
      <c r="X676" s="30" t="str">
        <f t="shared" si="7"/>
        <v>32.47%</v>
      </c>
      <c r="Y676" s="33"/>
      <c r="Z676" s="31"/>
      <c r="AA676" s="32" t="s">
        <v>1651</v>
      </c>
      <c r="AB676" s="17">
        <v>1.0</v>
      </c>
      <c r="AC676" s="33"/>
    </row>
    <row r="677">
      <c r="A677" s="116" t="s">
        <v>1652</v>
      </c>
      <c r="B677" s="44">
        <v>2010.0</v>
      </c>
      <c r="C677" s="44" t="s">
        <v>41</v>
      </c>
      <c r="D677" s="104">
        <v>19.0</v>
      </c>
      <c r="E677" s="104">
        <v>31.0</v>
      </c>
      <c r="F677" s="118" t="str">
        <f t="shared" si="100"/>
        <v>25</v>
      </c>
      <c r="G677" s="105">
        <v>45.0</v>
      </c>
      <c r="H677" s="105">
        <v>51.0</v>
      </c>
      <c r="I677" s="120" t="str">
        <f t="shared" si="101"/>
        <v>-6</v>
      </c>
      <c r="J677" s="120" t="str">
        <f t="shared" si="102"/>
        <v>48</v>
      </c>
      <c r="K677" s="120" t="str">
        <f t="shared" si="103"/>
        <v>-23</v>
      </c>
      <c r="L677" s="104" t="s">
        <v>448</v>
      </c>
      <c r="M677" s="120" t="str">
        <f t="shared" si="127"/>
        <v>18210000</v>
      </c>
      <c r="N677" s="135">
        <v>18.21</v>
      </c>
      <c r="O677" s="120" t="str">
        <f t="shared" si="109"/>
        <v>44880000</v>
      </c>
      <c r="P677" s="135">
        <v>44.88</v>
      </c>
      <c r="Q677" s="119">
        <v>10.71</v>
      </c>
      <c r="R677" s="28" t="str">
        <f t="shared" si="128"/>
        <v>10710000</v>
      </c>
      <c r="S677" s="136" t="str">
        <f t="shared" si="129"/>
        <v>55,590,000</v>
      </c>
      <c r="T677" s="137" t="str">
        <f t="shared" si="131"/>
        <v>55.59</v>
      </c>
      <c r="U677" s="27" t="str">
        <f t="shared" si="5"/>
        <v>19.27%</v>
      </c>
      <c r="V677" s="105">
        <v>30.0</v>
      </c>
      <c r="W677" s="126" t="str">
        <f t="shared" si="113"/>
        <v>185.30%</v>
      </c>
      <c r="X677" s="30" t="str">
        <f t="shared" si="7"/>
        <v>60.70%</v>
      </c>
      <c r="Y677" s="33"/>
      <c r="Z677" s="31"/>
      <c r="AA677" s="32" t="s">
        <v>1653</v>
      </c>
      <c r="AB677" s="17">
        <v>1.0</v>
      </c>
      <c r="AC677" s="33"/>
    </row>
    <row r="678">
      <c r="A678" s="116" t="s">
        <v>1654</v>
      </c>
      <c r="B678" s="44">
        <v>2010.0</v>
      </c>
      <c r="C678" s="44" t="s">
        <v>86</v>
      </c>
      <c r="D678" s="104">
        <v>51.0</v>
      </c>
      <c r="E678" s="104">
        <v>52.0</v>
      </c>
      <c r="F678" s="118" t="str">
        <f t="shared" si="100"/>
        <v>51.5</v>
      </c>
      <c r="G678" s="105">
        <v>66.0</v>
      </c>
      <c r="H678" s="105">
        <v>69.0</v>
      </c>
      <c r="I678" s="120" t="str">
        <f t="shared" si="101"/>
        <v>-3</v>
      </c>
      <c r="J678" s="120" t="str">
        <f t="shared" si="102"/>
        <v>67.5</v>
      </c>
      <c r="K678" s="120" t="str">
        <f t="shared" si="103"/>
        <v>-16</v>
      </c>
      <c r="L678" s="104" t="s">
        <v>1655</v>
      </c>
      <c r="M678" s="120" t="str">
        <f t="shared" si="127"/>
        <v>6540000</v>
      </c>
      <c r="N678" s="135">
        <v>6.54</v>
      </c>
      <c r="O678" s="120" t="str">
        <f t="shared" si="109"/>
        <v>21150000</v>
      </c>
      <c r="P678" s="135">
        <v>21.15</v>
      </c>
      <c r="Q678" s="119">
        <v>46.3</v>
      </c>
      <c r="R678" s="28" t="str">
        <f t="shared" si="128"/>
        <v>46300000</v>
      </c>
      <c r="S678" s="136" t="str">
        <f t="shared" si="129"/>
        <v>67,450,000</v>
      </c>
      <c r="T678" s="137" t="str">
        <f t="shared" si="131"/>
        <v>67.45</v>
      </c>
      <c r="U678" s="27" t="str">
        <f t="shared" si="5"/>
        <v>68.64%</v>
      </c>
      <c r="V678" s="105">
        <v>30.0</v>
      </c>
      <c r="W678" s="126" t="str">
        <f t="shared" si="113"/>
        <v>224.83%</v>
      </c>
      <c r="X678" s="30" t="str">
        <f t="shared" si="7"/>
        <v>21.80%</v>
      </c>
      <c r="Y678" s="33"/>
      <c r="Z678" s="31"/>
      <c r="AA678" s="32" t="s">
        <v>1656</v>
      </c>
      <c r="AB678" s="17">
        <v>1.0</v>
      </c>
      <c r="AC678" s="33"/>
    </row>
    <row r="679">
      <c r="A679" s="116" t="s">
        <v>1657</v>
      </c>
      <c r="B679" s="44">
        <v>2010.0</v>
      </c>
      <c r="C679" s="44" t="s">
        <v>37</v>
      </c>
      <c r="D679" s="104">
        <v>46.0</v>
      </c>
      <c r="E679" s="104">
        <v>45.0</v>
      </c>
      <c r="F679" s="118" t="str">
        <f t="shared" si="100"/>
        <v>45.5</v>
      </c>
      <c r="G679" s="105">
        <v>67.0</v>
      </c>
      <c r="H679" s="105">
        <v>61.0</v>
      </c>
      <c r="I679" s="120" t="str">
        <f t="shared" si="101"/>
        <v>6</v>
      </c>
      <c r="J679" s="120" t="str">
        <f t="shared" si="102"/>
        <v>64</v>
      </c>
      <c r="K679" s="120" t="str">
        <f t="shared" si="103"/>
        <v>-18.5</v>
      </c>
      <c r="L679" s="104" t="s">
        <v>1073</v>
      </c>
      <c r="M679" s="120" t="str">
        <f t="shared" si="127"/>
        <v>15800000</v>
      </c>
      <c r="N679" s="135">
        <v>15.8</v>
      </c>
      <c r="O679" s="120" t="str">
        <f t="shared" si="109"/>
        <v>42400000</v>
      </c>
      <c r="P679" s="135">
        <v>42.4</v>
      </c>
      <c r="Q679" s="119">
        <v>116.89</v>
      </c>
      <c r="R679" s="28" t="str">
        <f t="shared" si="128"/>
        <v>116890000</v>
      </c>
      <c r="S679" s="136" t="str">
        <f t="shared" si="129"/>
        <v>159,290,000</v>
      </c>
      <c r="T679" s="137" t="str">
        <f t="shared" si="131"/>
        <v>159.29</v>
      </c>
      <c r="U679" s="27" t="str">
        <f t="shared" si="5"/>
        <v>73.38%</v>
      </c>
      <c r="V679" s="105">
        <v>30.0</v>
      </c>
      <c r="W679" s="126" t="str">
        <f t="shared" si="113"/>
        <v>530.97%</v>
      </c>
      <c r="X679" s="30" t="str">
        <f t="shared" si="7"/>
        <v>52.67%</v>
      </c>
      <c r="Y679" s="33"/>
      <c r="Z679" s="31"/>
      <c r="AA679" s="32" t="s">
        <v>1658</v>
      </c>
      <c r="AB679" s="17">
        <v>1.0</v>
      </c>
      <c r="AC679" s="33"/>
    </row>
    <row r="680">
      <c r="A680" s="116" t="s">
        <v>1659</v>
      </c>
      <c r="B680" s="44">
        <v>2010.0</v>
      </c>
      <c r="C680" s="44" t="s">
        <v>41</v>
      </c>
      <c r="D680" s="104">
        <v>23.0</v>
      </c>
      <c r="E680" s="104">
        <v>25.0</v>
      </c>
      <c r="F680" s="118" t="str">
        <f t="shared" si="100"/>
        <v>24</v>
      </c>
      <c r="G680" s="105">
        <v>42.0</v>
      </c>
      <c r="H680" s="105">
        <v>57.0</v>
      </c>
      <c r="I680" s="120" t="str">
        <f t="shared" si="101"/>
        <v>-15</v>
      </c>
      <c r="J680" s="120" t="str">
        <f t="shared" si="102"/>
        <v>49.5</v>
      </c>
      <c r="K680" s="120" t="str">
        <f t="shared" si="103"/>
        <v>-25.5</v>
      </c>
      <c r="L680" s="104" t="s">
        <v>1094</v>
      </c>
      <c r="M680" s="120" t="str">
        <f t="shared" si="127"/>
        <v>5400000</v>
      </c>
      <c r="N680" s="135">
        <v>5.4</v>
      </c>
      <c r="O680" s="120" t="str">
        <f t="shared" si="109"/>
        <v>13260000</v>
      </c>
      <c r="P680" s="135">
        <v>13.26</v>
      </c>
      <c r="Q680" s="119">
        <v>14.93</v>
      </c>
      <c r="R680" s="28" t="str">
        <f t="shared" si="128"/>
        <v>14930000</v>
      </c>
      <c r="S680" s="136" t="str">
        <f t="shared" si="129"/>
        <v>28,190,000</v>
      </c>
      <c r="T680" s="137" t="str">
        <f t="shared" si="131"/>
        <v>28.19</v>
      </c>
      <c r="U680" s="27" t="str">
        <f t="shared" si="5"/>
        <v>52.96%</v>
      </c>
      <c r="V680" s="105">
        <v>26.0</v>
      </c>
      <c r="W680" s="126" t="str">
        <f t="shared" si="113"/>
        <v>108.42%</v>
      </c>
      <c r="X680" s="30" t="str">
        <f t="shared" si="7"/>
        <v>20.77%</v>
      </c>
      <c r="Y680" s="33"/>
      <c r="Z680" s="31"/>
      <c r="AA680" s="32" t="s">
        <v>1660</v>
      </c>
      <c r="AB680" s="17">
        <v>1.0</v>
      </c>
      <c r="AC680" s="33"/>
    </row>
    <row r="681">
      <c r="A681" s="116" t="s">
        <v>1661</v>
      </c>
      <c r="B681" s="44">
        <v>2010.0</v>
      </c>
      <c r="C681" s="44" t="s">
        <v>41</v>
      </c>
      <c r="D681" s="104">
        <v>19.0</v>
      </c>
      <c r="E681" s="104">
        <v>32.0</v>
      </c>
      <c r="F681" s="118" t="str">
        <f t="shared" si="100"/>
        <v>25.5</v>
      </c>
      <c r="G681" s="105">
        <v>36.0</v>
      </c>
      <c r="H681" s="105">
        <v>44.0</v>
      </c>
      <c r="I681" s="120" t="str">
        <f t="shared" si="101"/>
        <v>-8</v>
      </c>
      <c r="J681" s="120" t="str">
        <f t="shared" si="102"/>
        <v>40</v>
      </c>
      <c r="K681" s="120" t="str">
        <f t="shared" si="103"/>
        <v>-14.5</v>
      </c>
      <c r="L681" s="104" t="s">
        <v>1009</v>
      </c>
      <c r="M681" s="120" t="str">
        <f t="shared" si="127"/>
        <v>17500000</v>
      </c>
      <c r="N681" s="135">
        <v>17.5</v>
      </c>
      <c r="O681" s="120" t="str">
        <f t="shared" si="109"/>
        <v>40170000</v>
      </c>
      <c r="P681" s="135">
        <v>40.17</v>
      </c>
      <c r="Q681" s="119">
        <v>27.75</v>
      </c>
      <c r="R681" s="28" t="str">
        <f t="shared" si="128"/>
        <v>27750000</v>
      </c>
      <c r="S681" s="136" t="str">
        <f t="shared" si="129"/>
        <v>67,920,000</v>
      </c>
      <c r="T681" s="137" t="str">
        <f t="shared" si="131"/>
        <v>67.92</v>
      </c>
      <c r="U681" s="27" t="str">
        <f t="shared" si="5"/>
        <v>40.86%</v>
      </c>
      <c r="V681" s="105">
        <v>26.0</v>
      </c>
      <c r="W681" s="126" t="str">
        <f t="shared" si="113"/>
        <v>261.23%</v>
      </c>
      <c r="X681" s="30" t="str">
        <f t="shared" si="7"/>
        <v>67.31%</v>
      </c>
      <c r="Y681" s="33"/>
      <c r="Z681" s="31"/>
      <c r="AA681" s="32" t="s">
        <v>1662</v>
      </c>
      <c r="AB681" s="17">
        <v>1.0</v>
      </c>
      <c r="AC681" s="33"/>
    </row>
    <row r="682">
      <c r="A682" s="116" t="s">
        <v>1663</v>
      </c>
      <c r="B682" s="44">
        <v>2010.0</v>
      </c>
      <c r="C682" s="44" t="s">
        <v>29</v>
      </c>
      <c r="D682" s="104">
        <v>29.0</v>
      </c>
      <c r="E682" s="104">
        <v>43.0</v>
      </c>
      <c r="F682" s="118" t="str">
        <f t="shared" si="100"/>
        <v>36</v>
      </c>
      <c r="G682" s="105">
        <v>66.0</v>
      </c>
      <c r="H682" s="105">
        <v>59.0</v>
      </c>
      <c r="I682" s="120" t="str">
        <f t="shared" si="101"/>
        <v>7</v>
      </c>
      <c r="J682" s="120" t="str">
        <f t="shared" si="102"/>
        <v>62.5</v>
      </c>
      <c r="K682" s="120" t="str">
        <f t="shared" si="103"/>
        <v>-26.5</v>
      </c>
      <c r="L682" s="104" t="s">
        <v>1664</v>
      </c>
      <c r="M682" s="120" t="str">
        <f t="shared" si="127"/>
        <v>30400000</v>
      </c>
      <c r="N682" s="135">
        <v>30.4</v>
      </c>
      <c r="O682" s="120" t="str">
        <f t="shared" si="109"/>
        <v>80010000</v>
      </c>
      <c r="P682" s="135">
        <v>80.01</v>
      </c>
      <c r="Q682" s="119">
        <v>34.96</v>
      </c>
      <c r="R682" s="28" t="str">
        <f t="shared" si="128"/>
        <v>34960000</v>
      </c>
      <c r="S682" s="136" t="str">
        <f t="shared" si="129"/>
        <v>114,970,000</v>
      </c>
      <c r="T682" s="137" t="str">
        <f t="shared" si="131"/>
        <v>114.97</v>
      </c>
      <c r="U682" s="27" t="str">
        <f t="shared" si="5"/>
        <v>30.41%</v>
      </c>
      <c r="V682" s="105">
        <v>25.0</v>
      </c>
      <c r="W682" s="126" t="str">
        <f t="shared" si="113"/>
        <v>459.88%</v>
      </c>
      <c r="X682" s="30" t="str">
        <f t="shared" si="7"/>
        <v>121.60%</v>
      </c>
      <c r="Y682" s="33"/>
      <c r="Z682" s="31"/>
      <c r="AA682" s="32" t="s">
        <v>1665</v>
      </c>
      <c r="AB682" s="17">
        <v>1.0</v>
      </c>
      <c r="AC682" s="33"/>
    </row>
    <row r="683">
      <c r="A683" s="116" t="s">
        <v>1666</v>
      </c>
      <c r="B683" s="44">
        <v>2010.0</v>
      </c>
      <c r="C683" s="44" t="s">
        <v>29</v>
      </c>
      <c r="D683" s="104">
        <v>47.0</v>
      </c>
      <c r="E683" s="104">
        <v>44.0</v>
      </c>
      <c r="F683" s="118" t="str">
        <f t="shared" si="100"/>
        <v>45.5</v>
      </c>
      <c r="G683" s="105">
        <v>55.0</v>
      </c>
      <c r="H683" s="105">
        <v>65.0</v>
      </c>
      <c r="I683" s="120" t="str">
        <f t="shared" si="101"/>
        <v>-10</v>
      </c>
      <c r="J683" s="120" t="str">
        <f t="shared" si="102"/>
        <v>60</v>
      </c>
      <c r="K683" s="120" t="str">
        <f t="shared" si="103"/>
        <v>-14.5</v>
      </c>
      <c r="L683" s="104" t="s">
        <v>1667</v>
      </c>
      <c r="M683" s="120" t="str">
        <f t="shared" si="127"/>
        <v>9400000</v>
      </c>
      <c r="N683" s="135">
        <v>9.4</v>
      </c>
      <c r="O683" s="120" t="str">
        <f t="shared" si="109"/>
        <v>23590000</v>
      </c>
      <c r="P683" s="135">
        <v>23.59</v>
      </c>
      <c r="Q683" s="119">
        <v>5.79</v>
      </c>
      <c r="R683" s="28" t="str">
        <f t="shared" si="128"/>
        <v>5790000</v>
      </c>
      <c r="S683" s="136" t="str">
        <f t="shared" si="129"/>
        <v>29,380,000</v>
      </c>
      <c r="T683" s="137" t="str">
        <f t="shared" si="131"/>
        <v>29.38</v>
      </c>
      <c r="U683" s="27" t="str">
        <f t="shared" si="5"/>
        <v>19.71%</v>
      </c>
      <c r="V683" s="105">
        <v>25.0</v>
      </c>
      <c r="W683" s="126" t="str">
        <f t="shared" si="113"/>
        <v>117.52%</v>
      </c>
      <c r="X683" s="30" t="str">
        <f t="shared" si="7"/>
        <v>37.60%</v>
      </c>
      <c r="Y683" s="33"/>
      <c r="Z683" s="31"/>
      <c r="AA683" s="32" t="s">
        <v>1668</v>
      </c>
      <c r="AB683" s="17">
        <v>1.0</v>
      </c>
      <c r="AC683" s="33"/>
    </row>
    <row r="684">
      <c r="A684" s="116" t="s">
        <v>1669</v>
      </c>
      <c r="B684" s="44">
        <v>2010.0</v>
      </c>
      <c r="C684" s="44" t="s">
        <v>126</v>
      </c>
      <c r="D684" s="104">
        <v>91.0</v>
      </c>
      <c r="E684" s="104">
        <v>79.0</v>
      </c>
      <c r="F684" s="118" t="str">
        <f t="shared" si="100"/>
        <v>85</v>
      </c>
      <c r="G684" s="105">
        <v>88.0</v>
      </c>
      <c r="H684" s="105">
        <v>81.0</v>
      </c>
      <c r="I684" s="120" t="str">
        <f t="shared" si="101"/>
        <v>7</v>
      </c>
      <c r="J684" s="120" t="str">
        <f t="shared" si="102"/>
        <v>84.5</v>
      </c>
      <c r="K684" s="120" t="str">
        <f t="shared" si="103"/>
        <v>0.5</v>
      </c>
      <c r="L684" s="104" t="s">
        <v>1282</v>
      </c>
      <c r="M684" s="120" t="str">
        <f t="shared" si="127"/>
        <v>12000000</v>
      </c>
      <c r="N684" s="135">
        <v>12.0</v>
      </c>
      <c r="O684" s="120" t="str">
        <f t="shared" si="109"/>
        <v>93620000</v>
      </c>
      <c r="P684" s="135">
        <v>93.62</v>
      </c>
      <c r="Q684" s="119">
        <v>35.54</v>
      </c>
      <c r="R684" s="28" t="str">
        <f t="shared" si="128"/>
        <v>35540000</v>
      </c>
      <c r="S684" s="136" t="str">
        <f t="shared" si="129"/>
        <v>129,160,000</v>
      </c>
      <c r="T684" s="137" t="str">
        <f t="shared" si="131"/>
        <v>129.16</v>
      </c>
      <c r="U684" s="27" t="str">
        <f t="shared" si="5"/>
        <v>27.52%</v>
      </c>
      <c r="V684" s="105">
        <v>25.0</v>
      </c>
      <c r="W684" s="126" t="str">
        <f t="shared" si="113"/>
        <v>516.64%</v>
      </c>
      <c r="X684" s="30" t="str">
        <f t="shared" si="7"/>
        <v>48.00%</v>
      </c>
      <c r="Y684" s="33"/>
      <c r="Z684" s="31"/>
      <c r="AA684" s="32" t="s">
        <v>1670</v>
      </c>
      <c r="AB684" s="17">
        <v>1.0</v>
      </c>
      <c r="AC684" s="33"/>
    </row>
    <row r="685">
      <c r="A685" s="116" t="s">
        <v>1671</v>
      </c>
      <c r="B685" s="44">
        <v>2010.0</v>
      </c>
      <c r="C685" s="44" t="s">
        <v>41</v>
      </c>
      <c r="D685" s="104">
        <v>75.0</v>
      </c>
      <c r="E685" s="104">
        <v>76.0</v>
      </c>
      <c r="F685" s="118" t="str">
        <f t="shared" si="100"/>
        <v>75.5</v>
      </c>
      <c r="G685" s="105">
        <v>40.0</v>
      </c>
      <c r="H685" s="105">
        <v>52.0</v>
      </c>
      <c r="I685" s="120" t="str">
        <f t="shared" si="101"/>
        <v>-12</v>
      </c>
      <c r="J685" s="120" t="str">
        <f t="shared" si="102"/>
        <v>46</v>
      </c>
      <c r="K685" s="120" t="str">
        <f t="shared" si="103"/>
        <v>29.5</v>
      </c>
      <c r="L685" s="104" t="s">
        <v>493</v>
      </c>
      <c r="M685" s="120" t="str">
        <f t="shared" si="127"/>
        <v>110000</v>
      </c>
      <c r="N685" s="135">
        <v>0.11</v>
      </c>
      <c r="O685" s="120" t="str">
        <f t="shared" si="109"/>
        <v>4230000</v>
      </c>
      <c r="P685" s="135">
        <v>4.23</v>
      </c>
      <c r="Q685" s="119">
        <v>1.92</v>
      </c>
      <c r="R685" s="28" t="str">
        <f t="shared" si="128"/>
        <v>1920000</v>
      </c>
      <c r="S685" s="136" t="str">
        <f t="shared" si="129"/>
        <v>6,150,000</v>
      </c>
      <c r="T685" s="137" t="str">
        <f t="shared" si="131"/>
        <v>6.15</v>
      </c>
      <c r="U685" s="27" t="str">
        <f t="shared" si="5"/>
        <v>31.22%</v>
      </c>
      <c r="V685" s="134">
        <v>25.0</v>
      </c>
      <c r="W685" s="29" t="str">
        <f t="shared" si="113"/>
        <v>24.60%</v>
      </c>
      <c r="X685" s="30" t="str">
        <f t="shared" si="7"/>
        <v>0.44%</v>
      </c>
      <c r="Y685" s="33"/>
      <c r="Z685" s="31"/>
      <c r="AA685" s="32" t="s">
        <v>1672</v>
      </c>
      <c r="AB685" s="17">
        <v>1.0</v>
      </c>
      <c r="AC685" s="33"/>
    </row>
    <row r="686">
      <c r="A686" s="116" t="s">
        <v>1673</v>
      </c>
      <c r="B686" s="44">
        <v>2010.0</v>
      </c>
      <c r="C686" s="44" t="s">
        <v>41</v>
      </c>
      <c r="D686" s="104">
        <v>9.0</v>
      </c>
      <c r="E686" s="104">
        <v>25.0</v>
      </c>
      <c r="F686" s="118" t="str">
        <f t="shared" si="100"/>
        <v>17</v>
      </c>
      <c r="G686" s="105">
        <v>29.0</v>
      </c>
      <c r="H686" s="105">
        <v>47.0</v>
      </c>
      <c r="I686" s="120" t="str">
        <f t="shared" si="101"/>
        <v>-18</v>
      </c>
      <c r="J686" s="120" t="str">
        <f t="shared" si="102"/>
        <v>38</v>
      </c>
      <c r="K686" s="120" t="str">
        <f t="shared" si="103"/>
        <v>-21</v>
      </c>
      <c r="L686" s="104" t="s">
        <v>1094</v>
      </c>
      <c r="M686" s="120" t="str">
        <f t="shared" si="127"/>
        <v>6840000</v>
      </c>
      <c r="N686" s="135">
        <v>6.84</v>
      </c>
      <c r="O686" s="120" t="str">
        <f t="shared" si="109"/>
        <v>14740000</v>
      </c>
      <c r="P686" s="135">
        <v>14.74</v>
      </c>
      <c r="Q686" s="119">
        <v>6.23</v>
      </c>
      <c r="R686" s="28" t="str">
        <f t="shared" si="128"/>
        <v>6230000</v>
      </c>
      <c r="S686" s="136" t="str">
        <f t="shared" si="129"/>
        <v>20,970,000</v>
      </c>
      <c r="T686" s="137" t="str">
        <f t="shared" si="131"/>
        <v>20.97</v>
      </c>
      <c r="U686" s="27" t="str">
        <f t="shared" si="5"/>
        <v>29.71%</v>
      </c>
      <c r="V686" s="105">
        <v>25.0</v>
      </c>
      <c r="W686" s="126" t="str">
        <f t="shared" si="113"/>
        <v>83.88%</v>
      </c>
      <c r="X686" s="30" t="str">
        <f t="shared" si="7"/>
        <v>27.36%</v>
      </c>
      <c r="Y686" s="33"/>
      <c r="Z686" s="31"/>
      <c r="AA686" s="32" t="s">
        <v>1674</v>
      </c>
      <c r="AB686" s="17">
        <v>1.0</v>
      </c>
      <c r="AC686" s="33"/>
    </row>
    <row r="687">
      <c r="A687" s="116" t="s">
        <v>1675</v>
      </c>
      <c r="B687" s="44">
        <v>2010.0</v>
      </c>
      <c r="C687" s="44" t="s">
        <v>41</v>
      </c>
      <c r="D687" s="104">
        <v>41.0</v>
      </c>
      <c r="E687" s="104">
        <v>44.0</v>
      </c>
      <c r="F687" s="118" t="str">
        <f t="shared" si="100"/>
        <v>42.5</v>
      </c>
      <c r="G687" s="105">
        <v>50.0</v>
      </c>
      <c r="H687" s="105">
        <v>67.0</v>
      </c>
      <c r="I687" s="120" t="str">
        <f t="shared" si="101"/>
        <v>-17</v>
      </c>
      <c r="J687" s="120" t="str">
        <f t="shared" si="102"/>
        <v>58.5</v>
      </c>
      <c r="K687" s="120" t="str">
        <f t="shared" si="103"/>
        <v>-16</v>
      </c>
      <c r="L687" s="104" t="s">
        <v>1667</v>
      </c>
      <c r="M687" s="120" t="str">
        <f t="shared" si="127"/>
        <v>8520000</v>
      </c>
      <c r="N687" s="135">
        <v>8.52</v>
      </c>
      <c r="O687" s="120" t="str">
        <f t="shared" si="109"/>
        <v>23240000</v>
      </c>
      <c r="P687" s="135">
        <v>23.24</v>
      </c>
      <c r="Q687" s="119">
        <v>12.39</v>
      </c>
      <c r="R687" s="28" t="str">
        <f t="shared" si="128"/>
        <v>12390000</v>
      </c>
      <c r="S687" s="136" t="str">
        <f t="shared" si="129"/>
        <v>35,630,000</v>
      </c>
      <c r="T687" s="137" t="str">
        <f t="shared" si="131"/>
        <v>35.63</v>
      </c>
      <c r="U687" s="27" t="str">
        <f t="shared" si="5"/>
        <v>34.77%</v>
      </c>
      <c r="V687" s="105">
        <v>24.0</v>
      </c>
      <c r="W687" s="126" t="str">
        <f t="shared" si="113"/>
        <v>148.46%</v>
      </c>
      <c r="X687" s="30" t="str">
        <f t="shared" si="7"/>
        <v>35.50%</v>
      </c>
      <c r="Y687" s="33"/>
      <c r="Z687" s="31"/>
      <c r="AA687" s="144" t="s">
        <v>1676</v>
      </c>
      <c r="AB687" s="17">
        <v>1.0</v>
      </c>
      <c r="AC687" s="33"/>
    </row>
    <row r="688">
      <c r="A688" s="116" t="s">
        <v>1677</v>
      </c>
      <c r="B688" s="44">
        <v>2010.0</v>
      </c>
      <c r="C688" s="44" t="s">
        <v>86</v>
      </c>
      <c r="D688" s="104">
        <v>74.0</v>
      </c>
      <c r="E688" s="104">
        <v>53.0</v>
      </c>
      <c r="F688" s="118" t="str">
        <f t="shared" si="100"/>
        <v>63.5</v>
      </c>
      <c r="G688" s="105">
        <v>45.0</v>
      </c>
      <c r="H688" s="105">
        <v>57.0</v>
      </c>
      <c r="I688" s="120" t="str">
        <f t="shared" si="101"/>
        <v>-12</v>
      </c>
      <c r="J688" s="120" t="str">
        <f t="shared" si="102"/>
        <v>51</v>
      </c>
      <c r="K688" s="120" t="str">
        <f t="shared" si="103"/>
        <v>12.5</v>
      </c>
      <c r="L688" s="104" t="s">
        <v>960</v>
      </c>
      <c r="M688" s="120" t="str">
        <f t="shared" si="127"/>
        <v>10100000</v>
      </c>
      <c r="N688" s="135">
        <v>10.1</v>
      </c>
      <c r="O688" s="120" t="str">
        <f t="shared" si="109"/>
        <v>25000000</v>
      </c>
      <c r="P688" s="135">
        <v>25.0</v>
      </c>
      <c r="Q688" s="119">
        <v>58.19</v>
      </c>
      <c r="R688" s="28" t="str">
        <f t="shared" si="128"/>
        <v>58190000</v>
      </c>
      <c r="S688" s="136" t="str">
        <f t="shared" si="129"/>
        <v>83,190,000</v>
      </c>
      <c r="T688" s="137" t="str">
        <f t="shared" si="131"/>
        <v>83.19</v>
      </c>
      <c r="U688" s="27" t="str">
        <f t="shared" si="5"/>
        <v>69.95%</v>
      </c>
      <c r="V688" s="105">
        <v>24.0</v>
      </c>
      <c r="W688" s="126" t="str">
        <f t="shared" si="113"/>
        <v>346.63%</v>
      </c>
      <c r="X688" s="30" t="str">
        <f t="shared" si="7"/>
        <v>42.08%</v>
      </c>
      <c r="Y688" s="33"/>
      <c r="Z688" s="31"/>
      <c r="AA688" s="32" t="s">
        <v>1678</v>
      </c>
      <c r="AB688" s="17">
        <v>1.0</v>
      </c>
      <c r="AC688" s="33"/>
    </row>
    <row r="689">
      <c r="A689" s="116" t="s">
        <v>1679</v>
      </c>
      <c r="B689" s="44">
        <v>2010.0</v>
      </c>
      <c r="C689" s="44" t="s">
        <v>41</v>
      </c>
      <c r="D689" s="104">
        <v>49.0</v>
      </c>
      <c r="E689" s="104">
        <v>58.0</v>
      </c>
      <c r="F689" s="118" t="str">
        <f t="shared" si="100"/>
        <v>53.5</v>
      </c>
      <c r="G689" s="105">
        <v>20.0</v>
      </c>
      <c r="H689" s="105">
        <v>63.0</v>
      </c>
      <c r="I689" s="120" t="str">
        <f t="shared" si="101"/>
        <v>-43</v>
      </c>
      <c r="J689" s="120" t="str">
        <f t="shared" si="102"/>
        <v>41.5</v>
      </c>
      <c r="K689" s="120" t="str">
        <f t="shared" si="103"/>
        <v>12</v>
      </c>
      <c r="L689" s="104" t="s">
        <v>111</v>
      </c>
      <c r="M689" s="120" t="str">
        <f t="shared" si="127"/>
        <v>75000</v>
      </c>
      <c r="N689" s="135">
        <v>0.075</v>
      </c>
      <c r="O689" s="120" t="str">
        <f t="shared" si="109"/>
        <v>1810000</v>
      </c>
      <c r="P689" s="135">
        <v>1.81</v>
      </c>
      <c r="Q689" s="119">
        <v>7.67</v>
      </c>
      <c r="R689" s="28" t="str">
        <f t="shared" si="128"/>
        <v>7670000</v>
      </c>
      <c r="S689" s="136" t="str">
        <f t="shared" si="129"/>
        <v>9,480,000</v>
      </c>
      <c r="T689" s="137" t="str">
        <f t="shared" si="131"/>
        <v>9.48</v>
      </c>
      <c r="U689" s="27" t="str">
        <f t="shared" si="5"/>
        <v>80.91%</v>
      </c>
      <c r="V689" s="105">
        <v>22.0</v>
      </c>
      <c r="W689" s="126" t="str">
        <f t="shared" si="113"/>
        <v>43.09%</v>
      </c>
      <c r="X689" s="30" t="str">
        <f t="shared" si="7"/>
        <v>0.34%</v>
      </c>
      <c r="Y689" s="33"/>
      <c r="Z689" s="31"/>
      <c r="AA689" s="32" t="s">
        <v>1680</v>
      </c>
      <c r="AB689" s="17">
        <v>1.0</v>
      </c>
      <c r="AC689" s="33"/>
    </row>
    <row r="690">
      <c r="A690" s="116" t="s">
        <v>1681</v>
      </c>
      <c r="B690" s="44">
        <v>2010.0</v>
      </c>
      <c r="C690" s="44" t="s">
        <v>41</v>
      </c>
      <c r="D690" s="104">
        <v>43.0</v>
      </c>
      <c r="E690" s="104">
        <v>51.0</v>
      </c>
      <c r="F690" s="118" t="str">
        <f t="shared" si="100"/>
        <v>47</v>
      </c>
      <c r="G690" s="105">
        <v>35.0</v>
      </c>
      <c r="H690" s="105">
        <v>66.0</v>
      </c>
      <c r="I690" s="120" t="str">
        <f t="shared" si="101"/>
        <v>-31</v>
      </c>
      <c r="J690" s="120" t="str">
        <f t="shared" si="102"/>
        <v>50.5</v>
      </c>
      <c r="K690" s="120" t="str">
        <f t="shared" si="103"/>
        <v>-3.5</v>
      </c>
      <c r="L690" s="104" t="s">
        <v>493</v>
      </c>
      <c r="M690" s="120" t="str">
        <f t="shared" si="127"/>
        <v>160000</v>
      </c>
      <c r="N690" s="135">
        <v>0.16</v>
      </c>
      <c r="O690" s="120" t="str">
        <f t="shared" si="109"/>
        <v>3240000</v>
      </c>
      <c r="P690" s="135">
        <v>3.24</v>
      </c>
      <c r="Q690" s="119">
        <v>31.03</v>
      </c>
      <c r="R690" s="28" t="str">
        <f t="shared" si="128"/>
        <v>31030000</v>
      </c>
      <c r="S690" s="136" t="str">
        <f t="shared" si="129"/>
        <v>34,270,000</v>
      </c>
      <c r="T690" s="137" t="str">
        <f t="shared" si="131"/>
        <v>34.27</v>
      </c>
      <c r="U690" s="27" t="str">
        <f t="shared" si="5"/>
        <v>90.55%</v>
      </c>
      <c r="V690" s="105">
        <v>22.0</v>
      </c>
      <c r="W690" s="126" t="str">
        <f t="shared" si="113"/>
        <v>155.77%</v>
      </c>
      <c r="X690" s="30" t="str">
        <f t="shared" si="7"/>
        <v>0.73%</v>
      </c>
      <c r="Y690" s="33"/>
      <c r="Z690" s="31"/>
      <c r="AA690" s="32" t="s">
        <v>1682</v>
      </c>
      <c r="AB690" s="17">
        <v>1.0</v>
      </c>
      <c r="AC690" s="33"/>
    </row>
    <row r="691">
      <c r="A691" s="116" t="s">
        <v>1683</v>
      </c>
      <c r="B691" s="44">
        <v>2010.0</v>
      </c>
      <c r="C691" s="44" t="s">
        <v>29</v>
      </c>
      <c r="D691" s="104">
        <v>33.0</v>
      </c>
      <c r="E691" s="104">
        <v>50.0</v>
      </c>
      <c r="F691" s="118" t="str">
        <f t="shared" si="100"/>
        <v>41.5</v>
      </c>
      <c r="G691" s="105">
        <v>73.0</v>
      </c>
      <c r="H691" s="105">
        <v>66.0</v>
      </c>
      <c r="I691" s="120" t="str">
        <f t="shared" si="101"/>
        <v>7</v>
      </c>
      <c r="J691" s="120" t="str">
        <f t="shared" si="102"/>
        <v>69.5</v>
      </c>
      <c r="K691" s="120" t="str">
        <f t="shared" si="103"/>
        <v>-28</v>
      </c>
      <c r="L691" s="104" t="s">
        <v>89</v>
      </c>
      <c r="M691" s="120" t="str">
        <f t="shared" si="127"/>
        <v>19500000</v>
      </c>
      <c r="N691" s="135">
        <v>19.5</v>
      </c>
      <c r="O691" s="120" t="str">
        <f t="shared" si="109"/>
        <v>37730000</v>
      </c>
      <c r="P691" s="135">
        <v>37.73</v>
      </c>
      <c r="Q691" s="119">
        <v>17.32</v>
      </c>
      <c r="R691" s="28" t="str">
        <f t="shared" si="128"/>
        <v>17320000</v>
      </c>
      <c r="S691" s="136" t="str">
        <f t="shared" si="129"/>
        <v>55,050,000</v>
      </c>
      <c r="T691" s="137" t="str">
        <f t="shared" si="131"/>
        <v>55.05</v>
      </c>
      <c r="U691" s="27" t="str">
        <f t="shared" si="5"/>
        <v>31.46%</v>
      </c>
      <c r="V691" s="105">
        <v>21.0</v>
      </c>
      <c r="W691" s="126" t="str">
        <f t="shared" si="113"/>
        <v>262.14%</v>
      </c>
      <c r="X691" s="30" t="str">
        <f t="shared" si="7"/>
        <v>92.86%</v>
      </c>
      <c r="Y691" s="33"/>
      <c r="Z691" s="31"/>
      <c r="AA691" s="32" t="s">
        <v>1684</v>
      </c>
      <c r="AB691" s="17">
        <v>1.0</v>
      </c>
      <c r="AC691" s="33"/>
    </row>
    <row r="692">
      <c r="A692" s="116" t="s">
        <v>1685</v>
      </c>
      <c r="B692" s="44">
        <v>2010.0</v>
      </c>
      <c r="C692" s="44" t="s">
        <v>86</v>
      </c>
      <c r="D692" s="104">
        <v>40.0</v>
      </c>
      <c r="E692" s="104">
        <v>51.0</v>
      </c>
      <c r="F692" s="118" t="str">
        <f t="shared" si="100"/>
        <v>45.5</v>
      </c>
      <c r="G692" s="105">
        <v>48.0</v>
      </c>
      <c r="H692" s="105">
        <v>51.0</v>
      </c>
      <c r="I692" s="120" t="str">
        <f t="shared" si="101"/>
        <v>-3</v>
      </c>
      <c r="J692" s="120" t="str">
        <f t="shared" si="102"/>
        <v>49.5</v>
      </c>
      <c r="K692" s="120" t="str">
        <f t="shared" si="103"/>
        <v>-4</v>
      </c>
      <c r="L692" s="104" t="s">
        <v>117</v>
      </c>
      <c r="M692" s="120" t="str">
        <f t="shared" si="127"/>
        <v>16200000</v>
      </c>
      <c r="N692" s="135">
        <v>16.2</v>
      </c>
      <c r="O692" s="120" t="str">
        <f t="shared" si="109"/>
        <v>42740000</v>
      </c>
      <c r="P692" s="135">
        <v>42.74</v>
      </c>
      <c r="Q692" s="119">
        <v>6.31</v>
      </c>
      <c r="R692" s="28" t="str">
        <f t="shared" si="128"/>
        <v>6310000</v>
      </c>
      <c r="S692" s="136" t="str">
        <f t="shared" si="129"/>
        <v>49,050,000</v>
      </c>
      <c r="T692" s="137" t="str">
        <f t="shared" si="131"/>
        <v>49.05</v>
      </c>
      <c r="U692" s="27" t="str">
        <f t="shared" si="5"/>
        <v>12.86%</v>
      </c>
      <c r="V692" s="105">
        <v>21.0</v>
      </c>
      <c r="W692" s="126" t="str">
        <f t="shared" si="113"/>
        <v>233.57%</v>
      </c>
      <c r="X692" s="30" t="str">
        <f t="shared" si="7"/>
        <v>77.14%</v>
      </c>
      <c r="Y692" s="33"/>
      <c r="Z692" s="31"/>
      <c r="AA692" s="32" t="s">
        <v>1686</v>
      </c>
      <c r="AB692" s="17">
        <v>1.0</v>
      </c>
      <c r="AC692" s="33"/>
    </row>
    <row r="693">
      <c r="A693" s="116" t="s">
        <v>1687</v>
      </c>
      <c r="B693" s="44">
        <v>2010.0</v>
      </c>
      <c r="C693" s="44" t="s">
        <v>29</v>
      </c>
      <c r="D693" s="104">
        <v>66.0</v>
      </c>
      <c r="E693" s="104">
        <v>61.0</v>
      </c>
      <c r="F693" s="118" t="str">
        <f t="shared" si="100"/>
        <v>63.5</v>
      </c>
      <c r="G693" s="105">
        <v>37.0</v>
      </c>
      <c r="H693" s="105">
        <v>60.0</v>
      </c>
      <c r="I693" s="120" t="str">
        <f t="shared" si="101"/>
        <v>-23</v>
      </c>
      <c r="J693" s="120" t="str">
        <f t="shared" si="102"/>
        <v>48.5</v>
      </c>
      <c r="K693" s="120" t="str">
        <f t="shared" si="103"/>
        <v>15</v>
      </c>
      <c r="L693" s="104" t="s">
        <v>1049</v>
      </c>
      <c r="M693" s="120" t="str">
        <f t="shared" si="127"/>
        <v>13100000</v>
      </c>
      <c r="N693" s="135">
        <v>13.1</v>
      </c>
      <c r="O693" s="120" t="str">
        <f t="shared" si="109"/>
        <v>35610000</v>
      </c>
      <c r="P693" s="135">
        <v>35.61</v>
      </c>
      <c r="Q693" s="119">
        <v>32.27</v>
      </c>
      <c r="R693" s="28" t="str">
        <f t="shared" si="128"/>
        <v>32270000</v>
      </c>
      <c r="S693" s="136" t="str">
        <f t="shared" si="129"/>
        <v>67,880,000</v>
      </c>
      <c r="T693" s="137" t="str">
        <f t="shared" si="131"/>
        <v>67.88</v>
      </c>
      <c r="U693" s="27" t="str">
        <f t="shared" si="5"/>
        <v>47.54%</v>
      </c>
      <c r="V693" s="105">
        <v>20.0</v>
      </c>
      <c r="W693" s="126" t="str">
        <f t="shared" si="113"/>
        <v>339.40%</v>
      </c>
      <c r="X693" s="30" t="str">
        <f t="shared" si="7"/>
        <v>65.50%</v>
      </c>
      <c r="Y693" s="33"/>
      <c r="Z693" s="31"/>
      <c r="AA693" s="32" t="s">
        <v>1688</v>
      </c>
      <c r="AB693" s="17">
        <v>1.0</v>
      </c>
      <c r="AC693" s="33"/>
    </row>
    <row r="694">
      <c r="A694" s="116" t="s">
        <v>1689</v>
      </c>
      <c r="B694" s="44">
        <v>2010.0</v>
      </c>
      <c r="C694" s="44" t="s">
        <v>29</v>
      </c>
      <c r="D694" s="104">
        <v>19.0</v>
      </c>
      <c r="E694" s="104">
        <v>33.0</v>
      </c>
      <c r="F694" s="118" t="str">
        <f t="shared" si="100"/>
        <v>26</v>
      </c>
      <c r="G694" s="105">
        <v>66.0</v>
      </c>
      <c r="H694" s="105">
        <v>45.0</v>
      </c>
      <c r="I694" s="120" t="str">
        <f t="shared" si="101"/>
        <v>21</v>
      </c>
      <c r="J694" s="120" t="str">
        <f t="shared" si="102"/>
        <v>55.5</v>
      </c>
      <c r="K694" s="120" t="str">
        <f t="shared" si="103"/>
        <v>-29.5</v>
      </c>
      <c r="L694" s="104" t="s">
        <v>153</v>
      </c>
      <c r="M694" s="120" t="str">
        <f t="shared" si="127"/>
        <v>16000000</v>
      </c>
      <c r="N694" s="135">
        <v>16.0</v>
      </c>
      <c r="O694" s="120" t="str">
        <f t="shared" si="109"/>
        <v>62950000</v>
      </c>
      <c r="P694" s="135">
        <v>62.95</v>
      </c>
      <c r="Q694" s="119">
        <v>26.09</v>
      </c>
      <c r="R694" s="28" t="str">
        <f t="shared" si="128"/>
        <v>26090000</v>
      </c>
      <c r="S694" s="136" t="str">
        <f t="shared" si="129"/>
        <v>89,040,000</v>
      </c>
      <c r="T694" s="137" t="str">
        <f t="shared" si="131"/>
        <v>89.04</v>
      </c>
      <c r="U694" s="27" t="str">
        <f t="shared" si="5"/>
        <v>29.30%</v>
      </c>
      <c r="V694" s="105">
        <v>20.0</v>
      </c>
      <c r="W694" s="126" t="str">
        <f t="shared" si="113"/>
        <v>445.20%</v>
      </c>
      <c r="X694" s="30" t="str">
        <f t="shared" si="7"/>
        <v>80.00%</v>
      </c>
      <c r="Y694" s="33"/>
      <c r="Z694" s="31"/>
      <c r="AA694" s="32" t="s">
        <v>1690</v>
      </c>
      <c r="AB694" s="17">
        <v>1.0</v>
      </c>
      <c r="AC694" s="33"/>
    </row>
    <row r="695">
      <c r="A695" s="116" t="s">
        <v>1691</v>
      </c>
      <c r="B695" s="44">
        <v>2010.0</v>
      </c>
      <c r="C695" s="44" t="s">
        <v>41</v>
      </c>
      <c r="D695" s="104">
        <v>17.0</v>
      </c>
      <c r="E695" s="104">
        <v>36.0</v>
      </c>
      <c r="F695" s="118" t="str">
        <f t="shared" si="100"/>
        <v>26.5</v>
      </c>
      <c r="G695" s="105">
        <v>41.0</v>
      </c>
      <c r="H695" s="105">
        <v>53.0</v>
      </c>
      <c r="I695" s="120" t="str">
        <f t="shared" si="101"/>
        <v>-12</v>
      </c>
      <c r="J695" s="120" t="str">
        <f t="shared" si="102"/>
        <v>47</v>
      </c>
      <c r="K695" s="120" t="str">
        <f t="shared" si="103"/>
        <v>-20.5</v>
      </c>
      <c r="L695" s="104" t="s">
        <v>957</v>
      </c>
      <c r="M695" s="120" t="str">
        <f t="shared" si="127"/>
        <v>9100000</v>
      </c>
      <c r="N695" s="135">
        <v>9.1</v>
      </c>
      <c r="O695" s="120" t="str">
        <f t="shared" si="109"/>
        <v>25110000</v>
      </c>
      <c r="P695" s="135">
        <v>25.11</v>
      </c>
      <c r="Q695" s="119">
        <v>25.4</v>
      </c>
      <c r="R695" s="28" t="str">
        <f t="shared" si="128"/>
        <v>25400000</v>
      </c>
      <c r="S695" s="136" t="str">
        <f t="shared" si="129"/>
        <v>50,510,000</v>
      </c>
      <c r="T695" s="137" t="str">
        <f t="shared" si="131"/>
        <v>50.51</v>
      </c>
      <c r="U695" s="27" t="str">
        <f t="shared" si="5"/>
        <v>50.29%</v>
      </c>
      <c r="V695" s="105">
        <v>20.0</v>
      </c>
      <c r="W695" s="126" t="str">
        <f t="shared" si="113"/>
        <v>252.55%</v>
      </c>
      <c r="X695" s="30" t="str">
        <f t="shared" si="7"/>
        <v>45.50%</v>
      </c>
      <c r="Y695" s="33"/>
      <c r="Z695" s="31"/>
      <c r="AA695" s="32" t="s">
        <v>1692</v>
      </c>
      <c r="AB695" s="17">
        <v>1.0</v>
      </c>
      <c r="AC695" s="33"/>
    </row>
    <row r="696">
      <c r="A696" s="116" t="s">
        <v>1693</v>
      </c>
      <c r="B696" s="44">
        <v>2010.0</v>
      </c>
      <c r="C696" s="44" t="s">
        <v>41</v>
      </c>
      <c r="D696" s="104">
        <v>67.0</v>
      </c>
      <c r="E696" s="104">
        <v>57.0</v>
      </c>
      <c r="F696" s="118" t="str">
        <f t="shared" si="100"/>
        <v>62</v>
      </c>
      <c r="G696" s="105">
        <v>50.0</v>
      </c>
      <c r="H696" s="105">
        <v>60.0</v>
      </c>
      <c r="I696" s="120" t="str">
        <f t="shared" si="101"/>
        <v>-10</v>
      </c>
      <c r="J696" s="120" t="str">
        <f t="shared" si="102"/>
        <v>55</v>
      </c>
      <c r="K696" s="120" t="str">
        <f t="shared" si="103"/>
        <v>7</v>
      </c>
      <c r="L696" s="104" t="s">
        <v>1694</v>
      </c>
      <c r="M696" s="120" t="str">
        <f t="shared" si="127"/>
        <v>15100000</v>
      </c>
      <c r="N696" s="135">
        <v>15.1</v>
      </c>
      <c r="O696" s="120" t="str">
        <f t="shared" si="109"/>
        <v>30100000</v>
      </c>
      <c r="P696" s="135">
        <v>30.1</v>
      </c>
      <c r="Q696" s="119">
        <v>21.31</v>
      </c>
      <c r="R696" s="28" t="str">
        <f t="shared" si="128"/>
        <v>21310000</v>
      </c>
      <c r="S696" s="136" t="str">
        <f t="shared" si="129"/>
        <v>51,410,000</v>
      </c>
      <c r="T696" s="137" t="str">
        <f t="shared" si="131"/>
        <v>51.41</v>
      </c>
      <c r="U696" s="27" t="str">
        <f t="shared" si="5"/>
        <v>41.45%</v>
      </c>
      <c r="V696" s="105">
        <v>20.0</v>
      </c>
      <c r="W696" s="126" t="str">
        <f t="shared" si="113"/>
        <v>257.05%</v>
      </c>
      <c r="X696" s="30" t="str">
        <f t="shared" si="7"/>
        <v>75.50%</v>
      </c>
      <c r="Y696" s="33"/>
      <c r="Z696" s="31"/>
      <c r="AA696" s="32" t="s">
        <v>1695</v>
      </c>
      <c r="AB696" s="17">
        <v>1.0</v>
      </c>
      <c r="AC696" s="33"/>
    </row>
    <row r="697">
      <c r="A697" s="116" t="s">
        <v>1696</v>
      </c>
      <c r="B697" s="44">
        <v>2010.0</v>
      </c>
      <c r="C697" s="44" t="s">
        <v>41</v>
      </c>
      <c r="D697" s="104">
        <v>73.0</v>
      </c>
      <c r="E697" s="104">
        <v>60.0</v>
      </c>
      <c r="F697" s="118" t="str">
        <f t="shared" si="100"/>
        <v>66.5</v>
      </c>
      <c r="G697" s="105">
        <v>66.0</v>
      </c>
      <c r="H697" s="105">
        <v>67.0</v>
      </c>
      <c r="I697" s="120" t="str">
        <f t="shared" si="101"/>
        <v>-1</v>
      </c>
      <c r="J697" s="120" t="str">
        <f t="shared" si="102"/>
        <v>66.5</v>
      </c>
      <c r="K697" s="120" t="str">
        <f t="shared" si="103"/>
        <v>0</v>
      </c>
      <c r="L697" s="104" t="s">
        <v>939</v>
      </c>
      <c r="M697" s="120" t="str">
        <f t="shared" si="127"/>
        <v>11000000</v>
      </c>
      <c r="N697" s="135">
        <v>11.0</v>
      </c>
      <c r="O697" s="120" t="str">
        <f t="shared" si="109"/>
        <v>26590000</v>
      </c>
      <c r="P697" s="135">
        <v>26.59</v>
      </c>
      <c r="Q697" s="119">
        <v>17.5</v>
      </c>
      <c r="R697" s="28" t="str">
        <f t="shared" si="128"/>
        <v>17500000</v>
      </c>
      <c r="S697" s="136" t="str">
        <f t="shared" si="129"/>
        <v>44,090,000</v>
      </c>
      <c r="T697" s="137" t="str">
        <f t="shared" si="131"/>
        <v>44.09</v>
      </c>
      <c r="U697" s="27" t="str">
        <f t="shared" si="5"/>
        <v>39.69%</v>
      </c>
      <c r="V697" s="105">
        <v>20.0</v>
      </c>
      <c r="W697" s="126" t="str">
        <f t="shared" si="113"/>
        <v>220.45%</v>
      </c>
      <c r="X697" s="30" t="str">
        <f t="shared" si="7"/>
        <v>55.00%</v>
      </c>
      <c r="Y697" s="33"/>
      <c r="Z697" s="31"/>
      <c r="AA697" s="32" t="s">
        <v>1697</v>
      </c>
      <c r="AB697" s="17">
        <v>1.0</v>
      </c>
      <c r="AC697" s="33"/>
    </row>
    <row r="698">
      <c r="A698" s="116" t="s">
        <v>1698</v>
      </c>
      <c r="B698" s="44">
        <v>2010.0</v>
      </c>
      <c r="C698" s="44" t="s">
        <v>41</v>
      </c>
      <c r="D698" s="104">
        <v>57.0</v>
      </c>
      <c r="E698" s="104">
        <v>46.0</v>
      </c>
      <c r="F698" s="118" t="str">
        <f t="shared" si="100"/>
        <v>51.5</v>
      </c>
      <c r="G698" s="105">
        <v>60.0</v>
      </c>
      <c r="H698" s="105">
        <v>68.0</v>
      </c>
      <c r="I698" s="120" t="str">
        <f t="shared" si="101"/>
        <v>-8</v>
      </c>
      <c r="J698" s="120" t="str">
        <f t="shared" si="102"/>
        <v>64</v>
      </c>
      <c r="K698" s="120" t="str">
        <f t="shared" si="103"/>
        <v>-12.5</v>
      </c>
      <c r="L698" s="104" t="s">
        <v>493</v>
      </c>
      <c r="M698" s="120" t="str">
        <f t="shared" si="127"/>
        <v>9800000</v>
      </c>
      <c r="N698" s="135">
        <v>9.8</v>
      </c>
      <c r="O698" s="120" t="str">
        <f t="shared" si="109"/>
        <v>32010000</v>
      </c>
      <c r="P698" s="135">
        <v>32.01</v>
      </c>
      <c r="Q698" s="119">
        <v>17.77</v>
      </c>
      <c r="R698" s="28" t="str">
        <f t="shared" si="128"/>
        <v>17770000</v>
      </c>
      <c r="S698" s="136" t="str">
        <f t="shared" si="129"/>
        <v>49,780,000</v>
      </c>
      <c r="T698" s="137" t="str">
        <f t="shared" si="131"/>
        <v>49.78</v>
      </c>
      <c r="U698" s="27" t="str">
        <f t="shared" si="5"/>
        <v>35.70%</v>
      </c>
      <c r="V698" s="105">
        <v>20.0</v>
      </c>
      <c r="W698" s="126" t="str">
        <f t="shared" si="113"/>
        <v>248.90%</v>
      </c>
      <c r="X698" s="30" t="str">
        <f t="shared" si="7"/>
        <v>49.00%</v>
      </c>
      <c r="Y698" s="33"/>
      <c r="Z698" s="31"/>
      <c r="AA698" s="32" t="s">
        <v>1699</v>
      </c>
      <c r="AB698" s="17">
        <v>1.0</v>
      </c>
      <c r="AC698" s="33"/>
    </row>
    <row r="699">
      <c r="A699" s="116" t="s">
        <v>1700</v>
      </c>
      <c r="B699" s="44">
        <v>2010.0</v>
      </c>
      <c r="C699" s="44" t="s">
        <v>41</v>
      </c>
      <c r="D699" s="104">
        <v>4.0</v>
      </c>
      <c r="E699" s="104">
        <v>18.0</v>
      </c>
      <c r="F699" s="118" t="str">
        <f t="shared" si="100"/>
        <v>11</v>
      </c>
      <c r="G699" s="105">
        <v>32.0</v>
      </c>
      <c r="H699" s="105">
        <v>33.0</v>
      </c>
      <c r="I699" s="120" t="str">
        <f t="shared" si="101"/>
        <v>-1</v>
      </c>
      <c r="J699" s="120" t="str">
        <f t="shared" si="102"/>
        <v>32.5</v>
      </c>
      <c r="K699" s="120" t="str">
        <f t="shared" si="103"/>
        <v>-21.5</v>
      </c>
      <c r="L699" s="104" t="s">
        <v>117</v>
      </c>
      <c r="M699" s="120" t="str">
        <f t="shared" si="127"/>
        <v>12200000</v>
      </c>
      <c r="N699" s="135">
        <v>12.2</v>
      </c>
      <c r="O699" s="120" t="str">
        <f t="shared" si="109"/>
        <v>36660000</v>
      </c>
      <c r="P699" s="135">
        <v>36.66</v>
      </c>
      <c r="Q699" s="119">
        <v>43.89</v>
      </c>
      <c r="R699" s="28" t="str">
        <f t="shared" si="128"/>
        <v>43890000</v>
      </c>
      <c r="S699" s="136" t="str">
        <f t="shared" si="129"/>
        <v>80,550,000</v>
      </c>
      <c r="T699" s="137" t="str">
        <f t="shared" si="131"/>
        <v>80.55</v>
      </c>
      <c r="U699" s="27" t="str">
        <f t="shared" si="5"/>
        <v>54.49%</v>
      </c>
      <c r="V699" s="105">
        <v>20.0</v>
      </c>
      <c r="W699" s="126" t="str">
        <f t="shared" si="113"/>
        <v>402.75%</v>
      </c>
      <c r="X699" s="30" t="str">
        <f t="shared" si="7"/>
        <v>61.00%</v>
      </c>
      <c r="Y699" s="33"/>
      <c r="Z699" s="31"/>
      <c r="AA699" s="32" t="s">
        <v>1701</v>
      </c>
      <c r="AB699" s="17">
        <v>1.0</v>
      </c>
      <c r="AC699" s="33"/>
    </row>
    <row r="700">
      <c r="A700" s="116" t="s">
        <v>1702</v>
      </c>
      <c r="B700" s="44">
        <v>2010.0</v>
      </c>
      <c r="C700" s="44" t="s">
        <v>41</v>
      </c>
      <c r="D700" s="104">
        <v>18.0</v>
      </c>
      <c r="E700" s="104">
        <v>28.0</v>
      </c>
      <c r="F700" s="118" t="str">
        <f t="shared" si="100"/>
        <v>23</v>
      </c>
      <c r="G700" s="105">
        <v>45.0</v>
      </c>
      <c r="H700" s="105">
        <v>53.0</v>
      </c>
      <c r="I700" s="120" t="str">
        <f t="shared" si="101"/>
        <v>-8</v>
      </c>
      <c r="J700" s="120" t="str">
        <f t="shared" si="102"/>
        <v>49</v>
      </c>
      <c r="K700" s="120" t="str">
        <f t="shared" si="103"/>
        <v>-26</v>
      </c>
      <c r="L700" s="104" t="s">
        <v>493</v>
      </c>
      <c r="M700" s="120" t="str">
        <f t="shared" si="127"/>
        <v>8400000</v>
      </c>
      <c r="N700" s="135">
        <v>8.4</v>
      </c>
      <c r="O700" s="120" t="str">
        <f t="shared" si="109"/>
        <v>25700000</v>
      </c>
      <c r="P700" s="135">
        <v>25.7</v>
      </c>
      <c r="Q700" s="119">
        <v>6.3</v>
      </c>
      <c r="R700" s="28" t="str">
        <f t="shared" si="128"/>
        <v>6300000</v>
      </c>
      <c r="S700" s="136" t="str">
        <f t="shared" si="129"/>
        <v>32,000,000</v>
      </c>
      <c r="T700" s="137" t="str">
        <f t="shared" si="131"/>
        <v>32.00</v>
      </c>
      <c r="U700" s="27" t="str">
        <f t="shared" si="5"/>
        <v>19.69%</v>
      </c>
      <c r="V700" s="105">
        <v>20.0</v>
      </c>
      <c r="W700" s="126" t="str">
        <f t="shared" si="113"/>
        <v>160.00%</v>
      </c>
      <c r="X700" s="30" t="str">
        <f t="shared" si="7"/>
        <v>42.00%</v>
      </c>
      <c r="Y700" s="33"/>
      <c r="Z700" s="31"/>
      <c r="AA700" s="32" t="s">
        <v>1703</v>
      </c>
      <c r="AB700" s="17">
        <v>1.0</v>
      </c>
      <c r="AC700" s="33"/>
    </row>
    <row r="701">
      <c r="A701" s="116" t="s">
        <v>1704</v>
      </c>
      <c r="B701" s="44">
        <v>2010.0</v>
      </c>
      <c r="C701" s="44" t="s">
        <v>86</v>
      </c>
      <c r="D701" s="104">
        <v>72.0</v>
      </c>
      <c r="E701" s="104">
        <v>55.0</v>
      </c>
      <c r="F701" s="118" t="str">
        <f t="shared" si="100"/>
        <v>63.5</v>
      </c>
      <c r="G701" s="105">
        <v>54.0</v>
      </c>
      <c r="H701" s="105">
        <v>70.0</v>
      </c>
      <c r="I701" s="120" t="str">
        <f t="shared" si="101"/>
        <v>-16</v>
      </c>
      <c r="J701" s="120" t="str">
        <f t="shared" si="102"/>
        <v>62</v>
      </c>
      <c r="K701" s="120" t="str">
        <f t="shared" si="103"/>
        <v>1.5</v>
      </c>
      <c r="L701" s="104" t="s">
        <v>1094</v>
      </c>
      <c r="M701" s="120" t="str">
        <f t="shared" si="127"/>
        <v>16070000</v>
      </c>
      <c r="N701" s="135">
        <v>16.07</v>
      </c>
      <c r="O701" s="120" t="str">
        <f t="shared" si="109"/>
        <v>39120000</v>
      </c>
      <c r="P701" s="135">
        <v>39.12</v>
      </c>
      <c r="Q701" s="119">
        <v>15.68</v>
      </c>
      <c r="R701" s="28" t="str">
        <f t="shared" si="128"/>
        <v>15680000</v>
      </c>
      <c r="S701" s="136" t="str">
        <f t="shared" si="129"/>
        <v>54,800,000</v>
      </c>
      <c r="T701" s="137" t="str">
        <f t="shared" si="131"/>
        <v>54.80</v>
      </c>
      <c r="U701" s="27" t="str">
        <f t="shared" si="5"/>
        <v>28.61%</v>
      </c>
      <c r="V701" s="105">
        <v>20.0</v>
      </c>
      <c r="W701" s="126" t="str">
        <f t="shared" si="113"/>
        <v>274.00%</v>
      </c>
      <c r="X701" s="30" t="str">
        <f t="shared" si="7"/>
        <v>80.35%</v>
      </c>
      <c r="Y701" s="33"/>
      <c r="Z701" s="31"/>
      <c r="AA701" s="32" t="s">
        <v>1705</v>
      </c>
      <c r="AB701" s="17">
        <v>1.0</v>
      </c>
      <c r="AC701" s="33"/>
    </row>
    <row r="702">
      <c r="A702" s="116" t="s">
        <v>1706</v>
      </c>
      <c r="B702" s="44">
        <v>2010.0</v>
      </c>
      <c r="C702" s="44" t="s">
        <v>37</v>
      </c>
      <c r="D702" s="104">
        <v>63.0</v>
      </c>
      <c r="E702" s="104">
        <v>56.0</v>
      </c>
      <c r="F702" s="118" t="str">
        <f t="shared" si="100"/>
        <v>59.5</v>
      </c>
      <c r="G702" s="105">
        <v>72.0</v>
      </c>
      <c r="H702" s="105">
        <v>74.0</v>
      </c>
      <c r="I702" s="120" t="str">
        <f t="shared" si="101"/>
        <v>-2</v>
      </c>
      <c r="J702" s="120" t="str">
        <f t="shared" si="102"/>
        <v>73</v>
      </c>
      <c r="K702" s="120" t="str">
        <f t="shared" si="103"/>
        <v>-13.5</v>
      </c>
      <c r="L702" s="104" t="s">
        <v>1707</v>
      </c>
      <c r="M702" s="120" t="str">
        <f t="shared" si="127"/>
        <v>50400000</v>
      </c>
      <c r="N702" s="135">
        <v>50.4</v>
      </c>
      <c r="O702" s="120" t="str">
        <f t="shared" si="109"/>
        <v>117230000</v>
      </c>
      <c r="P702" s="135">
        <v>117.23</v>
      </c>
      <c r="Q702" s="119">
        <v>54.46</v>
      </c>
      <c r="R702" s="28" t="str">
        <f t="shared" si="128"/>
        <v>54460000</v>
      </c>
      <c r="S702" s="136" t="str">
        <f t="shared" si="129"/>
        <v>171,690,000</v>
      </c>
      <c r="T702" s="137" t="str">
        <f t="shared" si="131"/>
        <v>171.69</v>
      </c>
      <c r="U702" s="27" t="str">
        <f t="shared" si="5"/>
        <v>31.72%</v>
      </c>
      <c r="V702" s="105">
        <v>20.0</v>
      </c>
      <c r="W702" s="126" t="str">
        <f t="shared" si="113"/>
        <v>858.45%</v>
      </c>
      <c r="X702" s="30" t="str">
        <f t="shared" si="7"/>
        <v>252.00%</v>
      </c>
      <c r="Y702" s="33"/>
      <c r="Z702" s="31"/>
      <c r="AA702" s="32" t="s">
        <v>1708</v>
      </c>
      <c r="AB702" s="17">
        <v>1.0</v>
      </c>
      <c r="AC702" s="33"/>
    </row>
    <row r="703">
      <c r="A703" s="116" t="s">
        <v>1709</v>
      </c>
      <c r="B703" s="44">
        <v>2010.0</v>
      </c>
      <c r="C703" s="44" t="s">
        <v>37</v>
      </c>
      <c r="D703" s="104">
        <v>10.0</v>
      </c>
      <c r="E703" s="104">
        <v>24.0</v>
      </c>
      <c r="F703" s="118" t="str">
        <f t="shared" si="100"/>
        <v>17</v>
      </c>
      <c r="G703" s="105">
        <v>47.0</v>
      </c>
      <c r="H703" s="105">
        <v>54.0</v>
      </c>
      <c r="I703" s="120" t="str">
        <f t="shared" si="101"/>
        <v>-7</v>
      </c>
      <c r="J703" s="120" t="str">
        <f t="shared" si="102"/>
        <v>50.5</v>
      </c>
      <c r="K703" s="120" t="str">
        <f t="shared" si="103"/>
        <v>-33.5</v>
      </c>
      <c r="L703" s="104" t="s">
        <v>1710</v>
      </c>
      <c r="M703" s="120" t="str">
        <f t="shared" si="127"/>
        <v>22530000</v>
      </c>
      <c r="N703" s="135">
        <v>22.53</v>
      </c>
      <c r="O703" s="120" t="str">
        <f t="shared" si="109"/>
        <v>45710000</v>
      </c>
      <c r="P703" s="135">
        <v>45.71</v>
      </c>
      <c r="Q703" s="119">
        <v>90.44</v>
      </c>
      <c r="R703" s="28" t="str">
        <f t="shared" si="128"/>
        <v>90440000</v>
      </c>
      <c r="S703" s="136" t="str">
        <f t="shared" si="129"/>
        <v>136,150,000</v>
      </c>
      <c r="T703" s="137" t="str">
        <f t="shared" si="131"/>
        <v>136.15</v>
      </c>
      <c r="U703" s="27" t="str">
        <f t="shared" si="5"/>
        <v>66.43%</v>
      </c>
      <c r="V703" s="105">
        <v>20.0</v>
      </c>
      <c r="W703" s="126" t="str">
        <f t="shared" si="113"/>
        <v>680.75%</v>
      </c>
      <c r="X703" s="30" t="str">
        <f t="shared" si="7"/>
        <v>112.65%</v>
      </c>
      <c r="Y703" s="33"/>
      <c r="Z703" s="31"/>
      <c r="AA703" s="32" t="s">
        <v>1711</v>
      </c>
      <c r="AB703" s="17">
        <v>1.0</v>
      </c>
      <c r="AC703" s="33"/>
    </row>
    <row r="704">
      <c r="A704" s="116" t="s">
        <v>1712</v>
      </c>
      <c r="B704" s="44">
        <v>2010.0</v>
      </c>
      <c r="C704" s="44" t="s">
        <v>37</v>
      </c>
      <c r="D704" s="104">
        <v>27.0</v>
      </c>
      <c r="E704" s="104">
        <v>43.0</v>
      </c>
      <c r="F704" s="118" t="str">
        <f t="shared" si="100"/>
        <v>35</v>
      </c>
      <c r="G704" s="105">
        <v>67.0</v>
      </c>
      <c r="H704" s="105">
        <v>65.0</v>
      </c>
      <c r="I704" s="120" t="str">
        <f t="shared" si="101"/>
        <v>2</v>
      </c>
      <c r="J704" s="120" t="str">
        <f t="shared" si="102"/>
        <v>66</v>
      </c>
      <c r="K704" s="120" t="str">
        <f t="shared" si="103"/>
        <v>-31</v>
      </c>
      <c r="L704" s="104" t="s">
        <v>493</v>
      </c>
      <c r="M704" s="120" t="str">
        <f t="shared" si="127"/>
        <v>29300000</v>
      </c>
      <c r="N704" s="135">
        <v>29.3</v>
      </c>
      <c r="O704" s="120" t="str">
        <f t="shared" si="109"/>
        <v>60090000</v>
      </c>
      <c r="P704" s="135">
        <v>60.09</v>
      </c>
      <c r="Q704" s="119">
        <v>0.58</v>
      </c>
      <c r="R704" s="28" t="str">
        <f t="shared" si="128"/>
        <v>580000</v>
      </c>
      <c r="S704" s="136" t="str">
        <f t="shared" si="129"/>
        <v>60,670,000</v>
      </c>
      <c r="T704" s="137" t="str">
        <f t="shared" si="131"/>
        <v>60.67</v>
      </c>
      <c r="U704" s="27" t="str">
        <f t="shared" si="5"/>
        <v>0.96%</v>
      </c>
      <c r="V704" s="105">
        <v>20.0</v>
      </c>
      <c r="W704" s="126" t="str">
        <f t="shared" si="113"/>
        <v>303.35%</v>
      </c>
      <c r="X704" s="30" t="str">
        <f t="shared" si="7"/>
        <v>146.50%</v>
      </c>
      <c r="Y704" s="33"/>
      <c r="Z704" s="31"/>
      <c r="AA704" s="32" t="s">
        <v>1713</v>
      </c>
      <c r="AB704" s="17">
        <v>1.0</v>
      </c>
      <c r="AC704" s="33"/>
    </row>
    <row r="705">
      <c r="A705" s="116" t="s">
        <v>1714</v>
      </c>
      <c r="B705" s="44">
        <v>2010.0</v>
      </c>
      <c r="C705" s="44" t="s">
        <v>29</v>
      </c>
      <c r="D705" s="104">
        <v>52.0</v>
      </c>
      <c r="E705" s="104">
        <v>52.0</v>
      </c>
      <c r="F705" s="118" t="str">
        <f t="shared" si="100"/>
        <v>52</v>
      </c>
      <c r="G705" s="105">
        <v>44.0</v>
      </c>
      <c r="H705" s="105">
        <v>62.0</v>
      </c>
      <c r="I705" s="120" t="str">
        <f t="shared" si="101"/>
        <v>-18</v>
      </c>
      <c r="J705" s="120" t="str">
        <f t="shared" si="102"/>
        <v>53</v>
      </c>
      <c r="K705" s="120" t="str">
        <f t="shared" si="103"/>
        <v>-1</v>
      </c>
      <c r="L705" s="104" t="s">
        <v>493</v>
      </c>
      <c r="M705" s="120" t="str">
        <f t="shared" si="127"/>
        <v>8400000</v>
      </c>
      <c r="N705" s="135">
        <v>8.4</v>
      </c>
      <c r="O705" s="120" t="str">
        <f t="shared" si="109"/>
        <v>27780000</v>
      </c>
      <c r="P705" s="135">
        <v>27.78</v>
      </c>
      <c r="Q705" s="119">
        <v>22.05</v>
      </c>
      <c r="R705" s="28" t="str">
        <f t="shared" si="128"/>
        <v>22050000</v>
      </c>
      <c r="S705" s="136" t="str">
        <f t="shared" si="129"/>
        <v>49,830,000</v>
      </c>
      <c r="T705" s="137" t="str">
        <f t="shared" si="131"/>
        <v>49.83</v>
      </c>
      <c r="U705" s="27" t="str">
        <f t="shared" si="5"/>
        <v>44.25%</v>
      </c>
      <c r="V705" s="105">
        <v>19.0</v>
      </c>
      <c r="W705" s="126" t="str">
        <f t="shared" si="113"/>
        <v>262.26%</v>
      </c>
      <c r="X705" s="30" t="str">
        <f t="shared" si="7"/>
        <v>44.21%</v>
      </c>
      <c r="Y705" s="33"/>
      <c r="Z705" s="31"/>
      <c r="AA705" s="32" t="s">
        <v>1715</v>
      </c>
      <c r="AB705" s="17">
        <v>1.0</v>
      </c>
      <c r="AC705" s="33"/>
    </row>
    <row r="706">
      <c r="A706" s="116" t="s">
        <v>1716</v>
      </c>
      <c r="B706" s="44">
        <v>2010.0</v>
      </c>
      <c r="C706" s="44" t="s">
        <v>41</v>
      </c>
      <c r="D706" s="104">
        <v>21.0</v>
      </c>
      <c r="E706" s="104">
        <v>33.0</v>
      </c>
      <c r="F706" s="118" t="str">
        <f t="shared" si="100"/>
        <v>27</v>
      </c>
      <c r="G706" s="105">
        <v>49.0</v>
      </c>
      <c r="H706" s="105">
        <v>54.0</v>
      </c>
      <c r="I706" s="120" t="str">
        <f t="shared" si="101"/>
        <v>-5</v>
      </c>
      <c r="J706" s="120" t="str">
        <f t="shared" si="102"/>
        <v>51.5</v>
      </c>
      <c r="K706" s="120" t="str">
        <f t="shared" si="103"/>
        <v>-24.5</v>
      </c>
      <c r="L706" s="104" t="s">
        <v>493</v>
      </c>
      <c r="M706" s="120" t="str">
        <f t="shared" si="127"/>
        <v>9200000</v>
      </c>
      <c r="N706" s="135">
        <v>9.2</v>
      </c>
      <c r="O706" s="120" t="str">
        <f t="shared" si="109"/>
        <v>25920000</v>
      </c>
      <c r="P706" s="135">
        <v>25.92</v>
      </c>
      <c r="Q706" s="119">
        <v>6.69</v>
      </c>
      <c r="R706" s="28" t="str">
        <f t="shared" si="128"/>
        <v>6690000</v>
      </c>
      <c r="S706" s="136" t="str">
        <f t="shared" si="129"/>
        <v>32,610,000</v>
      </c>
      <c r="T706" s="137" t="str">
        <f t="shared" si="131"/>
        <v>32.61</v>
      </c>
      <c r="U706" s="27" t="str">
        <f t="shared" si="5"/>
        <v>20.52%</v>
      </c>
      <c r="V706" s="105">
        <v>19.0</v>
      </c>
      <c r="W706" s="126" t="str">
        <f t="shared" si="113"/>
        <v>171.63%</v>
      </c>
      <c r="X706" s="30" t="str">
        <f t="shared" si="7"/>
        <v>48.42%</v>
      </c>
      <c r="Y706" s="33"/>
      <c r="Z706" s="31"/>
      <c r="AA706" s="32" t="s">
        <v>1717</v>
      </c>
      <c r="AB706" s="17">
        <v>1.0</v>
      </c>
      <c r="AC706" s="33"/>
    </row>
    <row r="707">
      <c r="A707" s="139" t="s">
        <v>1718</v>
      </c>
      <c r="B707" s="44">
        <v>2010.0</v>
      </c>
      <c r="C707" s="44" t="s">
        <v>29</v>
      </c>
      <c r="D707" s="104">
        <v>93.0</v>
      </c>
      <c r="E707" s="104">
        <v>82.0</v>
      </c>
      <c r="F707" s="118" t="str">
        <f t="shared" si="100"/>
        <v>87.5</v>
      </c>
      <c r="G707" s="105">
        <v>84.0</v>
      </c>
      <c r="H707" s="105">
        <v>79.0</v>
      </c>
      <c r="I707" s="120" t="str">
        <f t="shared" si="101"/>
        <v>5</v>
      </c>
      <c r="J707" s="120" t="str">
        <f t="shared" si="102"/>
        <v>81.5</v>
      </c>
      <c r="K707" s="120" t="str">
        <f t="shared" si="103"/>
        <v>6</v>
      </c>
      <c r="L707" s="104" t="s">
        <v>1719</v>
      </c>
      <c r="M707" s="120" t="str">
        <f t="shared" si="127"/>
        <v>2130000</v>
      </c>
      <c r="N707" s="135">
        <v>2.13</v>
      </c>
      <c r="O707" s="120" t="str">
        <f t="shared" si="109"/>
        <v>18330000</v>
      </c>
      <c r="P707" s="135">
        <v>18.33</v>
      </c>
      <c r="Q707" s="119">
        <v>42.4</v>
      </c>
      <c r="R707" s="28" t="str">
        <f t="shared" si="128"/>
        <v>42400000</v>
      </c>
      <c r="S707" s="136" t="str">
        <f t="shared" si="129"/>
        <v>60,730,000</v>
      </c>
      <c r="T707" s="137" t="str">
        <f t="shared" si="131"/>
        <v>60.73</v>
      </c>
      <c r="U707" s="27" t="str">
        <f t="shared" si="5"/>
        <v>69.82%</v>
      </c>
      <c r="V707" s="105">
        <v>18.0</v>
      </c>
      <c r="W707" s="126" t="str">
        <f t="shared" si="113"/>
        <v>337.39%</v>
      </c>
      <c r="X707" s="30" t="str">
        <f t="shared" si="7"/>
        <v>11.83%</v>
      </c>
      <c r="Y707" s="33"/>
      <c r="Z707" s="31"/>
      <c r="AA707" s="32" t="s">
        <v>1720</v>
      </c>
      <c r="AB707" s="17">
        <v>1.0</v>
      </c>
      <c r="AC707" s="33"/>
    </row>
    <row r="708">
      <c r="A708" s="116" t="s">
        <v>1721</v>
      </c>
      <c r="B708" s="44">
        <v>2010.0</v>
      </c>
      <c r="C708" s="44" t="s">
        <v>41</v>
      </c>
      <c r="D708" s="104">
        <v>68.0</v>
      </c>
      <c r="E708" s="104">
        <v>63.0</v>
      </c>
      <c r="F708" s="118" t="str">
        <f t="shared" si="100"/>
        <v>65.5</v>
      </c>
      <c r="G708" s="105">
        <v>52.0</v>
      </c>
      <c r="H708" s="105">
        <v>66.0</v>
      </c>
      <c r="I708" s="120" t="str">
        <f t="shared" si="101"/>
        <v>-14</v>
      </c>
      <c r="J708" s="120" t="str">
        <f t="shared" si="102"/>
        <v>59</v>
      </c>
      <c r="K708" s="120" t="str">
        <f t="shared" si="103"/>
        <v>6.5</v>
      </c>
      <c r="L708" s="104" t="s">
        <v>493</v>
      </c>
      <c r="M708" s="120" t="str">
        <f t="shared" si="127"/>
        <v>6900000</v>
      </c>
      <c r="N708" s="135">
        <v>6.9</v>
      </c>
      <c r="O708" s="120" t="str">
        <f t="shared" si="109"/>
        <v>15280000</v>
      </c>
      <c r="P708" s="135">
        <v>15.28</v>
      </c>
      <c r="Q708" s="119">
        <v>4.37</v>
      </c>
      <c r="R708" s="28" t="str">
        <f t="shared" si="128"/>
        <v>4370000</v>
      </c>
      <c r="S708" s="136" t="str">
        <f t="shared" si="129"/>
        <v>19,650,000</v>
      </c>
      <c r="T708" s="137" t="str">
        <f t="shared" si="131"/>
        <v>19.65</v>
      </c>
      <c r="U708" s="27" t="str">
        <f t="shared" si="5"/>
        <v>22.24%</v>
      </c>
      <c r="V708" s="105">
        <v>18.0</v>
      </c>
      <c r="W708" s="126" t="str">
        <f t="shared" si="113"/>
        <v>109.17%</v>
      </c>
      <c r="X708" s="30" t="str">
        <f t="shared" si="7"/>
        <v>38.33%</v>
      </c>
      <c r="Y708" s="33"/>
      <c r="Z708" s="31"/>
      <c r="AA708" s="32" t="s">
        <v>1722</v>
      </c>
      <c r="AB708" s="17">
        <v>1.0</v>
      </c>
      <c r="AC708" s="33"/>
    </row>
    <row r="709">
      <c r="A709" s="116" t="s">
        <v>1723</v>
      </c>
      <c r="B709" s="44">
        <v>2010.0</v>
      </c>
      <c r="C709" s="44" t="s">
        <v>41</v>
      </c>
      <c r="D709" s="104">
        <v>42.0</v>
      </c>
      <c r="E709" s="104">
        <v>43.0</v>
      </c>
      <c r="F709" s="118" t="str">
        <f t="shared" si="100"/>
        <v>42.5</v>
      </c>
      <c r="G709" s="105">
        <v>47.0</v>
      </c>
      <c r="H709" s="105">
        <v>54.0</v>
      </c>
      <c r="I709" s="120" t="str">
        <f t="shared" si="101"/>
        <v>-7</v>
      </c>
      <c r="J709" s="120" t="str">
        <f t="shared" si="102"/>
        <v>50.5</v>
      </c>
      <c r="K709" s="120" t="str">
        <f t="shared" si="103"/>
        <v>-8</v>
      </c>
      <c r="L709" s="104" t="s">
        <v>1049</v>
      </c>
      <c r="M709" s="120" t="str">
        <f t="shared" si="127"/>
        <v>13400000</v>
      </c>
      <c r="N709" s="135">
        <v>13.4</v>
      </c>
      <c r="O709" s="120" t="str">
        <f t="shared" si="109"/>
        <v>27160000</v>
      </c>
      <c r="P709" s="135">
        <v>27.16</v>
      </c>
      <c r="Q709" s="119">
        <v>9.28</v>
      </c>
      <c r="R709" s="28" t="str">
        <f t="shared" si="128"/>
        <v>9280000</v>
      </c>
      <c r="S709" s="136" t="str">
        <f t="shared" si="129"/>
        <v>36,440,000</v>
      </c>
      <c r="T709" s="137" t="str">
        <f t="shared" si="131"/>
        <v>36.44</v>
      </c>
      <c r="U709" s="27" t="str">
        <f t="shared" si="5"/>
        <v>25.47%</v>
      </c>
      <c r="V709" s="105">
        <v>17.0</v>
      </c>
      <c r="W709" s="126" t="str">
        <f t="shared" si="113"/>
        <v>214.35%</v>
      </c>
      <c r="X709" s="30" t="str">
        <f t="shared" si="7"/>
        <v>78.82%</v>
      </c>
      <c r="Y709" s="33"/>
      <c r="Z709" s="31"/>
      <c r="AA709" s="32" t="s">
        <v>1724</v>
      </c>
      <c r="AB709" s="17">
        <v>1.0</v>
      </c>
      <c r="AC709" s="33"/>
    </row>
    <row r="710">
      <c r="A710" s="116" t="s">
        <v>1725</v>
      </c>
      <c r="B710" s="44">
        <v>2010.0</v>
      </c>
      <c r="C710" s="44" t="s">
        <v>41</v>
      </c>
      <c r="D710" s="104">
        <v>28.0</v>
      </c>
      <c r="E710" s="104">
        <v>40.0</v>
      </c>
      <c r="F710" s="118" t="str">
        <f t="shared" si="100"/>
        <v>34</v>
      </c>
      <c r="G710" s="105">
        <v>70.0</v>
      </c>
      <c r="H710" s="105">
        <v>80.0</v>
      </c>
      <c r="I710" s="120" t="str">
        <f t="shared" si="101"/>
        <v>-10</v>
      </c>
      <c r="J710" s="120" t="str">
        <f t="shared" si="102"/>
        <v>75</v>
      </c>
      <c r="K710" s="120" t="str">
        <f t="shared" si="103"/>
        <v>-41</v>
      </c>
      <c r="L710" s="104" t="s">
        <v>153</v>
      </c>
      <c r="M710" s="120" t="str">
        <f t="shared" si="127"/>
        <v>8000000</v>
      </c>
      <c r="N710" s="135">
        <v>8.0</v>
      </c>
      <c r="O710" s="120" t="str">
        <f t="shared" si="109"/>
        <v>19070000</v>
      </c>
      <c r="P710" s="135">
        <v>19.07</v>
      </c>
      <c r="Q710" s="119">
        <v>36.96</v>
      </c>
      <c r="R710" s="28" t="str">
        <f t="shared" si="128"/>
        <v>36960000</v>
      </c>
      <c r="S710" s="136" t="str">
        <f t="shared" si="129"/>
        <v>56,030,000</v>
      </c>
      <c r="T710" s="137" t="str">
        <f t="shared" si="131"/>
        <v>56.03</v>
      </c>
      <c r="U710" s="27" t="str">
        <f t="shared" si="5"/>
        <v>65.96%</v>
      </c>
      <c r="V710" s="105">
        <v>16.0</v>
      </c>
      <c r="W710" s="126" t="str">
        <f t="shared" si="113"/>
        <v>350.19%</v>
      </c>
      <c r="X710" s="30" t="str">
        <f t="shared" si="7"/>
        <v>50.00%</v>
      </c>
      <c r="Y710" s="33"/>
      <c r="Z710" s="31"/>
      <c r="AA710" s="32" t="s">
        <v>1726</v>
      </c>
      <c r="AB710" s="17">
        <v>1.0</v>
      </c>
      <c r="AC710" s="33"/>
    </row>
    <row r="711">
      <c r="A711" s="116" t="s">
        <v>1727</v>
      </c>
      <c r="B711" s="44">
        <v>2010.0</v>
      </c>
      <c r="C711" s="44" t="s">
        <v>29</v>
      </c>
      <c r="D711" s="104">
        <v>53.0</v>
      </c>
      <c r="E711" s="104">
        <v>56.0</v>
      </c>
      <c r="F711" s="118" t="str">
        <f t="shared" si="100"/>
        <v>54.5</v>
      </c>
      <c r="G711" s="105">
        <v>49.0</v>
      </c>
      <c r="H711" s="105">
        <v>66.0</v>
      </c>
      <c r="I711" s="120" t="str">
        <f t="shared" si="101"/>
        <v>-17</v>
      </c>
      <c r="J711" s="120" t="str">
        <f t="shared" si="102"/>
        <v>57.5</v>
      </c>
      <c r="K711" s="120" t="str">
        <f t="shared" si="103"/>
        <v>-3</v>
      </c>
      <c r="L711" s="104" t="s">
        <v>513</v>
      </c>
      <c r="M711" s="120" t="str">
        <f t="shared" si="127"/>
        <v>22100000</v>
      </c>
      <c r="N711" s="135">
        <v>22.1</v>
      </c>
      <c r="O711" s="120" t="str">
        <f t="shared" si="109"/>
        <v>64000000</v>
      </c>
      <c r="P711" s="135">
        <v>64.0</v>
      </c>
      <c r="Q711" s="119">
        <v>11.7</v>
      </c>
      <c r="R711" s="28" t="str">
        <f t="shared" si="128"/>
        <v>11700000</v>
      </c>
      <c r="S711" s="136" t="str">
        <f t="shared" si="129"/>
        <v>75,700,000</v>
      </c>
      <c r="T711" s="137" t="str">
        <f t="shared" si="131"/>
        <v>75.70</v>
      </c>
      <c r="U711" s="27" t="str">
        <f t="shared" si="5"/>
        <v>15.46%</v>
      </c>
      <c r="V711" s="105">
        <v>15.0</v>
      </c>
      <c r="W711" s="126" t="str">
        <f t="shared" si="113"/>
        <v>504.67%</v>
      </c>
      <c r="X711" s="30" t="str">
        <f t="shared" si="7"/>
        <v>147.33%</v>
      </c>
      <c r="Y711" s="33"/>
      <c r="Z711" s="31"/>
      <c r="AA711" s="32" t="s">
        <v>1728</v>
      </c>
      <c r="AB711" s="17">
        <v>1.0</v>
      </c>
      <c r="AC711" s="33"/>
    </row>
    <row r="712">
      <c r="A712" s="116" t="s">
        <v>1729</v>
      </c>
      <c r="B712" s="44">
        <v>2010.0</v>
      </c>
      <c r="C712" s="44" t="s">
        <v>29</v>
      </c>
      <c r="D712" s="104">
        <v>70.0</v>
      </c>
      <c r="E712" s="104">
        <v>69.0</v>
      </c>
      <c r="F712" s="118" t="str">
        <f t="shared" si="100"/>
        <v>69.5</v>
      </c>
      <c r="G712" s="105">
        <v>70.0</v>
      </c>
      <c r="H712" s="105">
        <v>74.0</v>
      </c>
      <c r="I712" s="120" t="str">
        <f t="shared" si="101"/>
        <v>-4</v>
      </c>
      <c r="J712" s="120" t="str">
        <f t="shared" si="102"/>
        <v>72</v>
      </c>
      <c r="K712" s="120" t="str">
        <f t="shared" si="103"/>
        <v>-2.5</v>
      </c>
      <c r="L712" s="44" t="s">
        <v>1264</v>
      </c>
      <c r="M712" s="120" t="str">
        <f t="shared" si="127"/>
        <v>110000</v>
      </c>
      <c r="N712" s="135">
        <v>0.11</v>
      </c>
      <c r="O712" s="120" t="str">
        <f t="shared" si="109"/>
        <v>2430000</v>
      </c>
      <c r="P712" s="135">
        <v>2.43</v>
      </c>
      <c r="Q712" s="119">
        <v>7.02</v>
      </c>
      <c r="R712" s="28" t="str">
        <f t="shared" si="128"/>
        <v>7020000</v>
      </c>
      <c r="S712" s="136" t="str">
        <f t="shared" si="129"/>
        <v>9,450,000</v>
      </c>
      <c r="T712" s="137" t="str">
        <f t="shared" si="131"/>
        <v>9.45</v>
      </c>
      <c r="U712" s="27" t="str">
        <f t="shared" si="5"/>
        <v>74.29%</v>
      </c>
      <c r="V712" s="105">
        <v>15.0</v>
      </c>
      <c r="W712" s="126" t="str">
        <f t="shared" si="113"/>
        <v>63.00%</v>
      </c>
      <c r="X712" s="30" t="str">
        <f t="shared" si="7"/>
        <v>0.73%</v>
      </c>
      <c r="Y712" s="33"/>
      <c r="Z712" s="31"/>
      <c r="AA712" s="32" t="s">
        <v>1730</v>
      </c>
      <c r="AB712" s="17">
        <v>1.0</v>
      </c>
      <c r="AC712" s="33"/>
    </row>
    <row r="713">
      <c r="A713" s="116" t="s">
        <v>1731</v>
      </c>
      <c r="B713" s="44">
        <v>2010.0</v>
      </c>
      <c r="C713" s="44" t="s">
        <v>126</v>
      </c>
      <c r="D713" s="104">
        <v>71.0</v>
      </c>
      <c r="E713" s="104">
        <v>65.0</v>
      </c>
      <c r="F713" s="118" t="str">
        <f t="shared" si="100"/>
        <v>68</v>
      </c>
      <c r="G713" s="105">
        <v>57.0</v>
      </c>
      <c r="H713" s="105">
        <v>65.0</v>
      </c>
      <c r="I713" s="120" t="str">
        <f t="shared" si="101"/>
        <v>-8</v>
      </c>
      <c r="J713" s="120" t="str">
        <f t="shared" si="102"/>
        <v>61</v>
      </c>
      <c r="K713" s="120" t="str">
        <f t="shared" si="103"/>
        <v>7</v>
      </c>
      <c r="L713" s="104" t="s">
        <v>493</v>
      </c>
      <c r="M713" s="120" t="str">
        <f t="shared" si="127"/>
        <v>110000</v>
      </c>
      <c r="N713" s="135">
        <v>0.11</v>
      </c>
      <c r="O713" s="120" t="str">
        <f t="shared" si="109"/>
        <v>2040000</v>
      </c>
      <c r="P713" s="135">
        <v>2.04</v>
      </c>
      <c r="Q713" s="119">
        <v>18.69</v>
      </c>
      <c r="R713" s="28" t="str">
        <f t="shared" si="128"/>
        <v>18690000</v>
      </c>
      <c r="S713" s="136" t="str">
        <f t="shared" si="129"/>
        <v>20,730,000</v>
      </c>
      <c r="T713" s="137" t="str">
        <f t="shared" si="131"/>
        <v>20.73</v>
      </c>
      <c r="U713" s="27" t="str">
        <f t="shared" si="5"/>
        <v>90.16%</v>
      </c>
      <c r="V713" s="105">
        <v>15.0</v>
      </c>
      <c r="W713" s="126" t="str">
        <f t="shared" si="113"/>
        <v>138.20%</v>
      </c>
      <c r="X713" s="30" t="str">
        <f t="shared" si="7"/>
        <v>0.73%</v>
      </c>
      <c r="Y713" s="33"/>
      <c r="Z713" s="31"/>
      <c r="AA713" s="32" t="s">
        <v>1732</v>
      </c>
      <c r="AB713" s="17">
        <v>1.0</v>
      </c>
      <c r="AC713" s="33"/>
    </row>
    <row r="714">
      <c r="A714" s="116" t="s">
        <v>1733</v>
      </c>
      <c r="B714" s="44">
        <v>2010.0</v>
      </c>
      <c r="C714" s="44" t="s">
        <v>41</v>
      </c>
      <c r="D714" s="104">
        <v>20.0</v>
      </c>
      <c r="E714" s="104">
        <v>45.0</v>
      </c>
      <c r="F714" s="118" t="str">
        <f t="shared" si="100"/>
        <v>32.5</v>
      </c>
      <c r="G714" s="105">
        <v>56.0</v>
      </c>
      <c r="H714" s="105">
        <v>57.0</v>
      </c>
      <c r="I714" s="120" t="str">
        <f t="shared" si="101"/>
        <v>-1</v>
      </c>
      <c r="J714" s="120" t="str">
        <f t="shared" si="102"/>
        <v>56.5</v>
      </c>
      <c r="K714" s="120" t="str">
        <f t="shared" si="103"/>
        <v>-24</v>
      </c>
      <c r="L714" s="104" t="s">
        <v>1734</v>
      </c>
      <c r="M714" s="120" t="str">
        <f t="shared" si="127"/>
        <v>7330000</v>
      </c>
      <c r="N714" s="135">
        <v>7.33</v>
      </c>
      <c r="O714" s="120" t="str">
        <f t="shared" si="109"/>
        <v>20220000</v>
      </c>
      <c r="P714" s="135">
        <v>20.22</v>
      </c>
      <c r="Q714" s="119">
        <v>0.31</v>
      </c>
      <c r="R714" s="28" t="str">
        <f t="shared" si="128"/>
        <v>310000</v>
      </c>
      <c r="S714" s="136" t="str">
        <f t="shared" si="129"/>
        <v>20,530,000</v>
      </c>
      <c r="T714" s="137" t="str">
        <f t="shared" si="131"/>
        <v>20.53</v>
      </c>
      <c r="U714" s="27" t="str">
        <f t="shared" si="5"/>
        <v>1.51%</v>
      </c>
      <c r="V714" s="105">
        <v>15.0</v>
      </c>
      <c r="W714" s="126" t="str">
        <f t="shared" si="113"/>
        <v>136.87%</v>
      </c>
      <c r="X714" s="30" t="str">
        <f t="shared" si="7"/>
        <v>48.87%</v>
      </c>
      <c r="Y714" s="33"/>
      <c r="Z714" s="31"/>
      <c r="AA714" s="32" t="s">
        <v>1735</v>
      </c>
      <c r="AB714" s="17">
        <v>1.0</v>
      </c>
      <c r="AC714" s="33"/>
    </row>
    <row r="715">
      <c r="A715" s="116" t="s">
        <v>1736</v>
      </c>
      <c r="B715" s="44">
        <v>2010.0</v>
      </c>
      <c r="C715" s="44" t="s">
        <v>41</v>
      </c>
      <c r="D715" s="104">
        <v>81.0</v>
      </c>
      <c r="E715" s="104">
        <v>69.0</v>
      </c>
      <c r="F715" s="118" t="str">
        <f t="shared" si="100"/>
        <v>75</v>
      </c>
      <c r="G715" s="105">
        <v>47.0</v>
      </c>
      <c r="H715" s="105">
        <v>54.0</v>
      </c>
      <c r="I715" s="120" t="str">
        <f t="shared" si="101"/>
        <v>-7</v>
      </c>
      <c r="J715" s="120" t="str">
        <f t="shared" si="102"/>
        <v>50.5</v>
      </c>
      <c r="K715" s="120" t="str">
        <f t="shared" si="103"/>
        <v>24.5</v>
      </c>
      <c r="L715" s="104" t="s">
        <v>493</v>
      </c>
      <c r="M715" s="120" t="str">
        <f t="shared" si="127"/>
        <v>90000</v>
      </c>
      <c r="N715" s="135">
        <v>0.09</v>
      </c>
      <c r="O715" s="120" t="str">
        <f t="shared" si="109"/>
        <v>4360000</v>
      </c>
      <c r="P715" s="135">
        <v>4.36</v>
      </c>
      <c r="Q715" s="119">
        <v>0.82</v>
      </c>
      <c r="R715" s="28" t="str">
        <f t="shared" si="128"/>
        <v>820000</v>
      </c>
      <c r="S715" s="136" t="str">
        <f t="shared" si="129"/>
        <v>5,180,000</v>
      </c>
      <c r="T715" s="137" t="str">
        <f t="shared" si="131"/>
        <v>5.18</v>
      </c>
      <c r="U715" s="27" t="str">
        <f t="shared" si="5"/>
        <v>15.83%</v>
      </c>
      <c r="V715" s="105">
        <v>15.0</v>
      </c>
      <c r="W715" s="126" t="str">
        <f t="shared" si="113"/>
        <v>34.53%</v>
      </c>
      <c r="X715" s="30" t="str">
        <f t="shared" si="7"/>
        <v>0.60%</v>
      </c>
      <c r="Y715" s="33"/>
      <c r="Z715" s="31"/>
      <c r="AA715" s="32" t="s">
        <v>1737</v>
      </c>
      <c r="AB715" s="17">
        <v>1.0</v>
      </c>
      <c r="AC715" s="33"/>
    </row>
    <row r="716">
      <c r="A716" s="116" t="s">
        <v>1738</v>
      </c>
      <c r="B716" s="44">
        <v>2010.0</v>
      </c>
      <c r="C716" s="44" t="s">
        <v>41</v>
      </c>
      <c r="D716" s="104">
        <v>14.0</v>
      </c>
      <c r="E716" s="104">
        <v>38.0</v>
      </c>
      <c r="F716" s="118" t="str">
        <f t="shared" si="100"/>
        <v>26</v>
      </c>
      <c r="G716" s="105">
        <v>49.0</v>
      </c>
      <c r="H716" s="105">
        <v>55.0</v>
      </c>
      <c r="I716" s="120" t="str">
        <f t="shared" si="101"/>
        <v>-6</v>
      </c>
      <c r="J716" s="120" t="str">
        <f t="shared" si="102"/>
        <v>52</v>
      </c>
      <c r="K716" s="120" t="str">
        <f t="shared" si="103"/>
        <v>-26</v>
      </c>
      <c r="L716" s="104" t="s">
        <v>117</v>
      </c>
      <c r="M716" s="120" t="str">
        <f t="shared" si="127"/>
        <v>7600000</v>
      </c>
      <c r="N716" s="135">
        <v>7.6</v>
      </c>
      <c r="O716" s="120" t="str">
        <f t="shared" si="109"/>
        <v>20260000</v>
      </c>
      <c r="P716" s="135">
        <v>20.26</v>
      </c>
      <c r="Q716" s="119">
        <v>1.15</v>
      </c>
      <c r="R716" s="28" t="str">
        <f t="shared" si="128"/>
        <v>1150000</v>
      </c>
      <c r="S716" s="136" t="str">
        <f t="shared" si="129"/>
        <v>21,410,000</v>
      </c>
      <c r="T716" s="137" t="str">
        <f t="shared" si="131"/>
        <v>21.41</v>
      </c>
      <c r="U716" s="27" t="str">
        <f t="shared" si="5"/>
        <v>5.37%</v>
      </c>
      <c r="V716" s="134">
        <v>14.0</v>
      </c>
      <c r="W716" s="29" t="str">
        <f t="shared" si="113"/>
        <v>152.93%</v>
      </c>
      <c r="X716" s="30" t="str">
        <f t="shared" si="7"/>
        <v>54.29%</v>
      </c>
      <c r="Y716" s="33"/>
      <c r="Z716" s="31"/>
      <c r="AA716" s="32" t="s">
        <v>1739</v>
      </c>
      <c r="AB716" s="17">
        <v>1.0</v>
      </c>
      <c r="AC716" s="33"/>
    </row>
    <row r="717">
      <c r="A717" s="116" t="s">
        <v>1740</v>
      </c>
      <c r="B717" s="44">
        <v>2010.0</v>
      </c>
      <c r="C717" s="44" t="s">
        <v>41</v>
      </c>
      <c r="D717" s="104">
        <v>68.0</v>
      </c>
      <c r="E717" s="104">
        <v>61.0</v>
      </c>
      <c r="F717" s="118" t="str">
        <f t="shared" si="100"/>
        <v>64.5</v>
      </c>
      <c r="G717" s="105">
        <v>71.0</v>
      </c>
      <c r="H717" s="105">
        <v>70.0</v>
      </c>
      <c r="I717" s="120" t="str">
        <f t="shared" si="101"/>
        <v>1</v>
      </c>
      <c r="J717" s="120" t="str">
        <f t="shared" si="102"/>
        <v>70.5</v>
      </c>
      <c r="K717" s="120" t="str">
        <f t="shared" si="103"/>
        <v>-6</v>
      </c>
      <c r="L717" s="104" t="s">
        <v>1741</v>
      </c>
      <c r="M717" s="120" t="str">
        <f t="shared" si="127"/>
        <v>1620000</v>
      </c>
      <c r="N717" s="135">
        <v>1.62</v>
      </c>
      <c r="O717" s="120" t="str">
        <f t="shared" si="109"/>
        <v>6790000</v>
      </c>
      <c r="P717" s="135">
        <v>6.79</v>
      </c>
      <c r="Q717" s="119">
        <v>2.92</v>
      </c>
      <c r="R717" s="28" t="str">
        <f t="shared" si="128"/>
        <v>2920000</v>
      </c>
      <c r="S717" s="136" t="str">
        <f t="shared" si="129"/>
        <v>9,710,000</v>
      </c>
      <c r="T717" s="137" t="str">
        <f t="shared" si="131"/>
        <v>9.71</v>
      </c>
      <c r="U717" s="27" t="str">
        <f t="shared" si="5"/>
        <v>30.07%</v>
      </c>
      <c r="V717" s="105">
        <v>12.5</v>
      </c>
      <c r="W717" s="126" t="str">
        <f t="shared" si="113"/>
        <v>77.68%</v>
      </c>
      <c r="X717" s="30" t="str">
        <f t="shared" si="7"/>
        <v>12.96%</v>
      </c>
      <c r="Y717" s="33"/>
      <c r="Z717" s="31"/>
      <c r="AA717" s="32" t="s">
        <v>1742</v>
      </c>
      <c r="AB717" s="17">
        <v>1.0</v>
      </c>
      <c r="AC717" s="33"/>
    </row>
    <row r="718">
      <c r="A718" s="116" t="s">
        <v>1743</v>
      </c>
      <c r="B718" s="44">
        <v>2010.0</v>
      </c>
      <c r="C718" s="44" t="s">
        <v>41</v>
      </c>
      <c r="D718" s="104">
        <v>45.0</v>
      </c>
      <c r="E718" s="104">
        <v>51.0</v>
      </c>
      <c r="F718" s="118" t="str">
        <f t="shared" si="100"/>
        <v>48</v>
      </c>
      <c r="G718" s="105">
        <v>58.0</v>
      </c>
      <c r="H718" s="105">
        <v>54.0</v>
      </c>
      <c r="I718" s="120" t="str">
        <f t="shared" si="101"/>
        <v>4</v>
      </c>
      <c r="J718" s="120" t="str">
        <f t="shared" si="102"/>
        <v>56</v>
      </c>
      <c r="K718" s="120" t="str">
        <f t="shared" si="103"/>
        <v>-8</v>
      </c>
      <c r="L718" s="104" t="s">
        <v>1744</v>
      </c>
      <c r="M718" s="120" t="str">
        <f t="shared" si="127"/>
        <v>8300000</v>
      </c>
      <c r="N718" s="135">
        <v>8.3</v>
      </c>
      <c r="O718" s="120" t="str">
        <f t="shared" si="109"/>
        <v>21540000</v>
      </c>
      <c r="P718" s="135">
        <v>21.54</v>
      </c>
      <c r="Q718" s="119">
        <v>0.03</v>
      </c>
      <c r="R718" s="28" t="str">
        <f t="shared" si="128"/>
        <v>30000</v>
      </c>
      <c r="S718" s="136" t="str">
        <f t="shared" si="129"/>
        <v>21,570,000</v>
      </c>
      <c r="T718" s="137" t="str">
        <f t="shared" si="131"/>
        <v>21.57</v>
      </c>
      <c r="U718" s="27" t="str">
        <f t="shared" si="5"/>
        <v>0.14%</v>
      </c>
      <c r="V718" s="105">
        <v>12.0</v>
      </c>
      <c r="W718" s="126" t="str">
        <f t="shared" si="113"/>
        <v>179.75%</v>
      </c>
      <c r="X718" s="30" t="str">
        <f t="shared" si="7"/>
        <v>69.17%</v>
      </c>
      <c r="Y718" s="33"/>
      <c r="Z718" s="31"/>
      <c r="AA718" s="32" t="s">
        <v>1745</v>
      </c>
      <c r="AB718" s="17">
        <v>1.0</v>
      </c>
      <c r="AC718" s="33"/>
    </row>
    <row r="719">
      <c r="A719" s="116" t="s">
        <v>1746</v>
      </c>
      <c r="B719" s="44">
        <v>2010.0</v>
      </c>
      <c r="C719" s="44" t="s">
        <v>29</v>
      </c>
      <c r="D719" s="104">
        <v>47.0</v>
      </c>
      <c r="E719" s="104">
        <v>43.0</v>
      </c>
      <c r="F719" s="118" t="str">
        <f t="shared" si="100"/>
        <v>45</v>
      </c>
      <c r="G719" s="105">
        <v>33.0</v>
      </c>
      <c r="H719" s="105">
        <v>60.0</v>
      </c>
      <c r="I719" s="120" t="str">
        <f t="shared" si="101"/>
        <v>-27</v>
      </c>
      <c r="J719" s="120" t="str">
        <f t="shared" si="102"/>
        <v>46.5</v>
      </c>
      <c r="K719" s="120" t="str">
        <f t="shared" si="103"/>
        <v>-1.5</v>
      </c>
      <c r="L719" s="104" t="s">
        <v>100</v>
      </c>
      <c r="M719" s="120" t="str">
        <f t="shared" si="127"/>
        <v>4000000</v>
      </c>
      <c r="N719" s="135">
        <v>4.0</v>
      </c>
      <c r="O719" s="120" t="str">
        <f t="shared" si="109"/>
        <v>8530000</v>
      </c>
      <c r="P719" s="135">
        <v>8.53</v>
      </c>
      <c r="Q719" s="119">
        <v>0.8</v>
      </c>
      <c r="R719" s="28" t="str">
        <f t="shared" si="128"/>
        <v>800000</v>
      </c>
      <c r="S719" s="136" t="str">
        <f t="shared" si="129"/>
        <v>9,330,000</v>
      </c>
      <c r="T719" s="137" t="str">
        <f t="shared" si="131"/>
        <v>9.33</v>
      </c>
      <c r="U719" s="27" t="str">
        <f t="shared" si="5"/>
        <v>8.57%</v>
      </c>
      <c r="V719" s="105">
        <v>10.0</v>
      </c>
      <c r="W719" s="126" t="str">
        <f t="shared" si="113"/>
        <v>93.30%</v>
      </c>
      <c r="X719" s="30" t="str">
        <f t="shared" si="7"/>
        <v>40.00%</v>
      </c>
      <c r="Y719" s="33"/>
      <c r="Z719" s="31"/>
      <c r="AA719" s="32" t="s">
        <v>1747</v>
      </c>
      <c r="AB719" s="17">
        <v>1.0</v>
      </c>
      <c r="AC719" s="33"/>
    </row>
    <row r="720">
      <c r="A720" s="116" t="s">
        <v>1748</v>
      </c>
      <c r="B720" s="44">
        <v>2010.0</v>
      </c>
      <c r="C720" s="44" t="s">
        <v>29</v>
      </c>
      <c r="D720" s="104">
        <v>68.0</v>
      </c>
      <c r="E720" s="104">
        <v>65.0</v>
      </c>
      <c r="F720" s="118" t="str">
        <f t="shared" si="100"/>
        <v>66.5</v>
      </c>
      <c r="G720" s="105">
        <v>56.0</v>
      </c>
      <c r="H720" s="105">
        <v>71.0</v>
      </c>
      <c r="I720" s="120" t="str">
        <f t="shared" si="101"/>
        <v>-15</v>
      </c>
      <c r="J720" s="120" t="str">
        <f t="shared" si="102"/>
        <v>63.5</v>
      </c>
      <c r="K720" s="120" t="str">
        <f t="shared" si="103"/>
        <v>3</v>
      </c>
      <c r="L720" s="104" t="s">
        <v>1749</v>
      </c>
      <c r="M720" s="120" t="str">
        <f t="shared" si="127"/>
        <v>800000</v>
      </c>
      <c r="N720" s="135">
        <v>0.8</v>
      </c>
      <c r="O720" s="120" t="str">
        <f t="shared" si="109"/>
        <v>3570000</v>
      </c>
      <c r="P720" s="135">
        <v>3.57</v>
      </c>
      <c r="Q720" s="119">
        <v>1.11</v>
      </c>
      <c r="R720" s="28" t="str">
        <f t="shared" si="128"/>
        <v>1110000</v>
      </c>
      <c r="S720" s="136" t="str">
        <f t="shared" si="129"/>
        <v>4,680,000</v>
      </c>
      <c r="T720" s="137" t="str">
        <f t="shared" si="131"/>
        <v>4.68</v>
      </c>
      <c r="U720" s="27" t="str">
        <f t="shared" si="5"/>
        <v>23.72%</v>
      </c>
      <c r="V720" s="105">
        <v>10.0</v>
      </c>
      <c r="W720" s="126" t="str">
        <f t="shared" si="113"/>
        <v>46.80%</v>
      </c>
      <c r="X720" s="30" t="str">
        <f t="shared" si="7"/>
        <v>8.00%</v>
      </c>
      <c r="Y720" s="33"/>
      <c r="Z720" s="31"/>
      <c r="AA720" s="32" t="s">
        <v>1750</v>
      </c>
      <c r="AB720" s="17">
        <v>1.0</v>
      </c>
      <c r="AC720" s="33"/>
    </row>
    <row r="721">
      <c r="A721" s="116" t="s">
        <v>1751</v>
      </c>
      <c r="B721" s="44">
        <v>2010.0</v>
      </c>
      <c r="C721" s="44" t="s">
        <v>41</v>
      </c>
      <c r="D721" s="104">
        <v>52.0</v>
      </c>
      <c r="E721" s="104">
        <v>44.0</v>
      </c>
      <c r="F721" s="118" t="str">
        <f t="shared" si="100"/>
        <v>48</v>
      </c>
      <c r="G721" s="105">
        <v>45.0</v>
      </c>
      <c r="H721" s="105">
        <v>63.0</v>
      </c>
      <c r="I721" s="120" t="str">
        <f t="shared" si="101"/>
        <v>-18</v>
      </c>
      <c r="J721" s="120" t="str">
        <f t="shared" si="102"/>
        <v>54</v>
      </c>
      <c r="K721" s="120" t="str">
        <f t="shared" si="103"/>
        <v>-6</v>
      </c>
      <c r="L721" s="104" t="s">
        <v>1094</v>
      </c>
      <c r="M721" s="120" t="str">
        <f t="shared" si="127"/>
        <v>12300000</v>
      </c>
      <c r="N721" s="135">
        <v>12.3</v>
      </c>
      <c r="O721" s="120" t="str">
        <f t="shared" si="109"/>
        <v>33600000</v>
      </c>
      <c r="P721" s="135">
        <v>33.6</v>
      </c>
      <c r="Q721" s="119">
        <v>29.09</v>
      </c>
      <c r="R721" s="28" t="str">
        <f t="shared" si="128"/>
        <v>29090000</v>
      </c>
      <c r="S721" s="136" t="str">
        <f t="shared" si="129"/>
        <v>62,690,000</v>
      </c>
      <c r="T721" s="137" t="str">
        <f t="shared" si="131"/>
        <v>62.69</v>
      </c>
      <c r="U721" s="27" t="str">
        <f t="shared" si="5"/>
        <v>46.40%</v>
      </c>
      <c r="V721" s="105">
        <v>10.0</v>
      </c>
      <c r="W721" s="126" t="str">
        <f t="shared" si="113"/>
        <v>626.90%</v>
      </c>
      <c r="X721" s="30" t="str">
        <f t="shared" si="7"/>
        <v>123.00%</v>
      </c>
      <c r="Y721" s="33"/>
      <c r="Z721" s="31"/>
      <c r="AA721" s="32" t="s">
        <v>1752</v>
      </c>
      <c r="AB721" s="17">
        <v>1.0</v>
      </c>
      <c r="AC721" s="33"/>
    </row>
    <row r="722">
      <c r="A722" s="116" t="s">
        <v>1753</v>
      </c>
      <c r="B722" s="44">
        <v>2010.0</v>
      </c>
      <c r="C722" s="44" t="s">
        <v>41</v>
      </c>
      <c r="D722" s="104">
        <v>16.0</v>
      </c>
      <c r="E722" s="104">
        <v>26.0</v>
      </c>
      <c r="F722" s="118" t="str">
        <f t="shared" si="100"/>
        <v>21</v>
      </c>
      <c r="G722" s="105">
        <v>19.0</v>
      </c>
      <c r="H722" s="105">
        <v>34.0</v>
      </c>
      <c r="I722" s="120" t="str">
        <f t="shared" si="101"/>
        <v>-15</v>
      </c>
      <c r="J722" s="120" t="str">
        <f t="shared" si="102"/>
        <v>26.5</v>
      </c>
      <c r="K722" s="120" t="str">
        <f t="shared" si="103"/>
        <v>-5.5</v>
      </c>
      <c r="L722" s="44" t="s">
        <v>488</v>
      </c>
      <c r="M722" s="120" t="str">
        <f t="shared" si="127"/>
        <v>11690000</v>
      </c>
      <c r="N722" s="135">
        <v>11.69</v>
      </c>
      <c r="O722" s="120" t="str">
        <f t="shared" si="109"/>
        <v>21390000</v>
      </c>
      <c r="P722" s="135">
        <v>21.39</v>
      </c>
      <c r="Q722" s="119">
        <v>45.43</v>
      </c>
      <c r="R722" s="28" t="str">
        <f t="shared" si="128"/>
        <v>45430000</v>
      </c>
      <c r="S722" s="136" t="str">
        <f t="shared" si="129"/>
        <v>66,820,000</v>
      </c>
      <c r="T722" s="137" t="str">
        <f t="shared" si="131"/>
        <v>66.82</v>
      </c>
      <c r="U722" s="27" t="str">
        <f t="shared" si="5"/>
        <v>67.99%</v>
      </c>
      <c r="V722" s="105">
        <v>10.0</v>
      </c>
      <c r="W722" s="126" t="str">
        <f t="shared" si="113"/>
        <v>668.20%</v>
      </c>
      <c r="X722" s="30" t="str">
        <f t="shared" si="7"/>
        <v>116.90%</v>
      </c>
      <c r="Y722" s="33"/>
      <c r="Z722" s="31"/>
      <c r="AA722" s="32" t="s">
        <v>1754</v>
      </c>
      <c r="AB722" s="17">
        <v>1.0</v>
      </c>
      <c r="AC722" s="33"/>
    </row>
    <row r="723">
      <c r="A723" s="116" t="s">
        <v>1755</v>
      </c>
      <c r="B723" s="44">
        <v>2010.0</v>
      </c>
      <c r="C723" s="44" t="s">
        <v>41</v>
      </c>
      <c r="D723" s="104">
        <v>61.0</v>
      </c>
      <c r="E723" s="104">
        <v>55.0</v>
      </c>
      <c r="F723" s="118" t="str">
        <f t="shared" si="100"/>
        <v>58</v>
      </c>
      <c r="G723" s="105">
        <v>47.0</v>
      </c>
      <c r="H723" s="105">
        <v>68.0</v>
      </c>
      <c r="I723" s="120" t="str">
        <f t="shared" si="101"/>
        <v>-21</v>
      </c>
      <c r="J723" s="120" t="str">
        <f t="shared" si="102"/>
        <v>57.5</v>
      </c>
      <c r="K723" s="120" t="str">
        <f t="shared" si="103"/>
        <v>0.5</v>
      </c>
      <c r="L723" s="104" t="s">
        <v>127</v>
      </c>
      <c r="M723" s="120" t="str">
        <f t="shared" si="127"/>
        <v>510000</v>
      </c>
      <c r="N723" s="135">
        <v>0.51</v>
      </c>
      <c r="O723" s="120" t="str">
        <f t="shared" si="109"/>
        <v>1480000</v>
      </c>
      <c r="P723" s="135">
        <v>1.48</v>
      </c>
      <c r="Q723" s="119">
        <v>0.49</v>
      </c>
      <c r="R723" s="28" t="str">
        <f t="shared" si="128"/>
        <v>490000</v>
      </c>
      <c r="S723" s="136" t="str">
        <f t="shared" si="129"/>
        <v>1,970,000</v>
      </c>
      <c r="T723" s="137" t="str">
        <f t="shared" si="131"/>
        <v>1.97</v>
      </c>
      <c r="U723" s="27" t="str">
        <f t="shared" si="5"/>
        <v>24.87%</v>
      </c>
      <c r="V723" s="105">
        <v>10.0</v>
      </c>
      <c r="W723" s="126" t="str">
        <f t="shared" si="113"/>
        <v>19.70%</v>
      </c>
      <c r="X723" s="30" t="str">
        <f t="shared" si="7"/>
        <v>5.10%</v>
      </c>
      <c r="Y723" s="33"/>
      <c r="Z723" s="31"/>
      <c r="AA723" s="32" t="s">
        <v>1756</v>
      </c>
      <c r="AB723" s="17">
        <v>1.0</v>
      </c>
      <c r="AC723" s="33"/>
    </row>
    <row r="724">
      <c r="A724" s="116" t="s">
        <v>1757</v>
      </c>
      <c r="B724" s="44">
        <v>2010.0</v>
      </c>
      <c r="C724" s="44" t="s">
        <v>29</v>
      </c>
      <c r="D724" s="104">
        <v>85.0</v>
      </c>
      <c r="E724" s="104">
        <v>72.0</v>
      </c>
      <c r="F724" s="118" t="str">
        <f t="shared" si="100"/>
        <v>78.5</v>
      </c>
      <c r="G724" s="105">
        <v>75.0</v>
      </c>
      <c r="H724" s="105">
        <v>73.0</v>
      </c>
      <c r="I724" s="120" t="str">
        <f t="shared" si="101"/>
        <v>2</v>
      </c>
      <c r="J724" s="120" t="str">
        <f t="shared" si="102"/>
        <v>74</v>
      </c>
      <c r="K724" s="120" t="str">
        <f t="shared" si="103"/>
        <v>4.5</v>
      </c>
      <c r="L724" s="104" t="s">
        <v>493</v>
      </c>
      <c r="M724" s="120" t="str">
        <f t="shared" si="127"/>
        <v>17700000</v>
      </c>
      <c r="N724" s="135">
        <v>17.7</v>
      </c>
      <c r="O724" s="120" t="str">
        <f t="shared" si="109"/>
        <v>58400000</v>
      </c>
      <c r="P724" s="135">
        <v>58.4</v>
      </c>
      <c r="Q724" s="119">
        <v>16.55</v>
      </c>
      <c r="R724" s="28" t="str">
        <f t="shared" si="128"/>
        <v>16550000</v>
      </c>
      <c r="S724" s="136" t="str">
        <f t="shared" si="129"/>
        <v>74,950,000</v>
      </c>
      <c r="T724" s="137" t="str">
        <f t="shared" si="131"/>
        <v>74.95</v>
      </c>
      <c r="U724" s="27" t="str">
        <f t="shared" si="5"/>
        <v>22.08%</v>
      </c>
      <c r="V724" s="105">
        <v>8.0</v>
      </c>
      <c r="W724" s="126" t="str">
        <f t="shared" si="113"/>
        <v>936.88%</v>
      </c>
      <c r="X724" s="30" t="str">
        <f t="shared" si="7"/>
        <v>221.25%</v>
      </c>
      <c r="Y724" s="33"/>
      <c r="Z724" s="31"/>
      <c r="AA724" s="32" t="s">
        <v>1758</v>
      </c>
      <c r="AB724" s="17">
        <v>1.0</v>
      </c>
      <c r="AC724" s="33"/>
    </row>
    <row r="725">
      <c r="A725" s="116" t="s">
        <v>1759</v>
      </c>
      <c r="B725" s="44">
        <v>2010.0</v>
      </c>
      <c r="C725" s="44" t="s">
        <v>41</v>
      </c>
      <c r="D725" s="104">
        <v>80.0</v>
      </c>
      <c r="E725" s="104">
        <v>74.0</v>
      </c>
      <c r="F725" s="118" t="str">
        <f t="shared" si="100"/>
        <v>77</v>
      </c>
      <c r="G725" s="105">
        <v>51.0</v>
      </c>
      <c r="H725" s="105">
        <v>61.0</v>
      </c>
      <c r="I725" s="120" t="str">
        <f t="shared" si="101"/>
        <v>-10</v>
      </c>
      <c r="J725" s="120" t="str">
        <f t="shared" si="102"/>
        <v>56</v>
      </c>
      <c r="K725" s="120" t="str">
        <f t="shared" si="103"/>
        <v>21</v>
      </c>
      <c r="L725" s="104" t="s">
        <v>153</v>
      </c>
      <c r="M725" s="120" t="str">
        <f t="shared" si="127"/>
        <v>180000</v>
      </c>
      <c r="N725" s="135">
        <v>0.18</v>
      </c>
      <c r="O725" s="120" t="str">
        <f t="shared" si="109"/>
        <v>7470000</v>
      </c>
      <c r="P725" s="135">
        <v>7.47</v>
      </c>
      <c r="Q725" s="119">
        <v>2.45</v>
      </c>
      <c r="R725" s="28" t="str">
        <f t="shared" si="128"/>
        <v>2450000</v>
      </c>
      <c r="S725" s="136" t="str">
        <f t="shared" si="129"/>
        <v>9,920,000</v>
      </c>
      <c r="T725" s="137" t="str">
        <f t="shared" si="131"/>
        <v>9.92</v>
      </c>
      <c r="U725" s="27" t="str">
        <f t="shared" si="5"/>
        <v>24.70%</v>
      </c>
      <c r="V725" s="105">
        <v>7.0</v>
      </c>
      <c r="W725" s="126" t="str">
        <f t="shared" si="113"/>
        <v>141.71%</v>
      </c>
      <c r="X725" s="30" t="str">
        <f t="shared" si="7"/>
        <v>2.57%</v>
      </c>
      <c r="Y725" s="33"/>
      <c r="Z725" s="31"/>
      <c r="AA725" s="32" t="s">
        <v>1760</v>
      </c>
      <c r="AB725" s="17">
        <v>1.0</v>
      </c>
      <c r="AC725" s="33"/>
    </row>
    <row r="726">
      <c r="A726" s="116" t="s">
        <v>1761</v>
      </c>
      <c r="B726" s="44">
        <v>2010.0</v>
      </c>
      <c r="C726" s="44" t="s">
        <v>41</v>
      </c>
      <c r="D726" s="104">
        <v>81.0</v>
      </c>
      <c r="E726" s="104">
        <v>66.0</v>
      </c>
      <c r="F726" s="118" t="str">
        <f t="shared" si="100"/>
        <v>73.5</v>
      </c>
      <c r="G726" s="105">
        <v>77.0</v>
      </c>
      <c r="H726" s="105">
        <v>83.0</v>
      </c>
      <c r="I726" s="120" t="str">
        <f t="shared" si="101"/>
        <v>-6</v>
      </c>
      <c r="J726" s="120" t="str">
        <f t="shared" si="102"/>
        <v>80</v>
      </c>
      <c r="K726" s="120" t="str">
        <f t="shared" si="103"/>
        <v>-6.5</v>
      </c>
      <c r="L726" s="104" t="s">
        <v>117</v>
      </c>
      <c r="M726" s="120" t="str">
        <f t="shared" si="127"/>
        <v>32000</v>
      </c>
      <c r="N726" s="135">
        <v>0.032</v>
      </c>
      <c r="O726" s="120" t="str">
        <f t="shared" si="109"/>
        <v>6670000</v>
      </c>
      <c r="P726" s="135">
        <v>6.67</v>
      </c>
      <c r="Q726" s="119">
        <v>1.2</v>
      </c>
      <c r="R726" s="28" t="str">
        <f t="shared" si="128"/>
        <v>1200000</v>
      </c>
      <c r="S726" s="136" t="str">
        <f t="shared" si="129"/>
        <v>7,870,000</v>
      </c>
      <c r="T726" s="137" t="str">
        <f t="shared" si="131"/>
        <v>7.87</v>
      </c>
      <c r="U726" s="27" t="str">
        <f t="shared" si="5"/>
        <v>15.25%</v>
      </c>
      <c r="V726" s="105">
        <v>6.0</v>
      </c>
      <c r="W726" s="126" t="str">
        <f t="shared" si="113"/>
        <v>131.17%</v>
      </c>
      <c r="X726" s="30" t="str">
        <f t="shared" si="7"/>
        <v>0.53%</v>
      </c>
      <c r="Y726" s="33"/>
      <c r="Z726" s="31"/>
      <c r="AA726" s="32" t="s">
        <v>1762</v>
      </c>
      <c r="AB726" s="17">
        <v>1.0</v>
      </c>
      <c r="AC726" s="33"/>
    </row>
    <row r="727">
      <c r="A727" s="116" t="s">
        <v>1763</v>
      </c>
      <c r="B727" s="44">
        <v>2010.0</v>
      </c>
      <c r="C727" s="44" t="s">
        <v>41</v>
      </c>
      <c r="D727" s="104">
        <v>94.0</v>
      </c>
      <c r="E727" s="104">
        <v>86.0</v>
      </c>
      <c r="F727" s="118" t="str">
        <f t="shared" si="100"/>
        <v>90</v>
      </c>
      <c r="G727" s="105">
        <v>72.0</v>
      </c>
      <c r="H727" s="105">
        <v>73.0</v>
      </c>
      <c r="I727" s="120" t="str">
        <f t="shared" si="101"/>
        <v>-1</v>
      </c>
      <c r="J727" s="120" t="str">
        <f t="shared" si="102"/>
        <v>72.5</v>
      </c>
      <c r="K727" s="120" t="str">
        <f t="shared" si="103"/>
        <v>17.5</v>
      </c>
      <c r="L727" s="104" t="s">
        <v>117</v>
      </c>
      <c r="M727" s="120" t="str">
        <f t="shared" si="127"/>
        <v>3500000</v>
      </c>
      <c r="N727" s="135">
        <v>3.5</v>
      </c>
      <c r="O727" s="120" t="str">
        <f t="shared" si="109"/>
        <v>20810000</v>
      </c>
      <c r="P727" s="135">
        <v>20.81</v>
      </c>
      <c r="Q727" s="119">
        <v>13.89</v>
      </c>
      <c r="R727" s="28" t="str">
        <f t="shared" si="128"/>
        <v>13890000</v>
      </c>
      <c r="S727" s="136" t="str">
        <f t="shared" si="129"/>
        <v>34,700,000</v>
      </c>
      <c r="T727" s="137" t="str">
        <f t="shared" si="131"/>
        <v>34.70</v>
      </c>
      <c r="U727" s="27" t="str">
        <f t="shared" si="5"/>
        <v>40.03%</v>
      </c>
      <c r="V727" s="105">
        <v>4.0</v>
      </c>
      <c r="W727" s="126" t="str">
        <f t="shared" si="113"/>
        <v>867.50%</v>
      </c>
      <c r="X727" s="30" t="str">
        <f t="shared" si="7"/>
        <v>87.50%</v>
      </c>
      <c r="Y727" s="33"/>
      <c r="Z727" s="31"/>
      <c r="AA727" s="32" t="s">
        <v>1764</v>
      </c>
      <c r="AB727" s="17">
        <v>1.0</v>
      </c>
      <c r="AC727" s="33"/>
    </row>
    <row r="728">
      <c r="A728" s="116" t="s">
        <v>1765</v>
      </c>
      <c r="B728" s="44">
        <v>2010.0</v>
      </c>
      <c r="C728" s="44" t="s">
        <v>41</v>
      </c>
      <c r="D728" s="104">
        <v>88.0</v>
      </c>
      <c r="E728" s="104">
        <v>78.0</v>
      </c>
      <c r="F728" s="118" t="str">
        <f t="shared" si="100"/>
        <v>83</v>
      </c>
      <c r="G728" s="105">
        <v>62.0</v>
      </c>
      <c r="H728" s="105">
        <v>74.0</v>
      </c>
      <c r="I728" s="120" t="str">
        <f t="shared" si="101"/>
        <v>-12</v>
      </c>
      <c r="J728" s="120" t="str">
        <f t="shared" si="102"/>
        <v>68</v>
      </c>
      <c r="K728" s="120" t="str">
        <f t="shared" si="103"/>
        <v>15</v>
      </c>
      <c r="L728" s="104" t="s">
        <v>117</v>
      </c>
      <c r="M728" s="120" t="str">
        <f t="shared" si="127"/>
        <v>100000</v>
      </c>
      <c r="N728" s="135">
        <v>0.1</v>
      </c>
      <c r="O728" s="120" t="str">
        <f t="shared" si="109"/>
        <v>4030000</v>
      </c>
      <c r="P728" s="135">
        <v>4.03</v>
      </c>
      <c r="Q728" s="119">
        <v>0.28</v>
      </c>
      <c r="R728" s="28" t="str">
        <f t="shared" si="128"/>
        <v>280000</v>
      </c>
      <c r="S728" s="136" t="str">
        <f t="shared" si="129"/>
        <v>4,310,000</v>
      </c>
      <c r="T728" s="137" t="str">
        <f t="shared" si="131"/>
        <v>4.31</v>
      </c>
      <c r="U728" s="27" t="str">
        <f t="shared" si="5"/>
        <v>6.50%</v>
      </c>
      <c r="V728" s="105">
        <v>3.0</v>
      </c>
      <c r="W728" s="126" t="str">
        <f t="shared" si="113"/>
        <v>143.67%</v>
      </c>
      <c r="X728" s="30" t="str">
        <f t="shared" si="7"/>
        <v>3.33%</v>
      </c>
      <c r="Y728" s="33"/>
      <c r="Z728" s="31"/>
      <c r="AA728" s="32" t="s">
        <v>1766</v>
      </c>
      <c r="AB728" s="17">
        <v>1.0</v>
      </c>
      <c r="AC728" s="33"/>
    </row>
    <row r="729">
      <c r="A729" s="116" t="s">
        <v>1767</v>
      </c>
      <c r="B729" s="44">
        <v>2010.0</v>
      </c>
      <c r="C729" s="44" t="s">
        <v>37</v>
      </c>
      <c r="D729" s="112"/>
      <c r="E729" s="104">
        <v>53.0</v>
      </c>
      <c r="F729" s="118" t="str">
        <f t="shared" si="100"/>
        <v>53</v>
      </c>
      <c r="G729" s="145"/>
      <c r="H729" s="105">
        <v>58.0</v>
      </c>
      <c r="I729" s="120" t="str">
        <f t="shared" si="101"/>
        <v>-58</v>
      </c>
      <c r="J729" s="120" t="str">
        <f t="shared" si="102"/>
        <v>58</v>
      </c>
      <c r="K729" s="120" t="str">
        <f t="shared" si="103"/>
        <v>-5</v>
      </c>
      <c r="L729" s="104" t="s">
        <v>135</v>
      </c>
      <c r="M729" s="120" t="str">
        <f t="shared" si="127"/>
        <v>40670000</v>
      </c>
      <c r="N729" s="135">
        <v>40.67</v>
      </c>
      <c r="O729" s="120" t="str">
        <f t="shared" si="109"/>
        <v>84750000</v>
      </c>
      <c r="P729" s="135">
        <v>84.75</v>
      </c>
      <c r="Q729" s="119">
        <v>92.76</v>
      </c>
      <c r="R729" s="28" t="str">
        <f t="shared" si="128"/>
        <v>92760000</v>
      </c>
      <c r="S729" s="123" t="str">
        <f t="shared" si="129"/>
        <v>177,510,000</v>
      </c>
      <c r="T729" s="137" t="str">
        <f t="shared" si="131"/>
        <v>177.51</v>
      </c>
      <c r="U729" s="27" t="str">
        <f t="shared" si="5"/>
        <v>52.26%</v>
      </c>
      <c r="V729" s="105">
        <v>3.0</v>
      </c>
      <c r="W729" s="126" t="str">
        <f t="shared" si="113"/>
        <v>5917.00%</v>
      </c>
      <c r="X729" s="30" t="str">
        <f t="shared" si="7"/>
        <v>1355.67%</v>
      </c>
      <c r="Y729" s="33"/>
      <c r="Z729" s="31"/>
      <c r="AA729" s="32" t="s">
        <v>1768</v>
      </c>
      <c r="AB729" s="17">
        <v>1.0</v>
      </c>
      <c r="AC729" s="33"/>
    </row>
    <row r="730">
      <c r="A730" s="116" t="s">
        <v>1769</v>
      </c>
      <c r="B730" s="44">
        <v>2010.0</v>
      </c>
      <c r="C730" s="44" t="s">
        <v>29</v>
      </c>
      <c r="D730" s="104">
        <v>94.0</v>
      </c>
      <c r="E730" s="104">
        <v>90.0</v>
      </c>
      <c r="F730" s="118" t="str">
        <f t="shared" si="100"/>
        <v>92</v>
      </c>
      <c r="G730" s="105">
        <v>73.0</v>
      </c>
      <c r="H730" s="105">
        <v>73.0</v>
      </c>
      <c r="I730" s="120" t="str">
        <f t="shared" si="101"/>
        <v>0</v>
      </c>
      <c r="J730" s="120" t="str">
        <f t="shared" si="102"/>
        <v>73</v>
      </c>
      <c r="K730" s="120" t="str">
        <f t="shared" si="103"/>
        <v>19</v>
      </c>
      <c r="L730" s="104" t="s">
        <v>89</v>
      </c>
      <c r="M730" s="120" t="str">
        <f t="shared" si="127"/>
        <v>800000</v>
      </c>
      <c r="N730" s="135">
        <v>0.8</v>
      </c>
      <c r="O730" s="120" t="str">
        <f t="shared" si="109"/>
        <v>6530000</v>
      </c>
      <c r="P730" s="135">
        <v>6.53</v>
      </c>
      <c r="Q730" s="119">
        <v>7.3</v>
      </c>
      <c r="R730" s="28" t="str">
        <f t="shared" si="128"/>
        <v>7300000</v>
      </c>
      <c r="S730" s="136" t="str">
        <f t="shared" si="129"/>
        <v>13,830,000</v>
      </c>
      <c r="T730" s="137" t="str">
        <f t="shared" si="131"/>
        <v>13.83</v>
      </c>
      <c r="U730" s="27" t="str">
        <f t="shared" si="5"/>
        <v>52.78%</v>
      </c>
      <c r="V730" s="105">
        <v>2.0</v>
      </c>
      <c r="W730" s="126" t="str">
        <f t="shared" si="113"/>
        <v>691.50%</v>
      </c>
      <c r="X730" s="30" t="str">
        <f t="shared" si="7"/>
        <v>40.00%</v>
      </c>
      <c r="Y730" s="33"/>
      <c r="Z730" s="31"/>
      <c r="AA730" s="32" t="s">
        <v>1770</v>
      </c>
      <c r="AB730" s="17">
        <v>1.0</v>
      </c>
      <c r="AC730" s="33"/>
    </row>
    <row r="731">
      <c r="A731" s="116" t="s">
        <v>1771</v>
      </c>
      <c r="B731" s="44">
        <v>2010.0</v>
      </c>
      <c r="C731" s="44" t="s">
        <v>41</v>
      </c>
      <c r="D731" s="104">
        <v>86.0</v>
      </c>
      <c r="E731" s="104">
        <v>65.0</v>
      </c>
      <c r="F731" s="118" t="str">
        <f t="shared" si="100"/>
        <v>75.5</v>
      </c>
      <c r="G731" s="105">
        <v>63.0</v>
      </c>
      <c r="H731" s="105">
        <v>72.0</v>
      </c>
      <c r="I731" s="120" t="str">
        <f t="shared" si="101"/>
        <v>-9</v>
      </c>
      <c r="J731" s="120" t="str">
        <f t="shared" si="102"/>
        <v>67.5</v>
      </c>
      <c r="K731" s="120" t="str">
        <f t="shared" si="103"/>
        <v>8</v>
      </c>
      <c r="L731" s="104" t="s">
        <v>1287</v>
      </c>
      <c r="M731" s="120" t="str">
        <f t="shared" si="127"/>
        <v>103000</v>
      </c>
      <c r="N731" s="135">
        <v>0.103</v>
      </c>
      <c r="O731" s="120" t="str">
        <f t="shared" si="109"/>
        <v>1040000</v>
      </c>
      <c r="P731" s="135">
        <v>1.04</v>
      </c>
      <c r="Q731" s="119">
        <v>18.11</v>
      </c>
      <c r="R731" s="28" t="str">
        <f t="shared" si="128"/>
        <v>18110000</v>
      </c>
      <c r="S731" s="136" t="str">
        <f t="shared" si="129"/>
        <v>19,150,000</v>
      </c>
      <c r="T731" s="137" t="str">
        <f t="shared" si="131"/>
        <v>19.15</v>
      </c>
      <c r="U731" s="27" t="str">
        <f t="shared" si="5"/>
        <v>94.57%</v>
      </c>
      <c r="V731" s="105">
        <v>2.0</v>
      </c>
      <c r="W731" s="126" t="str">
        <f t="shared" si="113"/>
        <v>957.50%</v>
      </c>
      <c r="X731" s="30" t="str">
        <f t="shared" si="7"/>
        <v>5.15%</v>
      </c>
      <c r="Y731" s="33"/>
      <c r="Z731" s="31"/>
      <c r="AA731" s="32" t="s">
        <v>1772</v>
      </c>
      <c r="AB731" s="17">
        <v>1.0</v>
      </c>
      <c r="AC731" s="33"/>
    </row>
    <row r="732">
      <c r="A732" s="116" t="s">
        <v>1773</v>
      </c>
      <c r="B732" s="44">
        <v>2010.0</v>
      </c>
      <c r="C732" s="44" t="s">
        <v>41</v>
      </c>
      <c r="D732" s="104">
        <v>73.0</v>
      </c>
      <c r="E732" s="104">
        <v>63.0</v>
      </c>
      <c r="F732" s="118" t="str">
        <f t="shared" si="100"/>
        <v>68</v>
      </c>
      <c r="G732" s="105">
        <v>32.0</v>
      </c>
      <c r="H732" s="105">
        <v>61.0</v>
      </c>
      <c r="I732" s="120" t="str">
        <f t="shared" si="101"/>
        <v>-29</v>
      </c>
      <c r="J732" s="120" t="str">
        <f t="shared" si="102"/>
        <v>46.5</v>
      </c>
      <c r="K732" s="120" t="str">
        <f t="shared" si="103"/>
        <v>21.5</v>
      </c>
      <c r="L732" s="104" t="s">
        <v>1118</v>
      </c>
      <c r="M732" s="120" t="str">
        <f t="shared" si="127"/>
        <v>20400000</v>
      </c>
      <c r="N732" s="135">
        <v>20.4</v>
      </c>
      <c r="O732" s="120" t="str">
        <f t="shared" si="109"/>
        <v>41030000</v>
      </c>
      <c r="P732" s="135">
        <v>41.03</v>
      </c>
      <c r="Q732" s="119">
        <v>26.7</v>
      </c>
      <c r="R732" s="28" t="str">
        <f t="shared" si="128"/>
        <v>26700000</v>
      </c>
      <c r="S732" s="136" t="str">
        <f t="shared" si="129"/>
        <v>67,730,000</v>
      </c>
      <c r="T732" s="137" t="str">
        <f t="shared" si="131"/>
        <v>67.73</v>
      </c>
      <c r="U732" s="27" t="str">
        <f t="shared" si="5"/>
        <v>39.42%</v>
      </c>
      <c r="V732" s="105">
        <v>1.8</v>
      </c>
      <c r="W732" s="126" t="str">
        <f t="shared" si="113"/>
        <v>3762.78%</v>
      </c>
      <c r="X732" s="30" t="str">
        <f t="shared" si="7"/>
        <v>1133.33%</v>
      </c>
      <c r="Y732" s="33"/>
      <c r="Z732" s="31"/>
      <c r="AA732" s="32" t="s">
        <v>1774</v>
      </c>
      <c r="AB732" s="17">
        <v>1.0</v>
      </c>
      <c r="AC732" s="33"/>
    </row>
    <row r="733">
      <c r="A733" s="116" t="s">
        <v>1775</v>
      </c>
      <c r="B733" s="44">
        <v>2010.0</v>
      </c>
      <c r="C733" s="44" t="s">
        <v>41</v>
      </c>
      <c r="D733" s="104">
        <v>15.0</v>
      </c>
      <c r="E733" s="104">
        <v>25.0</v>
      </c>
      <c r="F733" s="118" t="str">
        <f t="shared" si="100"/>
        <v>20</v>
      </c>
      <c r="G733" s="105">
        <v>44.0</v>
      </c>
      <c r="H733" s="105">
        <v>47.0</v>
      </c>
      <c r="I733" s="120" t="str">
        <f t="shared" si="101"/>
        <v>-3</v>
      </c>
      <c r="J733" s="120" t="str">
        <f t="shared" si="102"/>
        <v>45.5</v>
      </c>
      <c r="K733" s="120" t="str">
        <f t="shared" si="103"/>
        <v>-25.5</v>
      </c>
      <c r="L733" s="104" t="s">
        <v>493</v>
      </c>
      <c r="M733" s="120" t="str">
        <f t="shared" si="127"/>
        <v>12300000</v>
      </c>
      <c r="N733" s="135">
        <v>12.3</v>
      </c>
      <c r="O733" s="120" t="str">
        <f t="shared" si="109"/>
        <v>32680000</v>
      </c>
      <c r="P733" s="135">
        <v>32.68</v>
      </c>
      <c r="Q733" s="119">
        <v>10.36</v>
      </c>
      <c r="R733" s="28" t="str">
        <f t="shared" si="128"/>
        <v>10360000</v>
      </c>
      <c r="S733" s="136" t="str">
        <f t="shared" si="129"/>
        <v>43,040,000</v>
      </c>
      <c r="T733" s="137" t="str">
        <f t="shared" si="131"/>
        <v>43.04</v>
      </c>
      <c r="U733" s="27" t="str">
        <f t="shared" si="5"/>
        <v>24.07%</v>
      </c>
      <c r="V733" s="134">
        <v>1.3</v>
      </c>
      <c r="W733" s="29" t="str">
        <f t="shared" si="113"/>
        <v>3310.77%</v>
      </c>
      <c r="X733" s="30" t="str">
        <f t="shared" si="7"/>
        <v>946.15%</v>
      </c>
      <c r="Y733" s="33"/>
      <c r="Z733" s="31"/>
      <c r="AA733" s="32" t="s">
        <v>1776</v>
      </c>
      <c r="AB733" s="17">
        <v>1.0</v>
      </c>
      <c r="AC733" s="33"/>
    </row>
    <row r="734">
      <c r="A734" s="116" t="s">
        <v>1777</v>
      </c>
      <c r="B734" s="44">
        <v>2009.0</v>
      </c>
      <c r="C734" s="44" t="s">
        <v>41</v>
      </c>
      <c r="D734" s="104">
        <v>98.0</v>
      </c>
      <c r="E734" s="104">
        <v>88.0</v>
      </c>
      <c r="F734" s="118" t="str">
        <f t="shared" si="100"/>
        <v>93</v>
      </c>
      <c r="G734" s="105">
        <v>86.0</v>
      </c>
      <c r="H734" s="105">
        <v>88.0</v>
      </c>
      <c r="I734" s="120" t="str">
        <f t="shared" si="101"/>
        <v>-2</v>
      </c>
      <c r="J734" s="120" t="str">
        <f t="shared" si="102"/>
        <v>87</v>
      </c>
      <c r="K734" s="120" t="str">
        <f t="shared" si="103"/>
        <v>6</v>
      </c>
      <c r="L734" s="104" t="s">
        <v>965</v>
      </c>
      <c r="M734" s="120" t="str">
        <f t="shared" si="127"/>
        <v>68100000</v>
      </c>
      <c r="N734" s="135">
        <v>68.1</v>
      </c>
      <c r="O734" s="120" t="str">
        <f t="shared" si="109"/>
        <v>293000000</v>
      </c>
      <c r="P734" s="135">
        <v>293.0</v>
      </c>
      <c r="Q734" s="119">
        <v>438.3</v>
      </c>
      <c r="R734" s="28" t="str">
        <f t="shared" si="128"/>
        <v>438300000</v>
      </c>
      <c r="S734" s="37" t="str">
        <f>SUM(O734+Q734*1000000)</f>
        <v>731,300,000</v>
      </c>
      <c r="T734" s="105">
        <v>731.3</v>
      </c>
      <c r="U734" s="27" t="str">
        <f t="shared" si="5"/>
        <v>59.93%</v>
      </c>
      <c r="V734" s="105">
        <v>175.0</v>
      </c>
      <c r="W734" s="126" t="str">
        <f t="shared" si="113"/>
        <v>417.89%</v>
      </c>
      <c r="X734" s="30" t="str">
        <f t="shared" si="7"/>
        <v>38.91%</v>
      </c>
      <c r="Y734" s="25" t="s">
        <v>323</v>
      </c>
      <c r="Z734" s="127" t="s">
        <v>324</v>
      </c>
      <c r="AA734" s="32" t="s">
        <v>1778</v>
      </c>
      <c r="AB734" s="17">
        <v>1.0</v>
      </c>
      <c r="AC734" s="33"/>
    </row>
    <row r="735">
      <c r="A735" s="116" t="s">
        <v>1779</v>
      </c>
      <c r="B735" s="44">
        <v>2009.0</v>
      </c>
      <c r="C735" s="44" t="s">
        <v>29</v>
      </c>
      <c r="D735" s="104">
        <v>65.0</v>
      </c>
      <c r="E735" s="104">
        <v>53.0</v>
      </c>
      <c r="F735" s="118" t="str">
        <f t="shared" si="100"/>
        <v>59</v>
      </c>
      <c r="G735" s="105">
        <v>90.0</v>
      </c>
      <c r="H735" s="105">
        <v>69.0</v>
      </c>
      <c r="I735" s="120" t="str">
        <f t="shared" si="101"/>
        <v>21</v>
      </c>
      <c r="J735" s="120" t="str">
        <f t="shared" si="102"/>
        <v>79.5</v>
      </c>
      <c r="K735" s="120" t="str">
        <f t="shared" si="103"/>
        <v>-20.5</v>
      </c>
      <c r="L735" s="104" t="s">
        <v>1282</v>
      </c>
      <c r="M735" s="120" t="str">
        <f t="shared" si="127"/>
        <v>34100000</v>
      </c>
      <c r="N735" s="135">
        <v>34.1</v>
      </c>
      <c r="O735" s="120" t="str">
        <f t="shared" si="109"/>
        <v>255960000</v>
      </c>
      <c r="P735" s="135">
        <v>255.96</v>
      </c>
      <c r="Q735" s="119">
        <v>53.24</v>
      </c>
      <c r="R735" s="28" t="str">
        <f t="shared" si="128"/>
        <v>53240000</v>
      </c>
      <c r="S735" s="136" t="str">
        <f t="shared" ref="S735:S742" si="132">T735*1000000</f>
        <v>309,200,000</v>
      </c>
      <c r="T735" s="105">
        <v>309.2</v>
      </c>
      <c r="U735" s="27" t="str">
        <f t="shared" si="5"/>
        <v>17.22%</v>
      </c>
      <c r="V735" s="105">
        <v>29.0</v>
      </c>
      <c r="W735" s="126" t="str">
        <f t="shared" si="113"/>
        <v>1066.21%</v>
      </c>
      <c r="X735" s="30" t="str">
        <f t="shared" si="7"/>
        <v>117.59%</v>
      </c>
      <c r="Y735" s="25"/>
      <c r="Z735" s="127" t="s">
        <v>933</v>
      </c>
      <c r="AA735" s="32" t="s">
        <v>1780</v>
      </c>
      <c r="AB735" s="17">
        <v>1.0</v>
      </c>
      <c r="AC735" s="33"/>
    </row>
    <row r="736">
      <c r="A736" s="116" t="s">
        <v>1781</v>
      </c>
      <c r="B736" s="44">
        <v>2009.0</v>
      </c>
      <c r="C736" s="44" t="s">
        <v>41</v>
      </c>
      <c r="D736" s="104">
        <v>97.0</v>
      </c>
      <c r="E736" s="104">
        <v>94.0</v>
      </c>
      <c r="F736" s="118" t="str">
        <f t="shared" si="100"/>
        <v>95.5</v>
      </c>
      <c r="G736" s="105">
        <v>83.0</v>
      </c>
      <c r="H736" s="105">
        <v>71.0</v>
      </c>
      <c r="I736" s="120" t="str">
        <f t="shared" si="101"/>
        <v>12</v>
      </c>
      <c r="J736" s="120" t="str">
        <f t="shared" si="102"/>
        <v>77</v>
      </c>
      <c r="K736" s="120" t="str">
        <f t="shared" si="103"/>
        <v>18.5</v>
      </c>
      <c r="L736" s="104" t="s">
        <v>1782</v>
      </c>
      <c r="M736" s="120" t="str">
        <f t="shared" si="127"/>
        <v>140000</v>
      </c>
      <c r="N736" s="135">
        <v>0.14</v>
      </c>
      <c r="O736" s="120" t="str">
        <f t="shared" si="109"/>
        <v>17010000</v>
      </c>
      <c r="P736" s="135">
        <v>17.01</v>
      </c>
      <c r="Q736" s="119">
        <v>32.21</v>
      </c>
      <c r="R736" s="28" t="str">
        <f t="shared" si="128"/>
        <v>32210000</v>
      </c>
      <c r="S736" s="136" t="str">
        <f t="shared" si="132"/>
        <v>49,220,000</v>
      </c>
      <c r="T736" s="105">
        <v>49.22</v>
      </c>
      <c r="U736" s="27" t="str">
        <f t="shared" si="5"/>
        <v>65.44%</v>
      </c>
      <c r="V736" s="105">
        <v>15.0</v>
      </c>
      <c r="W736" s="126" t="str">
        <f t="shared" si="113"/>
        <v>328.13%</v>
      </c>
      <c r="X736" s="30" t="str">
        <f t="shared" si="7"/>
        <v>0.93%</v>
      </c>
      <c r="Y736" s="25" t="s">
        <v>323</v>
      </c>
      <c r="Z736" s="127" t="s">
        <v>1478</v>
      </c>
      <c r="AA736" s="32" t="s">
        <v>1783</v>
      </c>
      <c r="AB736" s="17">
        <v>1.0</v>
      </c>
      <c r="AC736" s="33"/>
    </row>
    <row r="737">
      <c r="A737" s="116" t="s">
        <v>1784</v>
      </c>
      <c r="B737" s="44">
        <v>2009.0</v>
      </c>
      <c r="C737" s="44" t="s">
        <v>37</v>
      </c>
      <c r="D737" s="104">
        <v>83.0</v>
      </c>
      <c r="E737" s="104">
        <v>78.0</v>
      </c>
      <c r="F737" s="118" t="str">
        <f t="shared" si="100"/>
        <v>80.5</v>
      </c>
      <c r="G737" s="105">
        <v>75.0</v>
      </c>
      <c r="H737" s="105">
        <v>69.0</v>
      </c>
      <c r="I737" s="120" t="str">
        <f t="shared" si="101"/>
        <v>6</v>
      </c>
      <c r="J737" s="120" t="str">
        <f t="shared" si="102"/>
        <v>72</v>
      </c>
      <c r="K737" s="120" t="str">
        <f t="shared" si="103"/>
        <v>8.5</v>
      </c>
      <c r="L737" s="104" t="s">
        <v>1485</v>
      </c>
      <c r="M737" s="120" t="str">
        <f t="shared" si="127"/>
        <v>77800000</v>
      </c>
      <c r="N737" s="135">
        <v>77.8</v>
      </c>
      <c r="O737" s="120" t="str">
        <f t="shared" si="109"/>
        <v>302000000</v>
      </c>
      <c r="P737" s="135">
        <v>302.0</v>
      </c>
      <c r="Q737" s="119">
        <v>632.0</v>
      </c>
      <c r="R737" s="28" t="str">
        <f t="shared" si="128"/>
        <v>632000000</v>
      </c>
      <c r="S737" s="136" t="str">
        <f t="shared" si="132"/>
        <v>934,000,000</v>
      </c>
      <c r="T737" s="105">
        <v>934.0</v>
      </c>
      <c r="U737" s="27" t="str">
        <f t="shared" si="5"/>
        <v>67.67%</v>
      </c>
      <c r="V737" s="105">
        <v>250.0</v>
      </c>
      <c r="W737" s="126" t="str">
        <f t="shared" si="113"/>
        <v>373.60%</v>
      </c>
      <c r="X737" s="30" t="str">
        <f t="shared" si="7"/>
        <v>31.12%</v>
      </c>
      <c r="Y737" s="112"/>
      <c r="Z737" s="31"/>
      <c r="AA737" s="32" t="s">
        <v>1785</v>
      </c>
      <c r="AB737" s="17">
        <v>1.0</v>
      </c>
      <c r="AC737" s="33"/>
    </row>
    <row r="738">
      <c r="A738" s="116" t="s">
        <v>1786</v>
      </c>
      <c r="B738" s="44">
        <v>2009.0</v>
      </c>
      <c r="C738" s="44" t="s">
        <v>41</v>
      </c>
      <c r="D738" s="104">
        <v>83.0</v>
      </c>
      <c r="E738" s="104">
        <v>83.0</v>
      </c>
      <c r="F738" s="118" t="str">
        <f t="shared" si="100"/>
        <v>83</v>
      </c>
      <c r="G738" s="105">
        <v>92.0</v>
      </c>
      <c r="H738" s="105">
        <v>75.0</v>
      </c>
      <c r="I738" s="120" t="str">
        <f t="shared" si="101"/>
        <v>17</v>
      </c>
      <c r="J738" s="120" t="str">
        <f t="shared" si="102"/>
        <v>83.5</v>
      </c>
      <c r="K738" s="120" t="str">
        <f t="shared" si="103"/>
        <v>-0.5</v>
      </c>
      <c r="L738" s="104" t="s">
        <v>936</v>
      </c>
      <c r="M738" s="120" t="str">
        <f t="shared" si="127"/>
        <v>77000000</v>
      </c>
      <c r="N738" s="135">
        <v>77.0</v>
      </c>
      <c r="O738" s="120" t="str">
        <f t="shared" si="109"/>
        <v>760500000</v>
      </c>
      <c r="P738" s="135">
        <v>760.5</v>
      </c>
      <c r="Q738" s="22">
        <v>2021.0</v>
      </c>
      <c r="R738" s="28" t="str">
        <f t="shared" si="128"/>
        <v>2021000000</v>
      </c>
      <c r="S738" s="136" t="str">
        <f t="shared" si="132"/>
        <v>2,781,500,000</v>
      </c>
      <c r="T738" s="105">
        <v>2781.5</v>
      </c>
      <c r="U738" s="27" t="str">
        <f t="shared" si="5"/>
        <v>72.66%</v>
      </c>
      <c r="V738" s="105">
        <v>237.0</v>
      </c>
      <c r="W738" s="126" t="str">
        <f t="shared" si="113"/>
        <v>1173.63%</v>
      </c>
      <c r="X738" s="30" t="str">
        <f t="shared" si="7"/>
        <v>32.49%</v>
      </c>
      <c r="Y738" s="112"/>
      <c r="Z738" s="31"/>
      <c r="AA738" s="32" t="s">
        <v>1787</v>
      </c>
      <c r="AB738" s="17">
        <v>1.0</v>
      </c>
      <c r="AC738" s="33"/>
    </row>
    <row r="739">
      <c r="A739" s="116" t="s">
        <v>1788</v>
      </c>
      <c r="B739" s="44">
        <v>2009.0</v>
      </c>
      <c r="C739" s="44" t="s">
        <v>37</v>
      </c>
      <c r="D739" s="104">
        <v>20.0</v>
      </c>
      <c r="E739" s="104">
        <v>35.0</v>
      </c>
      <c r="F739" s="118" t="str">
        <f t="shared" si="100"/>
        <v>27.5</v>
      </c>
      <c r="G739" s="105">
        <v>76.0</v>
      </c>
      <c r="H739" s="105">
        <v>56.0</v>
      </c>
      <c r="I739" s="120" t="str">
        <f t="shared" si="101"/>
        <v>20</v>
      </c>
      <c r="J739" s="120" t="str">
        <f t="shared" si="102"/>
        <v>66</v>
      </c>
      <c r="K739" s="120" t="str">
        <f t="shared" si="103"/>
        <v>-38.5</v>
      </c>
      <c r="L739" s="44" t="s">
        <v>351</v>
      </c>
      <c r="M739" s="120" t="str">
        <f t="shared" si="127"/>
        <v>109000000</v>
      </c>
      <c r="N739" s="135">
        <v>109.0</v>
      </c>
      <c r="O739" s="120" t="str">
        <f t="shared" si="109"/>
        <v>402100000</v>
      </c>
      <c r="P739" s="135">
        <v>402.1</v>
      </c>
      <c r="Q739" s="119">
        <v>434.2</v>
      </c>
      <c r="R739" s="28" t="str">
        <f t="shared" si="128"/>
        <v>434200000</v>
      </c>
      <c r="S739" s="136" t="str">
        <f t="shared" si="132"/>
        <v>836,300,000</v>
      </c>
      <c r="T739" s="105">
        <v>836.3</v>
      </c>
      <c r="U739" s="27" t="str">
        <f t="shared" si="5"/>
        <v>51.92%</v>
      </c>
      <c r="V739" s="105">
        <v>210.0</v>
      </c>
      <c r="W739" s="126" t="str">
        <f t="shared" si="113"/>
        <v>398.24%</v>
      </c>
      <c r="X739" s="30" t="str">
        <f t="shared" si="7"/>
        <v>51.90%</v>
      </c>
      <c r="Y739" s="112"/>
      <c r="Z739" s="31"/>
      <c r="AA739" s="32" t="s">
        <v>1789</v>
      </c>
      <c r="AB739" s="17">
        <v>1.0</v>
      </c>
      <c r="AC739" s="33"/>
    </row>
    <row r="740">
      <c r="A740" s="116" t="s">
        <v>1790</v>
      </c>
      <c r="B740" s="44">
        <v>2009.0</v>
      </c>
      <c r="C740" s="44" t="s">
        <v>29</v>
      </c>
      <c r="D740" s="104">
        <v>52.0</v>
      </c>
      <c r="E740" s="104">
        <v>55.0</v>
      </c>
      <c r="F740" s="118" t="str">
        <f t="shared" si="100"/>
        <v>53.5</v>
      </c>
      <c r="G740" s="105">
        <v>72.0</v>
      </c>
      <c r="H740" s="105">
        <v>73.0</v>
      </c>
      <c r="I740" s="120" t="str">
        <f t="shared" si="101"/>
        <v>-1</v>
      </c>
      <c r="J740" s="120" t="str">
        <f t="shared" si="102"/>
        <v>72.5</v>
      </c>
      <c r="K740" s="120" t="str">
        <f t="shared" si="103"/>
        <v>-19</v>
      </c>
      <c r="L740" s="104" t="s">
        <v>990</v>
      </c>
      <c r="M740" s="120" t="str">
        <f t="shared" si="127"/>
        <v>30100000</v>
      </c>
      <c r="N740" s="135">
        <v>30.1</v>
      </c>
      <c r="O740" s="120" t="str">
        <f t="shared" si="109"/>
        <v>137900000</v>
      </c>
      <c r="P740" s="135">
        <v>137.9</v>
      </c>
      <c r="Q740" s="119">
        <v>187.43</v>
      </c>
      <c r="R740" s="28" t="str">
        <f t="shared" si="128"/>
        <v>187430000</v>
      </c>
      <c r="S740" s="136" t="str">
        <f t="shared" si="132"/>
        <v>325,330,000</v>
      </c>
      <c r="T740" s="105">
        <v>325.33</v>
      </c>
      <c r="U740" s="27" t="str">
        <f t="shared" si="5"/>
        <v>57.61%</v>
      </c>
      <c r="V740" s="105">
        <v>200.0</v>
      </c>
      <c r="W740" s="126" t="str">
        <f t="shared" si="113"/>
        <v>162.67%</v>
      </c>
      <c r="X740" s="30" t="str">
        <f t="shared" si="7"/>
        <v>15.05%</v>
      </c>
      <c r="Y740" s="112"/>
      <c r="Z740" s="31"/>
      <c r="AA740" s="32" t="s">
        <v>1791</v>
      </c>
      <c r="AB740" s="17">
        <v>1.0</v>
      </c>
      <c r="AC740" s="33"/>
    </row>
    <row r="741">
      <c r="A741" s="116">
        <v>2012.0</v>
      </c>
      <c r="B741" s="44">
        <v>2009.0</v>
      </c>
      <c r="C741" s="44" t="s">
        <v>41</v>
      </c>
      <c r="D741" s="104">
        <v>39.0</v>
      </c>
      <c r="E741" s="104">
        <v>49.0</v>
      </c>
      <c r="F741" s="118" t="str">
        <f t="shared" si="100"/>
        <v>44</v>
      </c>
      <c r="G741" s="105">
        <v>63.0</v>
      </c>
      <c r="H741" s="105">
        <v>54.0</v>
      </c>
      <c r="I741" s="120" t="str">
        <f t="shared" si="101"/>
        <v>9</v>
      </c>
      <c r="J741" s="120" t="str">
        <f t="shared" si="102"/>
        <v>58.5</v>
      </c>
      <c r="K741" s="120" t="str">
        <f t="shared" si="103"/>
        <v>-14.5</v>
      </c>
      <c r="L741" s="44" t="s">
        <v>351</v>
      </c>
      <c r="M741" s="120" t="str">
        <f t="shared" si="127"/>
        <v>65300000</v>
      </c>
      <c r="N741" s="135">
        <v>65.3</v>
      </c>
      <c r="O741" s="120" t="str">
        <f t="shared" si="109"/>
        <v>166120000</v>
      </c>
      <c r="P741" s="135">
        <v>166.12</v>
      </c>
      <c r="Q741" s="119">
        <v>603.57</v>
      </c>
      <c r="R741" s="28" t="str">
        <f t="shared" si="128"/>
        <v>603570000</v>
      </c>
      <c r="S741" s="136" t="str">
        <f t="shared" si="132"/>
        <v>769,690,000</v>
      </c>
      <c r="T741" s="105">
        <v>769.69</v>
      </c>
      <c r="U741" s="27" t="str">
        <f t="shared" si="5"/>
        <v>78.42%</v>
      </c>
      <c r="V741" s="105">
        <v>200.0</v>
      </c>
      <c r="W741" s="126" t="str">
        <f t="shared" si="113"/>
        <v>384.85%</v>
      </c>
      <c r="X741" s="30" t="str">
        <f t="shared" si="7"/>
        <v>32.65%</v>
      </c>
      <c r="Y741" s="112"/>
      <c r="Z741" s="31"/>
      <c r="AA741" s="146" t="s">
        <v>1792</v>
      </c>
      <c r="AB741" s="17">
        <v>1.0</v>
      </c>
      <c r="AC741" s="33"/>
    </row>
    <row r="742">
      <c r="A742" s="116" t="s">
        <v>1793</v>
      </c>
      <c r="B742" s="44">
        <v>2009.0</v>
      </c>
      <c r="C742" s="44" t="s">
        <v>37</v>
      </c>
      <c r="D742" s="104">
        <v>33.0</v>
      </c>
      <c r="E742" s="104">
        <v>52.0</v>
      </c>
      <c r="F742" s="118" t="str">
        <f t="shared" si="100"/>
        <v>42.5</v>
      </c>
      <c r="G742" s="105">
        <v>64.0</v>
      </c>
      <c r="H742" s="105">
        <v>60.0</v>
      </c>
      <c r="I742" s="120" t="str">
        <f t="shared" si="101"/>
        <v>4</v>
      </c>
      <c r="J742" s="120" t="str">
        <f t="shared" si="102"/>
        <v>62</v>
      </c>
      <c r="K742" s="120" t="str">
        <f t="shared" si="103"/>
        <v>-19.5</v>
      </c>
      <c r="L742" s="44" t="s">
        <v>488</v>
      </c>
      <c r="M742" s="120" t="str">
        <f t="shared" si="127"/>
        <v>42600000</v>
      </c>
      <c r="N742" s="135">
        <v>42.6</v>
      </c>
      <c r="O742" s="120" t="str">
        <f t="shared" si="109"/>
        <v>125300000</v>
      </c>
      <c r="P742" s="135">
        <v>125.3</v>
      </c>
      <c r="Q742" s="119">
        <v>246.7</v>
      </c>
      <c r="R742" s="28" t="str">
        <f t="shared" si="128"/>
        <v>246700000</v>
      </c>
      <c r="S742" s="136" t="str">
        <f t="shared" si="132"/>
        <v>372,000,000</v>
      </c>
      <c r="T742" s="105">
        <v>372.0</v>
      </c>
      <c r="U742" s="27" t="str">
        <f t="shared" si="5"/>
        <v>66.32%</v>
      </c>
      <c r="V742" s="105">
        <v>200.0</v>
      </c>
      <c r="W742" s="126" t="str">
        <f t="shared" si="113"/>
        <v>186.00%</v>
      </c>
      <c r="X742" s="30" t="str">
        <f t="shared" si="7"/>
        <v>21.30%</v>
      </c>
      <c r="Y742" s="112"/>
      <c r="Z742" s="31"/>
      <c r="AA742" s="32" t="s">
        <v>1794</v>
      </c>
      <c r="AB742" s="17">
        <v>1.0</v>
      </c>
      <c r="AC742" s="33"/>
    </row>
    <row r="743">
      <c r="A743" s="116" t="s">
        <v>1795</v>
      </c>
      <c r="B743" s="44">
        <v>2009.0</v>
      </c>
      <c r="C743" s="44" t="s">
        <v>29</v>
      </c>
      <c r="D743" s="104">
        <v>33.0</v>
      </c>
      <c r="E743" s="104">
        <v>32.0</v>
      </c>
      <c r="F743" s="118" t="str">
        <f t="shared" si="100"/>
        <v>32.5</v>
      </c>
      <c r="G743" s="105">
        <v>62.0</v>
      </c>
      <c r="H743" s="105">
        <v>53.0</v>
      </c>
      <c r="I743" s="120" t="str">
        <f t="shared" si="101"/>
        <v>9</v>
      </c>
      <c r="J743" s="120" t="str">
        <f t="shared" si="102"/>
        <v>57.5</v>
      </c>
      <c r="K743" s="120" t="str">
        <f t="shared" si="103"/>
        <v>-25</v>
      </c>
      <c r="L743" s="44" t="s">
        <v>351</v>
      </c>
      <c r="M743" s="120" t="str">
        <f t="shared" si="127"/>
        <v>54700000</v>
      </c>
      <c r="N743" s="135">
        <v>54.7</v>
      </c>
      <c r="O743" s="120" t="str">
        <f t="shared" si="109"/>
        <v>150200000</v>
      </c>
      <c r="P743" s="135">
        <v>150.2</v>
      </c>
      <c r="Q743" s="119">
        <v>152.26</v>
      </c>
      <c r="R743" s="28" t="str">
        <f t="shared" si="128"/>
        <v>152260000</v>
      </c>
      <c r="S743" s="37" t="str">
        <f>SUM(O743+Q743*1000000)</f>
        <v>302,460,000</v>
      </c>
      <c r="T743" s="105">
        <v>302.1</v>
      </c>
      <c r="U743" s="27" t="str">
        <f t="shared" si="5"/>
        <v>50.34%</v>
      </c>
      <c r="V743" s="105">
        <v>175.0</v>
      </c>
      <c r="W743" s="126" t="str">
        <f t="shared" si="113"/>
        <v>172.63%</v>
      </c>
      <c r="X743" s="30" t="str">
        <f t="shared" si="7"/>
        <v>31.26%</v>
      </c>
      <c r="Y743" s="112"/>
      <c r="Z743" s="31"/>
      <c r="AA743" s="32" t="s">
        <v>1796</v>
      </c>
      <c r="AB743" s="17">
        <v>1.0</v>
      </c>
      <c r="AC743" s="33"/>
    </row>
    <row r="744">
      <c r="A744" s="116" t="s">
        <v>1797</v>
      </c>
      <c r="B744" s="44">
        <v>2009.0</v>
      </c>
      <c r="C744" s="44" t="s">
        <v>41</v>
      </c>
      <c r="D744" s="104">
        <v>72.0</v>
      </c>
      <c r="E744" s="104">
        <v>56.0</v>
      </c>
      <c r="F744" s="118" t="str">
        <f t="shared" si="100"/>
        <v>64</v>
      </c>
      <c r="G744" s="105">
        <v>65.0</v>
      </c>
      <c r="H744" s="105">
        <v>66.0</v>
      </c>
      <c r="I744" s="120" t="str">
        <f t="shared" si="101"/>
        <v>-1</v>
      </c>
      <c r="J744" s="120" t="str">
        <f t="shared" si="102"/>
        <v>65.5</v>
      </c>
      <c r="K744" s="120" t="str">
        <f t="shared" si="103"/>
        <v>-1.5</v>
      </c>
      <c r="L744" s="104" t="s">
        <v>921</v>
      </c>
      <c r="M744" s="120" t="str">
        <f t="shared" si="127"/>
        <v>59300000</v>
      </c>
      <c r="N744" s="135">
        <v>59.3</v>
      </c>
      <c r="O744" s="120" t="str">
        <f t="shared" si="109"/>
        <v>198400000</v>
      </c>
      <c r="P744" s="135">
        <v>198.4</v>
      </c>
      <c r="Q744" s="119">
        <v>183.2</v>
      </c>
      <c r="R744" s="28" t="str">
        <f t="shared" si="128"/>
        <v>183200000</v>
      </c>
      <c r="S744" s="136" t="str">
        <f t="shared" ref="S744:S970" si="133">T744*1000000</f>
        <v>381,500,000</v>
      </c>
      <c r="T744" s="105">
        <v>381.5</v>
      </c>
      <c r="U744" s="27" t="str">
        <f t="shared" si="5"/>
        <v>48.02%</v>
      </c>
      <c r="V744" s="105">
        <v>175.0</v>
      </c>
      <c r="W744" s="126" t="str">
        <f t="shared" si="113"/>
        <v>218.00%</v>
      </c>
      <c r="X744" s="30" t="str">
        <f t="shared" si="7"/>
        <v>33.89%</v>
      </c>
      <c r="Y744" s="112"/>
      <c r="Z744" s="31"/>
      <c r="AA744" s="32" t="s">
        <v>1798</v>
      </c>
      <c r="AB744" s="17">
        <v>1.0</v>
      </c>
      <c r="AC744" s="33"/>
    </row>
    <row r="745">
      <c r="A745" s="116" t="s">
        <v>1799</v>
      </c>
      <c r="B745" s="44">
        <v>2009.0</v>
      </c>
      <c r="C745" s="44" t="s">
        <v>29</v>
      </c>
      <c r="D745" s="104">
        <v>37.0</v>
      </c>
      <c r="E745" s="104">
        <v>40.0</v>
      </c>
      <c r="F745" s="118" t="str">
        <f t="shared" si="100"/>
        <v>38.5</v>
      </c>
      <c r="G745" s="105">
        <v>72.0</v>
      </c>
      <c r="H745" s="105">
        <v>61.0</v>
      </c>
      <c r="I745" s="120" t="str">
        <f t="shared" si="101"/>
        <v>11</v>
      </c>
      <c r="J745" s="120" t="str">
        <f t="shared" si="102"/>
        <v>66.5</v>
      </c>
      <c r="K745" s="120" t="str">
        <f t="shared" si="103"/>
        <v>-28</v>
      </c>
      <c r="L745" s="44" t="s">
        <v>351</v>
      </c>
      <c r="M745" s="120" t="str">
        <f t="shared" si="127"/>
        <v>85100000</v>
      </c>
      <c r="N745" s="135">
        <v>85.1</v>
      </c>
      <c r="O745" s="120" t="str">
        <f t="shared" si="109"/>
        <v>179900000</v>
      </c>
      <c r="P745" s="135">
        <v>179.9</v>
      </c>
      <c r="Q745" s="119">
        <v>193.2</v>
      </c>
      <c r="R745" s="28" t="str">
        <f t="shared" si="128"/>
        <v>193200000</v>
      </c>
      <c r="S745" s="136" t="str">
        <f t="shared" si="133"/>
        <v>373,100,000</v>
      </c>
      <c r="T745" s="105">
        <v>373.1</v>
      </c>
      <c r="U745" s="27" t="str">
        <f t="shared" si="5"/>
        <v>51.78%</v>
      </c>
      <c r="V745" s="105">
        <v>150.0</v>
      </c>
      <c r="W745" s="126" t="str">
        <f t="shared" si="113"/>
        <v>248.73%</v>
      </c>
      <c r="X745" s="30" t="str">
        <f t="shared" si="7"/>
        <v>56.73%</v>
      </c>
      <c r="Y745" s="112"/>
      <c r="Z745" s="31"/>
      <c r="AA745" s="32" t="s">
        <v>1800</v>
      </c>
      <c r="AB745" s="17">
        <v>1.0</v>
      </c>
      <c r="AC745" s="33"/>
    </row>
    <row r="746">
      <c r="A746" s="116" t="s">
        <v>1801</v>
      </c>
      <c r="B746" s="44">
        <v>2009.0</v>
      </c>
      <c r="C746" s="44" t="s">
        <v>41</v>
      </c>
      <c r="D746" s="104">
        <v>22.0</v>
      </c>
      <c r="E746" s="104">
        <v>41.0</v>
      </c>
      <c r="F746" s="118" t="str">
        <f t="shared" si="100"/>
        <v>31.5</v>
      </c>
      <c r="G746" s="105">
        <v>50.0</v>
      </c>
      <c r="H746" s="105">
        <v>41.0</v>
      </c>
      <c r="I746" s="120" t="str">
        <f t="shared" si="101"/>
        <v>9</v>
      </c>
      <c r="J746" s="120" t="str">
        <f t="shared" si="102"/>
        <v>45.5</v>
      </c>
      <c r="K746" s="120" t="str">
        <f t="shared" si="103"/>
        <v>-14</v>
      </c>
      <c r="L746" s="104" t="s">
        <v>996</v>
      </c>
      <c r="M746" s="120" t="str">
        <f t="shared" si="127"/>
        <v>31700000</v>
      </c>
      <c r="N746" s="135">
        <v>31.7</v>
      </c>
      <c r="O746" s="120" t="str">
        <f t="shared" si="109"/>
        <v>119400000</v>
      </c>
      <c r="P746" s="135">
        <v>119.4</v>
      </c>
      <c r="Q746" s="119">
        <v>173.38</v>
      </c>
      <c r="R746" s="28" t="str">
        <f t="shared" si="128"/>
        <v>173380000</v>
      </c>
      <c r="S746" s="136" t="str">
        <f t="shared" si="133"/>
        <v>285,100,000</v>
      </c>
      <c r="T746" s="105">
        <v>285.1</v>
      </c>
      <c r="U746" s="27" t="str">
        <f t="shared" si="5"/>
        <v>60.81%</v>
      </c>
      <c r="V746" s="105">
        <v>150.0</v>
      </c>
      <c r="W746" s="126" t="str">
        <f t="shared" si="113"/>
        <v>190.07%</v>
      </c>
      <c r="X746" s="30" t="str">
        <f t="shared" si="7"/>
        <v>21.13%</v>
      </c>
      <c r="Y746" s="112"/>
      <c r="Z746" s="31"/>
      <c r="AA746" s="32" t="s">
        <v>1802</v>
      </c>
      <c r="AB746" s="17">
        <v>1.0</v>
      </c>
      <c r="AC746" s="33"/>
    </row>
    <row r="747">
      <c r="A747" s="116" t="s">
        <v>1803</v>
      </c>
      <c r="B747" s="44">
        <v>2009.0</v>
      </c>
      <c r="C747" s="44" t="s">
        <v>37</v>
      </c>
      <c r="D747" s="104">
        <v>36.0</v>
      </c>
      <c r="E747" s="104">
        <v>48.0</v>
      </c>
      <c r="F747" s="118" t="str">
        <f t="shared" si="100"/>
        <v>42</v>
      </c>
      <c r="G747" s="105">
        <v>65.0</v>
      </c>
      <c r="H747" s="105">
        <v>62.0</v>
      </c>
      <c r="I747" s="120" t="str">
        <f t="shared" si="101"/>
        <v>3</v>
      </c>
      <c r="J747" s="120" t="str">
        <f t="shared" si="102"/>
        <v>63.5</v>
      </c>
      <c r="K747" s="120" t="str">
        <f t="shared" si="103"/>
        <v>-21.5</v>
      </c>
      <c r="L747" s="104" t="s">
        <v>1287</v>
      </c>
      <c r="M747" s="120" t="str">
        <f t="shared" si="127"/>
        <v>46200000</v>
      </c>
      <c r="N747" s="135">
        <v>46.2</v>
      </c>
      <c r="O747" s="120" t="str">
        <f t="shared" si="109"/>
        <v>133400000</v>
      </c>
      <c r="P747" s="135">
        <v>133.4</v>
      </c>
      <c r="Q747" s="119">
        <v>352.6</v>
      </c>
      <c r="R747" s="28" t="str">
        <f t="shared" si="128"/>
        <v>352600000</v>
      </c>
      <c r="S747" s="136" t="str">
        <f t="shared" si="133"/>
        <v>485,900,000</v>
      </c>
      <c r="T747" s="105">
        <v>485.9</v>
      </c>
      <c r="U747" s="27" t="str">
        <f t="shared" si="5"/>
        <v>72.57%</v>
      </c>
      <c r="V747" s="105">
        <v>150.0</v>
      </c>
      <c r="W747" s="126" t="str">
        <f t="shared" si="113"/>
        <v>323.93%</v>
      </c>
      <c r="X747" s="30" t="str">
        <f t="shared" si="7"/>
        <v>30.80%</v>
      </c>
      <c r="Y747" s="112"/>
      <c r="Z747" s="31"/>
      <c r="AA747" s="32" t="s">
        <v>1804</v>
      </c>
      <c r="AB747" s="17">
        <v>1.0</v>
      </c>
      <c r="AC747" s="33"/>
    </row>
    <row r="748">
      <c r="A748" s="116" t="s">
        <v>1805</v>
      </c>
      <c r="B748" s="44">
        <v>2009.0</v>
      </c>
      <c r="C748" s="44" t="s">
        <v>37</v>
      </c>
      <c r="D748" s="104">
        <v>43.0</v>
      </c>
      <c r="E748" s="104">
        <v>42.0</v>
      </c>
      <c r="F748" s="118" t="str">
        <f t="shared" si="100"/>
        <v>42.5</v>
      </c>
      <c r="G748" s="105">
        <v>60.0</v>
      </c>
      <c r="H748" s="105">
        <v>54.0</v>
      </c>
      <c r="I748" s="120" t="str">
        <f t="shared" si="101"/>
        <v>6</v>
      </c>
      <c r="J748" s="120" t="str">
        <f t="shared" si="102"/>
        <v>57</v>
      </c>
      <c r="K748" s="120" t="str">
        <f t="shared" si="103"/>
        <v>-14.5</v>
      </c>
      <c r="L748" s="104" t="s">
        <v>996</v>
      </c>
      <c r="M748" s="120" t="str">
        <f t="shared" si="127"/>
        <v>54200000</v>
      </c>
      <c r="N748" s="135">
        <v>54.2</v>
      </c>
      <c r="O748" s="120" t="str">
        <f t="shared" si="109"/>
        <v>177200000</v>
      </c>
      <c r="P748" s="135">
        <v>177.2</v>
      </c>
      <c r="Q748" s="119">
        <v>235.8</v>
      </c>
      <c r="R748" s="28" t="str">
        <f t="shared" si="128"/>
        <v>235800000</v>
      </c>
      <c r="S748" s="136" t="str">
        <f t="shared" si="133"/>
        <v>413,000,000</v>
      </c>
      <c r="T748" s="105">
        <v>413.0</v>
      </c>
      <c r="U748" s="27" t="str">
        <f t="shared" si="5"/>
        <v>57.09%</v>
      </c>
      <c r="V748" s="105">
        <v>150.0</v>
      </c>
      <c r="W748" s="126" t="str">
        <f t="shared" si="113"/>
        <v>275.33%</v>
      </c>
      <c r="X748" s="30" t="str">
        <f t="shared" si="7"/>
        <v>36.13%</v>
      </c>
      <c r="Y748" s="112"/>
      <c r="Z748" s="31"/>
      <c r="AA748" s="32" t="s">
        <v>1806</v>
      </c>
      <c r="AB748" s="17">
        <v>1.0</v>
      </c>
      <c r="AC748" s="33"/>
    </row>
    <row r="749">
      <c r="A749" s="116" t="s">
        <v>1807</v>
      </c>
      <c r="B749" s="44">
        <v>2009.0</v>
      </c>
      <c r="C749" s="44" t="s">
        <v>41</v>
      </c>
      <c r="D749" s="104">
        <v>94.0</v>
      </c>
      <c r="E749" s="104">
        <v>83.0</v>
      </c>
      <c r="F749" s="118" t="str">
        <f t="shared" si="100"/>
        <v>88.5</v>
      </c>
      <c r="G749" s="105">
        <v>91.0</v>
      </c>
      <c r="H749" s="105">
        <v>80.0</v>
      </c>
      <c r="I749" s="120" t="str">
        <f t="shared" si="101"/>
        <v>11</v>
      </c>
      <c r="J749" s="120" t="str">
        <f t="shared" si="102"/>
        <v>85.5</v>
      </c>
      <c r="K749" s="120" t="str">
        <f t="shared" si="103"/>
        <v>3</v>
      </c>
      <c r="L749" s="44" t="s">
        <v>351</v>
      </c>
      <c r="M749" s="120" t="str">
        <f t="shared" si="127"/>
        <v>75200000</v>
      </c>
      <c r="N749" s="135">
        <v>75.2</v>
      </c>
      <c r="O749" s="120" t="str">
        <f t="shared" si="109"/>
        <v>257700000</v>
      </c>
      <c r="P749" s="135">
        <v>257.7</v>
      </c>
      <c r="Q749" s="119">
        <v>127.95</v>
      </c>
      <c r="R749" s="28" t="str">
        <f t="shared" si="128"/>
        <v>127950000</v>
      </c>
      <c r="S749" s="136" t="str">
        <f t="shared" si="133"/>
        <v>385,650,000</v>
      </c>
      <c r="T749" s="105">
        <v>385.65</v>
      </c>
      <c r="U749" s="27" t="str">
        <f t="shared" si="5"/>
        <v>33.18%</v>
      </c>
      <c r="V749" s="105">
        <v>140.0</v>
      </c>
      <c r="W749" s="126" t="str">
        <f t="shared" si="113"/>
        <v>275.46%</v>
      </c>
      <c r="X749" s="30" t="str">
        <f t="shared" si="7"/>
        <v>53.71%</v>
      </c>
      <c r="Y749" s="112"/>
      <c r="Z749" s="31"/>
      <c r="AA749" s="32" t="s">
        <v>1808</v>
      </c>
      <c r="AB749" s="17">
        <v>1.0</v>
      </c>
      <c r="AC749" s="33"/>
    </row>
    <row r="750">
      <c r="A750" s="116" t="s">
        <v>1809</v>
      </c>
      <c r="B750" s="44">
        <v>2009.0</v>
      </c>
      <c r="C750" s="44" t="s">
        <v>29</v>
      </c>
      <c r="D750" s="104">
        <v>64.0</v>
      </c>
      <c r="E750" s="104">
        <v>56.0</v>
      </c>
      <c r="F750" s="118" t="str">
        <f t="shared" si="100"/>
        <v>60</v>
      </c>
      <c r="G750" s="105">
        <v>68.0</v>
      </c>
      <c r="H750" s="105">
        <v>77.0</v>
      </c>
      <c r="I750" s="120" t="str">
        <f t="shared" si="101"/>
        <v>-9</v>
      </c>
      <c r="J750" s="120" t="str">
        <f t="shared" si="102"/>
        <v>72.5</v>
      </c>
      <c r="K750" s="120" t="str">
        <f t="shared" si="103"/>
        <v>-12.5</v>
      </c>
      <c r="L750" s="44" t="s">
        <v>1810</v>
      </c>
      <c r="M750" s="120" t="str">
        <f t="shared" si="127"/>
        <v>55200000</v>
      </c>
      <c r="N750" s="135">
        <v>55.2</v>
      </c>
      <c r="O750" s="120" t="str">
        <f t="shared" si="109"/>
        <v>107500000</v>
      </c>
      <c r="P750" s="135">
        <v>107.5</v>
      </c>
      <c r="Q750" s="119">
        <v>77.7</v>
      </c>
      <c r="R750" s="28" t="str">
        <f t="shared" si="128"/>
        <v>77700000</v>
      </c>
      <c r="S750" s="136" t="str">
        <f t="shared" si="133"/>
        <v>185,300,000</v>
      </c>
      <c r="T750" s="105">
        <v>185.3</v>
      </c>
      <c r="U750" s="27" t="str">
        <f t="shared" si="5"/>
        <v>41.93%</v>
      </c>
      <c r="V750" s="105">
        <v>130.0</v>
      </c>
      <c r="W750" s="126" t="str">
        <f t="shared" si="113"/>
        <v>142.54%</v>
      </c>
      <c r="X750" s="30" t="str">
        <f t="shared" si="7"/>
        <v>42.46%</v>
      </c>
      <c r="Y750" s="112"/>
      <c r="Z750" s="31"/>
      <c r="AA750" s="32" t="s">
        <v>1811</v>
      </c>
      <c r="AB750" s="17">
        <v>1.0</v>
      </c>
      <c r="AC750" s="33"/>
    </row>
    <row r="751">
      <c r="A751" s="116" t="s">
        <v>1812</v>
      </c>
      <c r="B751" s="44">
        <v>2009.0</v>
      </c>
      <c r="C751" s="44" t="s">
        <v>29</v>
      </c>
      <c r="D751" s="104">
        <v>84.0</v>
      </c>
      <c r="E751" s="104">
        <v>73.0</v>
      </c>
      <c r="F751" s="118" t="str">
        <f t="shared" si="100"/>
        <v>78.5</v>
      </c>
      <c r="G751" s="105">
        <v>72.0</v>
      </c>
      <c r="H751" s="105">
        <v>72.0</v>
      </c>
      <c r="I751" s="120" t="str">
        <f t="shared" si="101"/>
        <v>0</v>
      </c>
      <c r="J751" s="120" t="str">
        <f t="shared" si="102"/>
        <v>72</v>
      </c>
      <c r="K751" s="120" t="str">
        <f t="shared" si="103"/>
        <v>6.5</v>
      </c>
      <c r="L751" s="104" t="s">
        <v>1813</v>
      </c>
      <c r="M751" s="120" t="str">
        <f t="shared" si="127"/>
        <v>24200000</v>
      </c>
      <c r="N751" s="135">
        <v>24.2</v>
      </c>
      <c r="O751" s="120" t="str">
        <f t="shared" si="109"/>
        <v>104400000</v>
      </c>
      <c r="P751" s="135">
        <v>104.4</v>
      </c>
      <c r="Q751" s="119">
        <v>162.64</v>
      </c>
      <c r="R751" s="28" t="str">
        <f t="shared" si="128"/>
        <v>162640000</v>
      </c>
      <c r="S751" s="136" t="str">
        <f t="shared" si="133"/>
        <v>267,040,000</v>
      </c>
      <c r="T751" s="105">
        <v>267.04</v>
      </c>
      <c r="U751" s="27" t="str">
        <f t="shared" si="5"/>
        <v>60.90%</v>
      </c>
      <c r="V751" s="105">
        <v>105.0</v>
      </c>
      <c r="W751" s="126" t="str">
        <f t="shared" si="113"/>
        <v>254.32%</v>
      </c>
      <c r="X751" s="30" t="str">
        <f t="shared" si="7"/>
        <v>23.05%</v>
      </c>
      <c r="Y751" s="112"/>
      <c r="Z751" s="31"/>
      <c r="AA751" s="32" t="s">
        <v>1814</v>
      </c>
      <c r="AB751" s="17">
        <v>1.0</v>
      </c>
      <c r="AC751" s="33"/>
    </row>
    <row r="752">
      <c r="A752" s="116" t="s">
        <v>1815</v>
      </c>
      <c r="B752" s="44">
        <v>2009.0</v>
      </c>
      <c r="C752" s="44" t="s">
        <v>29</v>
      </c>
      <c r="D752" s="104">
        <v>86.0</v>
      </c>
      <c r="E752" s="104">
        <v>66.0</v>
      </c>
      <c r="F752" s="118" t="str">
        <f t="shared" si="100"/>
        <v>76</v>
      </c>
      <c r="G752" s="105">
        <v>70.0</v>
      </c>
      <c r="H752" s="105">
        <v>67.0</v>
      </c>
      <c r="I752" s="120" t="str">
        <f t="shared" si="101"/>
        <v>3</v>
      </c>
      <c r="J752" s="120" t="str">
        <f t="shared" si="102"/>
        <v>68.5</v>
      </c>
      <c r="K752" s="120" t="str">
        <f t="shared" si="103"/>
        <v>7.5</v>
      </c>
      <c r="L752" s="104" t="s">
        <v>990</v>
      </c>
      <c r="M752" s="120" t="str">
        <f t="shared" si="127"/>
        <v>30300000</v>
      </c>
      <c r="N752" s="135">
        <v>30.3</v>
      </c>
      <c r="O752" s="120" t="str">
        <f t="shared" si="109"/>
        <v>124900000</v>
      </c>
      <c r="P752" s="135">
        <v>124.9</v>
      </c>
      <c r="Q752" s="119">
        <v>118.13</v>
      </c>
      <c r="R752" s="28" t="str">
        <f t="shared" si="128"/>
        <v>118130000</v>
      </c>
      <c r="S752" s="136" t="str">
        <f t="shared" si="133"/>
        <v>243,030,000</v>
      </c>
      <c r="T752" s="105">
        <v>243.03</v>
      </c>
      <c r="U752" s="27" t="str">
        <f t="shared" si="5"/>
        <v>48.61%</v>
      </c>
      <c r="V752" s="105">
        <v>100.0</v>
      </c>
      <c r="W752" s="126" t="str">
        <f t="shared" si="113"/>
        <v>243.03%</v>
      </c>
      <c r="X752" s="30" t="str">
        <f t="shared" si="7"/>
        <v>30.30%</v>
      </c>
      <c r="Y752" s="112"/>
      <c r="Z752" s="31"/>
      <c r="AA752" s="45" t="str">
        <f>HYPERLINK("http://www.amazon.com/gp/product/B00I3BQ2NW/?tag=titb-20","http://www.amazon.com/gp/product/B00I3BQ2NW/?tag=titb-20")</f>
        <v>http://www.amazon.com/gp/product/B00I3BQ2NW/?tag=titb-20</v>
      </c>
      <c r="AB752" s="17">
        <v>1.0</v>
      </c>
      <c r="AC752" s="33"/>
    </row>
    <row r="753">
      <c r="A753" s="116" t="s">
        <v>1816</v>
      </c>
      <c r="B753" s="44">
        <v>2009.0</v>
      </c>
      <c r="C753" s="44" t="s">
        <v>29</v>
      </c>
      <c r="D753" s="104">
        <v>26.0</v>
      </c>
      <c r="E753" s="104">
        <v>32.0</v>
      </c>
      <c r="F753" s="118" t="str">
        <f t="shared" si="100"/>
        <v>29</v>
      </c>
      <c r="G753" s="105">
        <v>38.0</v>
      </c>
      <c r="H753" s="105">
        <v>49.0</v>
      </c>
      <c r="I753" s="120" t="str">
        <f t="shared" si="101"/>
        <v>-11</v>
      </c>
      <c r="J753" s="120" t="str">
        <f t="shared" si="102"/>
        <v>43.5</v>
      </c>
      <c r="K753" s="120" t="str">
        <f t="shared" si="103"/>
        <v>-14.5</v>
      </c>
      <c r="L753" s="44" t="s">
        <v>1321</v>
      </c>
      <c r="M753" s="120" t="str">
        <f t="shared" si="127"/>
        <v>18800000</v>
      </c>
      <c r="N753" s="135">
        <v>18.8</v>
      </c>
      <c r="O753" s="120" t="str">
        <f t="shared" si="109"/>
        <v>49430000</v>
      </c>
      <c r="P753" s="135">
        <v>49.43</v>
      </c>
      <c r="Q753" s="119">
        <v>19.34</v>
      </c>
      <c r="R753" s="28" t="str">
        <f t="shared" si="128"/>
        <v>19340000</v>
      </c>
      <c r="S753" s="136" t="str">
        <f t="shared" si="133"/>
        <v>68,770,000</v>
      </c>
      <c r="T753" s="105">
        <v>68.77</v>
      </c>
      <c r="U753" s="27" t="str">
        <f t="shared" si="5"/>
        <v>28.12%</v>
      </c>
      <c r="V753" s="105">
        <v>100.0</v>
      </c>
      <c r="W753" s="126" t="str">
        <f t="shared" si="113"/>
        <v>68.77%</v>
      </c>
      <c r="X753" s="30" t="str">
        <f t="shared" si="7"/>
        <v>18.80%</v>
      </c>
      <c r="Y753" s="112"/>
      <c r="Z753" s="31"/>
      <c r="AA753" s="45" t="str">
        <f>HYPERLINK("http://www.amazon.com/gp/product/B002WGHM4M/?tag=titb-20","http://www.amazon.com/gp/product/B002WGHM4M/?tag=titb-20")</f>
        <v>http://www.amazon.com/gp/product/B002WGHM4M/?tag=titb-20</v>
      </c>
      <c r="AB753" s="17">
        <v>1.0</v>
      </c>
      <c r="AC753" s="33"/>
    </row>
    <row r="754">
      <c r="A754" s="116" t="s">
        <v>1817</v>
      </c>
      <c r="B754" s="44">
        <v>2009.0</v>
      </c>
      <c r="C754" s="44" t="s">
        <v>29</v>
      </c>
      <c r="D754" s="104">
        <v>67.0</v>
      </c>
      <c r="E754" s="104">
        <v>70.0</v>
      </c>
      <c r="F754" s="118" t="str">
        <f t="shared" si="100"/>
        <v>68.5</v>
      </c>
      <c r="G754" s="105">
        <v>65.0</v>
      </c>
      <c r="H754" s="105">
        <v>65.0</v>
      </c>
      <c r="I754" s="120" t="str">
        <f t="shared" si="101"/>
        <v>0</v>
      </c>
      <c r="J754" s="120" t="str">
        <f t="shared" si="102"/>
        <v>65</v>
      </c>
      <c r="K754" s="120" t="str">
        <f t="shared" si="103"/>
        <v>3.5</v>
      </c>
      <c r="L754" s="104" t="s">
        <v>1818</v>
      </c>
      <c r="M754" s="120" t="str">
        <f t="shared" si="127"/>
        <v>25200000</v>
      </c>
      <c r="N754" s="135">
        <v>25.2</v>
      </c>
      <c r="O754" s="120" t="str">
        <f t="shared" si="109"/>
        <v>97100000</v>
      </c>
      <c r="P754" s="135">
        <v>97.1</v>
      </c>
      <c r="Q754" s="119">
        <v>117.0</v>
      </c>
      <c r="R754" s="28" t="str">
        <f t="shared" si="128"/>
        <v>117000000</v>
      </c>
      <c r="S754" s="136" t="str">
        <f t="shared" si="133"/>
        <v>214,100,000</v>
      </c>
      <c r="T754" s="105">
        <v>214.1</v>
      </c>
      <c r="U754" s="27" t="str">
        <f t="shared" si="5"/>
        <v>54.65%</v>
      </c>
      <c r="V754" s="105">
        <v>100.0</v>
      </c>
      <c r="W754" s="126" t="str">
        <f t="shared" si="113"/>
        <v>214.10%</v>
      </c>
      <c r="X754" s="30" t="str">
        <f t="shared" si="7"/>
        <v>25.20%</v>
      </c>
      <c r="Y754" s="112"/>
      <c r="Z754" s="31"/>
      <c r="AA754" s="45" t="str">
        <f>HYPERLINK("http://www.amazon.com/gp/product/B002T4HWLK/?tag=titb-20","http://www.amazon.com/gp/product/B002T4HWLK/?tag=titb-20")</f>
        <v>http://www.amazon.com/gp/product/B002T4HWLK/?tag=titb-20</v>
      </c>
      <c r="AB754" s="17">
        <v>1.0</v>
      </c>
      <c r="AC754" s="33"/>
    </row>
    <row r="755">
      <c r="A755" s="116" t="s">
        <v>1819</v>
      </c>
      <c r="B755" s="44">
        <v>2009.0</v>
      </c>
      <c r="C755" s="44" t="s">
        <v>29</v>
      </c>
      <c r="D755" s="104">
        <v>51.0</v>
      </c>
      <c r="E755" s="104">
        <v>55.0</v>
      </c>
      <c r="F755" s="118" t="str">
        <f t="shared" si="100"/>
        <v>53</v>
      </c>
      <c r="G755" s="105">
        <v>60.0</v>
      </c>
      <c r="H755" s="105">
        <v>61.0</v>
      </c>
      <c r="I755" s="120" t="str">
        <f t="shared" si="101"/>
        <v>-1</v>
      </c>
      <c r="J755" s="120" t="str">
        <f t="shared" si="102"/>
        <v>60.5</v>
      </c>
      <c r="K755" s="120" t="str">
        <f t="shared" si="103"/>
        <v>-7.5</v>
      </c>
      <c r="L755" s="104" t="s">
        <v>939</v>
      </c>
      <c r="M755" s="120" t="str">
        <f t="shared" si="127"/>
        <v>23370000</v>
      </c>
      <c r="N755" s="135">
        <v>23.37</v>
      </c>
      <c r="O755" s="120" t="str">
        <f t="shared" si="109"/>
        <v>65450000</v>
      </c>
      <c r="P755" s="135">
        <v>65.45</v>
      </c>
      <c r="Q755" s="119">
        <v>84.71</v>
      </c>
      <c r="R755" s="28" t="str">
        <f t="shared" si="128"/>
        <v>84710000</v>
      </c>
      <c r="S755" s="136" t="str">
        <f t="shared" si="133"/>
        <v>150,160,000</v>
      </c>
      <c r="T755" s="105">
        <v>150.16</v>
      </c>
      <c r="U755" s="27" t="str">
        <f t="shared" si="5"/>
        <v>56.41%</v>
      </c>
      <c r="V755" s="105">
        <v>100.0</v>
      </c>
      <c r="W755" s="126" t="str">
        <f t="shared" si="113"/>
        <v>150.16%</v>
      </c>
      <c r="X755" s="30" t="str">
        <f t="shared" si="7"/>
        <v>23.37%</v>
      </c>
      <c r="Y755" s="112"/>
      <c r="Z755" s="31"/>
      <c r="AA755" s="32" t="s">
        <v>1820</v>
      </c>
      <c r="AB755" s="17">
        <v>1.0</v>
      </c>
      <c r="AC755" s="33"/>
    </row>
    <row r="756">
      <c r="A756" s="116" t="s">
        <v>1821</v>
      </c>
      <c r="B756" s="44">
        <v>2009.0</v>
      </c>
      <c r="C756" s="44" t="s">
        <v>29</v>
      </c>
      <c r="D756" s="104">
        <v>73.0</v>
      </c>
      <c r="E756" s="104">
        <v>71.0</v>
      </c>
      <c r="F756" s="118" t="str">
        <f t="shared" si="100"/>
        <v>72</v>
      </c>
      <c r="G756" s="105">
        <v>59.0</v>
      </c>
      <c r="H756" s="105">
        <v>64.0</v>
      </c>
      <c r="I756" s="120" t="str">
        <f t="shared" si="101"/>
        <v>-5</v>
      </c>
      <c r="J756" s="120" t="str">
        <f t="shared" si="102"/>
        <v>61.5</v>
      </c>
      <c r="K756" s="120" t="str">
        <f t="shared" si="103"/>
        <v>10.5</v>
      </c>
      <c r="L756" s="104" t="s">
        <v>1822</v>
      </c>
      <c r="M756" s="120" t="str">
        <f t="shared" si="127"/>
        <v>32700000</v>
      </c>
      <c r="N756" s="135">
        <v>32.7</v>
      </c>
      <c r="O756" s="120" t="str">
        <f t="shared" si="109"/>
        <v>77230000</v>
      </c>
      <c r="P756" s="135">
        <v>77.23</v>
      </c>
      <c r="Q756" s="119">
        <v>22.85</v>
      </c>
      <c r="R756" s="28" t="str">
        <f t="shared" si="128"/>
        <v>22850000</v>
      </c>
      <c r="S756" s="136" t="str">
        <f t="shared" si="133"/>
        <v>100,080,000</v>
      </c>
      <c r="T756" s="105">
        <v>100.08</v>
      </c>
      <c r="U756" s="27" t="str">
        <f t="shared" si="5"/>
        <v>22.83%</v>
      </c>
      <c r="V756" s="105">
        <v>100.0</v>
      </c>
      <c r="W756" s="126" t="str">
        <f t="shared" si="113"/>
        <v>100.08%</v>
      </c>
      <c r="X756" s="30" t="str">
        <f t="shared" si="7"/>
        <v>32.70%</v>
      </c>
      <c r="Y756" s="112"/>
      <c r="Z756" s="31"/>
      <c r="AA756" s="32" t="s">
        <v>1823</v>
      </c>
      <c r="AB756" s="17">
        <v>1.0</v>
      </c>
      <c r="AC756" s="33"/>
    </row>
    <row r="757">
      <c r="A757" s="116" t="s">
        <v>1824</v>
      </c>
      <c r="B757" s="44">
        <v>2009.0</v>
      </c>
      <c r="C757" s="44" t="s">
        <v>29</v>
      </c>
      <c r="D757" s="104">
        <v>70.0</v>
      </c>
      <c r="E757" s="104">
        <v>57.0</v>
      </c>
      <c r="F757" s="118" t="str">
        <f t="shared" si="100"/>
        <v>63.5</v>
      </c>
      <c r="G757" s="105">
        <v>81.0</v>
      </c>
      <c r="H757" s="105">
        <v>73.0</v>
      </c>
      <c r="I757" s="120" t="str">
        <f t="shared" si="101"/>
        <v>8</v>
      </c>
      <c r="J757" s="120" t="str">
        <f t="shared" si="102"/>
        <v>77</v>
      </c>
      <c r="K757" s="120" t="str">
        <f t="shared" si="103"/>
        <v>-13.5</v>
      </c>
      <c r="L757" s="104" t="s">
        <v>1217</v>
      </c>
      <c r="M757" s="120" t="str">
        <f t="shared" si="127"/>
        <v>62300000</v>
      </c>
      <c r="N757" s="135">
        <v>62.3</v>
      </c>
      <c r="O757" s="120" t="str">
        <f t="shared" si="109"/>
        <v>209020000</v>
      </c>
      <c r="P757" s="135">
        <v>209.02</v>
      </c>
      <c r="Q757" s="119">
        <v>315.0</v>
      </c>
      <c r="R757" s="28" t="str">
        <f t="shared" si="128"/>
        <v>315000000</v>
      </c>
      <c r="S757" s="136" t="str">
        <f t="shared" si="133"/>
        <v>524,020,000</v>
      </c>
      <c r="T757" s="105">
        <v>524.02</v>
      </c>
      <c r="U757" s="27" t="str">
        <f t="shared" si="5"/>
        <v>60.11%</v>
      </c>
      <c r="V757" s="105">
        <v>90.0</v>
      </c>
      <c r="W757" s="126" t="str">
        <f t="shared" si="113"/>
        <v>582.24%</v>
      </c>
      <c r="X757" s="30" t="str">
        <f t="shared" si="7"/>
        <v>69.22%</v>
      </c>
      <c r="Y757" s="112"/>
      <c r="Z757" s="31"/>
      <c r="AA757" s="32" t="s">
        <v>1825</v>
      </c>
      <c r="AB757" s="17">
        <v>1.0</v>
      </c>
      <c r="AC757" s="33"/>
    </row>
    <row r="758">
      <c r="A758" s="116" t="s">
        <v>1826</v>
      </c>
      <c r="B758" s="44">
        <v>2009.0</v>
      </c>
      <c r="C758" s="44" t="s">
        <v>37</v>
      </c>
      <c r="D758" s="104">
        <v>45.0</v>
      </c>
      <c r="E758" s="104">
        <v>50.0</v>
      </c>
      <c r="F758" s="118" t="str">
        <f t="shared" si="100"/>
        <v>47.5</v>
      </c>
      <c r="G758" s="105">
        <v>72.0</v>
      </c>
      <c r="H758" s="105">
        <v>70.0</v>
      </c>
      <c r="I758" s="120" t="str">
        <f t="shared" si="101"/>
        <v>2</v>
      </c>
      <c r="J758" s="120" t="str">
        <f t="shared" si="102"/>
        <v>71</v>
      </c>
      <c r="K758" s="120" t="str">
        <f t="shared" si="103"/>
        <v>-23.5</v>
      </c>
      <c r="L758" s="104" t="s">
        <v>921</v>
      </c>
      <c r="M758" s="120" t="str">
        <f t="shared" si="127"/>
        <v>41700000</v>
      </c>
      <c r="N758" s="135">
        <v>41.7</v>
      </c>
      <c r="O758" s="120" t="str">
        <f t="shared" si="109"/>
        <v>196570000</v>
      </c>
      <c r="P758" s="135">
        <v>196.57</v>
      </c>
      <c r="Q758" s="119">
        <v>690.11</v>
      </c>
      <c r="R758" s="28" t="str">
        <f t="shared" si="128"/>
        <v>690110000</v>
      </c>
      <c r="S758" s="136" t="str">
        <f t="shared" si="133"/>
        <v>886,680,000</v>
      </c>
      <c r="T758" s="105">
        <v>886.68</v>
      </c>
      <c r="U758" s="27" t="str">
        <f t="shared" si="5"/>
        <v>77.83%</v>
      </c>
      <c r="V758" s="105">
        <v>90.0</v>
      </c>
      <c r="W758" s="126" t="str">
        <f t="shared" si="113"/>
        <v>985.20%</v>
      </c>
      <c r="X758" s="30" t="str">
        <f t="shared" si="7"/>
        <v>46.33%</v>
      </c>
      <c r="Y758" s="112"/>
      <c r="Z758" s="31"/>
      <c r="AA758" s="32" t="s">
        <v>1827</v>
      </c>
      <c r="AB758" s="17">
        <v>1.0</v>
      </c>
      <c r="AC758" s="33"/>
    </row>
    <row r="759">
      <c r="A759" s="116" t="s">
        <v>1828</v>
      </c>
      <c r="B759" s="44">
        <v>2009.0</v>
      </c>
      <c r="C759" s="44" t="s">
        <v>41</v>
      </c>
      <c r="D759" s="104">
        <v>56.0</v>
      </c>
      <c r="E759" s="104">
        <v>57.0</v>
      </c>
      <c r="F759" s="118" t="str">
        <f t="shared" si="100"/>
        <v>56.5</v>
      </c>
      <c r="G759" s="105">
        <v>63.0</v>
      </c>
      <c r="H759" s="105">
        <v>53.0</v>
      </c>
      <c r="I759" s="120" t="str">
        <f t="shared" si="101"/>
        <v>10</v>
      </c>
      <c r="J759" s="120" t="str">
        <f t="shared" si="102"/>
        <v>58</v>
      </c>
      <c r="K759" s="120" t="str">
        <f t="shared" si="103"/>
        <v>-1.5</v>
      </c>
      <c r="L759" s="104" t="s">
        <v>493</v>
      </c>
      <c r="M759" s="120" t="str">
        <f t="shared" si="127"/>
        <v>22100000</v>
      </c>
      <c r="N759" s="135">
        <v>22.1</v>
      </c>
      <c r="O759" s="120" t="str">
        <f t="shared" si="109"/>
        <v>112730000</v>
      </c>
      <c r="P759" s="135">
        <v>112.73</v>
      </c>
      <c r="Q759" s="119">
        <v>106.37</v>
      </c>
      <c r="R759" s="28" t="str">
        <f t="shared" si="128"/>
        <v>106370000</v>
      </c>
      <c r="S759" s="136" t="str">
        <f t="shared" si="133"/>
        <v>219,100,000</v>
      </c>
      <c r="T759" s="105">
        <v>219.1</v>
      </c>
      <c r="U759" s="27" t="str">
        <f t="shared" si="5"/>
        <v>48.55%</v>
      </c>
      <c r="V759" s="105">
        <v>85.0</v>
      </c>
      <c r="W759" s="126" t="str">
        <f t="shared" si="113"/>
        <v>257.76%</v>
      </c>
      <c r="X759" s="30" t="str">
        <f t="shared" si="7"/>
        <v>26.00%</v>
      </c>
      <c r="Y759" s="112"/>
      <c r="Z759" s="31"/>
      <c r="AA759" s="32" t="s">
        <v>1829</v>
      </c>
      <c r="AB759" s="17">
        <v>1.0</v>
      </c>
      <c r="AC759" s="33"/>
    </row>
    <row r="760">
      <c r="A760" s="116" t="s">
        <v>1830</v>
      </c>
      <c r="B760" s="44">
        <v>2009.0</v>
      </c>
      <c r="C760" s="44" t="s">
        <v>37</v>
      </c>
      <c r="D760" s="104">
        <v>28.0</v>
      </c>
      <c r="E760" s="104">
        <v>45.0</v>
      </c>
      <c r="F760" s="118" t="str">
        <f t="shared" si="100"/>
        <v>36.5</v>
      </c>
      <c r="G760" s="105">
        <v>76.0</v>
      </c>
      <c r="H760" s="105">
        <v>67.0</v>
      </c>
      <c r="I760" s="120" t="str">
        <f t="shared" si="101"/>
        <v>9</v>
      </c>
      <c r="J760" s="120" t="str">
        <f t="shared" si="102"/>
        <v>71.5</v>
      </c>
      <c r="K760" s="120" t="str">
        <f t="shared" si="103"/>
        <v>-35</v>
      </c>
      <c r="L760" s="104" t="s">
        <v>1667</v>
      </c>
      <c r="M760" s="120" t="str">
        <f t="shared" si="127"/>
        <v>70900000</v>
      </c>
      <c r="N760" s="135">
        <v>70.9</v>
      </c>
      <c r="O760" s="120" t="str">
        <f t="shared" si="109"/>
        <v>155100000</v>
      </c>
      <c r="P760" s="135">
        <v>155.1</v>
      </c>
      <c r="Q760" s="119">
        <v>208.0</v>
      </c>
      <c r="R760" s="28" t="str">
        <f t="shared" si="128"/>
        <v>208000000</v>
      </c>
      <c r="S760" s="136" t="str">
        <f t="shared" si="133"/>
        <v>363,100,000</v>
      </c>
      <c r="T760" s="105">
        <v>363.1</v>
      </c>
      <c r="U760" s="27" t="str">
        <f t="shared" si="5"/>
        <v>57.28%</v>
      </c>
      <c r="V760" s="105">
        <v>85.0</v>
      </c>
      <c r="W760" s="126" t="str">
        <f t="shared" si="113"/>
        <v>427.18%</v>
      </c>
      <c r="X760" s="30" t="str">
        <f t="shared" si="7"/>
        <v>83.41%</v>
      </c>
      <c r="Y760" s="112"/>
      <c r="Z760" s="31"/>
      <c r="AA760" s="32" t="s">
        <v>1831</v>
      </c>
      <c r="AB760" s="17">
        <v>1.0</v>
      </c>
      <c r="AC760" s="33"/>
    </row>
    <row r="761">
      <c r="A761" s="116" t="s">
        <v>1832</v>
      </c>
      <c r="B761" s="44">
        <v>2009.0</v>
      </c>
      <c r="C761" s="44" t="s">
        <v>29</v>
      </c>
      <c r="D761" s="104">
        <v>37.0</v>
      </c>
      <c r="E761" s="104">
        <v>49.0</v>
      </c>
      <c r="F761" s="118" t="str">
        <f t="shared" si="100"/>
        <v>43</v>
      </c>
      <c r="G761" s="105">
        <v>40.0</v>
      </c>
      <c r="H761" s="105">
        <v>41.0</v>
      </c>
      <c r="I761" s="120" t="str">
        <f t="shared" si="101"/>
        <v>-1</v>
      </c>
      <c r="J761" s="120" t="str">
        <f t="shared" si="102"/>
        <v>40.5</v>
      </c>
      <c r="K761" s="120" t="str">
        <f t="shared" si="103"/>
        <v>2.5</v>
      </c>
      <c r="L761" s="104" t="s">
        <v>1027</v>
      </c>
      <c r="M761" s="120" t="str">
        <f t="shared" si="127"/>
        <v>5450000</v>
      </c>
      <c r="N761" s="135">
        <v>5.45</v>
      </c>
      <c r="O761" s="120" t="str">
        <f t="shared" si="109"/>
        <v>19670000</v>
      </c>
      <c r="P761" s="135">
        <v>19.67</v>
      </c>
      <c r="Q761" s="119">
        <v>34.32</v>
      </c>
      <c r="R761" s="28" t="str">
        <f t="shared" si="128"/>
        <v>34320000</v>
      </c>
      <c r="S761" s="136" t="str">
        <f t="shared" si="133"/>
        <v>53,990,000</v>
      </c>
      <c r="T761" s="105">
        <v>53.99</v>
      </c>
      <c r="U761" s="27" t="str">
        <f t="shared" si="5"/>
        <v>63.57%</v>
      </c>
      <c r="V761" s="105">
        <v>80.0</v>
      </c>
      <c r="W761" s="126" t="str">
        <f t="shared" si="113"/>
        <v>67.49%</v>
      </c>
      <c r="X761" s="30" t="str">
        <f t="shared" si="7"/>
        <v>6.81%</v>
      </c>
      <c r="Y761" s="112"/>
      <c r="Z761" s="31"/>
      <c r="AA761" s="32" t="s">
        <v>1833</v>
      </c>
      <c r="AB761" s="17">
        <v>1.0</v>
      </c>
      <c r="AC761" s="33"/>
    </row>
    <row r="762">
      <c r="A762" s="116" t="s">
        <v>1834</v>
      </c>
      <c r="B762" s="44">
        <v>2009.0</v>
      </c>
      <c r="C762" s="44" t="s">
        <v>29</v>
      </c>
      <c r="D762" s="104">
        <v>39.0</v>
      </c>
      <c r="E762" s="104">
        <v>45.0</v>
      </c>
      <c r="F762" s="118" t="str">
        <f t="shared" si="100"/>
        <v>42</v>
      </c>
      <c r="G762" s="105">
        <v>42.0</v>
      </c>
      <c r="H762" s="105">
        <v>57.0</v>
      </c>
      <c r="I762" s="120" t="str">
        <f t="shared" si="101"/>
        <v>-15</v>
      </c>
      <c r="J762" s="120" t="str">
        <f t="shared" si="102"/>
        <v>49.5</v>
      </c>
      <c r="K762" s="120" t="str">
        <f t="shared" si="103"/>
        <v>-7.5</v>
      </c>
      <c r="L762" s="44" t="s">
        <v>488</v>
      </c>
      <c r="M762" s="120" t="str">
        <f t="shared" si="127"/>
        <v>14900000</v>
      </c>
      <c r="N762" s="135">
        <v>14.9</v>
      </c>
      <c r="O762" s="120" t="str">
        <f t="shared" si="109"/>
        <v>38570000</v>
      </c>
      <c r="P762" s="135">
        <v>38.57</v>
      </c>
      <c r="Q762" s="119">
        <v>83.86</v>
      </c>
      <c r="R762" s="28" t="str">
        <f t="shared" si="128"/>
        <v>83860000</v>
      </c>
      <c r="S762" s="136" t="str">
        <f t="shared" si="133"/>
        <v>122,430,000</v>
      </c>
      <c r="T762" s="105">
        <v>122.43</v>
      </c>
      <c r="U762" s="27" t="str">
        <f t="shared" si="5"/>
        <v>68.50%</v>
      </c>
      <c r="V762" s="105">
        <v>80.0</v>
      </c>
      <c r="W762" s="126" t="str">
        <f t="shared" si="113"/>
        <v>153.04%</v>
      </c>
      <c r="X762" s="30" t="str">
        <f t="shared" si="7"/>
        <v>18.63%</v>
      </c>
      <c r="Y762" s="112"/>
      <c r="Z762" s="31"/>
      <c r="AA762" s="32" t="s">
        <v>1835</v>
      </c>
      <c r="AB762" s="17">
        <v>1.0</v>
      </c>
      <c r="AC762" s="33"/>
    </row>
    <row r="763">
      <c r="A763" s="116" t="s">
        <v>1836</v>
      </c>
      <c r="B763" s="44">
        <v>2009.0</v>
      </c>
      <c r="C763" s="44" t="s">
        <v>41</v>
      </c>
      <c r="D763" s="104">
        <v>68.0</v>
      </c>
      <c r="E763" s="104">
        <v>60.0</v>
      </c>
      <c r="F763" s="118" t="str">
        <f t="shared" si="100"/>
        <v>64</v>
      </c>
      <c r="G763" s="105">
        <v>58.0</v>
      </c>
      <c r="H763" s="105">
        <v>64.0</v>
      </c>
      <c r="I763" s="120" t="str">
        <f t="shared" si="101"/>
        <v>-6</v>
      </c>
      <c r="J763" s="120" t="str">
        <f t="shared" si="102"/>
        <v>61</v>
      </c>
      <c r="K763" s="120" t="str">
        <f t="shared" si="103"/>
        <v>3</v>
      </c>
      <c r="L763" s="104" t="s">
        <v>117</v>
      </c>
      <c r="M763" s="120" t="str">
        <f t="shared" si="127"/>
        <v>22700000</v>
      </c>
      <c r="N763" s="135">
        <v>22.7</v>
      </c>
      <c r="O763" s="120" t="str">
        <f t="shared" si="109"/>
        <v>51850000</v>
      </c>
      <c r="P763" s="135">
        <v>51.85</v>
      </c>
      <c r="Q763" s="119">
        <v>19.73</v>
      </c>
      <c r="R763" s="28" t="str">
        <f t="shared" si="128"/>
        <v>19730000</v>
      </c>
      <c r="S763" s="136" t="str">
        <f t="shared" si="133"/>
        <v>71,580,000</v>
      </c>
      <c r="T763" s="105">
        <v>71.58</v>
      </c>
      <c r="U763" s="27" t="str">
        <f t="shared" si="5"/>
        <v>27.56%</v>
      </c>
      <c r="V763" s="105">
        <v>75.0</v>
      </c>
      <c r="W763" s="126" t="str">
        <f t="shared" si="113"/>
        <v>95.44%</v>
      </c>
      <c r="X763" s="30" t="str">
        <f t="shared" si="7"/>
        <v>30.27%</v>
      </c>
      <c r="Y763" s="112"/>
      <c r="Z763" s="31"/>
      <c r="AA763" s="32" t="s">
        <v>1837</v>
      </c>
      <c r="AB763" s="17">
        <v>1.0</v>
      </c>
      <c r="AC763" s="33"/>
    </row>
    <row r="764">
      <c r="A764" s="116" t="s">
        <v>1838</v>
      </c>
      <c r="B764" s="44">
        <v>2009.0</v>
      </c>
      <c r="C764" s="44" t="s">
        <v>37</v>
      </c>
      <c r="D764" s="104">
        <v>21.0</v>
      </c>
      <c r="E764" s="104">
        <v>41.0</v>
      </c>
      <c r="F764" s="118" t="str">
        <f t="shared" si="100"/>
        <v>31</v>
      </c>
      <c r="G764" s="105">
        <v>59.0</v>
      </c>
      <c r="H764" s="105">
        <v>45.0</v>
      </c>
      <c r="I764" s="120" t="str">
        <f t="shared" si="101"/>
        <v>14</v>
      </c>
      <c r="J764" s="120" t="str">
        <f t="shared" si="102"/>
        <v>52</v>
      </c>
      <c r="K764" s="120" t="str">
        <f t="shared" si="103"/>
        <v>-21</v>
      </c>
      <c r="L764" s="104" t="s">
        <v>990</v>
      </c>
      <c r="M764" s="120" t="str">
        <f t="shared" si="127"/>
        <v>48800000</v>
      </c>
      <c r="N764" s="135">
        <v>48.8</v>
      </c>
      <c r="O764" s="120" t="str">
        <f t="shared" si="109"/>
        <v>219500000</v>
      </c>
      <c r="P764" s="135">
        <v>219.5</v>
      </c>
      <c r="Q764" s="119">
        <v>223.0</v>
      </c>
      <c r="R764" s="28" t="str">
        <f t="shared" si="128"/>
        <v>223000000</v>
      </c>
      <c r="S764" s="136" t="str">
        <f t="shared" si="133"/>
        <v>440,700,000</v>
      </c>
      <c r="T764" s="105">
        <v>440.7</v>
      </c>
      <c r="U764" s="27" t="str">
        <f t="shared" si="5"/>
        <v>50.60%</v>
      </c>
      <c r="V764" s="105">
        <v>75.0</v>
      </c>
      <c r="W764" s="126" t="str">
        <f t="shared" si="113"/>
        <v>587.60%</v>
      </c>
      <c r="X764" s="30" t="str">
        <f t="shared" si="7"/>
        <v>65.07%</v>
      </c>
      <c r="Y764" s="112"/>
      <c r="Z764" s="31"/>
      <c r="AA764" s="32" t="s">
        <v>1839</v>
      </c>
      <c r="AB764" s="17">
        <v>1.0</v>
      </c>
      <c r="AC764" s="33"/>
    </row>
    <row r="765">
      <c r="A765" s="116" t="s">
        <v>1840</v>
      </c>
      <c r="B765" s="44">
        <v>2009.0</v>
      </c>
      <c r="C765" s="44" t="s">
        <v>29</v>
      </c>
      <c r="D765" s="104">
        <v>24.0</v>
      </c>
      <c r="E765" s="104">
        <v>38.0</v>
      </c>
      <c r="F765" s="118" t="str">
        <f t="shared" si="100"/>
        <v>31</v>
      </c>
      <c r="G765" s="105">
        <v>53.0</v>
      </c>
      <c r="H765" s="105">
        <v>47.0</v>
      </c>
      <c r="I765" s="120" t="str">
        <f t="shared" si="101"/>
        <v>6</v>
      </c>
      <c r="J765" s="120" t="str">
        <f t="shared" si="102"/>
        <v>50</v>
      </c>
      <c r="K765" s="120" t="str">
        <f t="shared" si="103"/>
        <v>-19</v>
      </c>
      <c r="L765" s="104" t="s">
        <v>493</v>
      </c>
      <c r="M765" s="120" t="str">
        <f t="shared" si="127"/>
        <v>15000000</v>
      </c>
      <c r="N765" s="135">
        <v>15.0</v>
      </c>
      <c r="O765" s="120" t="str">
        <f t="shared" si="109"/>
        <v>44270000</v>
      </c>
      <c r="P765" s="135">
        <v>44.27</v>
      </c>
      <c r="Q765" s="119">
        <v>64.05</v>
      </c>
      <c r="R765" s="28" t="str">
        <f t="shared" si="128"/>
        <v>64050000</v>
      </c>
      <c r="S765" s="136" t="str">
        <f t="shared" si="133"/>
        <v>108,300,000</v>
      </c>
      <c r="T765" s="105">
        <v>108.3</v>
      </c>
      <c r="U765" s="27" t="str">
        <f t="shared" si="5"/>
        <v>59.14%</v>
      </c>
      <c r="V765" s="105">
        <v>70.0</v>
      </c>
      <c r="W765" s="126" t="str">
        <f t="shared" si="113"/>
        <v>154.71%</v>
      </c>
      <c r="X765" s="30" t="str">
        <f t="shared" si="7"/>
        <v>21.43%</v>
      </c>
      <c r="Y765" s="112"/>
      <c r="Z765" s="31"/>
      <c r="AA765" s="32" t="s">
        <v>1841</v>
      </c>
      <c r="AB765" s="17">
        <v>1.0</v>
      </c>
      <c r="AC765" s="33"/>
    </row>
    <row r="766">
      <c r="A766" s="116" t="s">
        <v>1842</v>
      </c>
      <c r="B766" s="44">
        <v>2009.0</v>
      </c>
      <c r="C766" s="44" t="s">
        <v>41</v>
      </c>
      <c r="D766" s="104">
        <v>88.0</v>
      </c>
      <c r="E766" s="104">
        <v>69.0</v>
      </c>
      <c r="F766" s="118" t="str">
        <f t="shared" si="100"/>
        <v>78.5</v>
      </c>
      <c r="G766" s="105">
        <v>87.0</v>
      </c>
      <c r="H766" s="105">
        <v>78.0</v>
      </c>
      <c r="I766" s="120" t="str">
        <f t="shared" si="101"/>
        <v>9</v>
      </c>
      <c r="J766" s="120" t="str">
        <f t="shared" si="102"/>
        <v>82.5</v>
      </c>
      <c r="K766" s="120" t="str">
        <f t="shared" si="103"/>
        <v>-4</v>
      </c>
      <c r="L766" s="104" t="s">
        <v>1843</v>
      </c>
      <c r="M766" s="120" t="str">
        <f t="shared" si="127"/>
        <v>38000000</v>
      </c>
      <c r="N766" s="135">
        <v>38.0</v>
      </c>
      <c r="O766" s="120" t="str">
        <f t="shared" si="109"/>
        <v>120500000</v>
      </c>
      <c r="P766" s="135">
        <v>120.5</v>
      </c>
      <c r="Q766" s="119">
        <v>200.91</v>
      </c>
      <c r="R766" s="28" t="str">
        <f t="shared" si="128"/>
        <v>200910000</v>
      </c>
      <c r="S766" s="136" t="str">
        <f t="shared" si="133"/>
        <v>321,410,000</v>
      </c>
      <c r="T766" s="105">
        <v>321.41</v>
      </c>
      <c r="U766" s="27" t="str">
        <f t="shared" si="5"/>
        <v>62.51%</v>
      </c>
      <c r="V766" s="105">
        <v>70.0</v>
      </c>
      <c r="W766" s="126" t="str">
        <f t="shared" si="113"/>
        <v>459.16%</v>
      </c>
      <c r="X766" s="30" t="str">
        <f t="shared" si="7"/>
        <v>54.29%</v>
      </c>
      <c r="Y766" s="25"/>
      <c r="Z766" s="127"/>
      <c r="AA766" s="32" t="s">
        <v>1844</v>
      </c>
      <c r="AB766" s="17">
        <v>1.0</v>
      </c>
      <c r="AC766" s="33"/>
    </row>
    <row r="767">
      <c r="A767" s="116" t="s">
        <v>1845</v>
      </c>
      <c r="B767" s="44">
        <v>2009.0</v>
      </c>
      <c r="C767" s="44" t="s">
        <v>41</v>
      </c>
      <c r="D767" s="104">
        <v>22.0</v>
      </c>
      <c r="E767" s="104">
        <v>39.0</v>
      </c>
      <c r="F767" s="118" t="str">
        <f t="shared" si="100"/>
        <v>30.5</v>
      </c>
      <c r="G767" s="105">
        <v>45.0</v>
      </c>
      <c r="H767" s="105">
        <v>51.0</v>
      </c>
      <c r="I767" s="120" t="str">
        <f t="shared" si="101"/>
        <v>-6</v>
      </c>
      <c r="J767" s="120" t="str">
        <f t="shared" si="102"/>
        <v>48</v>
      </c>
      <c r="K767" s="120" t="str">
        <f t="shared" si="103"/>
        <v>-17.5</v>
      </c>
      <c r="L767" s="104" t="s">
        <v>957</v>
      </c>
      <c r="M767" s="120" t="str">
        <f t="shared" si="127"/>
        <v>12300000</v>
      </c>
      <c r="N767" s="135">
        <v>12.3</v>
      </c>
      <c r="O767" s="120" t="str">
        <f t="shared" si="109"/>
        <v>42190000</v>
      </c>
      <c r="P767" s="135">
        <v>42.19</v>
      </c>
      <c r="Q767" s="119">
        <v>63.45</v>
      </c>
      <c r="R767" s="28" t="str">
        <f t="shared" si="128"/>
        <v>63450000</v>
      </c>
      <c r="S767" s="136" t="str">
        <f t="shared" si="133"/>
        <v>105,640,000</v>
      </c>
      <c r="T767" s="105">
        <v>105.64</v>
      </c>
      <c r="U767" s="27" t="str">
        <f t="shared" si="5"/>
        <v>60.06%</v>
      </c>
      <c r="V767" s="105">
        <v>70.0</v>
      </c>
      <c r="W767" s="126" t="str">
        <f t="shared" si="113"/>
        <v>150.91%</v>
      </c>
      <c r="X767" s="30" t="str">
        <f t="shared" si="7"/>
        <v>17.57%</v>
      </c>
      <c r="Y767" s="112"/>
      <c r="Z767" s="31"/>
      <c r="AA767" s="32" t="s">
        <v>1846</v>
      </c>
      <c r="AB767" s="17">
        <v>1.0</v>
      </c>
      <c r="AC767" s="33"/>
    </row>
    <row r="768">
      <c r="A768" s="116" t="s">
        <v>1847</v>
      </c>
      <c r="B768" s="44">
        <v>2009.0</v>
      </c>
      <c r="C768" s="44" t="s">
        <v>29</v>
      </c>
      <c r="D768" s="104">
        <v>49.0</v>
      </c>
      <c r="E768" s="104">
        <v>53.0</v>
      </c>
      <c r="F768" s="118" t="str">
        <f t="shared" si="100"/>
        <v>51</v>
      </c>
      <c r="G768" s="105">
        <v>53.0</v>
      </c>
      <c r="H768" s="105">
        <v>62.0</v>
      </c>
      <c r="I768" s="120" t="str">
        <f t="shared" si="101"/>
        <v>-9</v>
      </c>
      <c r="J768" s="120" t="str">
        <f t="shared" si="102"/>
        <v>57.5</v>
      </c>
      <c r="K768" s="120" t="str">
        <f t="shared" si="103"/>
        <v>-6.5</v>
      </c>
      <c r="L768" s="104" t="s">
        <v>1848</v>
      </c>
      <c r="M768" s="120" t="str">
        <f t="shared" si="127"/>
        <v>6700000</v>
      </c>
      <c r="N768" s="135">
        <v>6.7</v>
      </c>
      <c r="O768" s="120" t="str">
        <f t="shared" si="109"/>
        <v>19550000</v>
      </c>
      <c r="P768" s="135">
        <v>19.55</v>
      </c>
      <c r="Q768" s="119">
        <v>20.34</v>
      </c>
      <c r="R768" s="28" t="str">
        <f t="shared" si="128"/>
        <v>20340000</v>
      </c>
      <c r="S768" s="136" t="str">
        <f t="shared" si="133"/>
        <v>39,890,000</v>
      </c>
      <c r="T768" s="105">
        <v>39.89</v>
      </c>
      <c r="U768" s="27" t="str">
        <f t="shared" si="5"/>
        <v>50.99%</v>
      </c>
      <c r="V768" s="105">
        <v>65.0</v>
      </c>
      <c r="W768" s="126" t="str">
        <f t="shared" si="113"/>
        <v>61.37%</v>
      </c>
      <c r="X768" s="30" t="str">
        <f t="shared" si="7"/>
        <v>10.31%</v>
      </c>
      <c r="Y768" s="112"/>
      <c r="Z768" s="31"/>
      <c r="AA768" s="32" t="s">
        <v>1849</v>
      </c>
      <c r="AB768" s="17">
        <v>1.0</v>
      </c>
      <c r="AC768" s="33"/>
    </row>
    <row r="769">
      <c r="A769" s="116" t="s">
        <v>1850</v>
      </c>
      <c r="B769" s="44">
        <v>2009.0</v>
      </c>
      <c r="C769" s="44" t="s">
        <v>29</v>
      </c>
      <c r="D769" s="104">
        <v>32.0</v>
      </c>
      <c r="E769" s="104">
        <v>42.0</v>
      </c>
      <c r="F769" s="118" t="str">
        <f t="shared" si="100"/>
        <v>37</v>
      </c>
      <c r="G769" s="105">
        <v>57.0</v>
      </c>
      <c r="H769" s="105">
        <v>62.0</v>
      </c>
      <c r="I769" s="120" t="str">
        <f t="shared" si="101"/>
        <v>-5</v>
      </c>
      <c r="J769" s="120" t="str">
        <f t="shared" si="102"/>
        <v>59.5</v>
      </c>
      <c r="K769" s="120" t="str">
        <f t="shared" si="103"/>
        <v>-22.5</v>
      </c>
      <c r="L769" s="104" t="s">
        <v>1851</v>
      </c>
      <c r="M769" s="120" t="str">
        <f t="shared" si="127"/>
        <v>17000000</v>
      </c>
      <c r="N769" s="135">
        <v>17.0</v>
      </c>
      <c r="O769" s="120" t="str">
        <f t="shared" si="109"/>
        <v>44000000</v>
      </c>
      <c r="P769" s="135">
        <v>44.0</v>
      </c>
      <c r="Q769" s="119">
        <v>49.51</v>
      </c>
      <c r="R769" s="28" t="str">
        <f t="shared" si="128"/>
        <v>49510000</v>
      </c>
      <c r="S769" s="136" t="str">
        <f t="shared" si="133"/>
        <v>93,510,000</v>
      </c>
      <c r="T769" s="105">
        <v>93.51</v>
      </c>
      <c r="U769" s="27" t="str">
        <f t="shared" si="5"/>
        <v>52.95%</v>
      </c>
      <c r="V769" s="105">
        <v>65.0</v>
      </c>
      <c r="W769" s="126" t="str">
        <f t="shared" si="113"/>
        <v>143.86%</v>
      </c>
      <c r="X769" s="30" t="str">
        <f t="shared" si="7"/>
        <v>26.15%</v>
      </c>
      <c r="Y769" s="112"/>
      <c r="Z769" s="31"/>
      <c r="AA769" s="32" t="s">
        <v>1852</v>
      </c>
      <c r="AB769" s="17">
        <v>1.0</v>
      </c>
      <c r="AC769" s="33"/>
    </row>
    <row r="770">
      <c r="A770" s="116" t="s">
        <v>1853</v>
      </c>
      <c r="B770" s="44">
        <v>2009.0</v>
      </c>
      <c r="C770" s="44" t="s">
        <v>29</v>
      </c>
      <c r="D770" s="104">
        <v>89.0</v>
      </c>
      <c r="E770" s="104">
        <v>80.0</v>
      </c>
      <c r="F770" s="118" t="str">
        <f t="shared" si="100"/>
        <v>84.5</v>
      </c>
      <c r="G770" s="105">
        <v>77.0</v>
      </c>
      <c r="H770" s="105">
        <v>80.0</v>
      </c>
      <c r="I770" s="120" t="str">
        <f t="shared" si="101"/>
        <v>-3</v>
      </c>
      <c r="J770" s="120" t="str">
        <f t="shared" si="102"/>
        <v>78.5</v>
      </c>
      <c r="K770" s="120" t="str">
        <f t="shared" si="103"/>
        <v>6</v>
      </c>
      <c r="L770" s="104" t="s">
        <v>1854</v>
      </c>
      <c r="M770" s="120" t="str">
        <f t="shared" si="127"/>
        <v>16800000</v>
      </c>
      <c r="N770" s="135">
        <v>16.8</v>
      </c>
      <c r="O770" s="120" t="str">
        <f t="shared" si="109"/>
        <v>75280000</v>
      </c>
      <c r="P770" s="135">
        <v>75.28</v>
      </c>
      <c r="Q770" s="119">
        <v>49.3</v>
      </c>
      <c r="R770" s="28" t="str">
        <f t="shared" si="128"/>
        <v>49300000</v>
      </c>
      <c r="S770" s="136" t="str">
        <f t="shared" si="133"/>
        <v>124,580,000</v>
      </c>
      <c r="T770" s="105">
        <v>124.58</v>
      </c>
      <c r="U770" s="27" t="str">
        <f t="shared" si="5"/>
        <v>39.57%</v>
      </c>
      <c r="V770" s="105">
        <v>60.0</v>
      </c>
      <c r="W770" s="126" t="str">
        <f t="shared" si="113"/>
        <v>207.63%</v>
      </c>
      <c r="X770" s="30" t="str">
        <f t="shared" si="7"/>
        <v>28.00%</v>
      </c>
      <c r="Y770" s="112"/>
      <c r="Z770" s="31"/>
      <c r="AA770" s="32" t="s">
        <v>1855</v>
      </c>
      <c r="AB770" s="17">
        <v>1.0</v>
      </c>
      <c r="AC770" s="33"/>
    </row>
    <row r="771">
      <c r="A771" s="116" t="s">
        <v>1856</v>
      </c>
      <c r="B771" s="44">
        <v>2009.0</v>
      </c>
      <c r="C771" s="44" t="s">
        <v>29</v>
      </c>
      <c r="D771" s="104">
        <v>39.0</v>
      </c>
      <c r="E771" s="44">
        <v>50.0</v>
      </c>
      <c r="F771" s="118" t="str">
        <f t="shared" si="100"/>
        <v>44.5</v>
      </c>
      <c r="G771" s="105">
        <v>51.0</v>
      </c>
      <c r="H771" s="105">
        <v>59.0</v>
      </c>
      <c r="I771" s="120" t="str">
        <f t="shared" si="101"/>
        <v>-8</v>
      </c>
      <c r="J771" s="120" t="str">
        <f t="shared" si="102"/>
        <v>55</v>
      </c>
      <c r="K771" s="120" t="str">
        <f t="shared" si="103"/>
        <v>-10.5</v>
      </c>
      <c r="L771" s="104" t="s">
        <v>1485</v>
      </c>
      <c r="M771" s="120" t="str">
        <f t="shared" si="127"/>
        <v>7600000</v>
      </c>
      <c r="N771" s="135">
        <v>7.6</v>
      </c>
      <c r="O771" s="120" t="str">
        <f t="shared" si="109"/>
        <v>17300000</v>
      </c>
      <c r="P771" s="135">
        <v>17.3</v>
      </c>
      <c r="Q771" s="119">
        <v>45.14</v>
      </c>
      <c r="R771" s="28" t="str">
        <f t="shared" si="128"/>
        <v>45140000</v>
      </c>
      <c r="S771" s="136" t="str">
        <f t="shared" si="133"/>
        <v>62,440,000</v>
      </c>
      <c r="T771" s="105">
        <v>62.44</v>
      </c>
      <c r="U771" s="27" t="str">
        <f t="shared" si="5"/>
        <v>72.29%</v>
      </c>
      <c r="V771" s="105">
        <v>60.0</v>
      </c>
      <c r="W771" s="126" t="str">
        <f t="shared" si="113"/>
        <v>104.07%</v>
      </c>
      <c r="X771" s="30" t="str">
        <f t="shared" si="7"/>
        <v>12.67%</v>
      </c>
      <c r="Y771" s="112"/>
      <c r="Z771" s="31"/>
      <c r="AA771" s="32" t="s">
        <v>1857</v>
      </c>
      <c r="AB771" s="17">
        <v>1.0</v>
      </c>
      <c r="AC771" s="33"/>
    </row>
    <row r="772">
      <c r="A772" s="116" t="s">
        <v>1858</v>
      </c>
      <c r="B772" s="44">
        <v>2009.0</v>
      </c>
      <c r="C772" s="44" t="s">
        <v>29</v>
      </c>
      <c r="D772" s="104">
        <v>75.0</v>
      </c>
      <c r="E772" s="104">
        <v>74.0</v>
      </c>
      <c r="F772" s="118" t="str">
        <f t="shared" si="100"/>
        <v>74.5</v>
      </c>
      <c r="G772" s="105">
        <v>74.0</v>
      </c>
      <c r="H772" s="105">
        <v>72.0</v>
      </c>
      <c r="I772" s="120" t="str">
        <f t="shared" si="101"/>
        <v>2</v>
      </c>
      <c r="J772" s="120" t="str">
        <f t="shared" si="102"/>
        <v>73</v>
      </c>
      <c r="K772" s="120" t="str">
        <f t="shared" si="103"/>
        <v>1.5</v>
      </c>
      <c r="L772" s="104" t="s">
        <v>930</v>
      </c>
      <c r="M772" s="120" t="str">
        <f t="shared" si="127"/>
        <v>8600000</v>
      </c>
      <c r="N772" s="135">
        <v>8.6</v>
      </c>
      <c r="O772" s="120" t="str">
        <f t="shared" si="109"/>
        <v>37490000</v>
      </c>
      <c r="P772" s="135">
        <v>37.49</v>
      </c>
      <c r="Q772" s="119">
        <v>84.74</v>
      </c>
      <c r="R772" s="28" t="str">
        <f t="shared" si="128"/>
        <v>84740000</v>
      </c>
      <c r="S772" s="136" t="str">
        <f t="shared" si="133"/>
        <v>122,230,000</v>
      </c>
      <c r="T772" s="105">
        <v>122.23</v>
      </c>
      <c r="U772" s="27" t="str">
        <f t="shared" si="5"/>
        <v>69.33%</v>
      </c>
      <c r="V772" s="105">
        <v>60.0</v>
      </c>
      <c r="W772" s="126" t="str">
        <f t="shared" si="113"/>
        <v>203.72%</v>
      </c>
      <c r="X772" s="30" t="str">
        <f t="shared" si="7"/>
        <v>14.33%</v>
      </c>
      <c r="Y772" s="112"/>
      <c r="Z772" s="31"/>
      <c r="AA772" s="32" t="s">
        <v>1859</v>
      </c>
      <c r="AB772" s="17">
        <v>1.0</v>
      </c>
      <c r="AC772" s="33"/>
    </row>
    <row r="773">
      <c r="A773" s="116" t="s">
        <v>1860</v>
      </c>
      <c r="B773" s="44">
        <v>2009.0</v>
      </c>
      <c r="C773" s="44" t="s">
        <v>29</v>
      </c>
      <c r="D773" s="104">
        <v>84.0</v>
      </c>
      <c r="E773" s="104">
        <v>64.0</v>
      </c>
      <c r="F773" s="118" t="str">
        <f t="shared" si="100"/>
        <v>74</v>
      </c>
      <c r="G773" s="105">
        <v>71.0</v>
      </c>
      <c r="H773" s="105">
        <v>73.0</v>
      </c>
      <c r="I773" s="120" t="str">
        <f t="shared" si="101"/>
        <v>-2</v>
      </c>
      <c r="J773" s="120" t="str">
        <f t="shared" si="102"/>
        <v>72</v>
      </c>
      <c r="K773" s="120" t="str">
        <f t="shared" si="103"/>
        <v>2</v>
      </c>
      <c r="L773" s="104" t="s">
        <v>1861</v>
      </c>
      <c r="M773" s="120" t="str">
        <f t="shared" si="127"/>
        <v>14100000</v>
      </c>
      <c r="N773" s="135">
        <v>14.1</v>
      </c>
      <c r="O773" s="120" t="str">
        <f t="shared" si="109"/>
        <v>37020000</v>
      </c>
      <c r="P773" s="135">
        <v>37.02</v>
      </c>
      <c r="Q773" s="119">
        <v>50.79</v>
      </c>
      <c r="R773" s="28" t="str">
        <f t="shared" si="128"/>
        <v>50790000</v>
      </c>
      <c r="S773" s="136" t="str">
        <f t="shared" si="133"/>
        <v>88,300,000</v>
      </c>
      <c r="T773" s="105">
        <v>88.3</v>
      </c>
      <c r="U773" s="27" t="str">
        <f t="shared" si="5"/>
        <v>57.52%</v>
      </c>
      <c r="V773" s="105">
        <v>60.0</v>
      </c>
      <c r="W773" s="126" t="str">
        <f t="shared" si="113"/>
        <v>147.17%</v>
      </c>
      <c r="X773" s="30" t="str">
        <f t="shared" si="7"/>
        <v>23.50%</v>
      </c>
      <c r="Y773" s="112"/>
      <c r="Z773" s="31"/>
      <c r="AA773" s="32" t="s">
        <v>1862</v>
      </c>
      <c r="AB773" s="17">
        <v>1.0</v>
      </c>
      <c r="AC773" s="33"/>
    </row>
    <row r="774">
      <c r="A774" s="116" t="s">
        <v>1863</v>
      </c>
      <c r="B774" s="44">
        <v>2009.0</v>
      </c>
      <c r="C774" s="44" t="s">
        <v>126</v>
      </c>
      <c r="D774" s="104">
        <v>56.0</v>
      </c>
      <c r="E774" s="104">
        <v>61.0</v>
      </c>
      <c r="F774" s="118" t="str">
        <f t="shared" si="100"/>
        <v>58.5</v>
      </c>
      <c r="G774" s="105">
        <v>59.0</v>
      </c>
      <c r="H774" s="105">
        <v>69.0</v>
      </c>
      <c r="I774" s="120" t="str">
        <f t="shared" si="101"/>
        <v>-10</v>
      </c>
      <c r="J774" s="120" t="str">
        <f t="shared" si="102"/>
        <v>64</v>
      </c>
      <c r="K774" s="120" t="str">
        <f t="shared" si="103"/>
        <v>-5.5</v>
      </c>
      <c r="L774" s="104" t="s">
        <v>1749</v>
      </c>
      <c r="M774" s="120" t="str">
        <f t="shared" si="127"/>
        <v>9700000</v>
      </c>
      <c r="N774" s="135">
        <v>9.7</v>
      </c>
      <c r="O774" s="120" t="str">
        <f t="shared" si="109"/>
        <v>31700000</v>
      </c>
      <c r="P774" s="135">
        <v>31.7</v>
      </c>
      <c r="Q774" s="119">
        <v>6.61</v>
      </c>
      <c r="R774" s="28" t="str">
        <f t="shared" si="128"/>
        <v>6610000</v>
      </c>
      <c r="S774" s="136" t="str">
        <f t="shared" si="133"/>
        <v>38,310,000</v>
      </c>
      <c r="T774" s="105">
        <v>38.31</v>
      </c>
      <c r="U774" s="27" t="str">
        <f t="shared" si="5"/>
        <v>17.25%</v>
      </c>
      <c r="V774" s="105">
        <v>60.0</v>
      </c>
      <c r="W774" s="126" t="str">
        <f t="shared" si="113"/>
        <v>63.85%</v>
      </c>
      <c r="X774" s="30" t="str">
        <f t="shared" si="7"/>
        <v>16.17%</v>
      </c>
      <c r="Y774" s="112"/>
      <c r="Z774" s="31"/>
      <c r="AA774" s="32" t="s">
        <v>1864</v>
      </c>
      <c r="AB774" s="17">
        <v>1.0</v>
      </c>
      <c r="AC774" s="33"/>
    </row>
    <row r="775">
      <c r="A775" s="116" t="s">
        <v>1865</v>
      </c>
      <c r="B775" s="44">
        <v>2009.0</v>
      </c>
      <c r="C775" s="44" t="s">
        <v>41</v>
      </c>
      <c r="D775" s="104">
        <v>12.0</v>
      </c>
      <c r="E775" s="104">
        <v>23.0</v>
      </c>
      <c r="F775" s="118" t="str">
        <f t="shared" si="100"/>
        <v>17.5</v>
      </c>
      <c r="G775" s="105">
        <v>47.0</v>
      </c>
      <c r="H775" s="105">
        <v>45.0</v>
      </c>
      <c r="I775" s="120" t="str">
        <f t="shared" si="101"/>
        <v>2</v>
      </c>
      <c r="J775" s="120" t="str">
        <f t="shared" si="102"/>
        <v>46</v>
      </c>
      <c r="K775" s="120" t="str">
        <f t="shared" si="103"/>
        <v>-28.5</v>
      </c>
      <c r="L775" s="104" t="s">
        <v>117</v>
      </c>
      <c r="M775" s="120" t="str">
        <f t="shared" si="127"/>
        <v>34300000</v>
      </c>
      <c r="N775" s="135">
        <v>34.3</v>
      </c>
      <c r="O775" s="120" t="str">
        <f t="shared" si="109"/>
        <v>109200000</v>
      </c>
      <c r="P775" s="135">
        <v>109.2</v>
      </c>
      <c r="Q775" s="119">
        <v>62.63</v>
      </c>
      <c r="R775" s="28" t="str">
        <f t="shared" si="128"/>
        <v>62630000</v>
      </c>
      <c r="S775" s="136" t="str">
        <f t="shared" si="133"/>
        <v>171,830,000</v>
      </c>
      <c r="T775" s="105">
        <v>171.83</v>
      </c>
      <c r="U775" s="27" t="str">
        <f t="shared" si="5"/>
        <v>36.45%</v>
      </c>
      <c r="V775" s="105">
        <v>60.0</v>
      </c>
      <c r="W775" s="126" t="str">
        <f t="shared" si="113"/>
        <v>286.38%</v>
      </c>
      <c r="X775" s="30" t="str">
        <f t="shared" si="7"/>
        <v>57.17%</v>
      </c>
      <c r="Y775" s="112"/>
      <c r="Z775" s="31"/>
      <c r="AA775" s="32" t="s">
        <v>1866</v>
      </c>
      <c r="AB775" s="17">
        <v>1.0</v>
      </c>
      <c r="AC775" s="33"/>
    </row>
    <row r="776">
      <c r="A776" s="116" t="s">
        <v>1867</v>
      </c>
      <c r="B776" s="44">
        <v>2009.0</v>
      </c>
      <c r="C776" s="44" t="s">
        <v>41</v>
      </c>
      <c r="D776" s="104">
        <v>64.0</v>
      </c>
      <c r="E776" s="104">
        <v>69.0</v>
      </c>
      <c r="F776" s="118" t="str">
        <f t="shared" si="100"/>
        <v>66.5</v>
      </c>
      <c r="G776" s="105">
        <v>38.0</v>
      </c>
      <c r="H776" s="105">
        <v>50.0</v>
      </c>
      <c r="I776" s="120" t="str">
        <f t="shared" si="101"/>
        <v>-12</v>
      </c>
      <c r="J776" s="120" t="str">
        <f t="shared" si="102"/>
        <v>44</v>
      </c>
      <c r="K776" s="120" t="str">
        <f t="shared" si="103"/>
        <v>22.5</v>
      </c>
      <c r="L776" s="104" t="s">
        <v>1868</v>
      </c>
      <c r="M776" s="120" t="str">
        <f t="shared" si="127"/>
        <v>14000000</v>
      </c>
      <c r="N776" s="135">
        <v>14.0</v>
      </c>
      <c r="O776" s="120" t="str">
        <f t="shared" si="109"/>
        <v>40570000</v>
      </c>
      <c r="P776" s="135">
        <v>40.57</v>
      </c>
      <c r="Q776" s="119">
        <v>37.57</v>
      </c>
      <c r="R776" s="28" t="str">
        <f t="shared" si="128"/>
        <v>37570000</v>
      </c>
      <c r="S776" s="136" t="str">
        <f t="shared" si="133"/>
        <v>78,140,000</v>
      </c>
      <c r="T776" s="105">
        <v>78.14</v>
      </c>
      <c r="U776" s="27" t="str">
        <f t="shared" si="5"/>
        <v>48.08%</v>
      </c>
      <c r="V776" s="105">
        <v>60.0</v>
      </c>
      <c r="W776" s="126" t="str">
        <f t="shared" si="113"/>
        <v>130.23%</v>
      </c>
      <c r="X776" s="30" t="str">
        <f t="shared" si="7"/>
        <v>23.33%</v>
      </c>
      <c r="Y776" s="112"/>
      <c r="Z776" s="31"/>
      <c r="AA776" s="32" t="s">
        <v>1869</v>
      </c>
      <c r="AB776" s="17">
        <v>1.0</v>
      </c>
      <c r="AC776" s="33"/>
    </row>
    <row r="777">
      <c r="A777" s="116" t="s">
        <v>1870</v>
      </c>
      <c r="B777" s="44">
        <v>2009.0</v>
      </c>
      <c r="C777" s="44" t="s">
        <v>41</v>
      </c>
      <c r="D777" s="104">
        <v>14.0</v>
      </c>
      <c r="E777" s="104">
        <v>34.0</v>
      </c>
      <c r="F777" s="118" t="str">
        <f t="shared" si="100"/>
        <v>24</v>
      </c>
      <c r="G777" s="105">
        <v>31.0</v>
      </c>
      <c r="H777" s="105">
        <v>47.0</v>
      </c>
      <c r="I777" s="120" t="str">
        <f t="shared" si="101"/>
        <v>-16</v>
      </c>
      <c r="J777" s="120" t="str">
        <f t="shared" si="102"/>
        <v>39</v>
      </c>
      <c r="K777" s="120" t="str">
        <f t="shared" si="103"/>
        <v>-15</v>
      </c>
      <c r="L777" s="104" t="s">
        <v>1871</v>
      </c>
      <c r="M777" s="120" t="str">
        <f t="shared" si="127"/>
        <v>19600000</v>
      </c>
      <c r="N777" s="135">
        <v>19.6</v>
      </c>
      <c r="O777" s="120" t="str">
        <f t="shared" si="109"/>
        <v>43330000</v>
      </c>
      <c r="P777" s="135">
        <v>43.33</v>
      </c>
      <c r="Q777" s="119">
        <v>19.02</v>
      </c>
      <c r="R777" s="28" t="str">
        <f t="shared" si="128"/>
        <v>19020000</v>
      </c>
      <c r="S777" s="136" t="str">
        <f t="shared" si="133"/>
        <v>62,350,000</v>
      </c>
      <c r="T777" s="105">
        <v>62.35</v>
      </c>
      <c r="U777" s="27" t="str">
        <f t="shared" si="5"/>
        <v>30.51%</v>
      </c>
      <c r="V777" s="105">
        <v>60.0</v>
      </c>
      <c r="W777" s="126" t="str">
        <f t="shared" si="113"/>
        <v>103.92%</v>
      </c>
      <c r="X777" s="30" t="str">
        <f t="shared" si="7"/>
        <v>32.67%</v>
      </c>
      <c r="Y777" s="112"/>
      <c r="Z777" s="31"/>
      <c r="AA777" s="32" t="s">
        <v>1872</v>
      </c>
      <c r="AB777" s="17">
        <v>1.0</v>
      </c>
      <c r="AC777" s="33"/>
    </row>
    <row r="778">
      <c r="A778" s="116" t="s">
        <v>1873</v>
      </c>
      <c r="B778" s="44">
        <v>2009.0</v>
      </c>
      <c r="C778" s="44" t="s">
        <v>37</v>
      </c>
      <c r="D778" s="104">
        <v>12.0</v>
      </c>
      <c r="E778" s="104">
        <v>36.0</v>
      </c>
      <c r="F778" s="118" t="str">
        <f t="shared" si="100"/>
        <v>24</v>
      </c>
      <c r="G778" s="105">
        <v>47.0</v>
      </c>
      <c r="H778" s="105">
        <v>51.0</v>
      </c>
      <c r="I778" s="120" t="str">
        <f t="shared" si="101"/>
        <v>-4</v>
      </c>
      <c r="J778" s="120" t="str">
        <f t="shared" si="102"/>
        <v>49</v>
      </c>
      <c r="K778" s="120" t="str">
        <f t="shared" si="103"/>
        <v>-25</v>
      </c>
      <c r="L778" s="104" t="s">
        <v>1304</v>
      </c>
      <c r="M778" s="120" t="str">
        <f t="shared" si="127"/>
        <v>11600000</v>
      </c>
      <c r="N778" s="135">
        <v>11.6</v>
      </c>
      <c r="O778" s="120" t="str">
        <f t="shared" si="109"/>
        <v>35920000</v>
      </c>
      <c r="P778" s="135">
        <v>35.92</v>
      </c>
      <c r="Q778" s="119">
        <v>40.02</v>
      </c>
      <c r="R778" s="28" t="str">
        <f t="shared" si="128"/>
        <v>40020000</v>
      </c>
      <c r="S778" s="136" t="str">
        <f t="shared" si="133"/>
        <v>75,940,000</v>
      </c>
      <c r="T778" s="105">
        <v>75.94</v>
      </c>
      <c r="U778" s="27" t="str">
        <f t="shared" si="5"/>
        <v>52.70%</v>
      </c>
      <c r="V778" s="105">
        <v>59.0</v>
      </c>
      <c r="W778" s="126" t="str">
        <f t="shared" si="113"/>
        <v>128.71%</v>
      </c>
      <c r="X778" s="30" t="str">
        <f t="shared" si="7"/>
        <v>19.66%</v>
      </c>
      <c r="Y778" s="112"/>
      <c r="Z778" s="31"/>
      <c r="AA778" s="32" t="s">
        <v>1874</v>
      </c>
      <c r="AB778" s="17">
        <v>1.0</v>
      </c>
      <c r="AC778" s="33"/>
    </row>
    <row r="779">
      <c r="A779" s="116" t="s">
        <v>1875</v>
      </c>
      <c r="B779" s="44">
        <v>2009.0</v>
      </c>
      <c r="C779" s="44" t="s">
        <v>41</v>
      </c>
      <c r="D779" s="104">
        <v>12.0</v>
      </c>
      <c r="E779" s="104">
        <v>27.0</v>
      </c>
      <c r="F779" s="118" t="str">
        <f t="shared" si="100"/>
        <v>19.5</v>
      </c>
      <c r="G779" s="105">
        <v>31.0</v>
      </c>
      <c r="H779" s="105">
        <v>51.0</v>
      </c>
      <c r="I779" s="120" t="str">
        <f t="shared" si="101"/>
        <v>-20</v>
      </c>
      <c r="J779" s="120" t="str">
        <f t="shared" si="102"/>
        <v>41</v>
      </c>
      <c r="K779" s="120" t="str">
        <f t="shared" si="103"/>
        <v>-21.5</v>
      </c>
      <c r="L779" s="104" t="s">
        <v>493</v>
      </c>
      <c r="M779" s="120" t="str">
        <f t="shared" si="127"/>
        <v>6600000</v>
      </c>
      <c r="N779" s="135">
        <v>6.6</v>
      </c>
      <c r="O779" s="120" t="str">
        <f t="shared" si="109"/>
        <v>29580000</v>
      </c>
      <c r="P779" s="135">
        <v>29.58</v>
      </c>
      <c r="Q779" s="119">
        <v>55.7</v>
      </c>
      <c r="R779" s="28" t="str">
        <f t="shared" si="128"/>
        <v>55700000</v>
      </c>
      <c r="S779" s="136" t="str">
        <f t="shared" si="133"/>
        <v>85,280,000</v>
      </c>
      <c r="T779" s="105">
        <v>85.28</v>
      </c>
      <c r="U779" s="27" t="str">
        <f t="shared" si="5"/>
        <v>65.31%</v>
      </c>
      <c r="V779" s="105">
        <v>58.0</v>
      </c>
      <c r="W779" s="126" t="str">
        <f t="shared" si="113"/>
        <v>147.03%</v>
      </c>
      <c r="X779" s="30" t="str">
        <f t="shared" si="7"/>
        <v>11.38%</v>
      </c>
      <c r="Y779" s="112"/>
      <c r="Z779" s="31"/>
      <c r="AA779" s="32" t="s">
        <v>1876</v>
      </c>
      <c r="AB779" s="17">
        <v>1.0</v>
      </c>
      <c r="AC779" s="33"/>
    </row>
    <row r="780">
      <c r="A780" s="116" t="s">
        <v>1877</v>
      </c>
      <c r="B780" s="44">
        <v>2009.0</v>
      </c>
      <c r="C780" s="44" t="s">
        <v>41</v>
      </c>
      <c r="D780" s="104">
        <v>38.0</v>
      </c>
      <c r="E780" s="104">
        <v>54.0</v>
      </c>
      <c r="F780" s="118" t="str">
        <f t="shared" si="100"/>
        <v>46</v>
      </c>
      <c r="G780" s="105">
        <v>44.0</v>
      </c>
      <c r="H780" s="105">
        <v>57.0</v>
      </c>
      <c r="I780" s="120" t="str">
        <f t="shared" si="101"/>
        <v>-13</v>
      </c>
      <c r="J780" s="120" t="str">
        <f t="shared" si="102"/>
        <v>50.5</v>
      </c>
      <c r="K780" s="120" t="str">
        <f t="shared" si="103"/>
        <v>-4.5</v>
      </c>
      <c r="L780" s="104" t="s">
        <v>513</v>
      </c>
      <c r="M780" s="120" t="str">
        <f t="shared" si="127"/>
        <v>5500000</v>
      </c>
      <c r="N780" s="135">
        <v>5.5</v>
      </c>
      <c r="O780" s="120" t="str">
        <f t="shared" si="109"/>
        <v>16120000</v>
      </c>
      <c r="P780" s="135">
        <v>16.12</v>
      </c>
      <c r="Q780" s="119">
        <v>6.86</v>
      </c>
      <c r="R780" s="28" t="str">
        <f t="shared" si="128"/>
        <v>6860000</v>
      </c>
      <c r="S780" s="136" t="str">
        <f t="shared" si="133"/>
        <v>22,990,000</v>
      </c>
      <c r="T780" s="105">
        <v>22.99</v>
      </c>
      <c r="U780" s="27" t="str">
        <f t="shared" si="5"/>
        <v>29.84%</v>
      </c>
      <c r="V780" s="105">
        <v>55.0</v>
      </c>
      <c r="W780" s="126" t="str">
        <f t="shared" si="113"/>
        <v>41.80%</v>
      </c>
      <c r="X780" s="30" t="str">
        <f t="shared" si="7"/>
        <v>10.00%</v>
      </c>
      <c r="Y780" s="112"/>
      <c r="Z780" s="31"/>
      <c r="AA780" s="32" t="s">
        <v>1878</v>
      </c>
      <c r="AB780" s="17">
        <v>1.0</v>
      </c>
      <c r="AC780" s="33"/>
    </row>
    <row r="781">
      <c r="A781" s="116" t="s">
        <v>1879</v>
      </c>
      <c r="B781" s="44">
        <v>2009.0</v>
      </c>
      <c r="C781" s="44" t="s">
        <v>41</v>
      </c>
      <c r="D781" s="104">
        <v>25.0</v>
      </c>
      <c r="E781" s="104">
        <v>34.0</v>
      </c>
      <c r="F781" s="118" t="str">
        <f t="shared" si="100"/>
        <v>29.5</v>
      </c>
      <c r="G781" s="105">
        <v>77.0</v>
      </c>
      <c r="H781" s="105">
        <v>66.0</v>
      </c>
      <c r="I781" s="120" t="str">
        <f t="shared" si="101"/>
        <v>11</v>
      </c>
      <c r="J781" s="120" t="str">
        <f t="shared" si="102"/>
        <v>71.5</v>
      </c>
      <c r="K781" s="120" t="str">
        <f t="shared" si="103"/>
        <v>-42</v>
      </c>
      <c r="L781" s="104" t="s">
        <v>1049</v>
      </c>
      <c r="M781" s="120" t="str">
        <f t="shared" si="127"/>
        <v>21000000</v>
      </c>
      <c r="N781" s="135">
        <v>21.0</v>
      </c>
      <c r="O781" s="120" t="str">
        <f t="shared" si="109"/>
        <v>73400000</v>
      </c>
      <c r="P781" s="135">
        <v>73.4</v>
      </c>
      <c r="Q781" s="119">
        <v>53.08</v>
      </c>
      <c r="R781" s="28" t="str">
        <f t="shared" si="128"/>
        <v>53080000</v>
      </c>
      <c r="S781" s="136" t="str">
        <f t="shared" si="133"/>
        <v>126,480,000</v>
      </c>
      <c r="T781" s="105">
        <v>126.48</v>
      </c>
      <c r="U781" s="27" t="str">
        <f t="shared" si="5"/>
        <v>41.97%</v>
      </c>
      <c r="V781" s="105">
        <v>53.0</v>
      </c>
      <c r="W781" s="126" t="str">
        <f t="shared" si="113"/>
        <v>238.64%</v>
      </c>
      <c r="X781" s="30" t="str">
        <f t="shared" si="7"/>
        <v>39.62%</v>
      </c>
      <c r="Y781" s="112"/>
      <c r="Z781" s="31"/>
      <c r="AA781" s="32" t="s">
        <v>1880</v>
      </c>
      <c r="AB781" s="17">
        <v>1.0</v>
      </c>
      <c r="AC781" s="33"/>
    </row>
    <row r="782">
      <c r="A782" s="116" t="s">
        <v>1881</v>
      </c>
      <c r="B782" s="44">
        <v>2009.0</v>
      </c>
      <c r="C782" s="44" t="s">
        <v>29</v>
      </c>
      <c r="D782" s="104">
        <v>27.0</v>
      </c>
      <c r="E782" s="104">
        <v>34.0</v>
      </c>
      <c r="F782" s="118" t="str">
        <f t="shared" si="100"/>
        <v>30.5</v>
      </c>
      <c r="G782" s="105">
        <v>47.0</v>
      </c>
      <c r="H782" s="105">
        <v>49.0</v>
      </c>
      <c r="I782" s="120" t="str">
        <f t="shared" si="101"/>
        <v>-2</v>
      </c>
      <c r="J782" s="120" t="str">
        <f t="shared" si="102"/>
        <v>48</v>
      </c>
      <c r="K782" s="120" t="str">
        <f t="shared" si="103"/>
        <v>-17.5</v>
      </c>
      <c r="L782" s="104" t="s">
        <v>1168</v>
      </c>
      <c r="M782" s="120" t="str">
        <f t="shared" si="127"/>
        <v>15400000</v>
      </c>
      <c r="N782" s="135">
        <v>15.4</v>
      </c>
      <c r="O782" s="120" t="str">
        <f t="shared" si="109"/>
        <v>55250000</v>
      </c>
      <c r="P782" s="135">
        <v>55.25</v>
      </c>
      <c r="Q782" s="119">
        <v>46.97</v>
      </c>
      <c r="R782" s="28" t="str">
        <f t="shared" si="128"/>
        <v>46970000</v>
      </c>
      <c r="S782" s="136" t="str">
        <f t="shared" si="133"/>
        <v>102,220,000</v>
      </c>
      <c r="T782" s="105">
        <v>102.22</v>
      </c>
      <c r="U782" s="27" t="str">
        <f t="shared" si="5"/>
        <v>45.95%</v>
      </c>
      <c r="V782" s="105">
        <v>50.0</v>
      </c>
      <c r="W782" s="126" t="str">
        <f t="shared" si="113"/>
        <v>204.44%</v>
      </c>
      <c r="X782" s="30" t="str">
        <f t="shared" si="7"/>
        <v>30.80%</v>
      </c>
      <c r="Y782" s="112"/>
      <c r="Z782" s="31"/>
      <c r="AA782" s="32" t="s">
        <v>1882</v>
      </c>
      <c r="AB782" s="17">
        <v>1.0</v>
      </c>
      <c r="AC782" s="33"/>
    </row>
    <row r="783">
      <c r="A783" s="116" t="s">
        <v>1883</v>
      </c>
      <c r="B783" s="44">
        <v>2009.0</v>
      </c>
      <c r="C783" s="44" t="s">
        <v>29</v>
      </c>
      <c r="D783" s="104">
        <v>42.0</v>
      </c>
      <c r="E783" s="104">
        <v>52.0</v>
      </c>
      <c r="F783" s="118" t="str">
        <f t="shared" si="100"/>
        <v>47</v>
      </c>
      <c r="G783" s="105">
        <v>50.0</v>
      </c>
      <c r="H783" s="105">
        <v>68.0</v>
      </c>
      <c r="I783" s="120" t="str">
        <f t="shared" si="101"/>
        <v>-18</v>
      </c>
      <c r="J783" s="120" t="str">
        <f t="shared" si="102"/>
        <v>59</v>
      </c>
      <c r="K783" s="120" t="str">
        <f t="shared" si="103"/>
        <v>-12</v>
      </c>
      <c r="L783" s="104" t="s">
        <v>1884</v>
      </c>
      <c r="M783" s="120" t="str">
        <f t="shared" si="127"/>
        <v>24400000</v>
      </c>
      <c r="N783" s="135">
        <v>24.4</v>
      </c>
      <c r="O783" s="120" t="str">
        <f t="shared" si="109"/>
        <v>67170000</v>
      </c>
      <c r="P783" s="135">
        <v>67.17</v>
      </c>
      <c r="Q783" s="119">
        <v>39.21</v>
      </c>
      <c r="R783" s="28" t="str">
        <f t="shared" si="128"/>
        <v>39210000</v>
      </c>
      <c r="S783" s="136" t="str">
        <f t="shared" si="133"/>
        <v>106,380,000</v>
      </c>
      <c r="T783" s="105">
        <v>106.38</v>
      </c>
      <c r="U783" s="27" t="str">
        <f t="shared" si="5"/>
        <v>36.86%</v>
      </c>
      <c r="V783" s="105">
        <v>50.0</v>
      </c>
      <c r="W783" s="126" t="str">
        <f t="shared" si="113"/>
        <v>212.76%</v>
      </c>
      <c r="X783" s="30" t="str">
        <f t="shared" si="7"/>
        <v>48.80%</v>
      </c>
      <c r="Y783" s="112"/>
      <c r="Z783" s="31"/>
      <c r="AA783" s="32" t="s">
        <v>1885</v>
      </c>
      <c r="AB783" s="17">
        <v>1.0</v>
      </c>
      <c r="AC783" s="33"/>
    </row>
    <row r="784">
      <c r="A784" s="116" t="s">
        <v>1886</v>
      </c>
      <c r="B784" s="44">
        <v>2009.0</v>
      </c>
      <c r="C784" s="44" t="s">
        <v>29</v>
      </c>
      <c r="D784" s="104">
        <v>16.0</v>
      </c>
      <c r="E784" s="104">
        <v>17.0</v>
      </c>
      <c r="F784" s="118" t="str">
        <f t="shared" si="100"/>
        <v>16.5</v>
      </c>
      <c r="G784" s="105">
        <v>28.0</v>
      </c>
      <c r="H784" s="105">
        <v>32.0</v>
      </c>
      <c r="I784" s="120" t="str">
        <f t="shared" si="101"/>
        <v>-4</v>
      </c>
      <c r="J784" s="120" t="str">
        <f t="shared" si="102"/>
        <v>30</v>
      </c>
      <c r="K784" s="120" t="str">
        <f t="shared" si="103"/>
        <v>-13.5</v>
      </c>
      <c r="L784" s="44" t="s">
        <v>1041</v>
      </c>
      <c r="M784" s="120" t="str">
        <f t="shared" si="127"/>
        <v>4700000</v>
      </c>
      <c r="N784" s="135">
        <v>4.7</v>
      </c>
      <c r="O784" s="120" t="str">
        <f t="shared" si="109"/>
        <v>8740000</v>
      </c>
      <c r="P784" s="135">
        <v>8.74</v>
      </c>
      <c r="Q784" s="119">
        <v>4.02</v>
      </c>
      <c r="R784" s="28" t="str">
        <f t="shared" si="128"/>
        <v>4020000</v>
      </c>
      <c r="S784" s="136" t="str">
        <f t="shared" si="133"/>
        <v>12,340,000</v>
      </c>
      <c r="T784" s="105">
        <v>12.34</v>
      </c>
      <c r="U784" s="27" t="str">
        <f t="shared" si="5"/>
        <v>32.58%</v>
      </c>
      <c r="V784" s="105">
        <v>50.0</v>
      </c>
      <c r="W784" s="126" t="str">
        <f t="shared" si="113"/>
        <v>24.68%</v>
      </c>
      <c r="X784" s="30" t="str">
        <f t="shared" si="7"/>
        <v>9.40%</v>
      </c>
      <c r="Y784" s="112"/>
      <c r="Z784" s="31"/>
      <c r="AA784" s="32" t="s">
        <v>1887</v>
      </c>
      <c r="AB784" s="17">
        <v>1.0</v>
      </c>
      <c r="AC784" s="33"/>
    </row>
    <row r="785">
      <c r="A785" s="116" t="s">
        <v>1888</v>
      </c>
      <c r="B785" s="44">
        <v>2009.0</v>
      </c>
      <c r="C785" s="44" t="s">
        <v>41</v>
      </c>
      <c r="D785" s="104">
        <v>33.0</v>
      </c>
      <c r="E785" s="104">
        <v>41.0</v>
      </c>
      <c r="F785" s="118" t="str">
        <f t="shared" si="100"/>
        <v>37</v>
      </c>
      <c r="G785" s="105">
        <v>50.0</v>
      </c>
      <c r="H785" s="105">
        <v>61.0</v>
      </c>
      <c r="I785" s="120" t="str">
        <f t="shared" si="101"/>
        <v>-11</v>
      </c>
      <c r="J785" s="120" t="str">
        <f t="shared" si="102"/>
        <v>55.5</v>
      </c>
      <c r="K785" s="120" t="str">
        <f t="shared" si="103"/>
        <v>-18.5</v>
      </c>
      <c r="L785" s="44" t="s">
        <v>1889</v>
      </c>
      <c r="M785" s="120" t="str">
        <f t="shared" si="127"/>
        <v>24600000</v>
      </c>
      <c r="N785" s="135">
        <v>24.6</v>
      </c>
      <c r="O785" s="120" t="str">
        <f t="shared" si="109"/>
        <v>79950000</v>
      </c>
      <c r="P785" s="135">
        <v>79.95</v>
      </c>
      <c r="Q785" s="119">
        <v>103.63</v>
      </c>
      <c r="R785" s="28" t="str">
        <f t="shared" si="128"/>
        <v>103630000</v>
      </c>
      <c r="S785" s="136" t="str">
        <f t="shared" si="133"/>
        <v>183,580,000</v>
      </c>
      <c r="T785" s="105">
        <v>183.58</v>
      </c>
      <c r="U785" s="27" t="str">
        <f t="shared" si="5"/>
        <v>56.45%</v>
      </c>
      <c r="V785" s="105">
        <v>50.0</v>
      </c>
      <c r="W785" s="126" t="str">
        <f t="shared" si="113"/>
        <v>367.16%</v>
      </c>
      <c r="X785" s="30" t="str">
        <f t="shared" si="7"/>
        <v>49.20%</v>
      </c>
      <c r="Y785" s="112"/>
      <c r="Z785" s="31"/>
      <c r="AA785" s="32" t="s">
        <v>1890</v>
      </c>
      <c r="AB785" s="17">
        <v>1.0</v>
      </c>
      <c r="AC785" s="33"/>
    </row>
    <row r="786">
      <c r="A786" s="116" t="s">
        <v>1891</v>
      </c>
      <c r="B786" s="44">
        <v>2009.0</v>
      </c>
      <c r="C786" s="44" t="s">
        <v>41</v>
      </c>
      <c r="D786" s="104">
        <v>25.0</v>
      </c>
      <c r="E786" s="104">
        <v>34.0</v>
      </c>
      <c r="F786" s="118" t="str">
        <f t="shared" si="100"/>
        <v>29.5</v>
      </c>
      <c r="G786" s="105">
        <v>57.0</v>
      </c>
      <c r="H786" s="105">
        <v>66.0</v>
      </c>
      <c r="I786" s="120" t="str">
        <f t="shared" si="101"/>
        <v>-9</v>
      </c>
      <c r="J786" s="120" t="str">
        <f t="shared" si="102"/>
        <v>61.5</v>
      </c>
      <c r="K786" s="120" t="str">
        <f t="shared" si="103"/>
        <v>-32</v>
      </c>
      <c r="L786" s="104" t="s">
        <v>939</v>
      </c>
      <c r="M786" s="120" t="str">
        <f t="shared" si="127"/>
        <v>13300000</v>
      </c>
      <c r="N786" s="135">
        <v>13.3</v>
      </c>
      <c r="O786" s="120" t="str">
        <f t="shared" si="109"/>
        <v>38120000</v>
      </c>
      <c r="P786" s="135">
        <v>38.12</v>
      </c>
      <c r="Q786" s="119">
        <v>23.47</v>
      </c>
      <c r="R786" s="28" t="str">
        <f t="shared" si="128"/>
        <v>23470000</v>
      </c>
      <c r="S786" s="136" t="str">
        <f t="shared" si="133"/>
        <v>61,590,000</v>
      </c>
      <c r="T786" s="105">
        <v>61.59</v>
      </c>
      <c r="U786" s="27" t="str">
        <f t="shared" si="5"/>
        <v>38.11%</v>
      </c>
      <c r="V786" s="105">
        <v>50.0</v>
      </c>
      <c r="W786" s="126" t="str">
        <f t="shared" si="113"/>
        <v>123.18%</v>
      </c>
      <c r="X786" s="30" t="str">
        <f t="shared" si="7"/>
        <v>26.60%</v>
      </c>
      <c r="Y786" s="112"/>
      <c r="Z786" s="31"/>
      <c r="AA786" s="32" t="s">
        <v>1892</v>
      </c>
      <c r="AB786" s="17">
        <v>1.0</v>
      </c>
      <c r="AC786" s="33"/>
    </row>
    <row r="787">
      <c r="A787" s="116" t="s">
        <v>1893</v>
      </c>
      <c r="B787" s="44">
        <v>2009.0</v>
      </c>
      <c r="C787" s="44" t="s">
        <v>41</v>
      </c>
      <c r="D787" s="104">
        <v>60.0</v>
      </c>
      <c r="E787" s="104">
        <v>58.0</v>
      </c>
      <c r="F787" s="118" t="str">
        <f t="shared" si="100"/>
        <v>59</v>
      </c>
      <c r="G787" s="105">
        <v>72.0</v>
      </c>
      <c r="H787" s="105">
        <v>63.0</v>
      </c>
      <c r="I787" s="120" t="str">
        <f t="shared" si="101"/>
        <v>9</v>
      </c>
      <c r="J787" s="120" t="str">
        <f t="shared" si="102"/>
        <v>67.5</v>
      </c>
      <c r="K787" s="120" t="str">
        <f t="shared" si="103"/>
        <v>-8.5</v>
      </c>
      <c r="L787" s="104" t="s">
        <v>1894</v>
      </c>
      <c r="M787" s="120" t="str">
        <f t="shared" si="127"/>
        <v>2900000</v>
      </c>
      <c r="N787" s="135">
        <v>2.9</v>
      </c>
      <c r="O787" s="120" t="str">
        <f t="shared" si="109"/>
        <v>8010000</v>
      </c>
      <c r="P787" s="135">
        <v>8.01</v>
      </c>
      <c r="Q787" s="119">
        <v>28.33</v>
      </c>
      <c r="R787" s="28" t="str">
        <f t="shared" si="128"/>
        <v>28330000</v>
      </c>
      <c r="S787" s="136" t="str">
        <f t="shared" si="133"/>
        <v>36,340,000</v>
      </c>
      <c r="T787" s="105">
        <v>36.34</v>
      </c>
      <c r="U787" s="27" t="str">
        <f t="shared" si="5"/>
        <v>77.96%</v>
      </c>
      <c r="V787" s="105">
        <v>50.0</v>
      </c>
      <c r="W787" s="126" t="str">
        <f t="shared" si="113"/>
        <v>72.68%</v>
      </c>
      <c r="X787" s="30" t="str">
        <f t="shared" si="7"/>
        <v>5.80%</v>
      </c>
      <c r="Y787" s="112"/>
      <c r="Z787" s="31"/>
      <c r="AA787" s="32" t="s">
        <v>1895</v>
      </c>
      <c r="AB787" s="17">
        <v>1.0</v>
      </c>
      <c r="AC787" s="33"/>
    </row>
    <row r="788">
      <c r="A788" s="116" t="s">
        <v>1896</v>
      </c>
      <c r="B788" s="44">
        <v>2009.0</v>
      </c>
      <c r="C788" s="44" t="s">
        <v>41</v>
      </c>
      <c r="D788" s="104">
        <v>58.0</v>
      </c>
      <c r="E788" s="104">
        <v>52.0</v>
      </c>
      <c r="F788" s="118" t="str">
        <f t="shared" si="100"/>
        <v>55</v>
      </c>
      <c r="G788" s="105">
        <v>39.0</v>
      </c>
      <c r="H788" s="105">
        <v>64.0</v>
      </c>
      <c r="I788" s="120" t="str">
        <f t="shared" si="101"/>
        <v>-25</v>
      </c>
      <c r="J788" s="120" t="str">
        <f t="shared" si="102"/>
        <v>51.5</v>
      </c>
      <c r="K788" s="120" t="str">
        <f t="shared" si="103"/>
        <v>3.5</v>
      </c>
      <c r="L788" s="104" t="s">
        <v>993</v>
      </c>
      <c r="M788" s="120" t="str">
        <f t="shared" si="127"/>
        <v>9300000</v>
      </c>
      <c r="N788" s="135">
        <v>9.3</v>
      </c>
      <c r="O788" s="120" t="str">
        <f t="shared" si="109"/>
        <v>25400000</v>
      </c>
      <c r="P788" s="135">
        <v>25.4</v>
      </c>
      <c r="Q788" s="119">
        <v>34.7</v>
      </c>
      <c r="R788" s="28" t="str">
        <f t="shared" si="128"/>
        <v>34700000</v>
      </c>
      <c r="S788" s="136" t="str">
        <f t="shared" si="133"/>
        <v>60,100,000</v>
      </c>
      <c r="T788" s="105">
        <v>60.1</v>
      </c>
      <c r="U788" s="27" t="str">
        <f t="shared" si="5"/>
        <v>57.74%</v>
      </c>
      <c r="V788" s="105">
        <v>50.0</v>
      </c>
      <c r="W788" s="126" t="str">
        <f t="shared" si="113"/>
        <v>120.20%</v>
      </c>
      <c r="X788" s="30" t="str">
        <f t="shared" si="7"/>
        <v>18.60%</v>
      </c>
      <c r="Y788" s="112"/>
      <c r="Z788" s="31"/>
      <c r="AA788" s="32" t="s">
        <v>1897</v>
      </c>
      <c r="AB788" s="17">
        <v>1.0</v>
      </c>
      <c r="AC788" s="33"/>
    </row>
    <row r="789">
      <c r="A789" s="116" t="s">
        <v>1898</v>
      </c>
      <c r="B789" s="44">
        <v>2009.0</v>
      </c>
      <c r="C789" s="44" t="s">
        <v>37</v>
      </c>
      <c r="D789" s="104">
        <v>27.0</v>
      </c>
      <c r="E789" s="104">
        <v>44.0</v>
      </c>
      <c r="F789" s="118" t="str">
        <f t="shared" si="100"/>
        <v>35.5</v>
      </c>
      <c r="G789" s="105">
        <v>78.0</v>
      </c>
      <c r="H789" s="105">
        <v>37.0</v>
      </c>
      <c r="I789" s="120" t="str">
        <f t="shared" si="101"/>
        <v>41</v>
      </c>
      <c r="J789" s="120" t="str">
        <f t="shared" si="102"/>
        <v>57.5</v>
      </c>
      <c r="K789" s="120" t="str">
        <f t="shared" si="103"/>
        <v>-22</v>
      </c>
      <c r="L789" s="104" t="s">
        <v>1899</v>
      </c>
      <c r="M789" s="120" t="str">
        <f t="shared" si="127"/>
        <v>142800000</v>
      </c>
      <c r="N789" s="135">
        <v>142.8</v>
      </c>
      <c r="O789" s="120" t="str">
        <f t="shared" si="109"/>
        <v>296620000</v>
      </c>
      <c r="P789" s="135">
        <v>296.62</v>
      </c>
      <c r="Q789" s="119">
        <v>413.2</v>
      </c>
      <c r="R789" s="28" t="str">
        <f t="shared" si="128"/>
        <v>413200000</v>
      </c>
      <c r="S789" s="136" t="str">
        <f t="shared" si="133"/>
        <v>709,820,000</v>
      </c>
      <c r="T789" s="105">
        <v>709.82</v>
      </c>
      <c r="U789" s="27" t="str">
        <f t="shared" si="5"/>
        <v>58.21%</v>
      </c>
      <c r="V789" s="105">
        <v>50.0</v>
      </c>
      <c r="W789" s="126" t="str">
        <f t="shared" si="113"/>
        <v>1419.64%</v>
      </c>
      <c r="X789" s="30" t="str">
        <f t="shared" si="7"/>
        <v>285.60%</v>
      </c>
      <c r="Y789" s="112"/>
      <c r="Z789" s="31"/>
      <c r="AA789" s="32" t="s">
        <v>1900</v>
      </c>
      <c r="AB789" s="17">
        <v>1.0</v>
      </c>
      <c r="AC789" s="33"/>
    </row>
    <row r="790">
      <c r="A790" s="116" t="s">
        <v>1901</v>
      </c>
      <c r="B790" s="44">
        <v>2009.0</v>
      </c>
      <c r="C790" s="44" t="s">
        <v>41</v>
      </c>
      <c r="D790" s="104">
        <v>30.0</v>
      </c>
      <c r="E790" s="104">
        <v>42.0</v>
      </c>
      <c r="F790" s="118" t="str">
        <f t="shared" si="100"/>
        <v>36</v>
      </c>
      <c r="G790" s="105">
        <v>46.0</v>
      </c>
      <c r="H790" s="105">
        <v>52.0</v>
      </c>
      <c r="I790" s="120" t="str">
        <f t="shared" si="101"/>
        <v>-6</v>
      </c>
      <c r="J790" s="120" t="str">
        <f t="shared" si="102"/>
        <v>49</v>
      </c>
      <c r="K790" s="120" t="str">
        <f t="shared" si="103"/>
        <v>-13</v>
      </c>
      <c r="L790" s="104" t="s">
        <v>1521</v>
      </c>
      <c r="M790" s="120" t="str">
        <f t="shared" si="127"/>
        <v>8000000</v>
      </c>
      <c r="N790" s="135">
        <v>8.0</v>
      </c>
      <c r="O790" s="120" t="str">
        <f t="shared" si="109"/>
        <v>25200000</v>
      </c>
      <c r="P790" s="135">
        <v>25.2</v>
      </c>
      <c r="Q790" s="119">
        <v>32.68</v>
      </c>
      <c r="R790" s="28" t="str">
        <f t="shared" si="128"/>
        <v>32680000</v>
      </c>
      <c r="S790" s="136" t="str">
        <f t="shared" si="133"/>
        <v>57,880,000</v>
      </c>
      <c r="T790" s="105">
        <v>57.88</v>
      </c>
      <c r="U790" s="27" t="str">
        <f t="shared" si="5"/>
        <v>56.46%</v>
      </c>
      <c r="V790" s="105">
        <v>45.0</v>
      </c>
      <c r="W790" s="126" t="str">
        <f t="shared" si="113"/>
        <v>128.62%</v>
      </c>
      <c r="X790" s="30" t="str">
        <f t="shared" si="7"/>
        <v>17.78%</v>
      </c>
      <c r="Y790" s="112"/>
      <c r="Z790" s="31"/>
      <c r="AA790" s="32" t="s">
        <v>1902</v>
      </c>
      <c r="AB790" s="17">
        <v>1.0</v>
      </c>
      <c r="AC790" s="33"/>
    </row>
    <row r="791">
      <c r="A791" s="133" t="s">
        <v>1903</v>
      </c>
      <c r="B791" s="44">
        <v>2009.0</v>
      </c>
      <c r="C791" s="44" t="s">
        <v>41</v>
      </c>
      <c r="D791" s="104">
        <v>68.0</v>
      </c>
      <c r="E791" s="104">
        <v>54.0</v>
      </c>
      <c r="F791" s="118" t="str">
        <f t="shared" si="100"/>
        <v>61</v>
      </c>
      <c r="G791" s="105">
        <v>48.0</v>
      </c>
      <c r="H791" s="105">
        <v>59.0</v>
      </c>
      <c r="I791" s="120" t="str">
        <f t="shared" si="101"/>
        <v>-11</v>
      </c>
      <c r="J791" s="120" t="str">
        <f t="shared" si="102"/>
        <v>53.5</v>
      </c>
      <c r="K791" s="120" t="str">
        <f t="shared" si="103"/>
        <v>7.5</v>
      </c>
      <c r="L791" s="104" t="s">
        <v>117</v>
      </c>
      <c r="M791" s="120" t="str">
        <f t="shared" si="127"/>
        <v>30600000</v>
      </c>
      <c r="N791" s="135">
        <v>30.6</v>
      </c>
      <c r="O791" s="120" t="str">
        <f t="shared" si="109"/>
        <v>60100000</v>
      </c>
      <c r="P791" s="135">
        <v>60.1</v>
      </c>
      <c r="Q791" s="119">
        <v>78.75</v>
      </c>
      <c r="R791" s="28" t="str">
        <f t="shared" si="128"/>
        <v>78750000</v>
      </c>
      <c r="S791" s="136" t="str">
        <f t="shared" si="133"/>
        <v>130,800,000</v>
      </c>
      <c r="T791" s="105">
        <v>130.8</v>
      </c>
      <c r="U791" s="27" t="str">
        <f t="shared" si="5"/>
        <v>60.21%</v>
      </c>
      <c r="V791" s="105">
        <v>42.0</v>
      </c>
      <c r="W791" s="126" t="str">
        <f t="shared" si="113"/>
        <v>311.43%</v>
      </c>
      <c r="X791" s="30" t="str">
        <f t="shared" si="7"/>
        <v>72.86%</v>
      </c>
      <c r="Y791" s="112"/>
      <c r="Z791" s="31"/>
      <c r="AA791" s="32" t="s">
        <v>1904</v>
      </c>
      <c r="AB791" s="17">
        <v>1.0</v>
      </c>
      <c r="AC791" s="33"/>
    </row>
    <row r="792">
      <c r="A792" s="116" t="s">
        <v>1905</v>
      </c>
      <c r="B792" s="44">
        <v>2009.0</v>
      </c>
      <c r="C792" s="44" t="s">
        <v>29</v>
      </c>
      <c r="D792" s="104">
        <v>38.0</v>
      </c>
      <c r="E792" s="104">
        <v>43.0</v>
      </c>
      <c r="F792" s="118" t="str">
        <f t="shared" si="100"/>
        <v>40.5</v>
      </c>
      <c r="G792" s="105">
        <v>50.0</v>
      </c>
      <c r="H792" s="105">
        <v>58.0</v>
      </c>
      <c r="I792" s="120" t="str">
        <f t="shared" si="101"/>
        <v>-8</v>
      </c>
      <c r="J792" s="120" t="str">
        <f t="shared" si="102"/>
        <v>54</v>
      </c>
      <c r="K792" s="120" t="str">
        <f t="shared" si="103"/>
        <v>-13.5</v>
      </c>
      <c r="L792" s="104" t="s">
        <v>936</v>
      </c>
      <c r="M792" s="120" t="str">
        <f t="shared" si="127"/>
        <v>6300000</v>
      </c>
      <c r="N792" s="135">
        <v>6.3</v>
      </c>
      <c r="O792" s="120" t="str">
        <f t="shared" si="109"/>
        <v>13870000</v>
      </c>
      <c r="P792" s="135">
        <v>13.87</v>
      </c>
      <c r="Q792" s="119">
        <v>25.36</v>
      </c>
      <c r="R792" s="28" t="str">
        <f t="shared" si="128"/>
        <v>25360000</v>
      </c>
      <c r="S792" s="136" t="str">
        <f t="shared" si="133"/>
        <v>39,230,000</v>
      </c>
      <c r="T792" s="105">
        <v>39.23</v>
      </c>
      <c r="U792" s="27" t="str">
        <f t="shared" si="5"/>
        <v>64.64%</v>
      </c>
      <c r="V792" s="105">
        <v>40.0</v>
      </c>
      <c r="W792" s="126" t="str">
        <f t="shared" si="113"/>
        <v>98.08%</v>
      </c>
      <c r="X792" s="30" t="str">
        <f t="shared" si="7"/>
        <v>15.75%</v>
      </c>
      <c r="Y792" s="112"/>
      <c r="Z792" s="31"/>
      <c r="AA792" s="32" t="s">
        <v>1906</v>
      </c>
      <c r="AB792" s="17">
        <v>1.0</v>
      </c>
      <c r="AC792" s="33"/>
    </row>
    <row r="793">
      <c r="A793" s="116" t="s">
        <v>1907</v>
      </c>
      <c r="B793" s="44">
        <v>2009.0</v>
      </c>
      <c r="C793" s="44" t="s">
        <v>29</v>
      </c>
      <c r="D793" s="104">
        <v>93.0</v>
      </c>
      <c r="E793" s="104">
        <v>83.0</v>
      </c>
      <c r="F793" s="118" t="str">
        <f t="shared" si="100"/>
        <v>88</v>
      </c>
      <c r="G793" s="105">
        <v>80.0</v>
      </c>
      <c r="H793" s="105">
        <v>82.0</v>
      </c>
      <c r="I793" s="120" t="str">
        <f t="shared" si="101"/>
        <v>-2</v>
      </c>
      <c r="J793" s="120" t="str">
        <f t="shared" si="102"/>
        <v>81</v>
      </c>
      <c r="K793" s="120" t="str">
        <f t="shared" si="103"/>
        <v>7</v>
      </c>
      <c r="L793" s="104" t="s">
        <v>957</v>
      </c>
      <c r="M793" s="120" t="str">
        <f t="shared" si="127"/>
        <v>7000000</v>
      </c>
      <c r="N793" s="135">
        <v>7.0</v>
      </c>
      <c r="O793" s="120" t="str">
        <f t="shared" si="109"/>
        <v>21000000</v>
      </c>
      <c r="P793" s="135">
        <v>21.0</v>
      </c>
      <c r="Q793" s="119">
        <v>25.46</v>
      </c>
      <c r="R793" s="28" t="str">
        <f t="shared" si="128"/>
        <v>25460000</v>
      </c>
      <c r="S793" s="136" t="str">
        <f t="shared" si="133"/>
        <v>46,460,000</v>
      </c>
      <c r="T793" s="105">
        <v>46.46</v>
      </c>
      <c r="U793" s="27" t="str">
        <f t="shared" si="5"/>
        <v>54.80%</v>
      </c>
      <c r="V793" s="105">
        <v>40.0</v>
      </c>
      <c r="W793" s="126" t="str">
        <f t="shared" si="113"/>
        <v>116.15%</v>
      </c>
      <c r="X793" s="30" t="str">
        <f t="shared" si="7"/>
        <v>17.50%</v>
      </c>
      <c r="Y793" s="112"/>
      <c r="Z793" s="31"/>
      <c r="AA793" s="32" t="s">
        <v>1908</v>
      </c>
      <c r="AB793" s="17">
        <v>1.0</v>
      </c>
      <c r="AC793" s="33"/>
    </row>
    <row r="794">
      <c r="A794" s="116" t="s">
        <v>1909</v>
      </c>
      <c r="B794" s="44">
        <v>2009.0</v>
      </c>
      <c r="C794" s="44" t="s">
        <v>29</v>
      </c>
      <c r="D794" s="104">
        <v>74.0</v>
      </c>
      <c r="E794" s="104">
        <v>66.0</v>
      </c>
      <c r="F794" s="118" t="str">
        <f t="shared" si="100"/>
        <v>70</v>
      </c>
      <c r="G794" s="105">
        <v>69.0</v>
      </c>
      <c r="H794" s="105">
        <v>73.0</v>
      </c>
      <c r="I794" s="120" t="str">
        <f t="shared" si="101"/>
        <v>-4</v>
      </c>
      <c r="J794" s="120" t="str">
        <f t="shared" si="102"/>
        <v>71</v>
      </c>
      <c r="K794" s="120" t="str">
        <f t="shared" si="103"/>
        <v>-1</v>
      </c>
      <c r="L794" s="104" t="s">
        <v>1910</v>
      </c>
      <c r="M794" s="120" t="str">
        <f t="shared" si="127"/>
        <v>20000000</v>
      </c>
      <c r="N794" s="135">
        <v>20.0</v>
      </c>
      <c r="O794" s="120" t="str">
        <f t="shared" si="109"/>
        <v>94120000</v>
      </c>
      <c r="P794" s="135">
        <v>94.12</v>
      </c>
      <c r="Q794" s="119">
        <v>32.45</v>
      </c>
      <c r="R794" s="28" t="str">
        <f t="shared" si="128"/>
        <v>32450000</v>
      </c>
      <c r="S794" s="136" t="str">
        <f t="shared" si="133"/>
        <v>126,570,000</v>
      </c>
      <c r="T794" s="105">
        <v>126.57</v>
      </c>
      <c r="U794" s="27" t="str">
        <f t="shared" si="5"/>
        <v>25.64%</v>
      </c>
      <c r="V794" s="105">
        <v>40.0</v>
      </c>
      <c r="W794" s="126" t="str">
        <f t="shared" si="113"/>
        <v>316.43%</v>
      </c>
      <c r="X794" s="30" t="str">
        <f t="shared" si="7"/>
        <v>50.00%</v>
      </c>
      <c r="Y794" s="112"/>
      <c r="Z794" s="31"/>
      <c r="AA794" s="32" t="s">
        <v>1911</v>
      </c>
      <c r="AB794" s="17">
        <v>1.0</v>
      </c>
      <c r="AC794" s="33"/>
    </row>
    <row r="795">
      <c r="A795" s="116" t="s">
        <v>1912</v>
      </c>
      <c r="B795" s="44">
        <v>2009.0</v>
      </c>
      <c r="C795" s="44" t="s">
        <v>29</v>
      </c>
      <c r="D795" s="104">
        <v>28.0</v>
      </c>
      <c r="E795" s="104">
        <v>28.0</v>
      </c>
      <c r="F795" s="118" t="str">
        <f t="shared" si="100"/>
        <v>28</v>
      </c>
      <c r="G795" s="105">
        <v>49.0</v>
      </c>
      <c r="H795" s="105">
        <v>78.0</v>
      </c>
      <c r="I795" s="120" t="str">
        <f t="shared" si="101"/>
        <v>-29</v>
      </c>
      <c r="J795" s="120" t="str">
        <f t="shared" si="102"/>
        <v>63.5</v>
      </c>
      <c r="K795" s="120" t="str">
        <f t="shared" si="103"/>
        <v>-35.5</v>
      </c>
      <c r="L795" s="104" t="s">
        <v>1913</v>
      </c>
      <c r="M795" s="120" t="str">
        <f t="shared" si="127"/>
        <v>4400000</v>
      </c>
      <c r="N795" s="135">
        <v>4.4</v>
      </c>
      <c r="O795" s="120" t="str">
        <f t="shared" si="109"/>
        <v>10300000</v>
      </c>
      <c r="P795" s="135">
        <v>10.3</v>
      </c>
      <c r="Q795" s="119">
        <v>10.31</v>
      </c>
      <c r="R795" s="28" t="str">
        <f t="shared" si="128"/>
        <v>10310000</v>
      </c>
      <c r="S795" s="136" t="str">
        <f t="shared" si="133"/>
        <v>17,000,000</v>
      </c>
      <c r="T795" s="105">
        <v>17.0</v>
      </c>
      <c r="U795" s="27" t="str">
        <f t="shared" si="5"/>
        <v>60.65%</v>
      </c>
      <c r="V795" s="105">
        <v>40.0</v>
      </c>
      <c r="W795" s="126" t="str">
        <f t="shared" si="113"/>
        <v>42.50%</v>
      </c>
      <c r="X795" s="30" t="str">
        <f t="shared" si="7"/>
        <v>11.00%</v>
      </c>
      <c r="Y795" s="112"/>
      <c r="Z795" s="31"/>
      <c r="AA795" s="32" t="s">
        <v>1914</v>
      </c>
      <c r="AB795" s="17">
        <v>1.0</v>
      </c>
      <c r="AC795" s="33"/>
    </row>
    <row r="796">
      <c r="A796" s="116" t="s">
        <v>1915</v>
      </c>
      <c r="B796" s="44">
        <v>2009.0</v>
      </c>
      <c r="C796" s="44" t="s">
        <v>126</v>
      </c>
      <c r="D796" s="104">
        <v>21.0</v>
      </c>
      <c r="E796" s="104">
        <v>37.0</v>
      </c>
      <c r="F796" s="118" t="str">
        <f t="shared" si="100"/>
        <v>29</v>
      </c>
      <c r="G796" s="105">
        <v>35.0</v>
      </c>
      <c r="H796" s="105">
        <v>58.0</v>
      </c>
      <c r="I796" s="120" t="str">
        <f t="shared" si="101"/>
        <v>-23</v>
      </c>
      <c r="J796" s="120" t="str">
        <f t="shared" si="102"/>
        <v>46.5</v>
      </c>
      <c r="K796" s="120" t="str">
        <f t="shared" si="103"/>
        <v>-17.5</v>
      </c>
      <c r="L796" s="104" t="s">
        <v>1719</v>
      </c>
      <c r="M796" s="120" t="str">
        <f t="shared" si="127"/>
        <v>3900000</v>
      </c>
      <c r="N796" s="135">
        <v>3.9</v>
      </c>
      <c r="O796" s="120" t="str">
        <f t="shared" si="109"/>
        <v>14250000</v>
      </c>
      <c r="P796" s="135">
        <v>14.25</v>
      </c>
      <c r="Q796" s="119">
        <v>5.4</v>
      </c>
      <c r="R796" s="28" t="str">
        <f t="shared" si="128"/>
        <v>5400000</v>
      </c>
      <c r="S796" s="136" t="str">
        <f t="shared" si="133"/>
        <v>19,200,000</v>
      </c>
      <c r="T796" s="105">
        <v>19.2</v>
      </c>
      <c r="U796" s="27" t="str">
        <f t="shared" si="5"/>
        <v>28.13%</v>
      </c>
      <c r="V796" s="105">
        <v>40.0</v>
      </c>
      <c r="W796" s="126" t="str">
        <f t="shared" si="113"/>
        <v>48.00%</v>
      </c>
      <c r="X796" s="30" t="str">
        <f t="shared" si="7"/>
        <v>9.75%</v>
      </c>
      <c r="Y796" s="112"/>
      <c r="Z796" s="31"/>
      <c r="AA796" s="32" t="s">
        <v>1916</v>
      </c>
      <c r="AB796" s="17">
        <v>1.0</v>
      </c>
      <c r="AC796" s="33"/>
    </row>
    <row r="797">
      <c r="A797" s="116" t="s">
        <v>1917</v>
      </c>
      <c r="B797" s="44">
        <v>2009.0</v>
      </c>
      <c r="C797" s="44" t="s">
        <v>41</v>
      </c>
      <c r="D797" s="104">
        <v>83.0</v>
      </c>
      <c r="E797" s="104">
        <v>70.0</v>
      </c>
      <c r="F797" s="118" t="str">
        <f t="shared" si="100"/>
        <v>76.5</v>
      </c>
      <c r="G797" s="105">
        <v>72.0</v>
      </c>
      <c r="H797" s="105">
        <v>74.0</v>
      </c>
      <c r="I797" s="120" t="str">
        <f t="shared" si="101"/>
        <v>-2</v>
      </c>
      <c r="J797" s="120" t="str">
        <f t="shared" si="102"/>
        <v>73</v>
      </c>
      <c r="K797" s="120" t="str">
        <f t="shared" si="103"/>
        <v>3.5</v>
      </c>
      <c r="L797" s="104" t="s">
        <v>117</v>
      </c>
      <c r="M797" s="120" t="str">
        <f t="shared" si="127"/>
        <v>17800000</v>
      </c>
      <c r="N797" s="135">
        <v>17.8</v>
      </c>
      <c r="O797" s="120" t="str">
        <f t="shared" si="109"/>
        <v>71400000</v>
      </c>
      <c r="P797" s="135">
        <v>71.4</v>
      </c>
      <c r="Q797" s="119">
        <v>20.2</v>
      </c>
      <c r="R797" s="28" t="str">
        <f t="shared" si="128"/>
        <v>20200000</v>
      </c>
      <c r="S797" s="136" t="str">
        <f t="shared" si="133"/>
        <v>91,400,000</v>
      </c>
      <c r="T797" s="105">
        <v>91.4</v>
      </c>
      <c r="U797" s="27" t="str">
        <f t="shared" si="5"/>
        <v>22.10%</v>
      </c>
      <c r="V797" s="105">
        <v>40.0</v>
      </c>
      <c r="W797" s="126" t="str">
        <f t="shared" si="113"/>
        <v>228.50%</v>
      </c>
      <c r="X797" s="30" t="str">
        <f t="shared" si="7"/>
        <v>44.50%</v>
      </c>
      <c r="Y797" s="112"/>
      <c r="Z797" s="31"/>
      <c r="AA797" s="32" t="s">
        <v>1918</v>
      </c>
      <c r="AB797" s="17">
        <v>1.0</v>
      </c>
      <c r="AC797" s="33"/>
    </row>
    <row r="798">
      <c r="A798" s="116" t="s">
        <v>1919</v>
      </c>
      <c r="B798" s="44">
        <v>2009.0</v>
      </c>
      <c r="C798" s="44" t="s">
        <v>41</v>
      </c>
      <c r="D798" s="104">
        <v>43.0</v>
      </c>
      <c r="E798" s="104">
        <v>48.0</v>
      </c>
      <c r="F798" s="118" t="str">
        <f t="shared" si="100"/>
        <v>45.5</v>
      </c>
      <c r="G798" s="105">
        <v>74.0</v>
      </c>
      <c r="H798" s="105">
        <v>67.0</v>
      </c>
      <c r="I798" s="120" t="str">
        <f t="shared" si="101"/>
        <v>7</v>
      </c>
      <c r="J798" s="120" t="str">
        <f t="shared" si="102"/>
        <v>70.5</v>
      </c>
      <c r="K798" s="120" t="str">
        <f t="shared" si="103"/>
        <v>-25</v>
      </c>
      <c r="L798" s="104" t="s">
        <v>493</v>
      </c>
      <c r="M798" s="120" t="str">
        <f t="shared" si="127"/>
        <v>33600000</v>
      </c>
      <c r="N798" s="135">
        <v>33.6</v>
      </c>
      <c r="O798" s="120" t="str">
        <f t="shared" si="109"/>
        <v>163960000</v>
      </c>
      <c r="P798" s="135">
        <v>163.96</v>
      </c>
      <c r="Q798" s="119">
        <v>153.42</v>
      </c>
      <c r="R798" s="28" t="str">
        <f t="shared" si="128"/>
        <v>153420000</v>
      </c>
      <c r="S798" s="136" t="str">
        <f t="shared" si="133"/>
        <v>314,700,000</v>
      </c>
      <c r="T798" s="105">
        <v>314.7</v>
      </c>
      <c r="U798" s="27" t="str">
        <f t="shared" si="5"/>
        <v>48.75%</v>
      </c>
      <c r="V798" s="105">
        <v>40.0</v>
      </c>
      <c r="W798" s="126" t="str">
        <f t="shared" si="113"/>
        <v>786.75%</v>
      </c>
      <c r="X798" s="30" t="str">
        <f t="shared" si="7"/>
        <v>84.00%</v>
      </c>
      <c r="Y798" s="112"/>
      <c r="Z798" s="31"/>
      <c r="AA798" s="32" t="s">
        <v>1920</v>
      </c>
      <c r="AB798" s="17">
        <v>1.0</v>
      </c>
      <c r="AC798" s="33"/>
    </row>
    <row r="799">
      <c r="A799" s="116" t="s">
        <v>1921</v>
      </c>
      <c r="B799" s="44">
        <v>2009.0</v>
      </c>
      <c r="C799" s="44" t="s">
        <v>37</v>
      </c>
      <c r="D799" s="104">
        <v>29.0</v>
      </c>
      <c r="E799" s="104">
        <v>30.0</v>
      </c>
      <c r="F799" s="118" t="str">
        <f t="shared" si="100"/>
        <v>29.5</v>
      </c>
      <c r="G799" s="105">
        <v>52.0</v>
      </c>
      <c r="H799" s="105">
        <v>48.0</v>
      </c>
      <c r="I799" s="120" t="str">
        <f t="shared" si="101"/>
        <v>4</v>
      </c>
      <c r="J799" s="120" t="str">
        <f t="shared" si="102"/>
        <v>50</v>
      </c>
      <c r="K799" s="120" t="str">
        <f t="shared" si="103"/>
        <v>-20.5</v>
      </c>
      <c r="L799" s="104" t="s">
        <v>1118</v>
      </c>
      <c r="M799" s="120" t="str">
        <f t="shared" si="127"/>
        <v>27400000</v>
      </c>
      <c r="N799" s="135">
        <v>27.4</v>
      </c>
      <c r="O799" s="120" t="str">
        <f t="shared" si="109"/>
        <v>66500000</v>
      </c>
      <c r="P799" s="135">
        <v>66.5</v>
      </c>
      <c r="Q799" s="119">
        <v>119.69</v>
      </c>
      <c r="R799" s="28" t="str">
        <f t="shared" si="128"/>
        <v>119690000</v>
      </c>
      <c r="S799" s="136" t="str">
        <f t="shared" si="133"/>
        <v>186,190,000</v>
      </c>
      <c r="T799" s="105">
        <v>186.19</v>
      </c>
      <c r="U799" s="27" t="str">
        <f t="shared" si="5"/>
        <v>64.28%</v>
      </c>
      <c r="V799" s="105">
        <v>40.0</v>
      </c>
      <c r="W799" s="126" t="str">
        <f t="shared" si="113"/>
        <v>465.48%</v>
      </c>
      <c r="X799" s="30" t="str">
        <f t="shared" si="7"/>
        <v>68.50%</v>
      </c>
      <c r="Y799" s="112"/>
      <c r="Z799" s="31"/>
      <c r="AA799" s="32" t="s">
        <v>1922</v>
      </c>
      <c r="AB799" s="17">
        <v>1.0</v>
      </c>
      <c r="AC799" s="33"/>
    </row>
    <row r="800">
      <c r="A800" s="116" t="s">
        <v>1923</v>
      </c>
      <c r="B800" s="44">
        <v>2009.0</v>
      </c>
      <c r="C800" s="44" t="s">
        <v>29</v>
      </c>
      <c r="D800" s="104">
        <v>38.0</v>
      </c>
      <c r="E800" s="104">
        <v>47.0</v>
      </c>
      <c r="F800" s="118" t="str">
        <f t="shared" si="100"/>
        <v>42.5</v>
      </c>
      <c r="G800" s="105">
        <v>65.0</v>
      </c>
      <c r="H800" s="105">
        <v>68.0</v>
      </c>
      <c r="I800" s="120" t="str">
        <f t="shared" si="101"/>
        <v>-3</v>
      </c>
      <c r="J800" s="120" t="str">
        <f t="shared" si="102"/>
        <v>66.5</v>
      </c>
      <c r="K800" s="120" t="str">
        <f t="shared" si="103"/>
        <v>-24</v>
      </c>
      <c r="L800" s="104" t="s">
        <v>1433</v>
      </c>
      <c r="M800" s="120" t="str">
        <f t="shared" si="127"/>
        <v>18600000</v>
      </c>
      <c r="N800" s="135">
        <v>18.6</v>
      </c>
      <c r="O800" s="120" t="str">
        <f t="shared" si="109"/>
        <v>63410000</v>
      </c>
      <c r="P800" s="135">
        <v>63.41</v>
      </c>
      <c r="Q800" s="119">
        <v>37.92</v>
      </c>
      <c r="R800" s="28" t="str">
        <f t="shared" si="128"/>
        <v>37920000</v>
      </c>
      <c r="S800" s="136" t="str">
        <f t="shared" si="133"/>
        <v>101,330,000</v>
      </c>
      <c r="T800" s="105">
        <v>101.33</v>
      </c>
      <c r="U800" s="27" t="str">
        <f t="shared" si="5"/>
        <v>37.42%</v>
      </c>
      <c r="V800" s="105">
        <v>39.0</v>
      </c>
      <c r="W800" s="126" t="str">
        <f t="shared" si="113"/>
        <v>259.82%</v>
      </c>
      <c r="X800" s="30" t="str">
        <f t="shared" si="7"/>
        <v>47.69%</v>
      </c>
      <c r="Y800" s="112"/>
      <c r="Z800" s="31"/>
      <c r="AA800" s="32" t="s">
        <v>1924</v>
      </c>
      <c r="AB800" s="17">
        <v>1.0</v>
      </c>
      <c r="AC800" s="33"/>
    </row>
    <row r="801">
      <c r="A801" s="116" t="s">
        <v>1925</v>
      </c>
      <c r="B801" s="44">
        <v>2009.0</v>
      </c>
      <c r="C801" s="44" t="s">
        <v>41</v>
      </c>
      <c r="D801" s="104">
        <v>22.0</v>
      </c>
      <c r="E801" s="104">
        <v>36.0</v>
      </c>
      <c r="F801" s="118" t="str">
        <f t="shared" si="100"/>
        <v>29</v>
      </c>
      <c r="G801" s="105">
        <v>47.0</v>
      </c>
      <c r="H801" s="105">
        <v>70.0</v>
      </c>
      <c r="I801" s="120" t="str">
        <f t="shared" si="101"/>
        <v>-23</v>
      </c>
      <c r="J801" s="120" t="str">
        <f t="shared" si="102"/>
        <v>58.5</v>
      </c>
      <c r="K801" s="120" t="str">
        <f t="shared" si="103"/>
        <v>-29.5</v>
      </c>
      <c r="L801" s="44" t="s">
        <v>488</v>
      </c>
      <c r="M801" s="120" t="str">
        <f t="shared" si="127"/>
        <v>10100000</v>
      </c>
      <c r="N801" s="135">
        <v>10.1</v>
      </c>
      <c r="O801" s="120" t="str">
        <f t="shared" si="109"/>
        <v>31810000</v>
      </c>
      <c r="P801" s="135">
        <v>31.81</v>
      </c>
      <c r="Q801" s="119">
        <v>17.04</v>
      </c>
      <c r="R801" s="28" t="str">
        <f t="shared" si="128"/>
        <v>17040000</v>
      </c>
      <c r="S801" s="136" t="str">
        <f t="shared" si="133"/>
        <v>48,850,000</v>
      </c>
      <c r="T801" s="105">
        <v>48.85</v>
      </c>
      <c r="U801" s="27" t="str">
        <f t="shared" si="5"/>
        <v>34.88%</v>
      </c>
      <c r="V801" s="105">
        <v>38.0</v>
      </c>
      <c r="W801" s="126" t="str">
        <f t="shared" si="113"/>
        <v>128.55%</v>
      </c>
      <c r="X801" s="30" t="str">
        <f t="shared" si="7"/>
        <v>26.58%</v>
      </c>
      <c r="Y801" s="112"/>
      <c r="Z801" s="31"/>
      <c r="AA801" s="32" t="s">
        <v>1926</v>
      </c>
      <c r="AB801" s="17">
        <v>1.0</v>
      </c>
      <c r="AC801" s="33"/>
    </row>
    <row r="802">
      <c r="A802" s="116" t="s">
        <v>1927</v>
      </c>
      <c r="B802" s="44">
        <v>2009.0</v>
      </c>
      <c r="C802" s="44" t="s">
        <v>41</v>
      </c>
      <c r="D802" s="104">
        <v>14.0</v>
      </c>
      <c r="E802" s="104">
        <v>28.0</v>
      </c>
      <c r="F802" s="118" t="str">
        <f t="shared" si="100"/>
        <v>21</v>
      </c>
      <c r="G802" s="105">
        <v>68.0</v>
      </c>
      <c r="H802" s="105">
        <v>50.0</v>
      </c>
      <c r="I802" s="120" t="str">
        <f t="shared" si="101"/>
        <v>18</v>
      </c>
      <c r="J802" s="120" t="str">
        <f t="shared" si="102"/>
        <v>59</v>
      </c>
      <c r="K802" s="120" t="str">
        <f t="shared" si="103"/>
        <v>-38</v>
      </c>
      <c r="L802" s="104" t="s">
        <v>493</v>
      </c>
      <c r="M802" s="120" t="str">
        <f t="shared" si="127"/>
        <v>27600000</v>
      </c>
      <c r="N802" s="135">
        <v>27.6</v>
      </c>
      <c r="O802" s="120" t="str">
        <f t="shared" si="109"/>
        <v>88900000</v>
      </c>
      <c r="P802" s="135">
        <v>88.9</v>
      </c>
      <c r="Q802" s="119">
        <v>116.38</v>
      </c>
      <c r="R802" s="28" t="str">
        <f t="shared" si="128"/>
        <v>116380000</v>
      </c>
      <c r="S802" s="136" t="str">
        <f t="shared" si="133"/>
        <v>205,280,000</v>
      </c>
      <c r="T802" s="105">
        <v>205.28</v>
      </c>
      <c r="U802" s="27" t="str">
        <f t="shared" si="5"/>
        <v>56.69%</v>
      </c>
      <c r="V802" s="105">
        <v>38.0</v>
      </c>
      <c r="W802" s="126" t="str">
        <f t="shared" si="113"/>
        <v>540.21%</v>
      </c>
      <c r="X802" s="30" t="str">
        <f t="shared" si="7"/>
        <v>72.63%</v>
      </c>
      <c r="Y802" s="112"/>
      <c r="Z802" s="31"/>
      <c r="AA802" s="32" t="s">
        <v>1928</v>
      </c>
      <c r="AB802" s="17">
        <v>1.0</v>
      </c>
      <c r="AC802" s="33"/>
    </row>
    <row r="803">
      <c r="A803" s="116" t="s">
        <v>1929</v>
      </c>
      <c r="B803" s="44">
        <v>2009.0</v>
      </c>
      <c r="C803" s="44" t="s">
        <v>29</v>
      </c>
      <c r="D803" s="104">
        <v>44.0</v>
      </c>
      <c r="E803" s="104">
        <v>47.0</v>
      </c>
      <c r="F803" s="118" t="str">
        <f t="shared" si="100"/>
        <v>45.5</v>
      </c>
      <c r="G803" s="105">
        <v>66.0</v>
      </c>
      <c r="H803" s="105">
        <v>49.0</v>
      </c>
      <c r="I803" s="120" t="str">
        <f t="shared" si="101"/>
        <v>17</v>
      </c>
      <c r="J803" s="120" t="str">
        <f t="shared" si="102"/>
        <v>57.5</v>
      </c>
      <c r="K803" s="120" t="str">
        <f t="shared" si="103"/>
        <v>-12</v>
      </c>
      <c r="L803" s="104" t="s">
        <v>513</v>
      </c>
      <c r="M803" s="120" t="str">
        <f t="shared" si="127"/>
        <v>32300000</v>
      </c>
      <c r="N803" s="135">
        <v>32.3</v>
      </c>
      <c r="O803" s="120" t="str">
        <f t="shared" si="109"/>
        <v>79580000</v>
      </c>
      <c r="P803" s="135">
        <v>79.58</v>
      </c>
      <c r="Q803" s="119">
        <v>75.97</v>
      </c>
      <c r="R803" s="28" t="str">
        <f t="shared" si="128"/>
        <v>75970000</v>
      </c>
      <c r="S803" s="136" t="str">
        <f t="shared" si="133"/>
        <v>155,550,000</v>
      </c>
      <c r="T803" s="105">
        <v>155.55</v>
      </c>
      <c r="U803" s="27" t="str">
        <f t="shared" si="5"/>
        <v>48.84%</v>
      </c>
      <c r="V803" s="105">
        <v>35.0</v>
      </c>
      <c r="W803" s="126" t="str">
        <f t="shared" si="113"/>
        <v>444.43%</v>
      </c>
      <c r="X803" s="30" t="str">
        <f t="shared" si="7"/>
        <v>92.29%</v>
      </c>
      <c r="Y803" s="112"/>
      <c r="Z803" s="31"/>
      <c r="AA803" s="32" t="s">
        <v>1930</v>
      </c>
      <c r="AB803" s="17">
        <v>1.0</v>
      </c>
      <c r="AC803" s="33"/>
    </row>
    <row r="804">
      <c r="A804" s="116" t="s">
        <v>1931</v>
      </c>
      <c r="B804" s="44">
        <v>2009.0</v>
      </c>
      <c r="C804" s="44" t="s">
        <v>29</v>
      </c>
      <c r="D804" s="104">
        <v>46.0</v>
      </c>
      <c r="E804" s="104">
        <v>51.0</v>
      </c>
      <c r="F804" s="118" t="str">
        <f t="shared" si="100"/>
        <v>48.5</v>
      </c>
      <c r="G804" s="105">
        <v>57.0</v>
      </c>
      <c r="H804" s="105">
        <v>47.0</v>
      </c>
      <c r="I804" s="120" t="str">
        <f t="shared" si="101"/>
        <v>10</v>
      </c>
      <c r="J804" s="120" t="str">
        <f t="shared" si="102"/>
        <v>52</v>
      </c>
      <c r="K804" s="120" t="str">
        <f t="shared" si="103"/>
        <v>-3.5</v>
      </c>
      <c r="L804" s="104" t="s">
        <v>513</v>
      </c>
      <c r="M804" s="120" t="str">
        <f t="shared" si="127"/>
        <v>17000000</v>
      </c>
      <c r="N804" s="135">
        <v>17.0</v>
      </c>
      <c r="O804" s="120" t="str">
        <f t="shared" si="109"/>
        <v>73000000</v>
      </c>
      <c r="P804" s="135">
        <v>73.0</v>
      </c>
      <c r="Q804" s="119">
        <v>43.97</v>
      </c>
      <c r="R804" s="28" t="str">
        <f t="shared" si="128"/>
        <v>43970000</v>
      </c>
      <c r="S804" s="136" t="str">
        <f t="shared" si="133"/>
        <v>118,200,000</v>
      </c>
      <c r="T804" s="105">
        <v>118.2</v>
      </c>
      <c r="U804" s="27" t="str">
        <f t="shared" si="5"/>
        <v>37.20%</v>
      </c>
      <c r="V804" s="105">
        <v>35.0</v>
      </c>
      <c r="W804" s="126" t="str">
        <f t="shared" si="113"/>
        <v>337.71%</v>
      </c>
      <c r="X804" s="30" t="str">
        <f t="shared" si="7"/>
        <v>48.57%</v>
      </c>
      <c r="Y804" s="112"/>
      <c r="Z804" s="31"/>
      <c r="AA804" s="32" t="s">
        <v>1932</v>
      </c>
      <c r="AB804" s="17">
        <v>1.0</v>
      </c>
      <c r="AC804" s="33"/>
    </row>
    <row r="805">
      <c r="A805" s="116" t="s">
        <v>1933</v>
      </c>
      <c r="B805" s="44">
        <v>2009.0</v>
      </c>
      <c r="C805" s="44" t="s">
        <v>29</v>
      </c>
      <c r="D805" s="104">
        <v>7.0</v>
      </c>
      <c r="E805" s="104">
        <v>28.0</v>
      </c>
      <c r="F805" s="118" t="str">
        <f t="shared" si="100"/>
        <v>17.5</v>
      </c>
      <c r="G805" s="105">
        <v>28.0</v>
      </c>
      <c r="H805" s="105">
        <v>59.0</v>
      </c>
      <c r="I805" s="120" t="str">
        <f t="shared" si="101"/>
        <v>-31</v>
      </c>
      <c r="J805" s="120" t="str">
        <f t="shared" si="102"/>
        <v>43.5</v>
      </c>
      <c r="K805" s="120" t="str">
        <f t="shared" si="103"/>
        <v>-26</v>
      </c>
      <c r="L805" s="104" t="s">
        <v>993</v>
      </c>
      <c r="M805" s="120" t="str">
        <f t="shared" si="127"/>
        <v>4900000</v>
      </c>
      <c r="N805" s="135">
        <v>4.9</v>
      </c>
      <c r="O805" s="120" t="str">
        <f t="shared" si="109"/>
        <v>10280000</v>
      </c>
      <c r="P805" s="135">
        <v>10.28</v>
      </c>
      <c r="Q805" s="119">
        <v>7.57</v>
      </c>
      <c r="R805" s="28" t="str">
        <f t="shared" si="128"/>
        <v>7570000</v>
      </c>
      <c r="S805" s="136" t="str">
        <f t="shared" si="133"/>
        <v>12,200,000</v>
      </c>
      <c r="T805" s="105">
        <v>12.2</v>
      </c>
      <c r="U805" s="27" t="str">
        <f t="shared" si="5"/>
        <v>62.05%</v>
      </c>
      <c r="V805" s="105">
        <v>35.0</v>
      </c>
      <c r="W805" s="126" t="str">
        <f t="shared" si="113"/>
        <v>34.86%</v>
      </c>
      <c r="X805" s="30" t="str">
        <f t="shared" si="7"/>
        <v>14.00%</v>
      </c>
      <c r="Y805" s="112"/>
      <c r="Z805" s="31"/>
      <c r="AA805" s="32" t="s">
        <v>1934</v>
      </c>
      <c r="AB805" s="17">
        <v>1.0</v>
      </c>
      <c r="AC805" s="33"/>
    </row>
    <row r="806">
      <c r="A806" s="116" t="s">
        <v>1935</v>
      </c>
      <c r="B806" s="44">
        <v>2009.0</v>
      </c>
      <c r="C806" s="44" t="s">
        <v>41</v>
      </c>
      <c r="D806" s="104">
        <v>5.0</v>
      </c>
      <c r="E806" s="104">
        <v>19.0</v>
      </c>
      <c r="F806" s="118" t="str">
        <f t="shared" si="100"/>
        <v>12</v>
      </c>
      <c r="G806" s="105">
        <v>49.0</v>
      </c>
      <c r="H806" s="105">
        <v>45.0</v>
      </c>
      <c r="I806" s="120" t="str">
        <f t="shared" si="101"/>
        <v>4</v>
      </c>
      <c r="J806" s="120" t="str">
        <f t="shared" si="102"/>
        <v>47</v>
      </c>
      <c r="K806" s="120" t="str">
        <f t="shared" si="103"/>
        <v>-35</v>
      </c>
      <c r="L806" s="104" t="s">
        <v>513</v>
      </c>
      <c r="M806" s="120" t="str">
        <f t="shared" si="127"/>
        <v>16900000</v>
      </c>
      <c r="N806" s="135">
        <v>16.9</v>
      </c>
      <c r="O806" s="120" t="str">
        <f t="shared" si="109"/>
        <v>49490000</v>
      </c>
      <c r="P806" s="135">
        <v>49.49</v>
      </c>
      <c r="Q806" s="119">
        <v>47.26</v>
      </c>
      <c r="R806" s="28" t="str">
        <f t="shared" si="128"/>
        <v>47260000</v>
      </c>
      <c r="S806" s="136" t="str">
        <f t="shared" si="133"/>
        <v>96,750,000</v>
      </c>
      <c r="T806" s="105">
        <v>96.75</v>
      </c>
      <c r="U806" s="27" t="str">
        <f t="shared" si="5"/>
        <v>48.85%</v>
      </c>
      <c r="V806" s="105">
        <v>35.0</v>
      </c>
      <c r="W806" s="126" t="str">
        <f t="shared" si="113"/>
        <v>276.43%</v>
      </c>
      <c r="X806" s="30" t="str">
        <f t="shared" si="7"/>
        <v>48.29%</v>
      </c>
      <c r="Y806" s="112"/>
      <c r="Z806" s="31"/>
      <c r="AA806" s="32" t="s">
        <v>1936</v>
      </c>
      <c r="AB806" s="17">
        <v>1.0</v>
      </c>
      <c r="AC806" s="33"/>
    </row>
    <row r="807">
      <c r="A807" s="116" t="s">
        <v>1937</v>
      </c>
      <c r="B807" s="44">
        <v>2009.0</v>
      </c>
      <c r="C807" s="44" t="s">
        <v>41</v>
      </c>
      <c r="D807" s="104">
        <v>79.0</v>
      </c>
      <c r="E807" s="104">
        <v>73.0</v>
      </c>
      <c r="F807" s="118" t="str">
        <f t="shared" si="100"/>
        <v>76</v>
      </c>
      <c r="G807" s="105">
        <v>87.0</v>
      </c>
      <c r="H807" s="105">
        <v>74.0</v>
      </c>
      <c r="I807" s="120" t="str">
        <f t="shared" si="101"/>
        <v>13</v>
      </c>
      <c r="J807" s="120" t="str">
        <f t="shared" si="102"/>
        <v>80.5</v>
      </c>
      <c r="K807" s="120" t="str">
        <f t="shared" si="103"/>
        <v>-4.5</v>
      </c>
      <c r="L807" s="104" t="s">
        <v>117</v>
      </c>
      <c r="M807" s="120" t="str">
        <f t="shared" si="127"/>
        <v>45000000</v>
      </c>
      <c r="N807" s="135">
        <v>45.0</v>
      </c>
      <c r="O807" s="120" t="str">
        <f t="shared" si="109"/>
        <v>277300000</v>
      </c>
      <c r="P807" s="135">
        <v>277.3</v>
      </c>
      <c r="Q807" s="119">
        <v>190.16</v>
      </c>
      <c r="R807" s="28" t="str">
        <f t="shared" si="128"/>
        <v>190160000</v>
      </c>
      <c r="S807" s="136" t="str">
        <f t="shared" si="133"/>
        <v>467,460,000</v>
      </c>
      <c r="T807" s="105">
        <v>467.46</v>
      </c>
      <c r="U807" s="27" t="str">
        <f t="shared" si="5"/>
        <v>40.68%</v>
      </c>
      <c r="V807" s="105">
        <v>35.0</v>
      </c>
      <c r="W807" s="126" t="str">
        <f t="shared" si="113"/>
        <v>1335.60%</v>
      </c>
      <c r="X807" s="30" t="str">
        <f t="shared" si="7"/>
        <v>128.57%</v>
      </c>
      <c r="Y807" s="112"/>
      <c r="Z807" s="31"/>
      <c r="AA807" s="32" t="s">
        <v>1938</v>
      </c>
      <c r="AB807" s="17">
        <v>1.0</v>
      </c>
      <c r="AC807" s="33"/>
    </row>
    <row r="808">
      <c r="A808" s="116" t="s">
        <v>1939</v>
      </c>
      <c r="B808" s="44">
        <v>2009.0</v>
      </c>
      <c r="C808" s="44" t="s">
        <v>37</v>
      </c>
      <c r="D808" s="104">
        <v>30.0</v>
      </c>
      <c r="E808" s="104">
        <v>44.0</v>
      </c>
      <c r="F808" s="118" t="str">
        <f t="shared" si="100"/>
        <v>37</v>
      </c>
      <c r="G808" s="105">
        <v>68.0</v>
      </c>
      <c r="H808" s="105">
        <v>72.0</v>
      </c>
      <c r="I808" s="120" t="str">
        <f t="shared" si="101"/>
        <v>-4</v>
      </c>
      <c r="J808" s="120" t="str">
        <f t="shared" si="102"/>
        <v>70</v>
      </c>
      <c r="K808" s="120" t="str">
        <f t="shared" si="103"/>
        <v>-33</v>
      </c>
      <c r="L808" s="104" t="s">
        <v>936</v>
      </c>
      <c r="M808" s="120" t="str">
        <f t="shared" si="127"/>
        <v>20800000</v>
      </c>
      <c r="N808" s="135">
        <v>20.8</v>
      </c>
      <c r="O808" s="120" t="str">
        <f t="shared" si="109"/>
        <v>45800000</v>
      </c>
      <c r="P808" s="135">
        <v>45.8</v>
      </c>
      <c r="Q808" s="119">
        <v>45.55</v>
      </c>
      <c r="R808" s="28" t="str">
        <f t="shared" si="128"/>
        <v>45550000</v>
      </c>
      <c r="S808" s="136" t="str">
        <f t="shared" si="133"/>
        <v>91,350,000</v>
      </c>
      <c r="T808" s="105">
        <v>91.35</v>
      </c>
      <c r="U808" s="27" t="str">
        <f t="shared" si="5"/>
        <v>49.86%</v>
      </c>
      <c r="V808" s="105">
        <v>35.0</v>
      </c>
      <c r="W808" s="126" t="str">
        <f t="shared" si="113"/>
        <v>261.00%</v>
      </c>
      <c r="X808" s="30" t="str">
        <f t="shared" si="7"/>
        <v>59.43%</v>
      </c>
      <c r="Y808" s="112"/>
      <c r="Z808" s="31"/>
      <c r="AA808" s="32" t="s">
        <v>1940</v>
      </c>
      <c r="AB808" s="17">
        <v>1.0</v>
      </c>
      <c r="AC808" s="33"/>
    </row>
    <row r="809">
      <c r="A809" s="116">
        <v>9.0</v>
      </c>
      <c r="B809" s="44">
        <v>2009.0</v>
      </c>
      <c r="C809" s="44" t="s">
        <v>29</v>
      </c>
      <c r="D809" s="104">
        <v>57.0</v>
      </c>
      <c r="E809" s="104">
        <v>60.0</v>
      </c>
      <c r="F809" s="118" t="str">
        <f t="shared" si="100"/>
        <v>58.5</v>
      </c>
      <c r="G809" s="105">
        <v>58.0</v>
      </c>
      <c r="H809" s="105">
        <v>67.0</v>
      </c>
      <c r="I809" s="120" t="str">
        <f t="shared" si="101"/>
        <v>-9</v>
      </c>
      <c r="J809" s="120" t="str">
        <f t="shared" si="102"/>
        <v>62.5</v>
      </c>
      <c r="K809" s="120" t="str">
        <f t="shared" si="103"/>
        <v>-4</v>
      </c>
      <c r="L809" s="104" t="s">
        <v>921</v>
      </c>
      <c r="M809" s="120" t="str">
        <f t="shared" si="127"/>
        <v>10700000</v>
      </c>
      <c r="N809" s="135">
        <v>10.7</v>
      </c>
      <c r="O809" s="120" t="str">
        <f t="shared" si="109"/>
        <v>31740000</v>
      </c>
      <c r="P809" s="135">
        <v>31.74</v>
      </c>
      <c r="Q809" s="119">
        <v>16.67</v>
      </c>
      <c r="R809" s="28" t="str">
        <f t="shared" si="128"/>
        <v>16670000</v>
      </c>
      <c r="S809" s="136" t="str">
        <f t="shared" si="133"/>
        <v>48,410,000</v>
      </c>
      <c r="T809" s="105">
        <v>48.41</v>
      </c>
      <c r="U809" s="27" t="str">
        <f t="shared" si="5"/>
        <v>34.44%</v>
      </c>
      <c r="V809" s="105">
        <v>30.0</v>
      </c>
      <c r="W809" s="126" t="str">
        <f t="shared" si="113"/>
        <v>161.37%</v>
      </c>
      <c r="X809" s="30" t="str">
        <f t="shared" si="7"/>
        <v>35.67%</v>
      </c>
      <c r="Y809" s="112"/>
      <c r="Z809" s="31"/>
      <c r="AA809" s="32" t="s">
        <v>1941</v>
      </c>
      <c r="AB809" s="17">
        <v>1.0</v>
      </c>
      <c r="AC809" s="33"/>
    </row>
    <row r="810">
      <c r="A810" s="116" t="s">
        <v>1942</v>
      </c>
      <c r="B810" s="44">
        <v>2009.0</v>
      </c>
      <c r="C810" s="44" t="s">
        <v>29</v>
      </c>
      <c r="D810" s="104">
        <v>91.0</v>
      </c>
      <c r="E810" s="104">
        <v>81.0</v>
      </c>
      <c r="F810" s="118" t="str">
        <f t="shared" si="100"/>
        <v>86</v>
      </c>
      <c r="G810" s="105">
        <v>81.0</v>
      </c>
      <c r="H810" s="105">
        <v>80.0</v>
      </c>
      <c r="I810" s="120" t="str">
        <f t="shared" si="101"/>
        <v>1</v>
      </c>
      <c r="J810" s="120" t="str">
        <f t="shared" si="102"/>
        <v>80.5</v>
      </c>
      <c r="K810" s="120" t="str">
        <f t="shared" si="103"/>
        <v>5.5</v>
      </c>
      <c r="L810" s="44" t="s">
        <v>488</v>
      </c>
      <c r="M810" s="120" t="str">
        <f t="shared" si="127"/>
        <v>37400000</v>
      </c>
      <c r="N810" s="135">
        <v>37.4</v>
      </c>
      <c r="O810" s="120" t="str">
        <f t="shared" si="109"/>
        <v>115600000</v>
      </c>
      <c r="P810" s="135">
        <v>115.6</v>
      </c>
      <c r="Q810" s="119">
        <v>95.17</v>
      </c>
      <c r="R810" s="28" t="str">
        <f t="shared" si="128"/>
        <v>95170000</v>
      </c>
      <c r="S810" s="136" t="str">
        <f t="shared" si="133"/>
        <v>210,770,000</v>
      </c>
      <c r="T810" s="105">
        <v>210.77</v>
      </c>
      <c r="U810" s="27" t="str">
        <f t="shared" si="5"/>
        <v>45.15%</v>
      </c>
      <c r="V810" s="105">
        <v>30.0</v>
      </c>
      <c r="W810" s="126" t="str">
        <f t="shared" si="113"/>
        <v>702.57%</v>
      </c>
      <c r="X810" s="30" t="str">
        <f t="shared" si="7"/>
        <v>124.67%</v>
      </c>
      <c r="Y810" s="112"/>
      <c r="Z810" s="31"/>
      <c r="AA810" s="32" t="s">
        <v>1943</v>
      </c>
      <c r="AB810" s="17">
        <v>1.0</v>
      </c>
      <c r="AC810" s="33"/>
    </row>
    <row r="811">
      <c r="A811" s="116" t="s">
        <v>1944</v>
      </c>
      <c r="B811" s="44">
        <v>2009.0</v>
      </c>
      <c r="C811" s="44" t="s">
        <v>29</v>
      </c>
      <c r="D811" s="104">
        <v>15.0</v>
      </c>
      <c r="E811" s="104">
        <v>45.0</v>
      </c>
      <c r="F811" s="118" t="str">
        <f t="shared" si="100"/>
        <v>30</v>
      </c>
      <c r="G811" s="105">
        <v>28.0</v>
      </c>
      <c r="H811" s="105">
        <v>33.0</v>
      </c>
      <c r="I811" s="120" t="str">
        <f t="shared" si="101"/>
        <v>-5</v>
      </c>
      <c r="J811" s="120" t="str">
        <f t="shared" si="102"/>
        <v>30.5</v>
      </c>
      <c r="K811" s="120" t="str">
        <f t="shared" si="103"/>
        <v>-0.5</v>
      </c>
      <c r="L811" s="104" t="s">
        <v>936</v>
      </c>
      <c r="M811" s="120" t="str">
        <f t="shared" si="127"/>
        <v>4800000</v>
      </c>
      <c r="N811" s="135">
        <v>4.8</v>
      </c>
      <c r="O811" s="120" t="str">
        <f t="shared" si="109"/>
        <v>9360000</v>
      </c>
      <c r="P811" s="135">
        <v>9.36</v>
      </c>
      <c r="Q811" s="119">
        <v>48.13</v>
      </c>
      <c r="R811" s="28" t="str">
        <f t="shared" si="128"/>
        <v>48130000</v>
      </c>
      <c r="S811" s="136" t="str">
        <f t="shared" si="133"/>
        <v>58,230,000</v>
      </c>
      <c r="T811" s="105">
        <v>58.23</v>
      </c>
      <c r="U811" s="27" t="str">
        <f t="shared" si="5"/>
        <v>82.65%</v>
      </c>
      <c r="V811" s="105">
        <v>30.0</v>
      </c>
      <c r="W811" s="126" t="str">
        <f t="shared" si="113"/>
        <v>194.10%</v>
      </c>
      <c r="X811" s="30" t="str">
        <f t="shared" si="7"/>
        <v>16.00%</v>
      </c>
      <c r="Y811" s="112"/>
      <c r="Z811" s="31"/>
      <c r="AA811" s="32" t="s">
        <v>1945</v>
      </c>
      <c r="AB811" s="17">
        <v>1.0</v>
      </c>
      <c r="AC811" s="33"/>
    </row>
    <row r="812">
      <c r="A812" s="116" t="s">
        <v>1946</v>
      </c>
      <c r="B812" s="44">
        <v>2009.0</v>
      </c>
      <c r="C812" s="44" t="s">
        <v>29</v>
      </c>
      <c r="D812" s="104">
        <v>46.0</v>
      </c>
      <c r="E812" s="104">
        <v>47.0</v>
      </c>
      <c r="F812" s="118" t="str">
        <f t="shared" si="100"/>
        <v>46.5</v>
      </c>
      <c r="G812" s="105">
        <v>27.0</v>
      </c>
      <c r="H812" s="105">
        <v>45.0</v>
      </c>
      <c r="I812" s="120" t="str">
        <f t="shared" si="101"/>
        <v>-18</v>
      </c>
      <c r="J812" s="120" t="str">
        <f t="shared" si="102"/>
        <v>36</v>
      </c>
      <c r="K812" s="120" t="str">
        <f t="shared" si="103"/>
        <v>10.5</v>
      </c>
      <c r="L812" s="44" t="s">
        <v>1889</v>
      </c>
      <c r="M812" s="120" t="str">
        <f t="shared" si="127"/>
        <v>7600000</v>
      </c>
      <c r="N812" s="135">
        <v>7.6</v>
      </c>
      <c r="O812" s="120" t="str">
        <f t="shared" si="109"/>
        <v>15100000</v>
      </c>
      <c r="P812" s="135">
        <v>15.1</v>
      </c>
      <c r="Q812" s="119">
        <v>18.28</v>
      </c>
      <c r="R812" s="28" t="str">
        <f t="shared" si="128"/>
        <v>18280000</v>
      </c>
      <c r="S812" s="136" t="str">
        <f t="shared" si="133"/>
        <v>33,380,000</v>
      </c>
      <c r="T812" s="105">
        <v>33.38</v>
      </c>
      <c r="U812" s="27" t="str">
        <f t="shared" si="5"/>
        <v>54.76%</v>
      </c>
      <c r="V812" s="105">
        <v>30.0</v>
      </c>
      <c r="W812" s="126" t="str">
        <f t="shared" si="113"/>
        <v>111.27%</v>
      </c>
      <c r="X812" s="30" t="str">
        <f t="shared" si="7"/>
        <v>25.33%</v>
      </c>
      <c r="Y812" s="112"/>
      <c r="Z812" s="31"/>
      <c r="AA812" s="32" t="s">
        <v>1947</v>
      </c>
      <c r="AB812" s="17">
        <v>1.0</v>
      </c>
      <c r="AC812" s="33"/>
    </row>
    <row r="813">
      <c r="A813" s="116" t="s">
        <v>1948</v>
      </c>
      <c r="B813" s="44">
        <v>2009.0</v>
      </c>
      <c r="C813" s="44" t="s">
        <v>126</v>
      </c>
      <c r="D813" s="104">
        <v>17.0</v>
      </c>
      <c r="E813" s="104">
        <v>33.0</v>
      </c>
      <c r="F813" s="118" t="str">
        <f t="shared" si="100"/>
        <v>25</v>
      </c>
      <c r="G813" s="105">
        <v>51.0</v>
      </c>
      <c r="H813" s="105">
        <v>59.0</v>
      </c>
      <c r="I813" s="120" t="str">
        <f t="shared" si="101"/>
        <v>-8</v>
      </c>
      <c r="J813" s="120" t="str">
        <f t="shared" si="102"/>
        <v>55</v>
      </c>
      <c r="K813" s="120" t="str">
        <f t="shared" si="103"/>
        <v>-30</v>
      </c>
      <c r="L813" s="104" t="s">
        <v>1118</v>
      </c>
      <c r="M813" s="120" t="str">
        <f t="shared" si="127"/>
        <v>23000000</v>
      </c>
      <c r="N813" s="135">
        <v>23.0</v>
      </c>
      <c r="O813" s="120" t="str">
        <f t="shared" si="109"/>
        <v>55390000</v>
      </c>
      <c r="P813" s="135">
        <v>55.39</v>
      </c>
      <c r="Q813" s="119">
        <v>22.13</v>
      </c>
      <c r="R813" s="28" t="str">
        <f t="shared" si="128"/>
        <v>22130000</v>
      </c>
      <c r="S813" s="136" t="str">
        <f t="shared" si="133"/>
        <v>77,520,000</v>
      </c>
      <c r="T813" s="105">
        <v>77.52</v>
      </c>
      <c r="U813" s="27" t="str">
        <f t="shared" si="5"/>
        <v>28.55%</v>
      </c>
      <c r="V813" s="105">
        <v>30.0</v>
      </c>
      <c r="W813" s="126" t="str">
        <f t="shared" si="113"/>
        <v>258.40%</v>
      </c>
      <c r="X813" s="30" t="str">
        <f t="shared" si="7"/>
        <v>76.67%</v>
      </c>
      <c r="Y813" s="112"/>
      <c r="Z813" s="31"/>
      <c r="AA813" s="32" t="s">
        <v>1949</v>
      </c>
      <c r="AB813" s="17">
        <v>1.0</v>
      </c>
      <c r="AC813" s="33"/>
    </row>
    <row r="814">
      <c r="A814" s="116" t="s">
        <v>1950</v>
      </c>
      <c r="B814" s="44">
        <v>2009.0</v>
      </c>
      <c r="C814" s="44" t="s">
        <v>41</v>
      </c>
      <c r="D814" s="104">
        <v>11.0</v>
      </c>
      <c r="E814" s="104">
        <v>24.0</v>
      </c>
      <c r="F814" s="118" t="str">
        <f t="shared" si="100"/>
        <v>17.5</v>
      </c>
      <c r="G814" s="105">
        <v>56.0</v>
      </c>
      <c r="H814" s="105">
        <v>37.0</v>
      </c>
      <c r="I814" s="120" t="str">
        <f t="shared" si="101"/>
        <v>19</v>
      </c>
      <c r="J814" s="120" t="str">
        <f t="shared" si="102"/>
        <v>46.5</v>
      </c>
      <c r="K814" s="120" t="str">
        <f t="shared" si="103"/>
        <v>-29</v>
      </c>
      <c r="L814" s="104" t="s">
        <v>493</v>
      </c>
      <c r="M814" s="120" t="str">
        <f t="shared" si="127"/>
        <v>21100000</v>
      </c>
      <c r="N814" s="135">
        <v>21.1</v>
      </c>
      <c r="O814" s="120" t="str">
        <f t="shared" si="109"/>
        <v>58750000</v>
      </c>
      <c r="P814" s="135">
        <v>58.75</v>
      </c>
      <c r="Q814" s="119">
        <v>55.95</v>
      </c>
      <c r="R814" s="28" t="str">
        <f t="shared" si="128"/>
        <v>55950000</v>
      </c>
      <c r="S814" s="136" t="str">
        <f t="shared" si="133"/>
        <v>115,150,000</v>
      </c>
      <c r="T814" s="105">
        <v>115.15</v>
      </c>
      <c r="U814" s="27" t="str">
        <f t="shared" si="5"/>
        <v>48.59%</v>
      </c>
      <c r="V814" s="105">
        <v>30.0</v>
      </c>
      <c r="W814" s="126" t="str">
        <f t="shared" si="113"/>
        <v>383.83%</v>
      </c>
      <c r="X814" s="30" t="str">
        <f t="shared" si="7"/>
        <v>70.33%</v>
      </c>
      <c r="Y814" s="112"/>
      <c r="Z814" s="31"/>
      <c r="AA814" s="32" t="s">
        <v>1951</v>
      </c>
      <c r="AB814" s="17">
        <v>1.0</v>
      </c>
      <c r="AC814" s="33"/>
    </row>
    <row r="815">
      <c r="A815" s="116" t="s">
        <v>1952</v>
      </c>
      <c r="B815" s="44">
        <v>2009.0</v>
      </c>
      <c r="C815" s="44" t="s">
        <v>41</v>
      </c>
      <c r="D815" s="104">
        <v>92.0</v>
      </c>
      <c r="E815" s="104">
        <v>83.0</v>
      </c>
      <c r="F815" s="118" t="str">
        <f t="shared" si="100"/>
        <v>87.5</v>
      </c>
      <c r="G815" s="105">
        <v>61.0</v>
      </c>
      <c r="H815" s="105">
        <v>60.0</v>
      </c>
      <c r="I815" s="120" t="str">
        <f t="shared" si="101"/>
        <v>1</v>
      </c>
      <c r="J815" s="120" t="str">
        <f t="shared" si="102"/>
        <v>60.5</v>
      </c>
      <c r="K815" s="120" t="str">
        <f t="shared" si="103"/>
        <v>27</v>
      </c>
      <c r="L815" s="104" t="s">
        <v>1118</v>
      </c>
      <c r="M815" s="120" t="str">
        <f t="shared" si="127"/>
        <v>15800000</v>
      </c>
      <c r="N815" s="135">
        <v>15.8</v>
      </c>
      <c r="O815" s="120" t="str">
        <f t="shared" si="109"/>
        <v>42100000</v>
      </c>
      <c r="P815" s="135">
        <v>42.1</v>
      </c>
      <c r="Q815" s="119">
        <v>48.7</v>
      </c>
      <c r="R815" s="28" t="str">
        <f t="shared" si="128"/>
        <v>48700000</v>
      </c>
      <c r="S815" s="136" t="str">
        <f t="shared" si="133"/>
        <v>90,800,000</v>
      </c>
      <c r="T815" s="105">
        <v>90.8</v>
      </c>
      <c r="U815" s="27" t="str">
        <f t="shared" si="5"/>
        <v>53.63%</v>
      </c>
      <c r="V815" s="105">
        <v>30.0</v>
      </c>
      <c r="W815" s="126" t="str">
        <f t="shared" si="113"/>
        <v>302.67%</v>
      </c>
      <c r="X815" s="30" t="str">
        <f t="shared" si="7"/>
        <v>52.67%</v>
      </c>
      <c r="Y815" s="112"/>
      <c r="Z815" s="31"/>
      <c r="AA815" s="32" t="s">
        <v>1953</v>
      </c>
      <c r="AB815" s="17">
        <v>1.0</v>
      </c>
      <c r="AC815" s="33"/>
    </row>
    <row r="816">
      <c r="A816" s="116" t="s">
        <v>1954</v>
      </c>
      <c r="B816" s="44">
        <v>2009.0</v>
      </c>
      <c r="C816" s="44" t="s">
        <v>41</v>
      </c>
      <c r="D816" s="104">
        <v>55.0</v>
      </c>
      <c r="E816" s="104">
        <v>42.0</v>
      </c>
      <c r="F816" s="118" t="str">
        <f t="shared" si="100"/>
        <v>48.5</v>
      </c>
      <c r="G816" s="105">
        <v>65.0</v>
      </c>
      <c r="H816" s="105">
        <v>75.0</v>
      </c>
      <c r="I816" s="120" t="str">
        <f t="shared" si="101"/>
        <v>-10</v>
      </c>
      <c r="J816" s="120" t="str">
        <f t="shared" si="102"/>
        <v>70</v>
      </c>
      <c r="K816" s="120" t="str">
        <f t="shared" si="103"/>
        <v>-21.5</v>
      </c>
      <c r="L816" s="104" t="s">
        <v>1287</v>
      </c>
      <c r="M816" s="120" t="str">
        <f t="shared" si="127"/>
        <v>12800000</v>
      </c>
      <c r="N816" s="135">
        <v>12.8</v>
      </c>
      <c r="O816" s="120" t="str">
        <f t="shared" si="109"/>
        <v>41590000</v>
      </c>
      <c r="P816" s="135">
        <v>41.59</v>
      </c>
      <c r="Q816" s="119">
        <v>35.1</v>
      </c>
      <c r="R816" s="28" t="str">
        <f t="shared" si="128"/>
        <v>35100000</v>
      </c>
      <c r="S816" s="136" t="str">
        <f t="shared" si="133"/>
        <v>76,690,000</v>
      </c>
      <c r="T816" s="105">
        <v>76.69</v>
      </c>
      <c r="U816" s="27" t="str">
        <f t="shared" si="5"/>
        <v>45.77%</v>
      </c>
      <c r="V816" s="105">
        <v>30.0</v>
      </c>
      <c r="W816" s="126" t="str">
        <f t="shared" si="113"/>
        <v>255.63%</v>
      </c>
      <c r="X816" s="30" t="str">
        <f t="shared" si="7"/>
        <v>42.67%</v>
      </c>
      <c r="Y816" s="112"/>
      <c r="Z816" s="31"/>
      <c r="AA816" s="32" t="s">
        <v>1955</v>
      </c>
      <c r="AB816" s="17">
        <v>1.0</v>
      </c>
      <c r="AC816" s="33"/>
    </row>
    <row r="817">
      <c r="A817" s="116" t="s">
        <v>1956</v>
      </c>
      <c r="B817" s="44">
        <v>2009.0</v>
      </c>
      <c r="C817" s="44" t="s">
        <v>29</v>
      </c>
      <c r="D817" s="104">
        <v>48.0</v>
      </c>
      <c r="E817" s="104">
        <v>55.0</v>
      </c>
      <c r="F817" s="118" t="str">
        <f t="shared" si="100"/>
        <v>51.5</v>
      </c>
      <c r="G817" s="105">
        <v>48.0</v>
      </c>
      <c r="H817" s="105">
        <v>67.0</v>
      </c>
      <c r="I817" s="120" t="str">
        <f t="shared" si="101"/>
        <v>-19</v>
      </c>
      <c r="J817" s="120" t="str">
        <f t="shared" si="102"/>
        <v>57.5</v>
      </c>
      <c r="K817" s="120" t="str">
        <f t="shared" si="103"/>
        <v>-6</v>
      </c>
      <c r="L817" s="104" t="s">
        <v>1620</v>
      </c>
      <c r="M817" s="120" t="str">
        <f t="shared" si="127"/>
        <v>3500000</v>
      </c>
      <c r="N817" s="135">
        <v>3.5</v>
      </c>
      <c r="O817" s="120" t="str">
        <f t="shared" si="109"/>
        <v>7460000</v>
      </c>
      <c r="P817" s="135">
        <v>7.46</v>
      </c>
      <c r="Q817" s="119">
        <v>2.52</v>
      </c>
      <c r="R817" s="28" t="str">
        <f t="shared" si="128"/>
        <v>2520000</v>
      </c>
      <c r="S817" s="136" t="str">
        <f t="shared" si="133"/>
        <v>9,980,000</v>
      </c>
      <c r="T817" s="105">
        <v>9.98</v>
      </c>
      <c r="U817" s="27" t="str">
        <f t="shared" si="5"/>
        <v>25.25%</v>
      </c>
      <c r="V817" s="105">
        <v>29.0</v>
      </c>
      <c r="W817" s="126" t="str">
        <f t="shared" si="113"/>
        <v>34.41%</v>
      </c>
      <c r="X817" s="30" t="str">
        <f t="shared" si="7"/>
        <v>12.07%</v>
      </c>
      <c r="Y817" s="112"/>
      <c r="Z817" s="31"/>
      <c r="AA817" s="32" t="s">
        <v>1957</v>
      </c>
      <c r="AB817" s="17">
        <v>1.0</v>
      </c>
      <c r="AC817" s="33"/>
    </row>
    <row r="818">
      <c r="A818" s="116" t="s">
        <v>1958</v>
      </c>
      <c r="B818" s="44">
        <v>2009.0</v>
      </c>
      <c r="C818" s="44" t="s">
        <v>29</v>
      </c>
      <c r="D818" s="104">
        <v>47.0</v>
      </c>
      <c r="E818" s="104">
        <v>51.0</v>
      </c>
      <c r="F818" s="118" t="str">
        <f t="shared" si="100"/>
        <v>49</v>
      </c>
      <c r="G818" s="105">
        <v>73.0</v>
      </c>
      <c r="H818" s="105">
        <v>65.0</v>
      </c>
      <c r="I818" s="120" t="str">
        <f t="shared" si="101"/>
        <v>8</v>
      </c>
      <c r="J818" s="120" t="str">
        <f t="shared" si="102"/>
        <v>69</v>
      </c>
      <c r="K818" s="120" t="str">
        <f t="shared" si="103"/>
        <v>-20</v>
      </c>
      <c r="L818" s="104" t="s">
        <v>1959</v>
      </c>
      <c r="M818" s="120" t="str">
        <f t="shared" si="127"/>
        <v>12400000</v>
      </c>
      <c r="N818" s="135">
        <v>12.4</v>
      </c>
      <c r="O818" s="120" t="str">
        <f t="shared" si="109"/>
        <v>49200000</v>
      </c>
      <c r="P818" s="135">
        <v>49.2</v>
      </c>
      <c r="Q818" s="119">
        <v>46.51</v>
      </c>
      <c r="R818" s="28" t="str">
        <f t="shared" si="128"/>
        <v>46510000</v>
      </c>
      <c r="S818" s="136" t="str">
        <f t="shared" si="133"/>
        <v>95,710,000</v>
      </c>
      <c r="T818" s="105">
        <v>95.71</v>
      </c>
      <c r="U818" s="27" t="str">
        <f t="shared" si="5"/>
        <v>48.59%</v>
      </c>
      <c r="V818" s="105">
        <v>27.5</v>
      </c>
      <c r="W818" s="126" t="str">
        <f t="shared" si="113"/>
        <v>348.04%</v>
      </c>
      <c r="X818" s="30" t="str">
        <f t="shared" si="7"/>
        <v>45.09%</v>
      </c>
      <c r="Y818" s="112"/>
      <c r="Z818" s="31"/>
      <c r="AA818" s="32" t="s">
        <v>1960</v>
      </c>
      <c r="AB818" s="17">
        <v>1.0</v>
      </c>
      <c r="AC818" s="33"/>
    </row>
    <row r="819">
      <c r="A819" s="116" t="s">
        <v>1961</v>
      </c>
      <c r="B819" s="44">
        <v>2009.0</v>
      </c>
      <c r="C819" s="44" t="s">
        <v>41</v>
      </c>
      <c r="D819" s="104">
        <v>33.0</v>
      </c>
      <c r="E819" s="104">
        <v>39.0</v>
      </c>
      <c r="F819" s="118" t="str">
        <f t="shared" si="100"/>
        <v>36</v>
      </c>
      <c r="G819" s="105">
        <v>50.0</v>
      </c>
      <c r="H819" s="105">
        <v>51.0</v>
      </c>
      <c r="I819" s="120" t="str">
        <f t="shared" si="101"/>
        <v>-1</v>
      </c>
      <c r="J819" s="120" t="str">
        <f t="shared" si="102"/>
        <v>50.5</v>
      </c>
      <c r="K819" s="120" t="str">
        <f t="shared" si="103"/>
        <v>-14.5</v>
      </c>
      <c r="L819" s="104" t="s">
        <v>448</v>
      </c>
      <c r="M819" s="120" t="str">
        <f t="shared" si="127"/>
        <v>31800000</v>
      </c>
      <c r="N819" s="135">
        <v>31.8</v>
      </c>
      <c r="O819" s="120" t="str">
        <f t="shared" si="109"/>
        <v>146330000</v>
      </c>
      <c r="P819" s="135">
        <v>146.33</v>
      </c>
      <c r="Q819" s="119">
        <v>36.95</v>
      </c>
      <c r="R819" s="28" t="str">
        <f t="shared" si="128"/>
        <v>36950000</v>
      </c>
      <c r="S819" s="136" t="str">
        <f t="shared" si="133"/>
        <v>183,280,000</v>
      </c>
      <c r="T819" s="105">
        <v>183.28</v>
      </c>
      <c r="U819" s="27" t="str">
        <f t="shared" si="5"/>
        <v>20.16%</v>
      </c>
      <c r="V819" s="105">
        <v>26.0</v>
      </c>
      <c r="W819" s="126" t="str">
        <f t="shared" si="113"/>
        <v>704.92%</v>
      </c>
      <c r="X819" s="30" t="str">
        <f t="shared" si="7"/>
        <v>122.31%</v>
      </c>
      <c r="Y819" s="112"/>
      <c r="Z819" s="31"/>
      <c r="AA819" s="32" t="s">
        <v>1962</v>
      </c>
      <c r="AB819" s="17">
        <v>1.0</v>
      </c>
      <c r="AC819" s="33"/>
    </row>
    <row r="820">
      <c r="A820" s="116" t="s">
        <v>1963</v>
      </c>
      <c r="B820" s="44">
        <v>2009.0</v>
      </c>
      <c r="C820" s="44" t="s">
        <v>86</v>
      </c>
      <c r="D820" s="104">
        <v>61.0</v>
      </c>
      <c r="E820" s="104">
        <v>58.0</v>
      </c>
      <c r="F820" s="118" t="str">
        <f t="shared" si="100"/>
        <v>59.5</v>
      </c>
      <c r="G820" s="105">
        <v>62.0</v>
      </c>
      <c r="H820" s="105">
        <v>73.0</v>
      </c>
      <c r="I820" s="120" t="str">
        <f t="shared" si="101"/>
        <v>-11</v>
      </c>
      <c r="J820" s="120" t="str">
        <f t="shared" si="102"/>
        <v>67.5</v>
      </c>
      <c r="K820" s="120" t="str">
        <f t="shared" si="103"/>
        <v>-8</v>
      </c>
      <c r="L820" s="104" t="s">
        <v>1782</v>
      </c>
      <c r="M820" s="120" t="str">
        <f t="shared" si="127"/>
        <v>9500000</v>
      </c>
      <c r="N820" s="135">
        <v>9.5</v>
      </c>
      <c r="O820" s="120" t="str">
        <f t="shared" si="109"/>
        <v>28500000</v>
      </c>
      <c r="P820" s="135">
        <v>28.5</v>
      </c>
      <c r="Q820" s="119">
        <v>14.77</v>
      </c>
      <c r="R820" s="28" t="str">
        <f t="shared" si="128"/>
        <v>14770000</v>
      </c>
      <c r="S820" s="136" t="str">
        <f t="shared" si="133"/>
        <v>43,270,000</v>
      </c>
      <c r="T820" s="105">
        <v>43.27</v>
      </c>
      <c r="U820" s="27" t="str">
        <f t="shared" si="5"/>
        <v>34.13%</v>
      </c>
      <c r="V820" s="105">
        <v>26.0</v>
      </c>
      <c r="W820" s="126" t="str">
        <f t="shared" si="113"/>
        <v>166.42%</v>
      </c>
      <c r="X820" s="30" t="str">
        <f t="shared" si="7"/>
        <v>36.54%</v>
      </c>
      <c r="Y820" s="112"/>
      <c r="Z820" s="31"/>
      <c r="AA820" s="32" t="s">
        <v>1964</v>
      </c>
      <c r="AB820" s="17">
        <v>1.0</v>
      </c>
      <c r="AC820" s="33"/>
    </row>
    <row r="821">
      <c r="A821" s="116" t="s">
        <v>1965</v>
      </c>
      <c r="B821" s="44">
        <v>2009.0</v>
      </c>
      <c r="C821" s="44" t="s">
        <v>29</v>
      </c>
      <c r="D821" s="104">
        <v>42.0</v>
      </c>
      <c r="E821" s="104">
        <v>47.0</v>
      </c>
      <c r="F821" s="118" t="str">
        <f t="shared" si="100"/>
        <v>44.5</v>
      </c>
      <c r="G821" s="105">
        <v>60.0</v>
      </c>
      <c r="H821" s="105">
        <v>61.0</v>
      </c>
      <c r="I821" s="120" t="str">
        <f t="shared" si="101"/>
        <v>-1</v>
      </c>
      <c r="J821" s="120" t="str">
        <f t="shared" si="102"/>
        <v>60.5</v>
      </c>
      <c r="K821" s="120" t="str">
        <f t="shared" si="103"/>
        <v>-16</v>
      </c>
      <c r="L821" s="104" t="s">
        <v>493</v>
      </c>
      <c r="M821" s="120" t="str">
        <f t="shared" si="127"/>
        <v>27800000</v>
      </c>
      <c r="N821" s="135">
        <v>27.8</v>
      </c>
      <c r="O821" s="120" t="str">
        <f t="shared" si="109"/>
        <v>93950000</v>
      </c>
      <c r="P821" s="135">
        <v>93.95</v>
      </c>
      <c r="Q821" s="119">
        <v>84.89</v>
      </c>
      <c r="R821" s="28" t="str">
        <f t="shared" si="128"/>
        <v>84890000</v>
      </c>
      <c r="S821" s="136" t="str">
        <f t="shared" si="133"/>
        <v>178,840,000</v>
      </c>
      <c r="T821" s="105">
        <v>178.84</v>
      </c>
      <c r="U821" s="27" t="str">
        <f t="shared" si="5"/>
        <v>47.47%</v>
      </c>
      <c r="V821" s="105">
        <v>25.0</v>
      </c>
      <c r="W821" s="126" t="str">
        <f t="shared" si="113"/>
        <v>715.36%</v>
      </c>
      <c r="X821" s="30" t="str">
        <f t="shared" si="7"/>
        <v>111.20%</v>
      </c>
      <c r="Y821" s="112"/>
      <c r="Z821" s="31"/>
      <c r="AA821" s="32" t="s">
        <v>1966</v>
      </c>
      <c r="AB821" s="17">
        <v>1.0</v>
      </c>
      <c r="AC821" s="33"/>
    </row>
    <row r="822">
      <c r="A822" s="116" t="s">
        <v>1967</v>
      </c>
      <c r="B822" s="44">
        <v>2009.0</v>
      </c>
      <c r="C822" s="44" t="s">
        <v>29</v>
      </c>
      <c r="D822" s="104">
        <v>52.0</v>
      </c>
      <c r="E822" s="104">
        <v>54.0</v>
      </c>
      <c r="F822" s="118" t="str">
        <f t="shared" si="100"/>
        <v>53</v>
      </c>
      <c r="G822" s="105">
        <v>43.0</v>
      </c>
      <c r="H822" s="105">
        <v>62.0</v>
      </c>
      <c r="I822" s="120" t="str">
        <f t="shared" si="101"/>
        <v>-19</v>
      </c>
      <c r="J822" s="120" t="str">
        <f t="shared" si="102"/>
        <v>52.5</v>
      </c>
      <c r="K822" s="120" t="str">
        <f t="shared" si="103"/>
        <v>0.5</v>
      </c>
      <c r="L822" s="104" t="s">
        <v>1968</v>
      </c>
      <c r="M822" s="120" t="str">
        <f t="shared" si="127"/>
        <v>12700000</v>
      </c>
      <c r="N822" s="135">
        <v>12.7</v>
      </c>
      <c r="O822" s="120" t="str">
        <f t="shared" si="109"/>
        <v>32400000</v>
      </c>
      <c r="P822" s="135">
        <v>32.4</v>
      </c>
      <c r="Q822" s="119">
        <v>36.54</v>
      </c>
      <c r="R822" s="28" t="str">
        <f t="shared" si="128"/>
        <v>36540000</v>
      </c>
      <c r="S822" s="136" t="str">
        <f t="shared" si="133"/>
        <v>68,940,000</v>
      </c>
      <c r="T822" s="105">
        <v>68.94</v>
      </c>
      <c r="U822" s="27" t="str">
        <f t="shared" si="5"/>
        <v>53.00%</v>
      </c>
      <c r="V822" s="105">
        <v>25.0</v>
      </c>
      <c r="W822" s="126" t="str">
        <f t="shared" si="113"/>
        <v>275.76%</v>
      </c>
      <c r="X822" s="30" t="str">
        <f t="shared" si="7"/>
        <v>50.80%</v>
      </c>
      <c r="Y822" s="112"/>
      <c r="Z822" s="31"/>
      <c r="AA822" s="32" t="s">
        <v>1969</v>
      </c>
      <c r="AB822" s="17">
        <v>1.0</v>
      </c>
      <c r="AC822" s="33"/>
    </row>
    <row r="823">
      <c r="A823" s="116" t="s">
        <v>1970</v>
      </c>
      <c r="B823" s="44">
        <v>2009.0</v>
      </c>
      <c r="C823" s="44" t="s">
        <v>29</v>
      </c>
      <c r="D823" s="104">
        <v>75.0</v>
      </c>
      <c r="E823" s="104">
        <v>64.0</v>
      </c>
      <c r="F823" s="118" t="str">
        <f t="shared" si="100"/>
        <v>69.5</v>
      </c>
      <c r="G823" s="105">
        <v>65.0</v>
      </c>
      <c r="H823" s="105">
        <v>75.0</v>
      </c>
      <c r="I823" s="120" t="str">
        <f t="shared" si="101"/>
        <v>-10</v>
      </c>
      <c r="J823" s="120" t="str">
        <f t="shared" si="102"/>
        <v>70</v>
      </c>
      <c r="K823" s="120" t="str">
        <f t="shared" si="103"/>
        <v>-0.5</v>
      </c>
      <c r="L823" s="104" t="s">
        <v>173</v>
      </c>
      <c r="M823" s="120" t="str">
        <f t="shared" si="127"/>
        <v>1500000</v>
      </c>
      <c r="N823" s="135">
        <v>1.5</v>
      </c>
      <c r="O823" s="120" t="str">
        <f t="shared" si="109"/>
        <v>8120000</v>
      </c>
      <c r="P823" s="135">
        <v>8.12</v>
      </c>
      <c r="Q823" s="119">
        <v>19.51</v>
      </c>
      <c r="R823" s="28" t="str">
        <f t="shared" si="128"/>
        <v>19510000</v>
      </c>
      <c r="S823" s="136" t="str">
        <f t="shared" si="133"/>
        <v>27,630,000</v>
      </c>
      <c r="T823" s="105">
        <v>27.63</v>
      </c>
      <c r="U823" s="27" t="str">
        <f t="shared" si="5"/>
        <v>70.61%</v>
      </c>
      <c r="V823" s="105">
        <v>25.0</v>
      </c>
      <c r="W823" s="126" t="str">
        <f t="shared" si="113"/>
        <v>110.52%</v>
      </c>
      <c r="X823" s="30" t="str">
        <f t="shared" si="7"/>
        <v>6.00%</v>
      </c>
      <c r="Y823" s="112"/>
      <c r="Z823" s="31"/>
      <c r="AA823" s="32" t="s">
        <v>1971</v>
      </c>
      <c r="AB823" s="17">
        <v>1.0</v>
      </c>
      <c r="AC823" s="33"/>
    </row>
    <row r="824">
      <c r="A824" s="116" t="s">
        <v>1972</v>
      </c>
      <c r="B824" s="44">
        <v>2009.0</v>
      </c>
      <c r="C824" s="44" t="s">
        <v>29</v>
      </c>
      <c r="D824" s="104">
        <v>90.0</v>
      </c>
      <c r="E824" s="104">
        <v>83.0</v>
      </c>
      <c r="F824" s="118" t="str">
        <f t="shared" si="100"/>
        <v>86.5</v>
      </c>
      <c r="G824" s="105">
        <v>76.0</v>
      </c>
      <c r="H824" s="105">
        <v>74.0</v>
      </c>
      <c r="I824" s="120" t="str">
        <f t="shared" si="101"/>
        <v>2</v>
      </c>
      <c r="J824" s="120" t="str">
        <f t="shared" si="102"/>
        <v>75</v>
      </c>
      <c r="K824" s="120" t="str">
        <f t="shared" si="103"/>
        <v>11.5</v>
      </c>
      <c r="L824" s="104" t="s">
        <v>153</v>
      </c>
      <c r="M824" s="120" t="str">
        <f t="shared" si="127"/>
        <v>11200000</v>
      </c>
      <c r="N824" s="135">
        <v>11.2</v>
      </c>
      <c r="O824" s="120" t="str">
        <f t="shared" si="109"/>
        <v>83820000</v>
      </c>
      <c r="P824" s="135">
        <v>83.82</v>
      </c>
      <c r="Q824" s="119">
        <v>116.38</v>
      </c>
      <c r="R824" s="28" t="str">
        <f t="shared" si="128"/>
        <v>116380000</v>
      </c>
      <c r="S824" s="136" t="str">
        <f t="shared" si="133"/>
        <v>200,200,000</v>
      </c>
      <c r="T824" s="105">
        <v>200.2</v>
      </c>
      <c r="U824" s="27" t="str">
        <f t="shared" si="5"/>
        <v>58.13%</v>
      </c>
      <c r="V824" s="105">
        <v>25.0</v>
      </c>
      <c r="W824" s="126" t="str">
        <f t="shared" si="113"/>
        <v>800.80%</v>
      </c>
      <c r="X824" s="30" t="str">
        <f t="shared" si="7"/>
        <v>44.80%</v>
      </c>
      <c r="Y824" s="112"/>
      <c r="Z824" s="31"/>
      <c r="AA824" s="32" t="s">
        <v>1973</v>
      </c>
      <c r="AB824" s="17">
        <v>1.0</v>
      </c>
      <c r="AC824" s="33"/>
    </row>
    <row r="825">
      <c r="A825" s="116" t="s">
        <v>1974</v>
      </c>
      <c r="B825" s="44">
        <v>2009.0</v>
      </c>
      <c r="C825" s="44" t="s">
        <v>41</v>
      </c>
      <c r="D825" s="104">
        <v>17.0</v>
      </c>
      <c r="E825" s="104">
        <v>40.0</v>
      </c>
      <c r="F825" s="118" t="str">
        <f t="shared" si="100"/>
        <v>28.5</v>
      </c>
      <c r="G825" s="105">
        <v>35.0</v>
      </c>
      <c r="H825" s="105">
        <v>46.0</v>
      </c>
      <c r="I825" s="120" t="str">
        <f t="shared" si="101"/>
        <v>-11</v>
      </c>
      <c r="J825" s="120" t="str">
        <f t="shared" si="102"/>
        <v>40.5</v>
      </c>
      <c r="K825" s="120" t="str">
        <f t="shared" si="103"/>
        <v>-12</v>
      </c>
      <c r="L825" s="104" t="s">
        <v>1975</v>
      </c>
      <c r="M825" s="120" t="str">
        <f t="shared" si="127"/>
        <v>10600000</v>
      </c>
      <c r="N825" s="135">
        <v>10.6</v>
      </c>
      <c r="O825" s="120" t="str">
        <f t="shared" si="109"/>
        <v>25660000</v>
      </c>
      <c r="P825" s="135">
        <v>25.66</v>
      </c>
      <c r="Q825" s="119">
        <v>5.77</v>
      </c>
      <c r="R825" s="28" t="str">
        <f t="shared" si="128"/>
        <v>5770000</v>
      </c>
      <c r="S825" s="136" t="str">
        <f t="shared" si="133"/>
        <v>31,430,000</v>
      </c>
      <c r="T825" s="105">
        <v>31.43</v>
      </c>
      <c r="U825" s="27" t="str">
        <f t="shared" si="5"/>
        <v>18.36%</v>
      </c>
      <c r="V825" s="105">
        <v>25.0</v>
      </c>
      <c r="W825" s="126" t="str">
        <f t="shared" si="113"/>
        <v>125.72%</v>
      </c>
      <c r="X825" s="30" t="str">
        <f t="shared" si="7"/>
        <v>42.40%</v>
      </c>
      <c r="Y825" s="112"/>
      <c r="Z825" s="31"/>
      <c r="AA825" s="32" t="s">
        <v>1976</v>
      </c>
      <c r="AB825" s="17">
        <v>1.0</v>
      </c>
      <c r="AC825" s="33"/>
    </row>
    <row r="826">
      <c r="A826" s="147" t="s">
        <v>1977</v>
      </c>
      <c r="B826" s="44">
        <v>2009.0</v>
      </c>
      <c r="C826" s="148" t="s">
        <v>41</v>
      </c>
      <c r="D826" s="117">
        <v>58.0</v>
      </c>
      <c r="E826" s="117">
        <v>50.0</v>
      </c>
      <c r="F826" s="149" t="str">
        <f t="shared" si="100"/>
        <v>54</v>
      </c>
      <c r="G826" s="119">
        <v>83.0</v>
      </c>
      <c r="H826" s="119">
        <v>77.0</v>
      </c>
      <c r="I826" s="150" t="str">
        <f t="shared" si="101"/>
        <v>6</v>
      </c>
      <c r="J826" s="150" t="str">
        <f t="shared" si="102"/>
        <v>80</v>
      </c>
      <c r="K826" s="150" t="str">
        <f t="shared" si="103"/>
        <v>-26</v>
      </c>
      <c r="L826" s="117" t="s">
        <v>939</v>
      </c>
      <c r="M826" s="120" t="str">
        <f t="shared" si="127"/>
        <v>24700000</v>
      </c>
      <c r="N826" s="121">
        <v>24.7</v>
      </c>
      <c r="O826" s="120" t="str">
        <f t="shared" si="109"/>
        <v>145000000</v>
      </c>
      <c r="P826" s="121">
        <v>145.0</v>
      </c>
      <c r="Q826" s="119">
        <v>81.8</v>
      </c>
      <c r="R826" s="28" t="str">
        <f t="shared" si="128"/>
        <v>81800000</v>
      </c>
      <c r="S826" s="136" t="str">
        <f t="shared" si="133"/>
        <v>226,800,000</v>
      </c>
      <c r="T826" s="119">
        <v>226.8</v>
      </c>
      <c r="U826" s="27" t="str">
        <f t="shared" si="5"/>
        <v>36.07%</v>
      </c>
      <c r="V826" s="119">
        <v>25.0</v>
      </c>
      <c r="W826" s="151" t="str">
        <f t="shared" si="113"/>
        <v>907.20%</v>
      </c>
      <c r="X826" s="30" t="str">
        <f t="shared" si="7"/>
        <v>98.80%</v>
      </c>
      <c r="Y826" s="152"/>
      <c r="Z826" s="31"/>
      <c r="AA826" s="32" t="s">
        <v>1978</v>
      </c>
      <c r="AB826" s="17">
        <v>1.0</v>
      </c>
      <c r="AC826" s="33"/>
    </row>
    <row r="827">
      <c r="A827" s="116" t="s">
        <v>1979</v>
      </c>
      <c r="B827" s="44">
        <v>2009.0</v>
      </c>
      <c r="C827" s="44" t="s">
        <v>41</v>
      </c>
      <c r="D827" s="104">
        <v>90.0</v>
      </c>
      <c r="E827" s="104">
        <v>73.0</v>
      </c>
      <c r="F827" s="118" t="str">
        <f t="shared" si="100"/>
        <v>81.5</v>
      </c>
      <c r="G827" s="105">
        <v>87.0</v>
      </c>
      <c r="H827" s="105">
        <v>81.0</v>
      </c>
      <c r="I827" s="120" t="str">
        <f t="shared" si="101"/>
        <v>6</v>
      </c>
      <c r="J827" s="120" t="str">
        <f t="shared" si="102"/>
        <v>84</v>
      </c>
      <c r="K827" s="120" t="str">
        <f t="shared" si="103"/>
        <v>-2.5</v>
      </c>
      <c r="L827" s="104" t="s">
        <v>960</v>
      </c>
      <c r="M827" s="120" t="str">
        <f t="shared" si="127"/>
        <v>24700000</v>
      </c>
      <c r="N827" s="135">
        <v>24.7</v>
      </c>
      <c r="O827" s="120" t="str">
        <f t="shared" si="109"/>
        <v>75590000</v>
      </c>
      <c r="P827" s="135">
        <v>75.59</v>
      </c>
      <c r="Q827" s="119">
        <v>26.8</v>
      </c>
      <c r="R827" s="28" t="str">
        <f t="shared" si="128"/>
        <v>26800000</v>
      </c>
      <c r="S827" s="136" t="str">
        <f t="shared" si="133"/>
        <v>102,390,000</v>
      </c>
      <c r="T827" s="105">
        <v>102.39</v>
      </c>
      <c r="U827" s="27" t="str">
        <f t="shared" si="5"/>
        <v>26.17%</v>
      </c>
      <c r="V827" s="105">
        <v>23.6</v>
      </c>
      <c r="W827" s="126" t="str">
        <f t="shared" si="113"/>
        <v>433.86%</v>
      </c>
      <c r="X827" s="30" t="str">
        <f t="shared" si="7"/>
        <v>104.66%</v>
      </c>
      <c r="Y827" s="112"/>
      <c r="Z827" s="31"/>
      <c r="AA827" s="32" t="s">
        <v>1980</v>
      </c>
      <c r="AB827" s="17">
        <v>1.0</v>
      </c>
      <c r="AC827" s="33"/>
    </row>
    <row r="828">
      <c r="A828" s="116" t="s">
        <v>1981</v>
      </c>
      <c r="B828" s="44">
        <v>2009.0</v>
      </c>
      <c r="C828" s="44" t="s">
        <v>29</v>
      </c>
      <c r="D828" s="104">
        <v>78.0</v>
      </c>
      <c r="E828" s="104">
        <v>66.0</v>
      </c>
      <c r="F828" s="118" t="str">
        <f t="shared" si="100"/>
        <v>72</v>
      </c>
      <c r="G828" s="105">
        <v>42.0</v>
      </c>
      <c r="H828" s="105">
        <v>59.0</v>
      </c>
      <c r="I828" s="120" t="str">
        <f t="shared" si="101"/>
        <v>-17</v>
      </c>
      <c r="J828" s="120" t="str">
        <f t="shared" si="102"/>
        <v>50.5</v>
      </c>
      <c r="K828" s="120" t="str">
        <f t="shared" si="103"/>
        <v>21.5</v>
      </c>
      <c r="L828" s="104" t="s">
        <v>477</v>
      </c>
      <c r="M828" s="120" t="str">
        <f t="shared" si="127"/>
        <v>10500000</v>
      </c>
      <c r="N828" s="135">
        <v>10.5</v>
      </c>
      <c r="O828" s="120" t="str">
        <f t="shared" si="109"/>
        <v>33310000</v>
      </c>
      <c r="P828" s="135">
        <v>33.31</v>
      </c>
      <c r="Q828" s="119">
        <v>8.45</v>
      </c>
      <c r="R828" s="28" t="str">
        <f t="shared" si="128"/>
        <v>8450000</v>
      </c>
      <c r="S828" s="136" t="str">
        <f t="shared" si="133"/>
        <v>41,760,000</v>
      </c>
      <c r="T828" s="105">
        <v>41.76</v>
      </c>
      <c r="U828" s="27" t="str">
        <f t="shared" si="5"/>
        <v>20.23%</v>
      </c>
      <c r="V828" s="105">
        <v>22.0</v>
      </c>
      <c r="W828" s="126" t="str">
        <f t="shared" si="113"/>
        <v>189.82%</v>
      </c>
      <c r="X828" s="30" t="str">
        <f t="shared" si="7"/>
        <v>47.73%</v>
      </c>
      <c r="Y828" s="112"/>
      <c r="Z828" s="31"/>
      <c r="AA828" s="32" t="s">
        <v>1982</v>
      </c>
      <c r="AB828" s="17">
        <v>1.0</v>
      </c>
      <c r="AC828" s="33"/>
    </row>
    <row r="829">
      <c r="A829" s="116" t="s">
        <v>1983</v>
      </c>
      <c r="B829" s="44">
        <v>2009.0</v>
      </c>
      <c r="C829" s="44" t="s">
        <v>41</v>
      </c>
      <c r="D829" s="104">
        <v>67.0</v>
      </c>
      <c r="E829" s="104">
        <v>58.0</v>
      </c>
      <c r="F829" s="118" t="str">
        <f t="shared" si="100"/>
        <v>62.5</v>
      </c>
      <c r="G829" s="105">
        <v>74.0</v>
      </c>
      <c r="H829" s="105">
        <v>67.0</v>
      </c>
      <c r="I829" s="120" t="str">
        <f t="shared" si="101"/>
        <v>7</v>
      </c>
      <c r="J829" s="120" t="str">
        <f t="shared" si="102"/>
        <v>70.5</v>
      </c>
      <c r="K829" s="120" t="str">
        <f t="shared" si="103"/>
        <v>-8</v>
      </c>
      <c r="L829" s="104" t="s">
        <v>493</v>
      </c>
      <c r="M829" s="120" t="str">
        <f t="shared" si="127"/>
        <v>130000</v>
      </c>
      <c r="N829" s="135">
        <v>0.13</v>
      </c>
      <c r="O829" s="120" t="str">
        <f t="shared" si="109"/>
        <v>9450000</v>
      </c>
      <c r="P829" s="135">
        <v>9.45</v>
      </c>
      <c r="Q829" s="119">
        <v>5.44</v>
      </c>
      <c r="R829" s="28" t="str">
        <f t="shared" si="128"/>
        <v>5440000</v>
      </c>
      <c r="S829" s="136" t="str">
        <f t="shared" si="133"/>
        <v>14,890,000</v>
      </c>
      <c r="T829" s="105">
        <v>14.89</v>
      </c>
      <c r="U829" s="27" t="str">
        <f t="shared" si="5"/>
        <v>36.53%</v>
      </c>
      <c r="V829" s="105">
        <v>21.0</v>
      </c>
      <c r="W829" s="126" t="str">
        <f t="shared" si="113"/>
        <v>70.90%</v>
      </c>
      <c r="X829" s="30" t="str">
        <f t="shared" si="7"/>
        <v>0.62%</v>
      </c>
      <c r="Y829" s="112"/>
      <c r="Z829" s="31"/>
      <c r="AA829" s="32" t="s">
        <v>1984</v>
      </c>
      <c r="AB829" s="17">
        <v>1.0</v>
      </c>
      <c r="AC829" s="33"/>
    </row>
    <row r="830">
      <c r="A830" s="116" t="s">
        <v>1985</v>
      </c>
      <c r="B830" s="44">
        <v>2009.0</v>
      </c>
      <c r="C830" s="44" t="s">
        <v>86</v>
      </c>
      <c r="D830" s="104">
        <v>46.0</v>
      </c>
      <c r="E830" s="104">
        <v>47.0</v>
      </c>
      <c r="F830" s="118" t="str">
        <f t="shared" si="100"/>
        <v>46.5</v>
      </c>
      <c r="G830" s="105">
        <v>55.0</v>
      </c>
      <c r="H830" s="105">
        <v>73.0</v>
      </c>
      <c r="I830" s="120" t="str">
        <f t="shared" si="101"/>
        <v>-18</v>
      </c>
      <c r="J830" s="120" t="str">
        <f t="shared" si="102"/>
        <v>64</v>
      </c>
      <c r="K830" s="120" t="str">
        <f t="shared" si="103"/>
        <v>-17.5</v>
      </c>
      <c r="L830" s="104" t="s">
        <v>1384</v>
      </c>
      <c r="M830" s="120" t="str">
        <f t="shared" si="127"/>
        <v>3900000</v>
      </c>
      <c r="N830" s="135">
        <v>3.9</v>
      </c>
      <c r="O830" s="120" t="str">
        <f t="shared" si="109"/>
        <v>9200000</v>
      </c>
      <c r="P830" s="135">
        <v>9.2</v>
      </c>
      <c r="Q830" s="119">
        <v>7.2</v>
      </c>
      <c r="R830" s="28" t="str">
        <f t="shared" si="128"/>
        <v>7200000</v>
      </c>
      <c r="S830" s="136" t="str">
        <f t="shared" si="133"/>
        <v>16,400,000</v>
      </c>
      <c r="T830" s="105">
        <v>16.4</v>
      </c>
      <c r="U830" s="27" t="str">
        <f t="shared" si="5"/>
        <v>43.90%</v>
      </c>
      <c r="V830" s="105">
        <v>21.0</v>
      </c>
      <c r="W830" s="126" t="str">
        <f t="shared" si="113"/>
        <v>78.10%</v>
      </c>
      <c r="X830" s="30" t="str">
        <f t="shared" si="7"/>
        <v>18.57%</v>
      </c>
      <c r="Y830" s="112"/>
      <c r="Z830" s="31"/>
      <c r="AA830" s="32" t="s">
        <v>1986</v>
      </c>
      <c r="AB830" s="17">
        <v>1.0</v>
      </c>
      <c r="AC830" s="33"/>
    </row>
    <row r="831">
      <c r="A831" s="116" t="s">
        <v>1987</v>
      </c>
      <c r="B831" s="44">
        <v>2009.0</v>
      </c>
      <c r="C831" s="44" t="s">
        <v>126</v>
      </c>
      <c r="D831" s="104">
        <v>50.0</v>
      </c>
      <c r="E831" s="104">
        <v>60.0</v>
      </c>
      <c r="F831" s="118" t="str">
        <f t="shared" si="100"/>
        <v>55</v>
      </c>
      <c r="G831" s="105">
        <v>66.0</v>
      </c>
      <c r="H831" s="105">
        <v>54.0</v>
      </c>
      <c r="I831" s="120" t="str">
        <f t="shared" si="101"/>
        <v>12</v>
      </c>
      <c r="J831" s="120" t="str">
        <f t="shared" si="102"/>
        <v>60</v>
      </c>
      <c r="K831" s="120" t="str">
        <f t="shared" si="103"/>
        <v>-5</v>
      </c>
      <c r="L831" s="104" t="s">
        <v>1749</v>
      </c>
      <c r="M831" s="120" t="str">
        <f t="shared" si="127"/>
        <v>20500000</v>
      </c>
      <c r="N831" s="135">
        <v>20.5</v>
      </c>
      <c r="O831" s="120" t="str">
        <f t="shared" si="109"/>
        <v>36840000</v>
      </c>
      <c r="P831" s="135">
        <v>36.84</v>
      </c>
      <c r="Q831" s="119">
        <v>7.52</v>
      </c>
      <c r="R831" s="28" t="str">
        <f t="shared" si="128"/>
        <v>7520000</v>
      </c>
      <c r="S831" s="136" t="str">
        <f t="shared" si="133"/>
        <v>44,360,000</v>
      </c>
      <c r="T831" s="105">
        <v>44.36</v>
      </c>
      <c r="U831" s="27" t="str">
        <f t="shared" si="5"/>
        <v>16.95%</v>
      </c>
      <c r="V831" s="105">
        <v>20.0</v>
      </c>
      <c r="W831" s="126" t="str">
        <f t="shared" si="113"/>
        <v>221.80%</v>
      </c>
      <c r="X831" s="30" t="str">
        <f t="shared" si="7"/>
        <v>102.50%</v>
      </c>
      <c r="Y831" s="112"/>
      <c r="Z831" s="31"/>
      <c r="AA831" s="32" t="s">
        <v>1988</v>
      </c>
      <c r="AB831" s="17">
        <v>1.0</v>
      </c>
      <c r="AC831" s="33"/>
    </row>
    <row r="832">
      <c r="A832" s="116" t="s">
        <v>1989</v>
      </c>
      <c r="B832" s="44">
        <v>2009.0</v>
      </c>
      <c r="C832" s="44" t="s">
        <v>41</v>
      </c>
      <c r="D832" s="104">
        <v>30.0</v>
      </c>
      <c r="E832" s="104">
        <v>38.0</v>
      </c>
      <c r="F832" s="118" t="str">
        <f t="shared" si="100"/>
        <v>34</v>
      </c>
      <c r="G832" s="105">
        <v>52.0</v>
      </c>
      <c r="H832" s="105">
        <v>49.0</v>
      </c>
      <c r="I832" s="120" t="str">
        <f t="shared" si="101"/>
        <v>3</v>
      </c>
      <c r="J832" s="120" t="str">
        <f t="shared" si="102"/>
        <v>50.5</v>
      </c>
      <c r="K832" s="120" t="str">
        <f t="shared" si="103"/>
        <v>-16.5</v>
      </c>
      <c r="L832" s="104" t="s">
        <v>939</v>
      </c>
      <c r="M832" s="120" t="str">
        <f t="shared" si="127"/>
        <v>5300000</v>
      </c>
      <c r="N832" s="135">
        <v>5.3</v>
      </c>
      <c r="O832" s="120" t="str">
        <f t="shared" si="109"/>
        <v>12230000</v>
      </c>
      <c r="P832" s="135">
        <v>12.23</v>
      </c>
      <c r="Q832" s="119">
        <v>5.05</v>
      </c>
      <c r="R832" s="28" t="str">
        <f t="shared" si="128"/>
        <v>5050000</v>
      </c>
      <c r="S832" s="136" t="str">
        <f t="shared" si="133"/>
        <v>17,280,000</v>
      </c>
      <c r="T832" s="105">
        <v>17.28</v>
      </c>
      <c r="U832" s="27" t="str">
        <f t="shared" si="5"/>
        <v>29.22%</v>
      </c>
      <c r="V832" s="105">
        <v>20.0</v>
      </c>
      <c r="W832" s="126" t="str">
        <f t="shared" si="113"/>
        <v>86.40%</v>
      </c>
      <c r="X832" s="30" t="str">
        <f t="shared" si="7"/>
        <v>26.50%</v>
      </c>
      <c r="Y832" s="112"/>
      <c r="Z832" s="31"/>
      <c r="AA832" s="32" t="s">
        <v>1990</v>
      </c>
      <c r="AB832" s="17">
        <v>1.0</v>
      </c>
      <c r="AC832" s="33"/>
    </row>
    <row r="833">
      <c r="A833" s="116" t="s">
        <v>1991</v>
      </c>
      <c r="B833" s="44">
        <v>2009.0</v>
      </c>
      <c r="C833" s="44" t="s">
        <v>41</v>
      </c>
      <c r="D833" s="104">
        <v>55.0</v>
      </c>
      <c r="E833" s="104">
        <v>48.0</v>
      </c>
      <c r="F833" s="118" t="str">
        <f t="shared" si="100"/>
        <v>51.5</v>
      </c>
      <c r="G833" s="105">
        <v>70.0</v>
      </c>
      <c r="H833" s="105">
        <v>60.0</v>
      </c>
      <c r="I833" s="120" t="str">
        <f t="shared" si="101"/>
        <v>10</v>
      </c>
      <c r="J833" s="120" t="str">
        <f t="shared" si="102"/>
        <v>65</v>
      </c>
      <c r="K833" s="120" t="str">
        <f t="shared" si="103"/>
        <v>-13.5</v>
      </c>
      <c r="L833" s="104" t="s">
        <v>493</v>
      </c>
      <c r="M833" s="120" t="str">
        <f t="shared" si="127"/>
        <v>23700000</v>
      </c>
      <c r="N833" s="135">
        <v>23.7</v>
      </c>
      <c r="O833" s="120" t="str">
        <f t="shared" si="109"/>
        <v>64200000</v>
      </c>
      <c r="P833" s="135">
        <v>64.2</v>
      </c>
      <c r="Q833" s="119">
        <v>72.1</v>
      </c>
      <c r="R833" s="28" t="str">
        <f t="shared" si="128"/>
        <v>72100000</v>
      </c>
      <c r="S833" s="136" t="str">
        <f t="shared" si="133"/>
        <v>136,300,000</v>
      </c>
      <c r="T833" s="105">
        <v>136.3</v>
      </c>
      <c r="U833" s="27" t="str">
        <f t="shared" si="5"/>
        <v>52.90%</v>
      </c>
      <c r="V833" s="105">
        <v>20.0</v>
      </c>
      <c r="W833" s="126" t="str">
        <f t="shared" si="113"/>
        <v>681.50%</v>
      </c>
      <c r="X833" s="30" t="str">
        <f t="shared" si="7"/>
        <v>118.50%</v>
      </c>
      <c r="Y833" s="112"/>
      <c r="Z833" s="31"/>
      <c r="AA833" s="32" t="s">
        <v>1992</v>
      </c>
      <c r="AB833" s="17">
        <v>1.0</v>
      </c>
      <c r="AC833" s="33"/>
    </row>
    <row r="834">
      <c r="A834" s="116" t="s">
        <v>1993</v>
      </c>
      <c r="B834" s="44">
        <v>2009.0</v>
      </c>
      <c r="C834" s="44" t="s">
        <v>41</v>
      </c>
      <c r="D834" s="104">
        <v>40.0</v>
      </c>
      <c r="E834" s="104">
        <v>50.0</v>
      </c>
      <c r="F834" s="118" t="str">
        <f t="shared" si="100"/>
        <v>45</v>
      </c>
      <c r="G834" s="105">
        <v>34.0</v>
      </c>
      <c r="H834" s="105">
        <v>54.0</v>
      </c>
      <c r="I834" s="120" t="str">
        <f t="shared" si="101"/>
        <v>-20</v>
      </c>
      <c r="J834" s="120" t="str">
        <f t="shared" si="102"/>
        <v>44</v>
      </c>
      <c r="K834" s="120" t="str">
        <f t="shared" si="103"/>
        <v>1</v>
      </c>
      <c r="L834" s="104" t="s">
        <v>939</v>
      </c>
      <c r="M834" s="120" t="str">
        <f t="shared" si="127"/>
        <v>6500000</v>
      </c>
      <c r="N834" s="135">
        <v>6.5</v>
      </c>
      <c r="O834" s="120" t="str">
        <f t="shared" si="109"/>
        <v>15990000</v>
      </c>
      <c r="P834" s="135">
        <v>15.99</v>
      </c>
      <c r="Q834" s="119">
        <v>6.95</v>
      </c>
      <c r="R834" s="28" t="str">
        <f t="shared" si="128"/>
        <v>6950000</v>
      </c>
      <c r="S834" s="136" t="str">
        <f t="shared" si="133"/>
        <v>16,000,000</v>
      </c>
      <c r="T834" s="105">
        <v>16.0</v>
      </c>
      <c r="U834" s="27" t="str">
        <f t="shared" si="5"/>
        <v>43.44%</v>
      </c>
      <c r="V834" s="105">
        <v>20.0</v>
      </c>
      <c r="W834" s="126" t="str">
        <f t="shared" si="113"/>
        <v>80.00%</v>
      </c>
      <c r="X834" s="30" t="str">
        <f t="shared" si="7"/>
        <v>32.50%</v>
      </c>
      <c r="Y834" s="112"/>
      <c r="Z834" s="31"/>
      <c r="AA834" s="32" t="s">
        <v>1994</v>
      </c>
      <c r="AB834" s="17">
        <v>1.0</v>
      </c>
      <c r="AC834" s="33"/>
    </row>
    <row r="835">
      <c r="A835" s="116" t="s">
        <v>1995</v>
      </c>
      <c r="B835" s="44">
        <v>2009.0</v>
      </c>
      <c r="C835" s="44" t="s">
        <v>41</v>
      </c>
      <c r="D835" s="104">
        <v>79.0</v>
      </c>
      <c r="E835" s="104">
        <v>66.0</v>
      </c>
      <c r="F835" s="118" t="str">
        <f t="shared" si="100"/>
        <v>72.5</v>
      </c>
      <c r="G835" s="105">
        <v>60.0</v>
      </c>
      <c r="H835" s="105">
        <v>69.0</v>
      </c>
      <c r="I835" s="120" t="str">
        <f t="shared" si="101"/>
        <v>-9</v>
      </c>
      <c r="J835" s="120" t="str">
        <f t="shared" si="102"/>
        <v>64.5</v>
      </c>
      <c r="K835" s="120" t="str">
        <f t="shared" si="103"/>
        <v>8</v>
      </c>
      <c r="L835" s="104" t="s">
        <v>1996</v>
      </c>
      <c r="M835" s="120" t="str">
        <f t="shared" si="127"/>
        <v>2200000</v>
      </c>
      <c r="N835" s="135">
        <v>2.2</v>
      </c>
      <c r="O835" s="120" t="str">
        <f t="shared" si="109"/>
        <v>5200000</v>
      </c>
      <c r="P835" s="135">
        <v>5.2</v>
      </c>
      <c r="Q835" s="119">
        <v>7.01</v>
      </c>
      <c r="R835" s="28" t="str">
        <f t="shared" si="128"/>
        <v>7010000</v>
      </c>
      <c r="S835" s="136" t="str">
        <f t="shared" si="133"/>
        <v>12,100,000</v>
      </c>
      <c r="T835" s="105">
        <v>12.1</v>
      </c>
      <c r="U835" s="27" t="str">
        <f t="shared" si="5"/>
        <v>57.93%</v>
      </c>
      <c r="V835" s="105">
        <v>20.0</v>
      </c>
      <c r="W835" s="126" t="str">
        <f t="shared" si="113"/>
        <v>60.50%</v>
      </c>
      <c r="X835" s="30" t="str">
        <f t="shared" si="7"/>
        <v>11.00%</v>
      </c>
      <c r="Y835" s="112"/>
      <c r="Z835" s="31"/>
      <c r="AA835" s="32" t="s">
        <v>1997</v>
      </c>
      <c r="AB835" s="17">
        <v>1.0</v>
      </c>
      <c r="AC835" s="33"/>
    </row>
    <row r="836">
      <c r="A836" s="116" t="s">
        <v>1998</v>
      </c>
      <c r="B836" s="44">
        <v>2009.0</v>
      </c>
      <c r="C836" s="44" t="s">
        <v>41</v>
      </c>
      <c r="D836" s="104">
        <v>22.0</v>
      </c>
      <c r="E836" s="104">
        <v>31.0</v>
      </c>
      <c r="F836" s="118" t="str">
        <f t="shared" si="100"/>
        <v>26.5</v>
      </c>
      <c r="G836" s="105">
        <v>52.0</v>
      </c>
      <c r="H836" s="105">
        <v>58.0</v>
      </c>
      <c r="I836" s="120" t="str">
        <f t="shared" si="101"/>
        <v>-6</v>
      </c>
      <c r="J836" s="120" t="str">
        <f t="shared" si="102"/>
        <v>55</v>
      </c>
      <c r="K836" s="120" t="str">
        <f t="shared" si="103"/>
        <v>-28.5</v>
      </c>
      <c r="L836" s="104" t="s">
        <v>117</v>
      </c>
      <c r="M836" s="120" t="str">
        <f t="shared" si="127"/>
        <v>5500000</v>
      </c>
      <c r="N836" s="135">
        <v>5.5</v>
      </c>
      <c r="O836" s="120" t="str">
        <f t="shared" si="109"/>
        <v>17200000</v>
      </c>
      <c r="P836" s="135">
        <v>17.2</v>
      </c>
      <c r="Q836" s="119">
        <v>1.37</v>
      </c>
      <c r="R836" s="28" t="str">
        <f t="shared" si="128"/>
        <v>1370000</v>
      </c>
      <c r="S836" s="136" t="str">
        <f t="shared" si="133"/>
        <v>18,600,000</v>
      </c>
      <c r="T836" s="105">
        <v>18.6</v>
      </c>
      <c r="U836" s="27" t="str">
        <f t="shared" si="5"/>
        <v>7.37%</v>
      </c>
      <c r="V836" s="105">
        <v>20.0</v>
      </c>
      <c r="W836" s="126" t="str">
        <f t="shared" si="113"/>
        <v>93.00%</v>
      </c>
      <c r="X836" s="30" t="str">
        <f t="shared" si="7"/>
        <v>27.50%</v>
      </c>
      <c r="Y836" s="112"/>
      <c r="Z836" s="31"/>
      <c r="AA836" s="32" t="s">
        <v>1999</v>
      </c>
      <c r="AB836" s="17">
        <v>1.0</v>
      </c>
      <c r="AC836" s="33"/>
    </row>
    <row r="837">
      <c r="A837" s="116" t="s">
        <v>2000</v>
      </c>
      <c r="B837" s="44">
        <v>2009.0</v>
      </c>
      <c r="C837" s="44" t="s">
        <v>41</v>
      </c>
      <c r="D837" s="104">
        <v>20.0</v>
      </c>
      <c r="E837" s="104">
        <v>25.0</v>
      </c>
      <c r="F837" s="118" t="str">
        <f t="shared" si="100"/>
        <v>22.5</v>
      </c>
      <c r="G837" s="105">
        <v>50.0</v>
      </c>
      <c r="H837" s="105">
        <v>53.0</v>
      </c>
      <c r="I837" s="120" t="str">
        <f t="shared" si="101"/>
        <v>-3</v>
      </c>
      <c r="J837" s="120" t="str">
        <f t="shared" si="102"/>
        <v>51.5</v>
      </c>
      <c r="K837" s="120" t="str">
        <f t="shared" si="103"/>
        <v>-29</v>
      </c>
      <c r="L837" s="104" t="s">
        <v>111</v>
      </c>
      <c r="M837" s="120" t="str">
        <f t="shared" si="127"/>
        <v>28600000</v>
      </c>
      <c r="N837" s="135">
        <v>28.6</v>
      </c>
      <c r="O837" s="120" t="str">
        <f t="shared" si="109"/>
        <v>68260000</v>
      </c>
      <c r="P837" s="135">
        <v>68.26</v>
      </c>
      <c r="Q837" s="119">
        <v>5.56</v>
      </c>
      <c r="R837" s="28" t="str">
        <f t="shared" si="128"/>
        <v>5560000</v>
      </c>
      <c r="S837" s="136" t="str">
        <f t="shared" si="133"/>
        <v>73,820,000</v>
      </c>
      <c r="T837" s="105">
        <v>73.82</v>
      </c>
      <c r="U837" s="27" t="str">
        <f t="shared" si="5"/>
        <v>7.53%</v>
      </c>
      <c r="V837" s="105">
        <v>20.0</v>
      </c>
      <c r="W837" s="126" t="str">
        <f t="shared" si="113"/>
        <v>369.10%</v>
      </c>
      <c r="X837" s="30" t="str">
        <f t="shared" si="7"/>
        <v>143.00%</v>
      </c>
      <c r="Y837" s="112"/>
      <c r="Z837" s="31"/>
      <c r="AA837" s="32" t="s">
        <v>2001</v>
      </c>
      <c r="AB837" s="17">
        <v>1.0</v>
      </c>
      <c r="AC837" s="33"/>
    </row>
    <row r="838">
      <c r="A838" s="116" t="s">
        <v>2002</v>
      </c>
      <c r="B838" s="44">
        <v>2009.0</v>
      </c>
      <c r="C838" s="44" t="s">
        <v>86</v>
      </c>
      <c r="D838" s="104">
        <v>12.0</v>
      </c>
      <c r="E838" s="104">
        <v>33.0</v>
      </c>
      <c r="F838" s="118" t="str">
        <f t="shared" si="100"/>
        <v>22.5</v>
      </c>
      <c r="G838" s="105">
        <v>48.0</v>
      </c>
      <c r="H838" s="105">
        <v>57.0</v>
      </c>
      <c r="I838" s="120" t="str">
        <f t="shared" si="101"/>
        <v>-9</v>
      </c>
      <c r="J838" s="120" t="str">
        <f t="shared" si="102"/>
        <v>52.5</v>
      </c>
      <c r="K838" s="120" t="str">
        <f t="shared" si="103"/>
        <v>-30</v>
      </c>
      <c r="L838" s="104" t="s">
        <v>1230</v>
      </c>
      <c r="M838" s="120" t="str">
        <f t="shared" si="127"/>
        <v>11600000</v>
      </c>
      <c r="N838" s="135">
        <v>11.6</v>
      </c>
      <c r="O838" s="120" t="str">
        <f t="shared" si="109"/>
        <v>29100000</v>
      </c>
      <c r="P838" s="135">
        <v>29.1</v>
      </c>
      <c r="Q838" s="119">
        <v>2.13</v>
      </c>
      <c r="R838" s="28" t="str">
        <f t="shared" si="128"/>
        <v>2130000</v>
      </c>
      <c r="S838" s="136" t="str">
        <f t="shared" si="133"/>
        <v>31,200,000</v>
      </c>
      <c r="T838" s="105">
        <v>31.2</v>
      </c>
      <c r="U838" s="27" t="str">
        <f t="shared" si="5"/>
        <v>6.83%</v>
      </c>
      <c r="V838" s="105">
        <v>20.0</v>
      </c>
      <c r="W838" s="126" t="str">
        <f t="shared" si="113"/>
        <v>156.00%</v>
      </c>
      <c r="X838" s="30" t="str">
        <f t="shared" si="7"/>
        <v>58.00%</v>
      </c>
      <c r="Y838" s="112"/>
      <c r="Z838" s="31"/>
      <c r="AA838" s="32" t="s">
        <v>2003</v>
      </c>
      <c r="AB838" s="17">
        <v>1.0</v>
      </c>
      <c r="AC838" s="33"/>
    </row>
    <row r="839">
      <c r="A839" s="116" t="s">
        <v>2004</v>
      </c>
      <c r="B839" s="44">
        <v>2009.0</v>
      </c>
      <c r="C839" s="44" t="s">
        <v>86</v>
      </c>
      <c r="D839" s="104">
        <v>31.0</v>
      </c>
      <c r="E839" s="104">
        <v>43.0</v>
      </c>
      <c r="F839" s="118" t="str">
        <f t="shared" si="100"/>
        <v>37</v>
      </c>
      <c r="G839" s="105">
        <v>52.0</v>
      </c>
      <c r="H839" s="105">
        <v>63.0</v>
      </c>
      <c r="I839" s="120" t="str">
        <f t="shared" si="101"/>
        <v>-11</v>
      </c>
      <c r="J839" s="120" t="str">
        <f t="shared" si="102"/>
        <v>57.5</v>
      </c>
      <c r="K839" s="120" t="str">
        <f t="shared" si="103"/>
        <v>-20.5</v>
      </c>
      <c r="L839" s="104" t="s">
        <v>1330</v>
      </c>
      <c r="M839" s="120" t="str">
        <f t="shared" si="127"/>
        <v>10300000</v>
      </c>
      <c r="N839" s="135">
        <v>10.3</v>
      </c>
      <c r="O839" s="120" t="str">
        <f t="shared" si="109"/>
        <v>28600000</v>
      </c>
      <c r="P839" s="135">
        <v>28.6</v>
      </c>
      <c r="Q839" s="119">
        <v>13.03</v>
      </c>
      <c r="R839" s="28" t="str">
        <f t="shared" si="128"/>
        <v>13030000</v>
      </c>
      <c r="S839" s="136" t="str">
        <f t="shared" si="133"/>
        <v>42,700,000</v>
      </c>
      <c r="T839" s="105">
        <v>42.7</v>
      </c>
      <c r="U839" s="27" t="str">
        <f t="shared" si="5"/>
        <v>30.52%</v>
      </c>
      <c r="V839" s="134">
        <v>20.0</v>
      </c>
      <c r="W839" s="29" t="str">
        <f t="shared" si="113"/>
        <v>213.50%</v>
      </c>
      <c r="X839" s="30" t="str">
        <f t="shared" si="7"/>
        <v>51.50%</v>
      </c>
      <c r="Y839" s="112"/>
      <c r="Z839" s="31"/>
      <c r="AA839" s="32" t="s">
        <v>2005</v>
      </c>
      <c r="AB839" s="17">
        <v>1.0</v>
      </c>
      <c r="AC839" s="33"/>
    </row>
    <row r="840">
      <c r="A840" s="116" t="s">
        <v>2006</v>
      </c>
      <c r="B840" s="44">
        <v>2009.0</v>
      </c>
      <c r="C840" s="44" t="s">
        <v>86</v>
      </c>
      <c r="D840" s="104">
        <v>25.0</v>
      </c>
      <c r="E840" s="104">
        <v>34.0</v>
      </c>
      <c r="F840" s="118" t="str">
        <f t="shared" si="100"/>
        <v>29.5</v>
      </c>
      <c r="G840" s="105">
        <v>52.0</v>
      </c>
      <c r="H840" s="105">
        <v>62.0</v>
      </c>
      <c r="I840" s="120" t="str">
        <f t="shared" si="101"/>
        <v>-10</v>
      </c>
      <c r="J840" s="120" t="str">
        <f t="shared" si="102"/>
        <v>57</v>
      </c>
      <c r="K840" s="120" t="str">
        <f t="shared" si="103"/>
        <v>-27.5</v>
      </c>
      <c r="L840" s="104" t="s">
        <v>135</v>
      </c>
      <c r="M840" s="120" t="str">
        <f t="shared" si="127"/>
        <v>40600000</v>
      </c>
      <c r="N840" s="135">
        <v>40.6</v>
      </c>
      <c r="O840" s="120" t="str">
        <f t="shared" si="109"/>
        <v>65000000</v>
      </c>
      <c r="P840" s="135">
        <v>65.0</v>
      </c>
      <c r="Q840" s="119">
        <v>26.4</v>
      </c>
      <c r="R840" s="28" t="str">
        <f t="shared" si="128"/>
        <v>26400000</v>
      </c>
      <c r="S840" s="136" t="str">
        <f t="shared" si="133"/>
        <v>91,400,000</v>
      </c>
      <c r="T840" s="105">
        <v>91.4</v>
      </c>
      <c r="U840" s="27" t="str">
        <f t="shared" si="5"/>
        <v>28.88%</v>
      </c>
      <c r="V840" s="105">
        <v>19.0</v>
      </c>
      <c r="W840" s="126" t="str">
        <f t="shared" si="113"/>
        <v>481.05%</v>
      </c>
      <c r="X840" s="30" t="str">
        <f t="shared" si="7"/>
        <v>213.68%</v>
      </c>
      <c r="Y840" s="112"/>
      <c r="Z840" s="31"/>
      <c r="AA840" s="32" t="s">
        <v>2007</v>
      </c>
      <c r="AB840" s="17">
        <v>1.0</v>
      </c>
      <c r="AC840" s="33"/>
    </row>
    <row r="841">
      <c r="A841" s="116" t="s">
        <v>2008</v>
      </c>
      <c r="B841" s="44">
        <v>2009.0</v>
      </c>
      <c r="C841" s="44" t="s">
        <v>41</v>
      </c>
      <c r="D841" s="104">
        <v>56.0</v>
      </c>
      <c r="E841" s="104">
        <v>58.0</v>
      </c>
      <c r="F841" s="118" t="str">
        <f t="shared" si="100"/>
        <v>57</v>
      </c>
      <c r="G841" s="105">
        <v>47.0</v>
      </c>
      <c r="H841" s="105">
        <v>58.0</v>
      </c>
      <c r="I841" s="120" t="str">
        <f t="shared" si="101"/>
        <v>-11</v>
      </c>
      <c r="J841" s="120" t="str">
        <f t="shared" si="102"/>
        <v>52.5</v>
      </c>
      <c r="K841" s="120" t="str">
        <f t="shared" si="103"/>
        <v>4.5</v>
      </c>
      <c r="L841" s="104" t="s">
        <v>1168</v>
      </c>
      <c r="M841" s="120" t="str">
        <f t="shared" si="127"/>
        <v>7000000</v>
      </c>
      <c r="N841" s="135">
        <v>7.0</v>
      </c>
      <c r="O841" s="120" t="str">
        <f t="shared" si="109"/>
        <v>18450000</v>
      </c>
      <c r="P841" s="135">
        <v>18.45</v>
      </c>
      <c r="Q841" s="119">
        <v>13.95</v>
      </c>
      <c r="R841" s="28" t="str">
        <f t="shared" si="128"/>
        <v>13950000</v>
      </c>
      <c r="S841" s="136" t="str">
        <f t="shared" si="133"/>
        <v>32,400,000</v>
      </c>
      <c r="T841" s="105">
        <v>32.4</v>
      </c>
      <c r="U841" s="27" t="str">
        <f t="shared" si="5"/>
        <v>43.06%</v>
      </c>
      <c r="V841" s="105">
        <v>18.5</v>
      </c>
      <c r="W841" s="126" t="str">
        <f t="shared" si="113"/>
        <v>175.14%</v>
      </c>
      <c r="X841" s="30" t="str">
        <f t="shared" si="7"/>
        <v>37.84%</v>
      </c>
      <c r="Y841" s="112"/>
      <c r="Z841" s="31"/>
      <c r="AA841" s="32" t="s">
        <v>2009</v>
      </c>
      <c r="AB841" s="17">
        <v>1.0</v>
      </c>
      <c r="AC841" s="33"/>
    </row>
    <row r="842">
      <c r="A842" s="116" t="s">
        <v>2010</v>
      </c>
      <c r="B842" s="44">
        <v>2009.0</v>
      </c>
      <c r="C842" s="44" t="s">
        <v>29</v>
      </c>
      <c r="D842" s="104">
        <v>14.0</v>
      </c>
      <c r="E842" s="104">
        <v>32.0</v>
      </c>
      <c r="F842" s="118" t="str">
        <f t="shared" si="100"/>
        <v>23</v>
      </c>
      <c r="G842" s="105">
        <v>38.0</v>
      </c>
      <c r="H842" s="105">
        <v>49.0</v>
      </c>
      <c r="I842" s="120" t="str">
        <f t="shared" si="101"/>
        <v>-11</v>
      </c>
      <c r="J842" s="120" t="str">
        <f t="shared" si="102"/>
        <v>43.5</v>
      </c>
      <c r="K842" s="120" t="str">
        <f t="shared" si="103"/>
        <v>-20.5</v>
      </c>
      <c r="L842" s="104" t="s">
        <v>493</v>
      </c>
      <c r="M842" s="120" t="str">
        <f t="shared" si="127"/>
        <v>4900000</v>
      </c>
      <c r="N842" s="135">
        <v>4.9</v>
      </c>
      <c r="O842" s="120" t="str">
        <f t="shared" si="109"/>
        <v>14800000</v>
      </c>
      <c r="P842" s="135">
        <v>14.8</v>
      </c>
      <c r="Q842" s="119">
        <v>1.02</v>
      </c>
      <c r="R842" s="28" t="str">
        <f t="shared" si="128"/>
        <v>1020000</v>
      </c>
      <c r="S842" s="136" t="str">
        <f t="shared" si="133"/>
        <v>15,820,000</v>
      </c>
      <c r="T842" s="105">
        <v>15.82</v>
      </c>
      <c r="U842" s="27" t="str">
        <f t="shared" si="5"/>
        <v>6.45%</v>
      </c>
      <c r="V842" s="105">
        <v>18.0</v>
      </c>
      <c r="W842" s="126" t="str">
        <f t="shared" si="113"/>
        <v>87.89%</v>
      </c>
      <c r="X842" s="30" t="str">
        <f t="shared" si="7"/>
        <v>27.22%</v>
      </c>
      <c r="Y842" s="112"/>
      <c r="Z842" s="31"/>
      <c r="AA842" s="32" t="s">
        <v>2011</v>
      </c>
      <c r="AB842" s="17">
        <v>1.0</v>
      </c>
      <c r="AC842" s="33"/>
    </row>
    <row r="843">
      <c r="A843" s="116" t="s">
        <v>2012</v>
      </c>
      <c r="B843" s="44">
        <v>2009.0</v>
      </c>
      <c r="C843" s="44" t="s">
        <v>41</v>
      </c>
      <c r="D843" s="104">
        <v>18.0</v>
      </c>
      <c r="E843" s="104">
        <v>33.0</v>
      </c>
      <c r="F843" s="118" t="str">
        <f t="shared" si="100"/>
        <v>25.5</v>
      </c>
      <c r="G843" s="105">
        <v>40.0</v>
      </c>
      <c r="H843" s="105">
        <v>55.0</v>
      </c>
      <c r="I843" s="120" t="str">
        <f t="shared" si="101"/>
        <v>-15</v>
      </c>
      <c r="J843" s="120" t="str">
        <f t="shared" si="102"/>
        <v>47.5</v>
      </c>
      <c r="K843" s="120" t="str">
        <f t="shared" si="103"/>
        <v>-22</v>
      </c>
      <c r="L843" s="104" t="s">
        <v>153</v>
      </c>
      <c r="M843" s="120" t="str">
        <f t="shared" si="127"/>
        <v>8050000</v>
      </c>
      <c r="N843" s="135">
        <v>8.05</v>
      </c>
      <c r="O843" s="120" t="str">
        <f t="shared" si="109"/>
        <v>22960000</v>
      </c>
      <c r="P843" s="135">
        <v>22.96</v>
      </c>
      <c r="Q843" s="119">
        <v>13.12</v>
      </c>
      <c r="R843" s="28" t="str">
        <f t="shared" si="128"/>
        <v>13120000</v>
      </c>
      <c r="S843" s="136" t="str">
        <f t="shared" si="133"/>
        <v>36,080,000</v>
      </c>
      <c r="T843" s="105">
        <v>36.08</v>
      </c>
      <c r="U843" s="27" t="str">
        <f t="shared" si="5"/>
        <v>36.36%</v>
      </c>
      <c r="V843" s="105">
        <v>18.0</v>
      </c>
      <c r="W843" s="126" t="str">
        <f t="shared" si="113"/>
        <v>200.44%</v>
      </c>
      <c r="X843" s="30" t="str">
        <f t="shared" si="7"/>
        <v>44.72%</v>
      </c>
      <c r="Y843" s="112"/>
      <c r="Z843" s="31"/>
      <c r="AA843" s="32" t="s">
        <v>2013</v>
      </c>
      <c r="AB843" s="17">
        <v>1.0</v>
      </c>
      <c r="AC843" s="33"/>
    </row>
    <row r="844">
      <c r="A844" s="116" t="s">
        <v>2014</v>
      </c>
      <c r="B844" s="44">
        <v>2009.0</v>
      </c>
      <c r="C844" s="44" t="s">
        <v>41</v>
      </c>
      <c r="D844" s="104">
        <v>51.0</v>
      </c>
      <c r="E844" s="104">
        <v>54.0</v>
      </c>
      <c r="F844" s="118" t="str">
        <f t="shared" si="100"/>
        <v>52.5</v>
      </c>
      <c r="G844" s="105">
        <v>40.0</v>
      </c>
      <c r="H844" s="105">
        <v>59.0</v>
      </c>
      <c r="I844" s="120" t="str">
        <f t="shared" si="101"/>
        <v>-19</v>
      </c>
      <c r="J844" s="120" t="str">
        <f t="shared" si="102"/>
        <v>49.5</v>
      </c>
      <c r="K844" s="120" t="str">
        <f t="shared" si="103"/>
        <v>3</v>
      </c>
      <c r="L844" s="104" t="s">
        <v>477</v>
      </c>
      <c r="M844" s="120" t="str">
        <f t="shared" si="127"/>
        <v>11000000</v>
      </c>
      <c r="N844" s="135">
        <v>11.0</v>
      </c>
      <c r="O844" s="120" t="str">
        <f t="shared" si="109"/>
        <v>24000000</v>
      </c>
      <c r="P844" s="135">
        <v>24.0</v>
      </c>
      <c r="Q844" s="119">
        <v>2.96</v>
      </c>
      <c r="R844" s="28" t="str">
        <f t="shared" si="128"/>
        <v>2960000</v>
      </c>
      <c r="S844" s="136" t="str">
        <f t="shared" si="133"/>
        <v>26,960,000</v>
      </c>
      <c r="T844" s="105">
        <v>26.96</v>
      </c>
      <c r="U844" s="27" t="str">
        <f t="shared" si="5"/>
        <v>10.98%</v>
      </c>
      <c r="V844" s="105">
        <v>18.0</v>
      </c>
      <c r="W844" s="126" t="str">
        <f t="shared" si="113"/>
        <v>149.78%</v>
      </c>
      <c r="X844" s="30" t="str">
        <f t="shared" si="7"/>
        <v>61.11%</v>
      </c>
      <c r="Y844" s="112"/>
      <c r="Z844" s="31"/>
      <c r="AA844" s="32" t="s">
        <v>2015</v>
      </c>
      <c r="AB844" s="17">
        <v>1.0</v>
      </c>
      <c r="AC844" s="33"/>
    </row>
    <row r="845">
      <c r="A845" s="116" t="s">
        <v>2016</v>
      </c>
      <c r="B845" s="44">
        <v>2009.0</v>
      </c>
      <c r="C845" s="44" t="s">
        <v>86</v>
      </c>
      <c r="D845" s="104">
        <v>25.0</v>
      </c>
      <c r="E845" s="104">
        <v>39.0</v>
      </c>
      <c r="F845" s="118" t="str">
        <f t="shared" si="100"/>
        <v>32</v>
      </c>
      <c r="G845" s="105">
        <v>43.0</v>
      </c>
      <c r="H845" s="105">
        <v>41.0</v>
      </c>
      <c r="I845" s="120" t="str">
        <f t="shared" si="101"/>
        <v>2</v>
      </c>
      <c r="J845" s="120" t="str">
        <f t="shared" si="102"/>
        <v>42</v>
      </c>
      <c r="K845" s="120" t="str">
        <f t="shared" si="103"/>
        <v>-10</v>
      </c>
      <c r="L845" s="104" t="s">
        <v>1002</v>
      </c>
      <c r="M845" s="120" t="str">
        <f t="shared" si="127"/>
        <v>10000000</v>
      </c>
      <c r="N845" s="135">
        <v>10.0</v>
      </c>
      <c r="O845" s="120" t="str">
        <f t="shared" si="109"/>
        <v>22460000</v>
      </c>
      <c r="P845" s="135">
        <v>22.46</v>
      </c>
      <c r="Q845" s="119">
        <v>54.76</v>
      </c>
      <c r="R845" s="28" t="str">
        <f t="shared" si="128"/>
        <v>54760000</v>
      </c>
      <c r="S845" s="136" t="str">
        <f t="shared" si="133"/>
        <v>77,210,000</v>
      </c>
      <c r="T845" s="105">
        <v>77.21</v>
      </c>
      <c r="U845" s="27" t="str">
        <f t="shared" si="5"/>
        <v>70.92%</v>
      </c>
      <c r="V845" s="105">
        <v>18.0</v>
      </c>
      <c r="W845" s="126" t="str">
        <f t="shared" si="113"/>
        <v>428.94%</v>
      </c>
      <c r="X845" s="30" t="str">
        <f t="shared" si="7"/>
        <v>55.56%</v>
      </c>
      <c r="Y845" s="112"/>
      <c r="Z845" s="31"/>
      <c r="AA845" s="32" t="s">
        <v>2017</v>
      </c>
      <c r="AB845" s="17">
        <v>1.0</v>
      </c>
      <c r="AC845" s="33"/>
    </row>
    <row r="846">
      <c r="A846" s="116" t="s">
        <v>2018</v>
      </c>
      <c r="B846" s="44">
        <v>2009.0</v>
      </c>
      <c r="C846" s="44" t="s">
        <v>41</v>
      </c>
      <c r="D846" s="104">
        <v>9.0</v>
      </c>
      <c r="E846" s="104">
        <v>34.0</v>
      </c>
      <c r="F846" s="118" t="str">
        <f t="shared" si="100"/>
        <v>21.5</v>
      </c>
      <c r="G846" s="105">
        <v>43.0</v>
      </c>
      <c r="H846" s="105">
        <v>67.0</v>
      </c>
      <c r="I846" s="120" t="str">
        <f t="shared" si="101"/>
        <v>-24</v>
      </c>
      <c r="J846" s="120" t="str">
        <f t="shared" si="102"/>
        <v>55</v>
      </c>
      <c r="K846" s="120" t="str">
        <f t="shared" si="103"/>
        <v>-33.5</v>
      </c>
      <c r="L846" s="104" t="s">
        <v>493</v>
      </c>
      <c r="M846" s="120" t="str">
        <f t="shared" si="127"/>
        <v>3200000</v>
      </c>
      <c r="N846" s="135">
        <v>3.2</v>
      </c>
      <c r="O846" s="120" t="str">
        <f t="shared" si="109"/>
        <v>8670000</v>
      </c>
      <c r="P846" s="135">
        <v>8.67</v>
      </c>
      <c r="Q846" s="119">
        <v>11.79</v>
      </c>
      <c r="R846" s="28" t="str">
        <f t="shared" si="128"/>
        <v>11790000</v>
      </c>
      <c r="S846" s="136" t="str">
        <f t="shared" si="133"/>
        <v>18,010,000</v>
      </c>
      <c r="T846" s="105">
        <v>18.01</v>
      </c>
      <c r="U846" s="27" t="str">
        <f t="shared" si="5"/>
        <v>65.46%</v>
      </c>
      <c r="V846" s="105">
        <v>17.0</v>
      </c>
      <c r="W846" s="126" t="str">
        <f t="shared" si="113"/>
        <v>105.94%</v>
      </c>
      <c r="X846" s="30" t="str">
        <f t="shared" si="7"/>
        <v>18.82%</v>
      </c>
      <c r="Y846" s="112"/>
      <c r="Z846" s="31"/>
      <c r="AA846" s="32" t="s">
        <v>2019</v>
      </c>
      <c r="AB846" s="17">
        <v>1.0</v>
      </c>
      <c r="AC846" s="33"/>
    </row>
    <row r="847">
      <c r="A847" s="116" t="s">
        <v>2020</v>
      </c>
      <c r="B847" s="44">
        <v>2009.0</v>
      </c>
      <c r="C847" s="44" t="s">
        <v>41</v>
      </c>
      <c r="D847" s="104">
        <v>42.0</v>
      </c>
      <c r="E847" s="104">
        <v>47.0</v>
      </c>
      <c r="F847" s="118" t="str">
        <f t="shared" si="100"/>
        <v>44.5</v>
      </c>
      <c r="G847" s="105">
        <v>37.0</v>
      </c>
      <c r="H847" s="105">
        <v>55.0</v>
      </c>
      <c r="I847" s="120" t="str">
        <f t="shared" si="101"/>
        <v>-18</v>
      </c>
      <c r="J847" s="120" t="str">
        <f t="shared" si="102"/>
        <v>46</v>
      </c>
      <c r="K847" s="120" t="str">
        <f t="shared" si="103"/>
        <v>-1.5</v>
      </c>
      <c r="L847" s="104" t="s">
        <v>960</v>
      </c>
      <c r="M847" s="120" t="str">
        <f t="shared" si="127"/>
        <v>6900000</v>
      </c>
      <c r="N847" s="135">
        <v>6.9</v>
      </c>
      <c r="O847" s="120" t="str">
        <f t="shared" si="109"/>
        <v>16200000</v>
      </c>
      <c r="P847" s="135">
        <v>16.2</v>
      </c>
      <c r="Q847" s="119">
        <v>15.35</v>
      </c>
      <c r="R847" s="28" t="str">
        <f t="shared" si="128"/>
        <v>15350000</v>
      </c>
      <c r="S847" s="136" t="str">
        <f t="shared" si="133"/>
        <v>31,550,000</v>
      </c>
      <c r="T847" s="105">
        <v>31.55</v>
      </c>
      <c r="U847" s="27" t="str">
        <f t="shared" si="5"/>
        <v>48.65%</v>
      </c>
      <c r="V847" s="105">
        <v>16.0</v>
      </c>
      <c r="W847" s="126" t="str">
        <f t="shared" si="113"/>
        <v>197.19%</v>
      </c>
      <c r="X847" s="30" t="str">
        <f t="shared" si="7"/>
        <v>43.13%</v>
      </c>
      <c r="Y847" s="112"/>
      <c r="Z847" s="31"/>
      <c r="AA847" s="45" t="str">
        <f>HYPERLINK("http://www.amazon.com/gp/product/B005F2BC28/?tag=titb-20","http://www.amazon.com/gp/product/B005F2BC28/?tag=titb-20")</f>
        <v>http://www.amazon.com/gp/product/B005F2BC28/?tag=titb-20</v>
      </c>
      <c r="AB847" s="17">
        <v>1.0</v>
      </c>
      <c r="AC847" s="33"/>
    </row>
    <row r="848">
      <c r="A848" s="116" t="s">
        <v>2021</v>
      </c>
      <c r="B848" s="44">
        <v>2009.0</v>
      </c>
      <c r="C848" s="44" t="s">
        <v>41</v>
      </c>
      <c r="D848" s="104">
        <v>11.0</v>
      </c>
      <c r="E848" s="104">
        <v>30.0</v>
      </c>
      <c r="F848" s="118" t="str">
        <f t="shared" si="100"/>
        <v>20.5</v>
      </c>
      <c r="G848" s="105">
        <v>39.0</v>
      </c>
      <c r="H848" s="105">
        <v>52.0</v>
      </c>
      <c r="I848" s="120" t="str">
        <f t="shared" si="101"/>
        <v>-13</v>
      </c>
      <c r="J848" s="120" t="str">
        <f t="shared" si="102"/>
        <v>45.5</v>
      </c>
      <c r="K848" s="120" t="str">
        <f t="shared" si="103"/>
        <v>-25</v>
      </c>
      <c r="L848" s="104" t="s">
        <v>1094</v>
      </c>
      <c r="M848" s="120" t="str">
        <f t="shared" si="127"/>
        <v>19800000</v>
      </c>
      <c r="N848" s="135">
        <v>19.8</v>
      </c>
      <c r="O848" s="120" t="str">
        <f t="shared" si="109"/>
        <v>42670000</v>
      </c>
      <c r="P848" s="135">
        <v>42.67</v>
      </c>
      <c r="Q848" s="119">
        <v>33.84</v>
      </c>
      <c r="R848" s="28" t="str">
        <f t="shared" si="128"/>
        <v>33840000</v>
      </c>
      <c r="S848" s="136" t="str">
        <f t="shared" si="133"/>
        <v>76,510,000</v>
      </c>
      <c r="T848" s="105">
        <v>76.51</v>
      </c>
      <c r="U848" s="27" t="str">
        <f t="shared" si="5"/>
        <v>44.23%</v>
      </c>
      <c r="V848" s="105">
        <v>16.0</v>
      </c>
      <c r="W848" s="126" t="str">
        <f t="shared" si="113"/>
        <v>478.19%</v>
      </c>
      <c r="X848" s="30" t="str">
        <f t="shared" si="7"/>
        <v>123.75%</v>
      </c>
      <c r="Y848" s="112"/>
      <c r="Z848" s="31"/>
      <c r="AA848" s="32" t="s">
        <v>2022</v>
      </c>
      <c r="AB848" s="17">
        <v>1.0</v>
      </c>
      <c r="AC848" s="33"/>
    </row>
    <row r="849">
      <c r="A849" s="116" t="s">
        <v>2023</v>
      </c>
      <c r="B849" s="44">
        <v>2009.0</v>
      </c>
      <c r="C849" s="44" t="s">
        <v>29</v>
      </c>
      <c r="D849" s="104">
        <v>84.0</v>
      </c>
      <c r="E849" s="104">
        <v>68.0</v>
      </c>
      <c r="F849" s="118" t="str">
        <f t="shared" si="100"/>
        <v>76</v>
      </c>
      <c r="G849" s="105">
        <v>73.0</v>
      </c>
      <c r="H849" s="105">
        <v>69.0</v>
      </c>
      <c r="I849" s="120" t="str">
        <f t="shared" si="101"/>
        <v>4</v>
      </c>
      <c r="J849" s="120" t="str">
        <f t="shared" si="102"/>
        <v>71</v>
      </c>
      <c r="K849" s="120" t="str">
        <f t="shared" si="103"/>
        <v>5</v>
      </c>
      <c r="L849" s="104" t="s">
        <v>1398</v>
      </c>
      <c r="M849" s="120" t="str">
        <f t="shared" si="127"/>
        <v>4700000</v>
      </c>
      <c r="N849" s="135">
        <v>4.7</v>
      </c>
      <c r="O849" s="120" t="str">
        <f t="shared" si="109"/>
        <v>13000000</v>
      </c>
      <c r="P849" s="135">
        <v>13.0</v>
      </c>
      <c r="Q849" s="119">
        <v>3.59</v>
      </c>
      <c r="R849" s="28" t="str">
        <f t="shared" si="128"/>
        <v>3590000</v>
      </c>
      <c r="S849" s="136" t="str">
        <f t="shared" si="133"/>
        <v>16,000,000</v>
      </c>
      <c r="T849" s="105">
        <v>16.0</v>
      </c>
      <c r="U849" s="27" t="str">
        <f t="shared" si="5"/>
        <v>22.44%</v>
      </c>
      <c r="V849" s="105">
        <v>15.0</v>
      </c>
      <c r="W849" s="126" t="str">
        <f t="shared" si="113"/>
        <v>106.67%</v>
      </c>
      <c r="X849" s="30" t="str">
        <f t="shared" si="7"/>
        <v>31.33%</v>
      </c>
      <c r="Y849" s="112"/>
      <c r="Z849" s="31"/>
      <c r="AA849" s="32" t="s">
        <v>2024</v>
      </c>
      <c r="AB849" s="17">
        <v>1.0</v>
      </c>
      <c r="AC849" s="33"/>
    </row>
    <row r="850">
      <c r="A850" s="116" t="s">
        <v>2025</v>
      </c>
      <c r="B850" s="44">
        <v>2009.0</v>
      </c>
      <c r="C850" s="44" t="s">
        <v>41</v>
      </c>
      <c r="D850" s="104">
        <v>6.0</v>
      </c>
      <c r="E850" s="104">
        <v>17.0</v>
      </c>
      <c r="F850" s="118" t="str">
        <f t="shared" si="100"/>
        <v>11.5</v>
      </c>
      <c r="G850" s="105">
        <v>35.0</v>
      </c>
      <c r="H850" s="105">
        <v>41.0</v>
      </c>
      <c r="I850" s="120" t="str">
        <f t="shared" si="101"/>
        <v>-6</v>
      </c>
      <c r="J850" s="120" t="str">
        <f t="shared" si="102"/>
        <v>38</v>
      </c>
      <c r="K850" s="120" t="str">
        <f t="shared" si="103"/>
        <v>-26.5</v>
      </c>
      <c r="L850" s="104" t="s">
        <v>117</v>
      </c>
      <c r="M850" s="120" t="str">
        <f t="shared" si="127"/>
        <v>11200000</v>
      </c>
      <c r="N850" s="135">
        <v>11.2</v>
      </c>
      <c r="O850" s="120" t="str">
        <f t="shared" si="109"/>
        <v>33860000</v>
      </c>
      <c r="P850" s="135">
        <v>33.86</v>
      </c>
      <c r="Q850" s="119">
        <v>6.26</v>
      </c>
      <c r="R850" s="28" t="str">
        <f t="shared" si="128"/>
        <v>6260000</v>
      </c>
      <c r="S850" s="136" t="str">
        <f t="shared" si="133"/>
        <v>40,120,000</v>
      </c>
      <c r="T850" s="105">
        <v>40.12</v>
      </c>
      <c r="U850" s="27" t="str">
        <f t="shared" si="5"/>
        <v>15.60%</v>
      </c>
      <c r="V850" s="105">
        <v>15.0</v>
      </c>
      <c r="W850" s="126" t="str">
        <f t="shared" si="113"/>
        <v>267.47%</v>
      </c>
      <c r="X850" s="30" t="str">
        <f t="shared" si="7"/>
        <v>74.67%</v>
      </c>
      <c r="Y850" s="112"/>
      <c r="Z850" s="31"/>
      <c r="AA850" s="32" t="s">
        <v>2026</v>
      </c>
      <c r="AB850" s="17">
        <v>1.0</v>
      </c>
      <c r="AC850" s="33"/>
    </row>
    <row r="851">
      <c r="A851" s="116" t="s">
        <v>2027</v>
      </c>
      <c r="B851" s="44">
        <v>2009.0</v>
      </c>
      <c r="C851" s="44" t="s">
        <v>41</v>
      </c>
      <c r="D851" s="104">
        <v>7.0</v>
      </c>
      <c r="E851" s="104">
        <v>35.0</v>
      </c>
      <c r="F851" s="118" t="str">
        <f t="shared" si="100"/>
        <v>21</v>
      </c>
      <c r="G851" s="105">
        <v>31.0</v>
      </c>
      <c r="H851" s="105">
        <v>66.0</v>
      </c>
      <c r="I851" s="120" t="str">
        <f t="shared" si="101"/>
        <v>-35</v>
      </c>
      <c r="J851" s="120" t="str">
        <f t="shared" si="102"/>
        <v>48.5</v>
      </c>
      <c r="K851" s="120" t="str">
        <f t="shared" si="103"/>
        <v>-27.5</v>
      </c>
      <c r="L851" s="104" t="s">
        <v>493</v>
      </c>
      <c r="M851" s="120" t="str">
        <f t="shared" si="127"/>
        <v>2600000</v>
      </c>
      <c r="N851" s="135">
        <v>2.6</v>
      </c>
      <c r="O851" s="120" t="str">
        <f t="shared" si="109"/>
        <v>6380000</v>
      </c>
      <c r="P851" s="135">
        <v>6.38</v>
      </c>
      <c r="Q851" s="119">
        <v>0.03</v>
      </c>
      <c r="R851" s="28" t="str">
        <f t="shared" si="128"/>
        <v>30000</v>
      </c>
      <c r="S851" s="136" t="str">
        <f t="shared" si="133"/>
        <v>6,380,000</v>
      </c>
      <c r="T851" s="105">
        <v>6.38</v>
      </c>
      <c r="U851" s="27" t="str">
        <f t="shared" si="5"/>
        <v>0.47%</v>
      </c>
      <c r="V851" s="105">
        <v>15.0</v>
      </c>
      <c r="W851" s="126" t="str">
        <f t="shared" si="113"/>
        <v>42.53%</v>
      </c>
      <c r="X851" s="30" t="str">
        <f t="shared" si="7"/>
        <v>17.33%</v>
      </c>
      <c r="Y851" s="112"/>
      <c r="Z851" s="31"/>
      <c r="AA851" s="32" t="s">
        <v>2028</v>
      </c>
      <c r="AB851" s="17">
        <v>1.0</v>
      </c>
      <c r="AC851" s="33"/>
    </row>
    <row r="852">
      <c r="A852" s="116" t="s">
        <v>2029</v>
      </c>
      <c r="B852" s="44">
        <v>2009.0</v>
      </c>
      <c r="C852" s="44" t="s">
        <v>41</v>
      </c>
      <c r="D852" s="104">
        <v>50.0</v>
      </c>
      <c r="E852" s="104">
        <v>45.0</v>
      </c>
      <c r="F852" s="118" t="str">
        <f t="shared" si="100"/>
        <v>47.5</v>
      </c>
      <c r="G852" s="105">
        <v>63.0</v>
      </c>
      <c r="H852" s="105">
        <v>63.0</v>
      </c>
      <c r="I852" s="120" t="str">
        <f t="shared" si="101"/>
        <v>0</v>
      </c>
      <c r="J852" s="120" t="str">
        <f t="shared" si="102"/>
        <v>63</v>
      </c>
      <c r="K852" s="120" t="str">
        <f t="shared" si="103"/>
        <v>-15.5</v>
      </c>
      <c r="L852" s="104" t="s">
        <v>493</v>
      </c>
      <c r="M852" s="120" t="str">
        <f t="shared" si="127"/>
        <v>260000</v>
      </c>
      <c r="N852" s="135">
        <v>0.26</v>
      </c>
      <c r="O852" s="120" t="str">
        <f t="shared" si="109"/>
        <v>5300000</v>
      </c>
      <c r="P852" s="135">
        <v>5.3</v>
      </c>
      <c r="Q852" s="119">
        <v>29.79</v>
      </c>
      <c r="R852" s="28" t="str">
        <f t="shared" si="128"/>
        <v>29790000</v>
      </c>
      <c r="S852" s="136" t="str">
        <f t="shared" si="133"/>
        <v>35,090,000</v>
      </c>
      <c r="T852" s="105">
        <v>35.09</v>
      </c>
      <c r="U852" s="27" t="str">
        <f t="shared" si="5"/>
        <v>84.90%</v>
      </c>
      <c r="V852" s="105">
        <v>15.0</v>
      </c>
      <c r="W852" s="126" t="str">
        <f t="shared" si="113"/>
        <v>233.93%</v>
      </c>
      <c r="X852" s="30" t="str">
        <f t="shared" si="7"/>
        <v>1.73%</v>
      </c>
      <c r="Y852" s="112"/>
      <c r="Z852" s="31"/>
      <c r="AA852" s="32" t="s">
        <v>2030</v>
      </c>
      <c r="AB852" s="17">
        <v>1.0</v>
      </c>
      <c r="AC852" s="33"/>
    </row>
    <row r="853">
      <c r="A853" s="133" t="s">
        <v>2031</v>
      </c>
      <c r="B853" s="44">
        <v>2009.0</v>
      </c>
      <c r="C853" s="44" t="s">
        <v>37</v>
      </c>
      <c r="D853" s="104">
        <v>20.0</v>
      </c>
      <c r="E853" s="44">
        <v>50.0</v>
      </c>
      <c r="F853" s="118" t="str">
        <f t="shared" si="100"/>
        <v>35</v>
      </c>
      <c r="G853" s="105">
        <v>45.0</v>
      </c>
      <c r="H853" s="134">
        <v>56.0</v>
      </c>
      <c r="I853" s="120" t="str">
        <f t="shared" si="101"/>
        <v>-11</v>
      </c>
      <c r="J853" s="120" t="str">
        <f t="shared" si="102"/>
        <v>50.5</v>
      </c>
      <c r="K853" s="120" t="str">
        <f t="shared" si="103"/>
        <v>-15.5</v>
      </c>
      <c r="L853" s="104" t="s">
        <v>135</v>
      </c>
      <c r="M853" s="120" t="str">
        <f t="shared" si="127"/>
        <v>16300000</v>
      </c>
      <c r="N853" s="135">
        <v>16.3</v>
      </c>
      <c r="O853" s="120" t="str">
        <f t="shared" si="109"/>
        <v>33390000</v>
      </c>
      <c r="P853" s="135">
        <v>33.39</v>
      </c>
      <c r="Q853" s="119">
        <v>6.02</v>
      </c>
      <c r="R853" s="28" t="str">
        <f t="shared" si="128"/>
        <v>6020000</v>
      </c>
      <c r="S853" s="136" t="str">
        <f t="shared" si="133"/>
        <v>39,410,000</v>
      </c>
      <c r="T853" s="105">
        <v>39.41</v>
      </c>
      <c r="U853" s="27" t="str">
        <f t="shared" si="5"/>
        <v>15.28%</v>
      </c>
      <c r="V853" s="105">
        <v>15.0</v>
      </c>
      <c r="W853" s="126" t="str">
        <f t="shared" si="113"/>
        <v>262.73%</v>
      </c>
      <c r="X853" s="30" t="str">
        <f t="shared" si="7"/>
        <v>108.67%</v>
      </c>
      <c r="Y853" s="112"/>
      <c r="Z853" s="31"/>
      <c r="AA853" s="32" t="s">
        <v>2032</v>
      </c>
      <c r="AB853" s="17">
        <v>1.0</v>
      </c>
      <c r="AC853" s="33"/>
    </row>
    <row r="854">
      <c r="A854" s="116" t="s">
        <v>2033</v>
      </c>
      <c r="B854" s="44">
        <v>2009.0</v>
      </c>
      <c r="C854" s="44" t="s">
        <v>41</v>
      </c>
      <c r="D854" s="104">
        <v>61.0</v>
      </c>
      <c r="E854" s="104">
        <v>63.0</v>
      </c>
      <c r="F854" s="118" t="str">
        <f t="shared" si="100"/>
        <v>62</v>
      </c>
      <c r="G854" s="105">
        <v>50.0</v>
      </c>
      <c r="H854" s="105">
        <v>63.0</v>
      </c>
      <c r="I854" s="120" t="str">
        <f t="shared" si="101"/>
        <v>-13</v>
      </c>
      <c r="J854" s="120" t="str">
        <f t="shared" si="102"/>
        <v>56.5</v>
      </c>
      <c r="K854" s="120" t="str">
        <f t="shared" si="103"/>
        <v>5.5</v>
      </c>
      <c r="L854" s="104" t="s">
        <v>2034</v>
      </c>
      <c r="M854" s="120" t="str">
        <f t="shared" si="127"/>
        <v>5900000</v>
      </c>
      <c r="N854" s="135">
        <v>5.9</v>
      </c>
      <c r="O854" s="120" t="str">
        <f t="shared" si="109"/>
        <v>15500000</v>
      </c>
      <c r="P854" s="135">
        <v>15.5</v>
      </c>
      <c r="Q854" s="119">
        <v>7.33</v>
      </c>
      <c r="R854" s="28" t="str">
        <f t="shared" si="128"/>
        <v>7330000</v>
      </c>
      <c r="S854" s="136" t="str">
        <f t="shared" si="133"/>
        <v>22,830,000</v>
      </c>
      <c r="T854" s="105">
        <v>22.83</v>
      </c>
      <c r="U854" s="27" t="str">
        <f t="shared" si="5"/>
        <v>32.11%</v>
      </c>
      <c r="V854" s="105">
        <v>14.0</v>
      </c>
      <c r="W854" s="126" t="str">
        <f t="shared" si="113"/>
        <v>163.07%</v>
      </c>
      <c r="X854" s="30" t="str">
        <f t="shared" si="7"/>
        <v>42.14%</v>
      </c>
      <c r="Y854" s="112"/>
      <c r="Z854" s="31"/>
      <c r="AA854" s="32" t="s">
        <v>2035</v>
      </c>
      <c r="AB854" s="17">
        <v>1.0</v>
      </c>
      <c r="AC854" s="33"/>
    </row>
    <row r="855">
      <c r="A855" s="116" t="s">
        <v>2036</v>
      </c>
      <c r="B855" s="44">
        <v>2009.0</v>
      </c>
      <c r="C855" s="44" t="s">
        <v>86</v>
      </c>
      <c r="D855" s="104">
        <v>57.0</v>
      </c>
      <c r="E855" s="104">
        <v>51.0</v>
      </c>
      <c r="F855" s="118" t="str">
        <f t="shared" si="100"/>
        <v>54</v>
      </c>
      <c r="G855" s="105">
        <v>48.0</v>
      </c>
      <c r="H855" s="105">
        <v>73.0</v>
      </c>
      <c r="I855" s="120" t="str">
        <f t="shared" si="101"/>
        <v>-25</v>
      </c>
      <c r="J855" s="120" t="str">
        <f t="shared" si="102"/>
        <v>60.5</v>
      </c>
      <c r="K855" s="120" t="str">
        <f t="shared" si="103"/>
        <v>-6.5</v>
      </c>
      <c r="L855" s="104" t="s">
        <v>1118</v>
      </c>
      <c r="M855" s="120" t="str">
        <f t="shared" si="127"/>
        <v>21200000</v>
      </c>
      <c r="N855" s="135">
        <v>21.2</v>
      </c>
      <c r="O855" s="120" t="str">
        <f t="shared" si="109"/>
        <v>51540000</v>
      </c>
      <c r="P855" s="135">
        <v>51.54</v>
      </c>
      <c r="Q855" s="119">
        <v>49.19</v>
      </c>
      <c r="R855" s="28" t="str">
        <f t="shared" si="128"/>
        <v>49190000</v>
      </c>
      <c r="S855" s="136" t="str">
        <f t="shared" si="133"/>
        <v>100,730,000</v>
      </c>
      <c r="T855" s="105">
        <v>100.73</v>
      </c>
      <c r="U855" s="27" t="str">
        <f t="shared" si="5"/>
        <v>48.83%</v>
      </c>
      <c r="V855" s="105">
        <v>14.0</v>
      </c>
      <c r="W855" s="126" t="str">
        <f t="shared" si="113"/>
        <v>719.50%</v>
      </c>
      <c r="X855" s="30" t="str">
        <f t="shared" si="7"/>
        <v>151.43%</v>
      </c>
      <c r="Y855" s="112"/>
      <c r="Z855" s="31"/>
      <c r="AA855" s="32" t="s">
        <v>2037</v>
      </c>
      <c r="AB855" s="17">
        <v>1.0</v>
      </c>
      <c r="AC855" s="33"/>
    </row>
    <row r="856">
      <c r="A856" s="116" t="s">
        <v>2038</v>
      </c>
      <c r="B856" s="44">
        <v>2009.0</v>
      </c>
      <c r="C856" s="44" t="s">
        <v>37</v>
      </c>
      <c r="D856" s="104">
        <v>62.0</v>
      </c>
      <c r="E856" s="104">
        <v>41.0</v>
      </c>
      <c r="F856" s="118" t="str">
        <f t="shared" si="100"/>
        <v>51.5</v>
      </c>
      <c r="G856" s="105">
        <v>54.0</v>
      </c>
      <c r="H856" s="105">
        <v>68.0</v>
      </c>
      <c r="I856" s="120" t="str">
        <f t="shared" si="101"/>
        <v>-14</v>
      </c>
      <c r="J856" s="120" t="str">
        <f t="shared" si="102"/>
        <v>61</v>
      </c>
      <c r="K856" s="120" t="str">
        <f t="shared" si="103"/>
        <v>-9.5</v>
      </c>
      <c r="L856" s="104" t="s">
        <v>939</v>
      </c>
      <c r="M856" s="120" t="str">
        <f t="shared" si="127"/>
        <v>7000000</v>
      </c>
      <c r="N856" s="135">
        <v>7.0</v>
      </c>
      <c r="O856" s="120" t="str">
        <f t="shared" si="109"/>
        <v>13700000</v>
      </c>
      <c r="P856" s="135">
        <v>13.7</v>
      </c>
      <c r="Q856" s="119">
        <v>20.8</v>
      </c>
      <c r="R856" s="28" t="str">
        <f t="shared" si="128"/>
        <v>20800000</v>
      </c>
      <c r="S856" s="136" t="str">
        <f t="shared" si="133"/>
        <v>34,500,000</v>
      </c>
      <c r="T856" s="105">
        <v>34.5</v>
      </c>
      <c r="U856" s="27" t="str">
        <f t="shared" si="5"/>
        <v>60.29%</v>
      </c>
      <c r="V856" s="105">
        <v>12.9</v>
      </c>
      <c r="W856" s="126" t="str">
        <f t="shared" si="113"/>
        <v>267.44%</v>
      </c>
      <c r="X856" s="30" t="str">
        <f t="shared" si="7"/>
        <v>54.26%</v>
      </c>
      <c r="Y856" s="112"/>
      <c r="Z856" s="31"/>
      <c r="AA856" s="32" t="s">
        <v>2039</v>
      </c>
      <c r="AB856" s="17">
        <v>1.0</v>
      </c>
      <c r="AC856" s="33"/>
    </row>
    <row r="857">
      <c r="A857" s="116" t="s">
        <v>2040</v>
      </c>
      <c r="B857" s="44">
        <v>2009.0</v>
      </c>
      <c r="C857" s="44" t="s">
        <v>41</v>
      </c>
      <c r="D857" s="104">
        <v>29.0</v>
      </c>
      <c r="E857" s="104">
        <v>27.0</v>
      </c>
      <c r="F857" s="118" t="str">
        <f t="shared" si="100"/>
        <v>28</v>
      </c>
      <c r="G857" s="105">
        <v>43.0</v>
      </c>
      <c r="H857" s="105">
        <v>54.0</v>
      </c>
      <c r="I857" s="120" t="str">
        <f t="shared" si="101"/>
        <v>-11</v>
      </c>
      <c r="J857" s="120" t="str">
        <f t="shared" si="102"/>
        <v>48.5</v>
      </c>
      <c r="K857" s="120" t="str">
        <f t="shared" si="103"/>
        <v>-20.5</v>
      </c>
      <c r="L857" s="44" t="s">
        <v>488</v>
      </c>
      <c r="M857" s="120" t="str">
        <f t="shared" si="127"/>
        <v>9150000</v>
      </c>
      <c r="N857" s="135">
        <v>9.15</v>
      </c>
      <c r="O857" s="120" t="str">
        <f t="shared" si="109"/>
        <v>20530000</v>
      </c>
      <c r="P857" s="135">
        <v>20.53</v>
      </c>
      <c r="Q857" s="119">
        <v>20.29</v>
      </c>
      <c r="R857" s="28" t="str">
        <f t="shared" si="128"/>
        <v>20290000</v>
      </c>
      <c r="S857" s="136" t="str">
        <f t="shared" si="133"/>
        <v>40,820,000</v>
      </c>
      <c r="T857" s="105">
        <v>40.82</v>
      </c>
      <c r="U857" s="27" t="str">
        <f t="shared" si="5"/>
        <v>49.71%</v>
      </c>
      <c r="V857" s="105">
        <v>12.5</v>
      </c>
      <c r="W857" s="126" t="str">
        <f t="shared" si="113"/>
        <v>326.56%</v>
      </c>
      <c r="X857" s="30" t="str">
        <f t="shared" si="7"/>
        <v>73.20%</v>
      </c>
      <c r="Y857" s="112"/>
      <c r="Z857" s="31"/>
      <c r="AA857" s="32" t="s">
        <v>2041</v>
      </c>
      <c r="AB857" s="17">
        <v>1.0</v>
      </c>
      <c r="AC857" s="33"/>
    </row>
    <row r="858">
      <c r="A858" s="116" t="s">
        <v>2042</v>
      </c>
      <c r="B858" s="44">
        <v>2009.0</v>
      </c>
      <c r="C858" s="44" t="s">
        <v>86</v>
      </c>
      <c r="D858" s="104">
        <v>22.0</v>
      </c>
      <c r="E858" s="104">
        <v>24.0</v>
      </c>
      <c r="F858" s="118" t="str">
        <f t="shared" si="100"/>
        <v>23</v>
      </c>
      <c r="G858" s="105">
        <v>38.0</v>
      </c>
      <c r="H858" s="105">
        <v>57.0</v>
      </c>
      <c r="I858" s="120" t="str">
        <f t="shared" si="101"/>
        <v>-19</v>
      </c>
      <c r="J858" s="120" t="str">
        <f t="shared" si="102"/>
        <v>47.5</v>
      </c>
      <c r="K858" s="120" t="str">
        <f t="shared" si="103"/>
        <v>-24.5</v>
      </c>
      <c r="L858" s="104" t="s">
        <v>1118</v>
      </c>
      <c r="M858" s="120" t="str">
        <f t="shared" si="127"/>
        <v>5100000</v>
      </c>
      <c r="N858" s="135">
        <v>5.1</v>
      </c>
      <c r="O858" s="120" t="str">
        <f t="shared" si="109"/>
        <v>11970000</v>
      </c>
      <c r="P858" s="135">
        <v>11.97</v>
      </c>
      <c r="Q858" s="119">
        <v>15.24</v>
      </c>
      <c r="R858" s="28" t="str">
        <f t="shared" si="128"/>
        <v>15240000</v>
      </c>
      <c r="S858" s="136" t="str">
        <f t="shared" si="133"/>
        <v>27,210,000</v>
      </c>
      <c r="T858" s="105">
        <v>27.21</v>
      </c>
      <c r="U858" s="27" t="str">
        <f t="shared" si="5"/>
        <v>56.01%</v>
      </c>
      <c r="V858" s="105">
        <v>12.5</v>
      </c>
      <c r="W858" s="126" t="str">
        <f t="shared" si="113"/>
        <v>217.68%</v>
      </c>
      <c r="X858" s="30" t="str">
        <f t="shared" si="7"/>
        <v>40.80%</v>
      </c>
      <c r="Y858" s="112"/>
      <c r="Z858" s="31"/>
      <c r="AA858" s="32" t="s">
        <v>2043</v>
      </c>
      <c r="AB858" s="17">
        <v>1.0</v>
      </c>
      <c r="AC858" s="33"/>
    </row>
    <row r="859">
      <c r="A859" s="116" t="s">
        <v>2044</v>
      </c>
      <c r="B859" s="44">
        <v>2009.0</v>
      </c>
      <c r="C859" s="44" t="s">
        <v>37</v>
      </c>
      <c r="D859" s="104">
        <v>40.0</v>
      </c>
      <c r="E859" s="104">
        <v>30.0</v>
      </c>
      <c r="F859" s="118" t="str">
        <f t="shared" si="100"/>
        <v>35</v>
      </c>
      <c r="G859" s="105">
        <v>67.0</v>
      </c>
      <c r="H859" s="105">
        <v>64.0</v>
      </c>
      <c r="I859" s="120" t="str">
        <f t="shared" si="101"/>
        <v>3</v>
      </c>
      <c r="J859" s="120" t="str">
        <f t="shared" si="102"/>
        <v>65.5</v>
      </c>
      <c r="K859" s="120" t="str">
        <f t="shared" si="103"/>
        <v>-30.5</v>
      </c>
      <c r="L859" s="104" t="s">
        <v>1330</v>
      </c>
      <c r="M859" s="120" t="str">
        <f t="shared" si="127"/>
        <v>14100000</v>
      </c>
      <c r="N859" s="135">
        <v>14.1</v>
      </c>
      <c r="O859" s="120" t="str">
        <f t="shared" si="109"/>
        <v>27690000</v>
      </c>
      <c r="P859" s="135">
        <v>27.69</v>
      </c>
      <c r="Q859" s="119">
        <v>40.5</v>
      </c>
      <c r="R859" s="28" t="str">
        <f t="shared" si="128"/>
        <v>40500000</v>
      </c>
      <c r="S859" s="136" t="str">
        <f t="shared" si="133"/>
        <v>68,190,000</v>
      </c>
      <c r="T859" s="105">
        <v>68.19</v>
      </c>
      <c r="U859" s="27" t="str">
        <f t="shared" si="5"/>
        <v>59.39%</v>
      </c>
      <c r="V859" s="105">
        <v>11.0</v>
      </c>
      <c r="W859" s="126" t="str">
        <f t="shared" si="113"/>
        <v>619.91%</v>
      </c>
      <c r="X859" s="30" t="str">
        <f t="shared" si="7"/>
        <v>128.18%</v>
      </c>
      <c r="Y859" s="112"/>
      <c r="Z859" s="31"/>
      <c r="AA859" s="32" t="s">
        <v>2045</v>
      </c>
      <c r="AB859" s="17">
        <v>1.0</v>
      </c>
      <c r="AC859" s="33"/>
    </row>
    <row r="860">
      <c r="A860" s="116" t="s">
        <v>2046</v>
      </c>
      <c r="B860" s="44">
        <v>2009.0</v>
      </c>
      <c r="C860" s="44" t="s">
        <v>126</v>
      </c>
      <c r="D860" s="104">
        <v>18.0</v>
      </c>
      <c r="E860" s="104">
        <v>34.0</v>
      </c>
      <c r="F860" s="118" t="str">
        <f t="shared" si="100"/>
        <v>26</v>
      </c>
      <c r="G860" s="105">
        <v>44.0</v>
      </c>
      <c r="H860" s="105">
        <v>57.0</v>
      </c>
      <c r="I860" s="120" t="str">
        <f t="shared" si="101"/>
        <v>-13</v>
      </c>
      <c r="J860" s="120" t="str">
        <f t="shared" si="102"/>
        <v>50.5</v>
      </c>
      <c r="K860" s="120" t="str">
        <f t="shared" si="103"/>
        <v>-24.5</v>
      </c>
      <c r="L860" s="44" t="s">
        <v>1290</v>
      </c>
      <c r="M860" s="120" t="str">
        <f t="shared" si="127"/>
        <v>12200000</v>
      </c>
      <c r="N860" s="135">
        <v>12.2</v>
      </c>
      <c r="O860" s="120" t="str">
        <f t="shared" si="109"/>
        <v>25480000</v>
      </c>
      <c r="P860" s="135">
        <v>25.48</v>
      </c>
      <c r="Q860" s="119">
        <v>22.22</v>
      </c>
      <c r="R860" s="28" t="str">
        <f t="shared" si="128"/>
        <v>22220000</v>
      </c>
      <c r="S860" s="136" t="str">
        <f t="shared" si="133"/>
        <v>47,700,000</v>
      </c>
      <c r="T860" s="105">
        <v>47.7</v>
      </c>
      <c r="U860" s="27" t="str">
        <f t="shared" si="5"/>
        <v>46.58%</v>
      </c>
      <c r="V860" s="105">
        <v>10.0</v>
      </c>
      <c r="W860" s="126" t="str">
        <f t="shared" si="113"/>
        <v>477.00%</v>
      </c>
      <c r="X860" s="30" t="str">
        <f t="shared" si="7"/>
        <v>122.00%</v>
      </c>
      <c r="Y860" s="112"/>
      <c r="Z860" s="31"/>
      <c r="AA860" s="32" t="s">
        <v>2047</v>
      </c>
      <c r="AB860" s="17">
        <v>1.0</v>
      </c>
      <c r="AC860" s="33"/>
    </row>
    <row r="861">
      <c r="A861" s="116" t="s">
        <v>2048</v>
      </c>
      <c r="B861" s="44">
        <v>2009.0</v>
      </c>
      <c r="C861" s="44" t="s">
        <v>41</v>
      </c>
      <c r="D861" s="104">
        <v>89.0</v>
      </c>
      <c r="E861" s="104">
        <v>76.0</v>
      </c>
      <c r="F861" s="118" t="str">
        <f t="shared" si="100"/>
        <v>82.5</v>
      </c>
      <c r="G861" s="105">
        <v>56.0</v>
      </c>
      <c r="H861" s="105">
        <v>69.0</v>
      </c>
      <c r="I861" s="120" t="str">
        <f t="shared" si="101"/>
        <v>-13</v>
      </c>
      <c r="J861" s="120" t="str">
        <f t="shared" si="102"/>
        <v>62.5</v>
      </c>
      <c r="K861" s="120" t="str">
        <f t="shared" si="103"/>
        <v>20</v>
      </c>
      <c r="L861" s="104" t="s">
        <v>493</v>
      </c>
      <c r="M861" s="120" t="str">
        <f t="shared" si="127"/>
        <v>5700000</v>
      </c>
      <c r="N861" s="135">
        <v>5.7</v>
      </c>
      <c r="O861" s="120" t="str">
        <f t="shared" si="109"/>
        <v>16040000</v>
      </c>
      <c r="P861" s="135">
        <v>16.04</v>
      </c>
      <c r="Q861" s="119">
        <v>1.12</v>
      </c>
      <c r="R861" s="28" t="str">
        <f t="shared" si="128"/>
        <v>1120000</v>
      </c>
      <c r="S861" s="136" t="str">
        <f t="shared" si="133"/>
        <v>17,160,000</v>
      </c>
      <c r="T861" s="105">
        <v>17.16</v>
      </c>
      <c r="U861" s="27" t="str">
        <f t="shared" si="5"/>
        <v>6.53%</v>
      </c>
      <c r="V861" s="105">
        <v>9.8</v>
      </c>
      <c r="W861" s="126" t="str">
        <f t="shared" si="113"/>
        <v>175.10%</v>
      </c>
      <c r="X861" s="30" t="str">
        <f t="shared" si="7"/>
        <v>58.16%</v>
      </c>
      <c r="Y861" s="112"/>
      <c r="Z861" s="31"/>
      <c r="AA861" s="32" t="s">
        <v>2049</v>
      </c>
      <c r="AB861" s="17">
        <v>1.0</v>
      </c>
      <c r="AC861" s="33"/>
    </row>
    <row r="862">
      <c r="A862" s="116" t="s">
        <v>2050</v>
      </c>
      <c r="B862" s="44">
        <v>2009.0</v>
      </c>
      <c r="C862" s="44" t="s">
        <v>29</v>
      </c>
      <c r="D862" s="104">
        <v>94.0</v>
      </c>
      <c r="E862" s="104">
        <v>85.0</v>
      </c>
      <c r="F862" s="118" t="str">
        <f t="shared" si="100"/>
        <v>89.5</v>
      </c>
      <c r="G862" s="105">
        <v>78.0</v>
      </c>
      <c r="H862" s="105">
        <v>79.0</v>
      </c>
      <c r="I862" s="120" t="str">
        <f t="shared" si="101"/>
        <v>-1</v>
      </c>
      <c r="J862" s="120" t="str">
        <f t="shared" si="102"/>
        <v>78.5</v>
      </c>
      <c r="K862" s="120" t="str">
        <f t="shared" si="103"/>
        <v>11</v>
      </c>
      <c r="L862" s="104" t="s">
        <v>1959</v>
      </c>
      <c r="M862" s="120" t="str">
        <f t="shared" si="127"/>
        <v>760000</v>
      </c>
      <c r="N862" s="135">
        <v>0.76</v>
      </c>
      <c r="O862" s="120" t="str">
        <f t="shared" si="109"/>
        <v>12570000</v>
      </c>
      <c r="P862" s="135">
        <v>12.57</v>
      </c>
      <c r="Q862" s="119">
        <v>13.52</v>
      </c>
      <c r="R862" s="28" t="str">
        <f t="shared" si="128"/>
        <v>13520000</v>
      </c>
      <c r="S862" s="136" t="str">
        <f t="shared" si="133"/>
        <v>26,090,000</v>
      </c>
      <c r="T862" s="105">
        <v>26.09</v>
      </c>
      <c r="U862" s="27" t="str">
        <f t="shared" si="5"/>
        <v>51.82%</v>
      </c>
      <c r="V862" s="105">
        <v>7.5</v>
      </c>
      <c r="W862" s="126" t="str">
        <f t="shared" si="113"/>
        <v>347.87%</v>
      </c>
      <c r="X862" s="30" t="str">
        <f t="shared" si="7"/>
        <v>10.13%</v>
      </c>
      <c r="Y862" s="112"/>
      <c r="Z862" s="31"/>
      <c r="AA862" s="32" t="s">
        <v>2051</v>
      </c>
      <c r="AB862" s="17">
        <v>1.0</v>
      </c>
      <c r="AC862" s="33"/>
    </row>
    <row r="863">
      <c r="A863" s="116" t="s">
        <v>2052</v>
      </c>
      <c r="B863" s="44">
        <v>2009.0</v>
      </c>
      <c r="C863" s="44" t="s">
        <v>41</v>
      </c>
      <c r="D863" s="104">
        <v>87.0</v>
      </c>
      <c r="E863" s="104">
        <v>76.0</v>
      </c>
      <c r="F863" s="118" t="str">
        <f t="shared" si="100"/>
        <v>81.5</v>
      </c>
      <c r="G863" s="105">
        <v>81.0</v>
      </c>
      <c r="H863" s="105">
        <v>79.0</v>
      </c>
      <c r="I863" s="120" t="str">
        <f t="shared" si="101"/>
        <v>2</v>
      </c>
      <c r="J863" s="120" t="str">
        <f t="shared" si="102"/>
        <v>80</v>
      </c>
      <c r="K863" s="120" t="str">
        <f t="shared" si="103"/>
        <v>1.5</v>
      </c>
      <c r="L863" s="104" t="s">
        <v>493</v>
      </c>
      <c r="M863" s="120" t="str">
        <f t="shared" si="127"/>
        <v>3800000</v>
      </c>
      <c r="N863" s="135">
        <v>3.8</v>
      </c>
      <c r="O863" s="120" t="str">
        <f t="shared" si="109"/>
        <v>32390000</v>
      </c>
      <c r="P863" s="135">
        <v>32.39</v>
      </c>
      <c r="Q863" s="119">
        <v>28.33</v>
      </c>
      <c r="R863" s="28" t="str">
        <f t="shared" si="128"/>
        <v>28330000</v>
      </c>
      <c r="S863" s="136" t="str">
        <f t="shared" si="133"/>
        <v>60,720,000</v>
      </c>
      <c r="T863" s="105">
        <v>60.72</v>
      </c>
      <c r="U863" s="27" t="str">
        <f t="shared" si="5"/>
        <v>46.66%</v>
      </c>
      <c r="V863" s="105">
        <v>7.5</v>
      </c>
      <c r="W863" s="126" t="str">
        <f t="shared" si="113"/>
        <v>809.60%</v>
      </c>
      <c r="X863" s="30" t="str">
        <f t="shared" si="7"/>
        <v>50.67%</v>
      </c>
      <c r="Y863" s="112"/>
      <c r="Z863" s="31"/>
      <c r="AA863" s="32" t="s">
        <v>2053</v>
      </c>
      <c r="AB863" s="17">
        <v>1.0</v>
      </c>
      <c r="AC863" s="33"/>
    </row>
    <row r="864">
      <c r="A864" s="116" t="s">
        <v>2054</v>
      </c>
      <c r="B864" s="44">
        <v>2009.0</v>
      </c>
      <c r="C864" s="44" t="s">
        <v>41</v>
      </c>
      <c r="D864" s="104">
        <v>62.0</v>
      </c>
      <c r="E864" s="104">
        <v>61.0</v>
      </c>
      <c r="F864" s="118" t="str">
        <f t="shared" si="100"/>
        <v>61.5</v>
      </c>
      <c r="G864" s="105">
        <v>37.0</v>
      </c>
      <c r="H864" s="105">
        <v>60.0</v>
      </c>
      <c r="I864" s="120" t="str">
        <f t="shared" si="101"/>
        <v>-23</v>
      </c>
      <c r="J864" s="120" t="str">
        <f t="shared" si="102"/>
        <v>48.5</v>
      </c>
      <c r="K864" s="120" t="str">
        <f t="shared" si="103"/>
        <v>13</v>
      </c>
      <c r="L864" s="104" t="s">
        <v>1585</v>
      </c>
      <c r="M864" s="120" t="str">
        <f t="shared" si="127"/>
        <v>4300000</v>
      </c>
      <c r="N864" s="135">
        <v>4.3</v>
      </c>
      <c r="O864" s="120" t="str">
        <f t="shared" si="109"/>
        <v>10800000</v>
      </c>
      <c r="P864" s="135">
        <v>10.8</v>
      </c>
      <c r="Q864" s="119">
        <v>0.03</v>
      </c>
      <c r="R864" s="28" t="str">
        <f t="shared" si="128"/>
        <v>30000</v>
      </c>
      <c r="S864" s="136" t="str">
        <f t="shared" si="133"/>
        <v>10,830,000</v>
      </c>
      <c r="T864" s="105">
        <v>10.83</v>
      </c>
      <c r="U864" s="27" t="str">
        <f t="shared" si="5"/>
        <v>0.28%</v>
      </c>
      <c r="V864" s="105">
        <v>7.5</v>
      </c>
      <c r="W864" s="126" t="str">
        <f t="shared" si="113"/>
        <v>144.40%</v>
      </c>
      <c r="X864" s="30" t="str">
        <f t="shared" si="7"/>
        <v>57.33%</v>
      </c>
      <c r="Y864" s="112"/>
      <c r="Z864" s="31"/>
      <c r="AA864" s="32" t="s">
        <v>2055</v>
      </c>
      <c r="AB864" s="17">
        <v>1.0</v>
      </c>
      <c r="AC864" s="33"/>
    </row>
    <row r="865">
      <c r="A865" s="116" t="s">
        <v>2056</v>
      </c>
      <c r="B865" s="44">
        <v>2009.0</v>
      </c>
      <c r="C865" s="44" t="s">
        <v>41</v>
      </c>
      <c r="D865" s="104">
        <v>89.0</v>
      </c>
      <c r="E865" s="104">
        <v>79.0</v>
      </c>
      <c r="F865" s="118" t="str">
        <f t="shared" si="100"/>
        <v>84</v>
      </c>
      <c r="G865" s="105">
        <v>64.0</v>
      </c>
      <c r="H865" s="105">
        <v>66.0</v>
      </c>
      <c r="I865" s="120" t="str">
        <f t="shared" si="101"/>
        <v>-2</v>
      </c>
      <c r="J865" s="120" t="str">
        <f t="shared" si="102"/>
        <v>65</v>
      </c>
      <c r="K865" s="120" t="str">
        <f t="shared" si="103"/>
        <v>19</v>
      </c>
      <c r="L865" s="104" t="s">
        <v>117</v>
      </c>
      <c r="M865" s="120" t="str">
        <f t="shared" si="127"/>
        <v>250000</v>
      </c>
      <c r="N865" s="135">
        <v>0.25</v>
      </c>
      <c r="O865" s="120" t="str">
        <f t="shared" si="109"/>
        <v>9230000</v>
      </c>
      <c r="P865" s="135">
        <v>9.23</v>
      </c>
      <c r="Q865" s="119">
        <v>22.2</v>
      </c>
      <c r="R865" s="28" t="str">
        <f t="shared" si="128"/>
        <v>22200000</v>
      </c>
      <c r="S865" s="136" t="str">
        <f t="shared" si="133"/>
        <v>31,430,000</v>
      </c>
      <c r="T865" s="105">
        <v>31.43</v>
      </c>
      <c r="U865" s="27" t="str">
        <f t="shared" si="5"/>
        <v>70.63%</v>
      </c>
      <c r="V865" s="105">
        <v>7.0</v>
      </c>
      <c r="W865" s="126" t="str">
        <f t="shared" si="113"/>
        <v>449.00%</v>
      </c>
      <c r="X865" s="30" t="str">
        <f t="shared" si="7"/>
        <v>3.57%</v>
      </c>
      <c r="Y865" s="112"/>
      <c r="Z865" s="31"/>
      <c r="AA865" s="32" t="s">
        <v>2057</v>
      </c>
      <c r="AB865" s="17">
        <v>1.0</v>
      </c>
      <c r="AC865" s="33"/>
    </row>
    <row r="866">
      <c r="A866" s="116" t="s">
        <v>2058</v>
      </c>
      <c r="B866" s="44">
        <v>2009.0</v>
      </c>
      <c r="C866" s="44" t="s">
        <v>29</v>
      </c>
      <c r="D866" s="104">
        <v>34.0</v>
      </c>
      <c r="E866" s="104">
        <v>43.0</v>
      </c>
      <c r="F866" s="118" t="str">
        <f t="shared" si="100"/>
        <v>38.5</v>
      </c>
      <c r="G866" s="105">
        <v>66.0</v>
      </c>
      <c r="H866" s="105">
        <v>58.0</v>
      </c>
      <c r="I866" s="120" t="str">
        <f t="shared" si="101"/>
        <v>8</v>
      </c>
      <c r="J866" s="120" t="str">
        <f t="shared" si="102"/>
        <v>62</v>
      </c>
      <c r="K866" s="120" t="str">
        <f t="shared" si="103"/>
        <v>-23.5</v>
      </c>
      <c r="L866" s="104" t="s">
        <v>153</v>
      </c>
      <c r="M866" s="120" t="str">
        <f t="shared" si="127"/>
        <v>5300000</v>
      </c>
      <c r="N866" s="135">
        <v>5.3</v>
      </c>
      <c r="O866" s="120" t="str">
        <f t="shared" si="109"/>
        <v>10600000</v>
      </c>
      <c r="P866" s="135">
        <v>10.6</v>
      </c>
      <c r="Q866" s="119">
        <v>0.14</v>
      </c>
      <c r="R866" s="28" t="str">
        <f t="shared" si="128"/>
        <v>140000</v>
      </c>
      <c r="S866" s="136" t="str">
        <f t="shared" si="133"/>
        <v>10,700,000</v>
      </c>
      <c r="T866" s="105">
        <v>10.7</v>
      </c>
      <c r="U866" s="27" t="str">
        <f t="shared" si="5"/>
        <v>1.31%</v>
      </c>
      <c r="V866" s="105">
        <v>5.0</v>
      </c>
      <c r="W866" s="126" t="str">
        <f t="shared" si="113"/>
        <v>214.00%</v>
      </c>
      <c r="X866" s="30" t="str">
        <f t="shared" si="7"/>
        <v>106.00%</v>
      </c>
      <c r="Y866" s="112"/>
      <c r="Z866" s="31"/>
      <c r="AA866" s="32" t="s">
        <v>2059</v>
      </c>
      <c r="AB866" s="17">
        <v>1.0</v>
      </c>
      <c r="AC866" s="33"/>
    </row>
    <row r="867">
      <c r="A867" s="116" t="s">
        <v>2060</v>
      </c>
      <c r="B867" s="44">
        <v>2009.0</v>
      </c>
      <c r="C867" s="44" t="s">
        <v>41</v>
      </c>
      <c r="D867" s="104">
        <v>72.0</v>
      </c>
      <c r="E867" s="104">
        <v>61.0</v>
      </c>
      <c r="F867" s="118" t="str">
        <f t="shared" si="100"/>
        <v>66.5</v>
      </c>
      <c r="G867" s="105">
        <v>59.0</v>
      </c>
      <c r="H867" s="105">
        <v>64.0</v>
      </c>
      <c r="I867" s="120" t="str">
        <f t="shared" si="101"/>
        <v>-5</v>
      </c>
      <c r="J867" s="120" t="str">
        <f t="shared" si="102"/>
        <v>61.5</v>
      </c>
      <c r="K867" s="120" t="str">
        <f t="shared" si="103"/>
        <v>5</v>
      </c>
      <c r="L867" s="104" t="s">
        <v>117</v>
      </c>
      <c r="M867" s="120" t="str">
        <f t="shared" si="127"/>
        <v>900000</v>
      </c>
      <c r="N867" s="135">
        <v>0.9</v>
      </c>
      <c r="O867" s="120" t="str">
        <f t="shared" si="109"/>
        <v>12060000</v>
      </c>
      <c r="P867" s="135">
        <v>12.06</v>
      </c>
      <c r="Q867" s="119">
        <v>4.51</v>
      </c>
      <c r="R867" s="28" t="str">
        <f t="shared" si="128"/>
        <v>4510000</v>
      </c>
      <c r="S867" s="136" t="str">
        <f t="shared" si="133"/>
        <v>16,570,000</v>
      </c>
      <c r="T867" s="105">
        <v>16.57</v>
      </c>
      <c r="U867" s="27" t="str">
        <f t="shared" si="5"/>
        <v>27.22%</v>
      </c>
      <c r="V867" s="105">
        <v>5.0</v>
      </c>
      <c r="W867" s="126" t="str">
        <f t="shared" si="113"/>
        <v>331.40%</v>
      </c>
      <c r="X867" s="30" t="str">
        <f t="shared" si="7"/>
        <v>18.00%</v>
      </c>
      <c r="Y867" s="112"/>
      <c r="Z867" s="31"/>
      <c r="AA867" s="32" t="s">
        <v>2061</v>
      </c>
      <c r="AB867" s="17">
        <v>1.0</v>
      </c>
      <c r="AC867" s="33"/>
    </row>
    <row r="868">
      <c r="A868" s="116" t="s">
        <v>2062</v>
      </c>
      <c r="B868" s="44">
        <v>2009.0</v>
      </c>
      <c r="C868" s="44" t="s">
        <v>41</v>
      </c>
      <c r="D868" s="104">
        <v>21.0</v>
      </c>
      <c r="E868" s="104">
        <v>46.0</v>
      </c>
      <c r="F868" s="118" t="str">
        <f t="shared" si="100"/>
        <v>33.5</v>
      </c>
      <c r="G868" s="105">
        <v>27.0</v>
      </c>
      <c r="H868" s="105">
        <v>62.0</v>
      </c>
      <c r="I868" s="120" t="str">
        <f t="shared" si="101"/>
        <v>-35</v>
      </c>
      <c r="J868" s="120" t="str">
        <f t="shared" si="102"/>
        <v>44.5</v>
      </c>
      <c r="K868" s="120" t="str">
        <f t="shared" si="103"/>
        <v>-11</v>
      </c>
      <c r="L868" s="104" t="s">
        <v>448</v>
      </c>
      <c r="M868" s="120" t="str">
        <f t="shared" si="127"/>
        <v>4100000</v>
      </c>
      <c r="N868" s="135">
        <v>4.1</v>
      </c>
      <c r="O868" s="120" t="str">
        <f t="shared" si="109"/>
        <v>10000000</v>
      </c>
      <c r="P868" s="135">
        <v>10.0</v>
      </c>
      <c r="Q868" s="119">
        <v>0.15</v>
      </c>
      <c r="R868" s="28" t="str">
        <f t="shared" si="128"/>
        <v>150000</v>
      </c>
      <c r="S868" s="136" t="str">
        <f t="shared" si="133"/>
        <v>10,000,000</v>
      </c>
      <c r="T868" s="105">
        <v>10.0</v>
      </c>
      <c r="U868" s="27" t="str">
        <f t="shared" si="5"/>
        <v>1.50%</v>
      </c>
      <c r="V868" s="105">
        <v>3.0</v>
      </c>
      <c r="W868" s="126" t="str">
        <f t="shared" si="113"/>
        <v>333.33%</v>
      </c>
      <c r="X868" s="30" t="str">
        <f t="shared" si="7"/>
        <v>136.67%</v>
      </c>
      <c r="Y868" s="112"/>
      <c r="Z868" s="31"/>
      <c r="AA868" s="32" t="s">
        <v>2063</v>
      </c>
      <c r="AB868" s="17">
        <v>1.0</v>
      </c>
      <c r="AC868" s="33"/>
    </row>
    <row r="869">
      <c r="A869" s="116" t="s">
        <v>2064</v>
      </c>
      <c r="B869" s="44">
        <v>2009.0</v>
      </c>
      <c r="C869" s="44" t="s">
        <v>41</v>
      </c>
      <c r="D869" s="104">
        <v>82.0</v>
      </c>
      <c r="E869" s="104">
        <v>68.0</v>
      </c>
      <c r="F869" s="118" t="str">
        <f t="shared" si="100"/>
        <v>75</v>
      </c>
      <c r="G869" s="105">
        <v>56.0</v>
      </c>
      <c r="H869" s="105">
        <v>57.0</v>
      </c>
      <c r="I869" s="120" t="str">
        <f t="shared" si="101"/>
        <v>-1</v>
      </c>
      <c r="J869" s="120" t="str">
        <f t="shared" si="102"/>
        <v>56.5</v>
      </c>
      <c r="K869" s="120" t="str">
        <f t="shared" si="103"/>
        <v>18.5</v>
      </c>
      <c r="L869" s="104" t="s">
        <v>1330</v>
      </c>
      <c r="M869" s="120" t="str">
        <f t="shared" si="127"/>
        <v>19600000</v>
      </c>
      <c r="N869" s="135">
        <v>19.6</v>
      </c>
      <c r="O869" s="120" t="str">
        <f t="shared" si="109"/>
        <v>107920000</v>
      </c>
      <c r="P869" s="135">
        <v>107.92</v>
      </c>
      <c r="Q869" s="119">
        <v>85.44</v>
      </c>
      <c r="R869" s="28" t="str">
        <f t="shared" si="128"/>
        <v>85440000</v>
      </c>
      <c r="S869" s="123" t="str">
        <f t="shared" si="133"/>
        <v>193,360,000</v>
      </c>
      <c r="T869" s="105">
        <v>193.36</v>
      </c>
      <c r="U869" s="27" t="str">
        <f t="shared" si="5"/>
        <v>44.19%</v>
      </c>
      <c r="V869" s="105">
        <v>0.015</v>
      </c>
      <c r="W869" s="126" t="str">
        <f t="shared" si="113"/>
        <v>1289066.67%</v>
      </c>
      <c r="X869" s="30" t="str">
        <f t="shared" si="7"/>
        <v>130666.67%</v>
      </c>
      <c r="Y869" s="112"/>
      <c r="Z869" s="31"/>
      <c r="AA869" s="32" t="s">
        <v>2065</v>
      </c>
      <c r="AB869" s="17">
        <v>1.0</v>
      </c>
      <c r="AC869" s="33"/>
    </row>
    <row r="870">
      <c r="A870" s="116" t="s">
        <v>2066</v>
      </c>
      <c r="B870" s="44">
        <v>2008.0</v>
      </c>
      <c r="C870" s="44" t="s">
        <v>41</v>
      </c>
      <c r="D870" s="104">
        <v>96.0</v>
      </c>
      <c r="E870" s="104">
        <v>94.0</v>
      </c>
      <c r="F870" s="118" t="str">
        <f t="shared" si="100"/>
        <v>95</v>
      </c>
      <c r="G870" s="105">
        <v>89.0</v>
      </c>
      <c r="H870" s="105">
        <v>89.0</v>
      </c>
      <c r="I870" s="120" t="str">
        <f t="shared" si="101"/>
        <v>0</v>
      </c>
      <c r="J870" s="120" t="str">
        <f t="shared" si="102"/>
        <v>89</v>
      </c>
      <c r="K870" s="120" t="str">
        <f t="shared" si="103"/>
        <v>6</v>
      </c>
      <c r="L870" s="104" t="s">
        <v>965</v>
      </c>
      <c r="M870" s="120" t="str">
        <f t="shared" si="127"/>
        <v>63090000</v>
      </c>
      <c r="N870" s="135">
        <v>63.09</v>
      </c>
      <c r="O870" s="120" t="str">
        <f t="shared" si="109"/>
        <v>223810000</v>
      </c>
      <c r="P870" s="135">
        <v>223.81</v>
      </c>
      <c r="Q870" s="119">
        <v>297.5</v>
      </c>
      <c r="R870" s="28" t="str">
        <f t="shared" si="128"/>
        <v>297500000</v>
      </c>
      <c r="S870" s="136" t="str">
        <f t="shared" si="133"/>
        <v>521,310,000</v>
      </c>
      <c r="T870" s="105">
        <v>521.31</v>
      </c>
      <c r="U870" s="27" t="str">
        <f t="shared" si="5"/>
        <v>57.07%</v>
      </c>
      <c r="V870" s="105">
        <v>180.0</v>
      </c>
      <c r="W870" s="126" t="str">
        <f t="shared" si="113"/>
        <v>289.62%</v>
      </c>
      <c r="X870" s="30" t="str">
        <f t="shared" si="7"/>
        <v>35.05%</v>
      </c>
      <c r="Y870" s="25" t="s">
        <v>323</v>
      </c>
      <c r="Z870" s="127" t="s">
        <v>324</v>
      </c>
      <c r="AA870" s="32" t="s">
        <v>2067</v>
      </c>
      <c r="AB870" s="17">
        <v>1.0</v>
      </c>
      <c r="AC870" s="33"/>
    </row>
    <row r="871">
      <c r="A871" s="116" t="s">
        <v>2068</v>
      </c>
      <c r="B871" s="44">
        <v>2008.0</v>
      </c>
      <c r="C871" s="44" t="s">
        <v>126</v>
      </c>
      <c r="D871" s="104">
        <v>94.0</v>
      </c>
      <c r="E871" s="104">
        <v>84.0</v>
      </c>
      <c r="F871" s="118" t="str">
        <f t="shared" si="100"/>
        <v>89</v>
      </c>
      <c r="G871" s="105">
        <v>88.0</v>
      </c>
      <c r="H871" s="105">
        <v>77.0</v>
      </c>
      <c r="I871" s="120" t="str">
        <f t="shared" si="101"/>
        <v>11</v>
      </c>
      <c r="J871" s="120" t="str">
        <f t="shared" si="102"/>
        <v>82.5</v>
      </c>
      <c r="K871" s="120" t="str">
        <f t="shared" si="103"/>
        <v>6.5</v>
      </c>
      <c r="L871" s="104" t="s">
        <v>930</v>
      </c>
      <c r="M871" s="120" t="str">
        <f t="shared" si="127"/>
        <v>1500000</v>
      </c>
      <c r="N871" s="135">
        <v>1.5</v>
      </c>
      <c r="O871" s="120" t="str">
        <f t="shared" si="109"/>
        <v>31840000</v>
      </c>
      <c r="P871" s="135">
        <v>31.84</v>
      </c>
      <c r="Q871" s="119">
        <v>22.75</v>
      </c>
      <c r="R871" s="28" t="str">
        <f t="shared" si="128"/>
        <v>22750000</v>
      </c>
      <c r="S871" s="136" t="str">
        <f t="shared" si="133"/>
        <v>54,590,000</v>
      </c>
      <c r="T871" s="105">
        <v>54.59</v>
      </c>
      <c r="U871" s="27" t="str">
        <f t="shared" si="5"/>
        <v>41.67%</v>
      </c>
      <c r="V871" s="105">
        <v>20.0</v>
      </c>
      <c r="W871" s="126" t="str">
        <f t="shared" si="113"/>
        <v>272.95%</v>
      </c>
      <c r="X871" s="30" t="str">
        <f t="shared" si="7"/>
        <v>7.50%</v>
      </c>
      <c r="Y871" s="25" t="s">
        <v>323</v>
      </c>
      <c r="Z871" s="127" t="s">
        <v>2069</v>
      </c>
      <c r="AA871" s="32" t="s">
        <v>2070</v>
      </c>
      <c r="AB871" s="17">
        <v>1.0</v>
      </c>
      <c r="AC871" s="33"/>
    </row>
    <row r="872">
      <c r="A872" s="116" t="s">
        <v>2071</v>
      </c>
      <c r="B872" s="44">
        <v>2008.0</v>
      </c>
      <c r="C872" s="44" t="s">
        <v>29</v>
      </c>
      <c r="D872" s="104">
        <v>94.0</v>
      </c>
      <c r="E872" s="104">
        <v>86.0</v>
      </c>
      <c r="F872" s="118" t="str">
        <f t="shared" si="100"/>
        <v>90</v>
      </c>
      <c r="G872" s="105">
        <v>90.0</v>
      </c>
      <c r="H872" s="105">
        <v>78.0</v>
      </c>
      <c r="I872" s="120" t="str">
        <f t="shared" si="101"/>
        <v>12</v>
      </c>
      <c r="J872" s="120" t="str">
        <f t="shared" si="102"/>
        <v>84</v>
      </c>
      <c r="K872" s="120" t="str">
        <f t="shared" si="103"/>
        <v>6</v>
      </c>
      <c r="L872" s="104" t="s">
        <v>2072</v>
      </c>
      <c r="M872" s="120" t="str">
        <f t="shared" si="127"/>
        <v>4300000</v>
      </c>
      <c r="N872" s="135">
        <v>4.3</v>
      </c>
      <c r="O872" s="120" t="str">
        <f t="shared" si="109"/>
        <v>141320000</v>
      </c>
      <c r="P872" s="135">
        <v>141.32</v>
      </c>
      <c r="Q872" s="119">
        <v>236.59</v>
      </c>
      <c r="R872" s="28" t="str">
        <f t="shared" si="128"/>
        <v>236590000</v>
      </c>
      <c r="S872" s="136" t="str">
        <f t="shared" si="133"/>
        <v>377,910,000</v>
      </c>
      <c r="T872" s="105">
        <v>377.91</v>
      </c>
      <c r="U872" s="27" t="str">
        <f t="shared" si="5"/>
        <v>62.60%</v>
      </c>
      <c r="V872" s="105">
        <v>15.0</v>
      </c>
      <c r="W872" s="126" t="str">
        <f t="shared" si="113"/>
        <v>2519.40%</v>
      </c>
      <c r="X872" s="30" t="str">
        <f t="shared" si="7"/>
        <v>28.67%</v>
      </c>
      <c r="Y872" s="25" t="s">
        <v>323</v>
      </c>
      <c r="Z872" s="127" t="s">
        <v>2073</v>
      </c>
      <c r="AA872" s="32" t="s">
        <v>2074</v>
      </c>
      <c r="AB872" s="17">
        <v>1.0</v>
      </c>
      <c r="AC872" s="33"/>
    </row>
    <row r="873">
      <c r="A873" s="116" t="s">
        <v>2075</v>
      </c>
      <c r="B873" s="44">
        <v>2008.0</v>
      </c>
      <c r="C873" s="44" t="s">
        <v>37</v>
      </c>
      <c r="D873" s="104">
        <v>64.0</v>
      </c>
      <c r="E873" s="104">
        <v>58.0</v>
      </c>
      <c r="F873" s="118" t="str">
        <f t="shared" si="100"/>
        <v>61</v>
      </c>
      <c r="G873" s="105">
        <v>62.0</v>
      </c>
      <c r="H873" s="105">
        <v>64.0</v>
      </c>
      <c r="I873" s="120" t="str">
        <f t="shared" si="101"/>
        <v>-2</v>
      </c>
      <c r="J873" s="120" t="str">
        <f t="shared" si="102"/>
        <v>63</v>
      </c>
      <c r="K873" s="120" t="str">
        <f t="shared" si="103"/>
        <v>-2</v>
      </c>
      <c r="L873" s="104" t="s">
        <v>1217</v>
      </c>
      <c r="M873" s="120" t="str">
        <f t="shared" si="127"/>
        <v>67500000</v>
      </c>
      <c r="N873" s="135">
        <v>67.5</v>
      </c>
      <c r="O873" s="120" t="str">
        <f t="shared" si="109"/>
        <v>168370000</v>
      </c>
      <c r="P873" s="135">
        <v>168.37</v>
      </c>
      <c r="Q873" s="119">
        <v>417.72</v>
      </c>
      <c r="R873" s="28" t="str">
        <f t="shared" si="128"/>
        <v>417720000</v>
      </c>
      <c r="S873" s="136" t="str">
        <f t="shared" si="133"/>
        <v>586,090,000</v>
      </c>
      <c r="T873" s="105">
        <v>586.09</v>
      </c>
      <c r="U873" s="27" t="str">
        <f t="shared" si="5"/>
        <v>71.27%</v>
      </c>
      <c r="V873" s="105">
        <v>230.0</v>
      </c>
      <c r="W873" s="126" t="str">
        <f t="shared" si="113"/>
        <v>254.82%</v>
      </c>
      <c r="X873" s="30" t="str">
        <f t="shared" si="7"/>
        <v>29.35%</v>
      </c>
      <c r="Y873" s="112"/>
      <c r="Z873" s="31"/>
      <c r="AA873" s="32" t="s">
        <v>2076</v>
      </c>
      <c r="AB873" s="17">
        <v>1.0</v>
      </c>
      <c r="AC873" s="33"/>
    </row>
    <row r="874">
      <c r="A874" s="116" t="s">
        <v>2077</v>
      </c>
      <c r="B874" s="44">
        <v>2008.0</v>
      </c>
      <c r="C874" s="44" t="s">
        <v>41</v>
      </c>
      <c r="D874" s="104">
        <v>88.0</v>
      </c>
      <c r="E874" s="104">
        <v>73.0</v>
      </c>
      <c r="F874" s="118" t="str">
        <f t="shared" si="100"/>
        <v>80.5</v>
      </c>
      <c r="G874" s="105">
        <v>83.0</v>
      </c>
      <c r="H874" s="105">
        <v>81.0</v>
      </c>
      <c r="I874" s="120" t="str">
        <f t="shared" si="101"/>
        <v>2</v>
      </c>
      <c r="J874" s="120" t="str">
        <f t="shared" si="102"/>
        <v>82</v>
      </c>
      <c r="K874" s="120" t="str">
        <f t="shared" si="103"/>
        <v>-1.5</v>
      </c>
      <c r="L874" s="104" t="s">
        <v>921</v>
      </c>
      <c r="M874" s="120" t="str">
        <f t="shared" si="127"/>
        <v>60240000</v>
      </c>
      <c r="N874" s="135">
        <v>60.24</v>
      </c>
      <c r="O874" s="120" t="str">
        <f t="shared" si="109"/>
        <v>215430000</v>
      </c>
      <c r="P874" s="135">
        <v>215.43</v>
      </c>
      <c r="Q874" s="119">
        <v>416.31</v>
      </c>
      <c r="R874" s="28" t="str">
        <f t="shared" si="128"/>
        <v>416310000</v>
      </c>
      <c r="S874" s="136" t="str">
        <f t="shared" si="133"/>
        <v>631,740,000</v>
      </c>
      <c r="T874" s="105">
        <v>631.74</v>
      </c>
      <c r="U874" s="27" t="str">
        <f t="shared" si="5"/>
        <v>65.90%</v>
      </c>
      <c r="V874" s="105">
        <v>200.0</v>
      </c>
      <c r="W874" s="126" t="str">
        <f t="shared" si="113"/>
        <v>315.87%</v>
      </c>
      <c r="X874" s="30" t="str">
        <f t="shared" si="7"/>
        <v>30.12%</v>
      </c>
      <c r="Y874" s="112"/>
      <c r="Z874" s="31"/>
      <c r="AA874" s="32" t="s">
        <v>2078</v>
      </c>
      <c r="AB874" s="17">
        <v>1.0</v>
      </c>
      <c r="AC874" s="33"/>
    </row>
    <row r="875">
      <c r="A875" s="116" t="s">
        <v>2079</v>
      </c>
      <c r="B875" s="44">
        <v>2008.0</v>
      </c>
      <c r="C875" s="44" t="s">
        <v>33</v>
      </c>
      <c r="D875" s="104">
        <v>66.0</v>
      </c>
      <c r="E875" s="104">
        <v>62.0</v>
      </c>
      <c r="F875" s="118" t="str">
        <f t="shared" si="100"/>
        <v>64</v>
      </c>
      <c r="G875" s="105">
        <v>78.0</v>
      </c>
      <c r="H875" s="105">
        <v>65.0</v>
      </c>
      <c r="I875" s="120" t="str">
        <f t="shared" si="101"/>
        <v>13</v>
      </c>
      <c r="J875" s="120" t="str">
        <f t="shared" si="102"/>
        <v>71.5</v>
      </c>
      <c r="K875" s="120" t="str">
        <f t="shared" si="103"/>
        <v>-7.5</v>
      </c>
      <c r="L875" s="104" t="s">
        <v>936</v>
      </c>
      <c r="M875" s="120" t="str">
        <f t="shared" si="127"/>
        <v>55030000</v>
      </c>
      <c r="N875" s="135">
        <v>55.03</v>
      </c>
      <c r="O875" s="120" t="str">
        <f t="shared" si="109"/>
        <v>141620000</v>
      </c>
      <c r="P875" s="135">
        <v>141.62</v>
      </c>
      <c r="Q875" s="119">
        <v>278.04</v>
      </c>
      <c r="R875" s="28" t="str">
        <f t="shared" si="128"/>
        <v>278040000</v>
      </c>
      <c r="S875" s="136" t="str">
        <f t="shared" si="133"/>
        <v>419,660,000</v>
      </c>
      <c r="T875" s="105">
        <v>419.66</v>
      </c>
      <c r="U875" s="27" t="str">
        <f t="shared" si="5"/>
        <v>66.25%</v>
      </c>
      <c r="V875" s="105">
        <v>200.0</v>
      </c>
      <c r="W875" s="126" t="str">
        <f t="shared" si="113"/>
        <v>209.83%</v>
      </c>
      <c r="X875" s="30" t="str">
        <f t="shared" si="7"/>
        <v>27.52%</v>
      </c>
      <c r="Y875" s="112"/>
      <c r="Z875" s="31"/>
      <c r="AA875" s="32" t="s">
        <v>2080</v>
      </c>
      <c r="AB875" s="17">
        <v>1.0</v>
      </c>
      <c r="AC875" s="33"/>
    </row>
    <row r="876">
      <c r="A876" s="116" t="s">
        <v>2081</v>
      </c>
      <c r="B876" s="44">
        <v>2008.0</v>
      </c>
      <c r="C876" s="44" t="s">
        <v>29</v>
      </c>
      <c r="D876" s="104">
        <v>94.0</v>
      </c>
      <c r="E876" s="104">
        <v>79.0</v>
      </c>
      <c r="F876" s="118" t="str">
        <f t="shared" si="100"/>
        <v>86.5</v>
      </c>
      <c r="G876" s="105">
        <v>91.0</v>
      </c>
      <c r="H876" s="105">
        <v>83.0</v>
      </c>
      <c r="I876" s="120" t="str">
        <f t="shared" si="101"/>
        <v>8</v>
      </c>
      <c r="J876" s="120" t="str">
        <f t="shared" si="102"/>
        <v>87</v>
      </c>
      <c r="K876" s="120" t="str">
        <f t="shared" si="103"/>
        <v>-0.5</v>
      </c>
      <c r="L876" s="44" t="s">
        <v>351</v>
      </c>
      <c r="M876" s="120" t="str">
        <f t="shared" si="127"/>
        <v>98620000</v>
      </c>
      <c r="N876" s="135">
        <v>98.62</v>
      </c>
      <c r="O876" s="120" t="str">
        <f t="shared" si="109"/>
        <v>318760000</v>
      </c>
      <c r="P876" s="135">
        <v>318.76</v>
      </c>
      <c r="Q876" s="119">
        <v>266.76</v>
      </c>
      <c r="R876" s="28" t="str">
        <f t="shared" si="128"/>
        <v>266760000</v>
      </c>
      <c r="S876" s="136" t="str">
        <f t="shared" si="133"/>
        <v>585,520,000</v>
      </c>
      <c r="T876" s="105">
        <v>585.52</v>
      </c>
      <c r="U876" s="27" t="str">
        <f t="shared" si="5"/>
        <v>45.56%</v>
      </c>
      <c r="V876" s="105">
        <v>186.0</v>
      </c>
      <c r="W876" s="126" t="str">
        <f t="shared" si="113"/>
        <v>314.80%</v>
      </c>
      <c r="X876" s="30" t="str">
        <f t="shared" si="7"/>
        <v>53.02%</v>
      </c>
      <c r="Y876" s="112"/>
      <c r="Z876" s="31"/>
      <c r="AA876" s="32" t="s">
        <v>2082</v>
      </c>
      <c r="AB876" s="17">
        <v>1.0</v>
      </c>
      <c r="AC876" s="33"/>
    </row>
    <row r="877">
      <c r="A877" s="116" t="s">
        <v>2083</v>
      </c>
      <c r="B877" s="44">
        <v>2008.0</v>
      </c>
      <c r="C877" s="44" t="s">
        <v>29</v>
      </c>
      <c r="D877" s="104">
        <v>94.0</v>
      </c>
      <c r="E877" s="104">
        <v>82.0</v>
      </c>
      <c r="F877" s="118" t="str">
        <f t="shared" si="100"/>
        <v>88</v>
      </c>
      <c r="G877" s="105">
        <v>96.0</v>
      </c>
      <c r="H877" s="105">
        <v>90.0</v>
      </c>
      <c r="I877" s="120" t="str">
        <f t="shared" si="101"/>
        <v>6</v>
      </c>
      <c r="J877" s="120" t="str">
        <f t="shared" si="102"/>
        <v>93</v>
      </c>
      <c r="K877" s="120" t="str">
        <f t="shared" si="103"/>
        <v>-5</v>
      </c>
      <c r="L877" s="104" t="s">
        <v>939</v>
      </c>
      <c r="M877" s="120" t="str">
        <f t="shared" si="127"/>
        <v>158400000</v>
      </c>
      <c r="N877" s="135">
        <v>158.4</v>
      </c>
      <c r="O877" s="120" t="str">
        <f t="shared" si="109"/>
        <v>534860000</v>
      </c>
      <c r="P877" s="135">
        <v>534.86</v>
      </c>
      <c r="Q877" s="119">
        <v>469.7</v>
      </c>
      <c r="R877" s="28" t="str">
        <f t="shared" si="128"/>
        <v>469700000</v>
      </c>
      <c r="S877" s="136" t="str">
        <f t="shared" si="133"/>
        <v>1,004,560,000</v>
      </c>
      <c r="T877" s="105">
        <v>1004.56</v>
      </c>
      <c r="U877" s="27" t="str">
        <f t="shared" si="5"/>
        <v>46.76%</v>
      </c>
      <c r="V877" s="105">
        <v>185.0</v>
      </c>
      <c r="W877" s="126" t="str">
        <f t="shared" si="113"/>
        <v>543.01%</v>
      </c>
      <c r="X877" s="30" t="str">
        <f t="shared" si="7"/>
        <v>85.62%</v>
      </c>
      <c r="Y877" s="25"/>
      <c r="Z877" s="127"/>
      <c r="AA877" s="32" t="s">
        <v>2084</v>
      </c>
      <c r="AB877" s="17">
        <v>1.0</v>
      </c>
      <c r="AC877" s="33"/>
    </row>
    <row r="878">
      <c r="A878" s="116" t="s">
        <v>2085</v>
      </c>
      <c r="B878" s="44">
        <v>2008.0</v>
      </c>
      <c r="C878" s="44" t="s">
        <v>33</v>
      </c>
      <c r="D878" s="104">
        <v>77.0</v>
      </c>
      <c r="E878" s="104">
        <v>65.0</v>
      </c>
      <c r="F878" s="118" t="str">
        <f t="shared" si="100"/>
        <v>71</v>
      </c>
      <c r="G878" s="105">
        <v>59.0</v>
      </c>
      <c r="H878" s="105">
        <v>52.0</v>
      </c>
      <c r="I878" s="120" t="str">
        <f t="shared" si="101"/>
        <v>7</v>
      </c>
      <c r="J878" s="120" t="str">
        <f t="shared" si="102"/>
        <v>55.5</v>
      </c>
      <c r="K878" s="120" t="str">
        <f t="shared" si="103"/>
        <v>15.5</v>
      </c>
      <c r="L878" s="104" t="s">
        <v>2086</v>
      </c>
      <c r="M878" s="120" t="str">
        <f t="shared" si="127"/>
        <v>100100000</v>
      </c>
      <c r="N878" s="135">
        <v>100.1</v>
      </c>
      <c r="O878" s="120" t="str">
        <f t="shared" si="109"/>
        <v>317100000</v>
      </c>
      <c r="P878" s="135">
        <v>317.1</v>
      </c>
      <c r="Q878" s="119">
        <v>469.53</v>
      </c>
      <c r="R878" s="28" t="str">
        <f t="shared" si="128"/>
        <v>469530000</v>
      </c>
      <c r="S878" s="136" t="str">
        <f t="shared" si="133"/>
        <v>786,630,000</v>
      </c>
      <c r="T878" s="105">
        <v>786.63</v>
      </c>
      <c r="U878" s="27" t="str">
        <f t="shared" si="5"/>
        <v>59.69%</v>
      </c>
      <c r="V878" s="105">
        <v>185.0</v>
      </c>
      <c r="W878" s="126" t="str">
        <f t="shared" si="113"/>
        <v>425.21%</v>
      </c>
      <c r="X878" s="30" t="str">
        <f t="shared" si="7"/>
        <v>54.11%</v>
      </c>
      <c r="Y878" s="112"/>
      <c r="Z878" s="31"/>
      <c r="AA878" s="32" t="s">
        <v>2087</v>
      </c>
      <c r="AB878" s="17">
        <v>1.0</v>
      </c>
      <c r="AC878" s="33"/>
    </row>
    <row r="879">
      <c r="A879" s="116" t="s">
        <v>2088</v>
      </c>
      <c r="B879" s="44">
        <v>2008.0</v>
      </c>
      <c r="C879" s="44" t="s">
        <v>29</v>
      </c>
      <c r="D879" s="104">
        <v>73.0</v>
      </c>
      <c r="E879" s="104">
        <v>70.0</v>
      </c>
      <c r="F879" s="118" t="str">
        <f t="shared" si="100"/>
        <v>71.5</v>
      </c>
      <c r="G879" s="105">
        <v>81.0</v>
      </c>
      <c r="H879" s="105">
        <v>71.0</v>
      </c>
      <c r="I879" s="120" t="str">
        <f t="shared" si="101"/>
        <v>10</v>
      </c>
      <c r="J879" s="120" t="str">
        <f t="shared" si="102"/>
        <v>76</v>
      </c>
      <c r="K879" s="120" t="str">
        <f t="shared" si="103"/>
        <v>-4.5</v>
      </c>
      <c r="L879" s="104" t="s">
        <v>1433</v>
      </c>
      <c r="M879" s="120" t="str">
        <f t="shared" si="127"/>
        <v>26850000</v>
      </c>
      <c r="N879" s="135">
        <v>26.85</v>
      </c>
      <c r="O879" s="120" t="str">
        <f t="shared" si="109"/>
        <v>127510000</v>
      </c>
      <c r="P879" s="135">
        <v>127.51</v>
      </c>
      <c r="Q879" s="119">
        <v>206.42</v>
      </c>
      <c r="R879" s="28" t="str">
        <f t="shared" si="128"/>
        <v>206420000</v>
      </c>
      <c r="S879" s="136" t="str">
        <f t="shared" si="133"/>
        <v>333,930,000</v>
      </c>
      <c r="T879" s="105">
        <v>333.93</v>
      </c>
      <c r="U879" s="27" t="str">
        <f t="shared" si="5"/>
        <v>61.82%</v>
      </c>
      <c r="V879" s="105">
        <v>160.0</v>
      </c>
      <c r="W879" s="126" t="str">
        <f t="shared" si="113"/>
        <v>208.71%</v>
      </c>
      <c r="X879" s="30" t="str">
        <f t="shared" si="7"/>
        <v>16.78%</v>
      </c>
      <c r="Y879" s="112"/>
      <c r="Z879" s="31"/>
      <c r="AA879" s="32" t="s">
        <v>2089</v>
      </c>
      <c r="AB879" s="17">
        <v>1.0</v>
      </c>
      <c r="AC879" s="33"/>
    </row>
    <row r="880">
      <c r="A880" s="116" t="s">
        <v>2090</v>
      </c>
      <c r="B880" s="44">
        <v>2008.0</v>
      </c>
      <c r="C880" s="44" t="s">
        <v>41</v>
      </c>
      <c r="D880" s="104">
        <v>89.0</v>
      </c>
      <c r="E880" s="104">
        <v>67.0</v>
      </c>
      <c r="F880" s="118" t="str">
        <f t="shared" si="100"/>
        <v>78</v>
      </c>
      <c r="G880" s="105">
        <v>76.0</v>
      </c>
      <c r="H880" s="105">
        <v>75.0</v>
      </c>
      <c r="I880" s="120" t="str">
        <f t="shared" si="101"/>
        <v>1</v>
      </c>
      <c r="J880" s="120" t="str">
        <f t="shared" si="102"/>
        <v>75.5</v>
      </c>
      <c r="K880" s="120" t="str">
        <f t="shared" si="103"/>
        <v>2.5</v>
      </c>
      <c r="L880" s="104" t="s">
        <v>957</v>
      </c>
      <c r="M880" s="120" t="str">
        <f t="shared" si="127"/>
        <v>26200000</v>
      </c>
      <c r="N880" s="135">
        <v>26.2</v>
      </c>
      <c r="O880" s="120" t="str">
        <f t="shared" si="109"/>
        <v>114050000</v>
      </c>
      <c r="P880" s="135">
        <v>114.05</v>
      </c>
      <c r="Q880" s="119">
        <v>195.93</v>
      </c>
      <c r="R880" s="28" t="str">
        <f t="shared" si="128"/>
        <v>195930000</v>
      </c>
      <c r="S880" s="136" t="str">
        <f t="shared" si="133"/>
        <v>309,980,000</v>
      </c>
      <c r="T880" s="105">
        <v>309.98</v>
      </c>
      <c r="U880" s="27" t="str">
        <f t="shared" si="5"/>
        <v>63.21%</v>
      </c>
      <c r="V880" s="105">
        <v>150.0</v>
      </c>
      <c r="W880" s="126" t="str">
        <f t="shared" si="113"/>
        <v>206.65%</v>
      </c>
      <c r="X880" s="30" t="str">
        <f t="shared" si="7"/>
        <v>17.47%</v>
      </c>
      <c r="Y880" s="112"/>
      <c r="Z880" s="31"/>
      <c r="AA880" s="32" t="s">
        <v>2091</v>
      </c>
      <c r="AB880" s="17">
        <v>1.0</v>
      </c>
      <c r="AC880" s="33"/>
    </row>
    <row r="881">
      <c r="A881" s="116" t="s">
        <v>2092</v>
      </c>
      <c r="B881" s="44">
        <v>2008.0</v>
      </c>
      <c r="C881" s="44" t="s">
        <v>41</v>
      </c>
      <c r="D881" s="104">
        <v>40.0</v>
      </c>
      <c r="E881" s="104">
        <v>49.0</v>
      </c>
      <c r="F881" s="118" t="str">
        <f t="shared" si="100"/>
        <v>44.5</v>
      </c>
      <c r="G881" s="105">
        <v>67.0</v>
      </c>
      <c r="H881" s="105">
        <v>65.0</v>
      </c>
      <c r="I881" s="120" t="str">
        <f t="shared" si="101"/>
        <v>2</v>
      </c>
      <c r="J881" s="120" t="str">
        <f t="shared" si="102"/>
        <v>66</v>
      </c>
      <c r="K881" s="120" t="str">
        <f t="shared" si="103"/>
        <v>-21.5</v>
      </c>
      <c r="L881" s="104" t="s">
        <v>114</v>
      </c>
      <c r="M881" s="120" t="str">
        <f t="shared" si="127"/>
        <v>62600000</v>
      </c>
      <c r="N881" s="135">
        <v>62.6</v>
      </c>
      <c r="O881" s="120" t="str">
        <f t="shared" si="109"/>
        <v>227950000</v>
      </c>
      <c r="P881" s="135">
        <v>227.95</v>
      </c>
      <c r="Q881" s="119">
        <v>396.44</v>
      </c>
      <c r="R881" s="28" t="str">
        <f t="shared" si="128"/>
        <v>396440000</v>
      </c>
      <c r="S881" s="136" t="str">
        <f t="shared" si="133"/>
        <v>624,390,000</v>
      </c>
      <c r="T881" s="105">
        <v>624.39</v>
      </c>
      <c r="U881" s="27" t="str">
        <f t="shared" si="5"/>
        <v>63.49%</v>
      </c>
      <c r="V881" s="105">
        <v>150.0</v>
      </c>
      <c r="W881" s="126" t="str">
        <f t="shared" si="113"/>
        <v>416.26%</v>
      </c>
      <c r="X881" s="30" t="str">
        <f t="shared" si="7"/>
        <v>41.73%</v>
      </c>
      <c r="Y881" s="112"/>
      <c r="Z881" s="31"/>
      <c r="AA881" s="32" t="s">
        <v>2093</v>
      </c>
      <c r="AB881" s="17">
        <v>1.0</v>
      </c>
      <c r="AC881" s="33"/>
    </row>
    <row r="882">
      <c r="A882" s="116" t="s">
        <v>2094</v>
      </c>
      <c r="B882" s="44">
        <v>2008.0</v>
      </c>
      <c r="C882" s="44" t="s">
        <v>37</v>
      </c>
      <c r="D882" s="104">
        <v>64.0</v>
      </c>
      <c r="E882" s="104">
        <v>61.0</v>
      </c>
      <c r="F882" s="118" t="str">
        <f t="shared" si="100"/>
        <v>62.5</v>
      </c>
      <c r="G882" s="105">
        <v>73.0</v>
      </c>
      <c r="H882" s="105">
        <v>70.0</v>
      </c>
      <c r="I882" s="120" t="str">
        <f t="shared" si="101"/>
        <v>3</v>
      </c>
      <c r="J882" s="120" t="str">
        <f t="shared" si="102"/>
        <v>71.5</v>
      </c>
      <c r="K882" s="120" t="str">
        <f t="shared" si="103"/>
        <v>-9</v>
      </c>
      <c r="L882" s="104" t="s">
        <v>921</v>
      </c>
      <c r="M882" s="120" t="str">
        <f t="shared" si="127"/>
        <v>63110000</v>
      </c>
      <c r="N882" s="135">
        <v>63.11</v>
      </c>
      <c r="O882" s="120" t="str">
        <f t="shared" si="109"/>
        <v>180010000</v>
      </c>
      <c r="P882" s="135">
        <v>180.01</v>
      </c>
      <c r="Q882" s="119">
        <v>423.89</v>
      </c>
      <c r="R882" s="28" t="str">
        <f t="shared" si="128"/>
        <v>423890000</v>
      </c>
      <c r="S882" s="136" t="str">
        <f t="shared" si="133"/>
        <v>603,900,000</v>
      </c>
      <c r="T882" s="105">
        <v>603.9</v>
      </c>
      <c r="U882" s="27" t="str">
        <f t="shared" si="5"/>
        <v>70.19%</v>
      </c>
      <c r="V882" s="105">
        <v>150.0</v>
      </c>
      <c r="W882" s="126" t="str">
        <f t="shared" si="113"/>
        <v>402.60%</v>
      </c>
      <c r="X882" s="30" t="str">
        <f t="shared" si="7"/>
        <v>42.07%</v>
      </c>
      <c r="Y882" s="112"/>
      <c r="Z882" s="31"/>
      <c r="AA882" s="32" t="s">
        <v>2095</v>
      </c>
      <c r="AB882" s="17">
        <v>1.0</v>
      </c>
      <c r="AC882" s="33"/>
    </row>
    <row r="883">
      <c r="A883" s="116" t="s">
        <v>2096</v>
      </c>
      <c r="B883" s="44">
        <v>2008.0</v>
      </c>
      <c r="C883" s="44" t="s">
        <v>37</v>
      </c>
      <c r="D883" s="104">
        <v>14.0</v>
      </c>
      <c r="E883" s="104">
        <v>31.0</v>
      </c>
      <c r="F883" s="118" t="str">
        <f t="shared" si="100"/>
        <v>22.5</v>
      </c>
      <c r="G883" s="105">
        <v>40.0</v>
      </c>
      <c r="H883" s="105">
        <v>46.0</v>
      </c>
      <c r="I883" s="120" t="str">
        <f t="shared" si="101"/>
        <v>-6</v>
      </c>
      <c r="J883" s="120" t="str">
        <f t="shared" si="102"/>
        <v>43</v>
      </c>
      <c r="K883" s="120" t="str">
        <f t="shared" si="103"/>
        <v>-20.5</v>
      </c>
      <c r="L883" s="104" t="s">
        <v>936</v>
      </c>
      <c r="M883" s="120" t="str">
        <f t="shared" si="127"/>
        <v>40500000</v>
      </c>
      <c r="N883" s="135">
        <v>40.5</v>
      </c>
      <c r="O883" s="120" t="str">
        <f t="shared" si="109"/>
        <v>102490000</v>
      </c>
      <c r="P883" s="135">
        <v>102.49</v>
      </c>
      <c r="Q883" s="119">
        <v>298.64</v>
      </c>
      <c r="R883" s="28" t="str">
        <f t="shared" si="128"/>
        <v>298640000</v>
      </c>
      <c r="S883" s="136" t="str">
        <f t="shared" si="133"/>
        <v>401,130,000</v>
      </c>
      <c r="T883" s="105">
        <v>401.13</v>
      </c>
      <c r="U883" s="27" t="str">
        <f t="shared" si="5"/>
        <v>74.45%</v>
      </c>
      <c r="V883" s="105">
        <v>145.0</v>
      </c>
      <c r="W883" s="126" t="str">
        <f t="shared" si="113"/>
        <v>276.64%</v>
      </c>
      <c r="X883" s="30" t="str">
        <f t="shared" si="7"/>
        <v>27.93%</v>
      </c>
      <c r="Y883" s="112"/>
      <c r="Z883" s="31"/>
      <c r="AA883" s="32" t="s">
        <v>2097</v>
      </c>
      <c r="AB883" s="17">
        <v>1.0</v>
      </c>
      <c r="AC883" s="33"/>
    </row>
    <row r="884">
      <c r="A884" s="116" t="s">
        <v>2098</v>
      </c>
      <c r="B884" s="44">
        <v>2008.0</v>
      </c>
      <c r="C884" s="44" t="s">
        <v>41</v>
      </c>
      <c r="D884" s="104">
        <v>13.0</v>
      </c>
      <c r="E884" s="104">
        <v>36.0</v>
      </c>
      <c r="F884" s="118" t="str">
        <f t="shared" si="100"/>
        <v>24.5</v>
      </c>
      <c r="G884" s="105">
        <v>56.0</v>
      </c>
      <c r="H884" s="105">
        <v>67.0</v>
      </c>
      <c r="I884" s="120" t="str">
        <f t="shared" si="101"/>
        <v>-11</v>
      </c>
      <c r="J884" s="120" t="str">
        <f t="shared" si="102"/>
        <v>61.5</v>
      </c>
      <c r="K884" s="120" t="str">
        <f t="shared" si="103"/>
        <v>-37</v>
      </c>
      <c r="L884" s="104" t="s">
        <v>987</v>
      </c>
      <c r="M884" s="120" t="str">
        <f t="shared" si="127"/>
        <v>13600000</v>
      </c>
      <c r="N884" s="135">
        <v>13.6</v>
      </c>
      <c r="O884" s="120" t="str">
        <f t="shared" si="109"/>
        <v>45610000</v>
      </c>
      <c r="P884" s="135">
        <v>45.61</v>
      </c>
      <c r="Q884" s="119">
        <v>5.94</v>
      </c>
      <c r="R884" s="28" t="str">
        <f t="shared" si="128"/>
        <v>5940000</v>
      </c>
      <c r="S884" s="136" t="str">
        <f t="shared" si="133"/>
        <v>51,550,000</v>
      </c>
      <c r="T884" s="105">
        <v>51.55</v>
      </c>
      <c r="U884" s="27" t="str">
        <f t="shared" si="5"/>
        <v>11.52%</v>
      </c>
      <c r="V884" s="105">
        <v>140.0</v>
      </c>
      <c r="W884" s="126" t="str">
        <f t="shared" si="113"/>
        <v>36.82%</v>
      </c>
      <c r="X884" s="30" t="str">
        <f t="shared" si="7"/>
        <v>9.71%</v>
      </c>
      <c r="Y884" s="112"/>
      <c r="Z884" s="31"/>
      <c r="AA884" s="32" t="s">
        <v>2099</v>
      </c>
      <c r="AB884" s="17">
        <v>1.0</v>
      </c>
      <c r="AC884" s="33"/>
    </row>
    <row r="885">
      <c r="A885" s="116" t="s">
        <v>2100</v>
      </c>
      <c r="B885" s="44">
        <v>2008.0</v>
      </c>
      <c r="C885" s="44" t="s">
        <v>29</v>
      </c>
      <c r="D885" s="104">
        <v>67.0</v>
      </c>
      <c r="E885" s="104">
        <v>61.0</v>
      </c>
      <c r="F885" s="118" t="str">
        <f t="shared" si="100"/>
        <v>64</v>
      </c>
      <c r="G885" s="105">
        <v>75.0</v>
      </c>
      <c r="H885" s="105">
        <v>75.0</v>
      </c>
      <c r="I885" s="120" t="str">
        <f t="shared" si="101"/>
        <v>0</v>
      </c>
      <c r="J885" s="120" t="str">
        <f t="shared" si="102"/>
        <v>75</v>
      </c>
      <c r="K885" s="120" t="str">
        <f t="shared" si="103"/>
        <v>-11</v>
      </c>
      <c r="L885" s="44" t="s">
        <v>488</v>
      </c>
      <c r="M885" s="120" t="str">
        <f t="shared" si="127"/>
        <v>55140000</v>
      </c>
      <c r="N885" s="135">
        <v>55.14</v>
      </c>
      <c r="O885" s="120" t="str">
        <f t="shared" si="109"/>
        <v>134810000</v>
      </c>
      <c r="P885" s="135">
        <v>134.81</v>
      </c>
      <c r="Q885" s="119">
        <v>128.62</v>
      </c>
      <c r="R885" s="28" t="str">
        <f t="shared" si="128"/>
        <v>128620000</v>
      </c>
      <c r="S885" s="136" t="str">
        <f t="shared" si="133"/>
        <v>263,430,000</v>
      </c>
      <c r="T885" s="105">
        <v>263.43</v>
      </c>
      <c r="U885" s="27" t="str">
        <f t="shared" si="5"/>
        <v>48.83%</v>
      </c>
      <c r="V885" s="105">
        <v>137.5</v>
      </c>
      <c r="W885" s="126" t="str">
        <f t="shared" si="113"/>
        <v>191.59%</v>
      </c>
      <c r="X885" s="30" t="str">
        <f t="shared" si="7"/>
        <v>40.10%</v>
      </c>
      <c r="Y885" s="112"/>
      <c r="Z885" s="31"/>
      <c r="AA885" s="32" t="s">
        <v>2101</v>
      </c>
      <c r="AB885" s="17">
        <v>1.0</v>
      </c>
      <c r="AC885" s="33"/>
    </row>
    <row r="886">
      <c r="A886" s="116" t="s">
        <v>2102</v>
      </c>
      <c r="B886" s="44">
        <v>2008.0</v>
      </c>
      <c r="C886" s="44" t="s">
        <v>29</v>
      </c>
      <c r="D886" s="104">
        <v>38.0</v>
      </c>
      <c r="E886" s="104">
        <v>37.0</v>
      </c>
      <c r="F886" s="118" t="str">
        <f t="shared" si="100"/>
        <v>37.5</v>
      </c>
      <c r="G886" s="105">
        <v>61.0</v>
      </c>
      <c r="H886" s="105">
        <v>76.0</v>
      </c>
      <c r="I886" s="120" t="str">
        <f t="shared" si="101"/>
        <v>-15</v>
      </c>
      <c r="J886" s="120" t="str">
        <f t="shared" si="102"/>
        <v>68.5</v>
      </c>
      <c r="K886" s="120" t="str">
        <f t="shared" si="103"/>
        <v>-31</v>
      </c>
      <c r="L886" s="104" t="s">
        <v>1617</v>
      </c>
      <c r="M886" s="120" t="str">
        <f t="shared" si="127"/>
        <v>18600000</v>
      </c>
      <c r="N886" s="135">
        <v>18.6</v>
      </c>
      <c r="O886" s="120" t="str">
        <f t="shared" si="109"/>
        <v>43950000</v>
      </c>
      <c r="P886" s="135">
        <v>43.95</v>
      </c>
      <c r="Q886" s="119">
        <v>50.0</v>
      </c>
      <c r="R886" s="28" t="str">
        <f t="shared" si="128"/>
        <v>50000000</v>
      </c>
      <c r="S886" s="136" t="str">
        <f t="shared" si="133"/>
        <v>93,950,000</v>
      </c>
      <c r="T886" s="105">
        <v>93.95</v>
      </c>
      <c r="U886" s="27" t="str">
        <f t="shared" si="5"/>
        <v>53.22%</v>
      </c>
      <c r="V886" s="105">
        <v>120.0</v>
      </c>
      <c r="W886" s="126" t="str">
        <f t="shared" si="113"/>
        <v>78.29%</v>
      </c>
      <c r="X886" s="30" t="str">
        <f t="shared" si="7"/>
        <v>15.50%</v>
      </c>
      <c r="Y886" s="112"/>
      <c r="Z886" s="31"/>
      <c r="AA886" s="32" t="s">
        <v>2103</v>
      </c>
      <c r="AB886" s="17">
        <v>1.0</v>
      </c>
      <c r="AC886" s="33"/>
    </row>
    <row r="887">
      <c r="A887" s="116" t="s">
        <v>2104</v>
      </c>
      <c r="B887" s="44">
        <v>2008.0</v>
      </c>
      <c r="C887" s="44" t="s">
        <v>41</v>
      </c>
      <c r="D887" s="104">
        <v>9.0</v>
      </c>
      <c r="E887" s="104">
        <v>34.0</v>
      </c>
      <c r="F887" s="118" t="str">
        <f t="shared" si="100"/>
        <v>21.5</v>
      </c>
      <c r="G887" s="105">
        <v>44.0</v>
      </c>
      <c r="H887" s="105">
        <v>47.0</v>
      </c>
      <c r="I887" s="120" t="str">
        <f t="shared" si="101"/>
        <v>-3</v>
      </c>
      <c r="J887" s="120" t="str">
        <f t="shared" si="102"/>
        <v>45.5</v>
      </c>
      <c r="K887" s="120" t="str">
        <f t="shared" si="103"/>
        <v>-24</v>
      </c>
      <c r="L887" s="104" t="s">
        <v>936</v>
      </c>
      <c r="M887" s="120" t="str">
        <f t="shared" si="127"/>
        <v>35900000</v>
      </c>
      <c r="N887" s="135">
        <v>35.9</v>
      </c>
      <c r="O887" s="120" t="str">
        <f t="shared" si="109"/>
        <v>94780000</v>
      </c>
      <c r="P887" s="135">
        <v>94.78</v>
      </c>
      <c r="Q887" s="119">
        <v>175.0</v>
      </c>
      <c r="R887" s="28" t="str">
        <f t="shared" si="128"/>
        <v>175000000</v>
      </c>
      <c r="S887" s="136" t="str">
        <f t="shared" si="133"/>
        <v>269,780,000</v>
      </c>
      <c r="T887" s="105">
        <v>269.78</v>
      </c>
      <c r="U887" s="27" t="str">
        <f t="shared" si="5"/>
        <v>64.87%</v>
      </c>
      <c r="V887" s="105">
        <v>105.0</v>
      </c>
      <c r="W887" s="126" t="str">
        <f t="shared" si="113"/>
        <v>256.93%</v>
      </c>
      <c r="X887" s="30" t="str">
        <f t="shared" si="7"/>
        <v>34.19%</v>
      </c>
      <c r="Y887" s="112"/>
      <c r="Z887" s="31"/>
      <c r="AA887" s="32" t="s">
        <v>2105</v>
      </c>
      <c r="AB887" s="17">
        <v>1.0</v>
      </c>
      <c r="AC887" s="33"/>
    </row>
    <row r="888">
      <c r="A888" s="116" t="s">
        <v>2106</v>
      </c>
      <c r="B888" s="44">
        <v>2008.0</v>
      </c>
      <c r="C888" s="44" t="s">
        <v>86</v>
      </c>
      <c r="D888" s="104">
        <v>19.0</v>
      </c>
      <c r="E888" s="104">
        <v>40.0</v>
      </c>
      <c r="F888" s="118" t="str">
        <f t="shared" si="100"/>
        <v>29.5</v>
      </c>
      <c r="G888" s="105">
        <v>34.0</v>
      </c>
      <c r="H888" s="105">
        <v>46.0</v>
      </c>
      <c r="I888" s="120" t="str">
        <f t="shared" si="101"/>
        <v>-12</v>
      </c>
      <c r="J888" s="120" t="str">
        <f t="shared" si="102"/>
        <v>40</v>
      </c>
      <c r="K888" s="120" t="str">
        <f t="shared" si="103"/>
        <v>-10.5</v>
      </c>
      <c r="L888" s="44" t="s">
        <v>216</v>
      </c>
      <c r="M888" s="120" t="str">
        <f t="shared" si="127"/>
        <v>30500000</v>
      </c>
      <c r="N888" s="135">
        <v>30.5</v>
      </c>
      <c r="O888" s="120" t="str">
        <f t="shared" si="109"/>
        <v>79370000</v>
      </c>
      <c r="P888" s="135">
        <v>79.37</v>
      </c>
      <c r="Q888" s="119">
        <v>153.73</v>
      </c>
      <c r="R888" s="28" t="str">
        <f t="shared" si="128"/>
        <v>153730000</v>
      </c>
      <c r="S888" s="136" t="str">
        <f t="shared" si="133"/>
        <v>233,100,000</v>
      </c>
      <c r="T888" s="105">
        <v>233.1</v>
      </c>
      <c r="U888" s="27" t="str">
        <f t="shared" si="5"/>
        <v>65.95%</v>
      </c>
      <c r="V888" s="105">
        <v>100.0</v>
      </c>
      <c r="W888" s="126" t="str">
        <f t="shared" si="113"/>
        <v>233.10%</v>
      </c>
      <c r="X888" s="30" t="str">
        <f t="shared" si="7"/>
        <v>30.50%</v>
      </c>
      <c r="Y888" s="112"/>
      <c r="Z888" s="31"/>
      <c r="AA888" s="32" t="s">
        <v>2107</v>
      </c>
      <c r="AB888" s="17">
        <v>1.0</v>
      </c>
      <c r="AC888" s="33"/>
    </row>
    <row r="889">
      <c r="A889" s="116" t="s">
        <v>2108</v>
      </c>
      <c r="B889" s="44">
        <v>2008.0</v>
      </c>
      <c r="C889" s="44" t="s">
        <v>29</v>
      </c>
      <c r="D889" s="104">
        <v>79.0</v>
      </c>
      <c r="E889" s="104">
        <v>62.0</v>
      </c>
      <c r="F889" s="118" t="str">
        <f t="shared" si="100"/>
        <v>70.5</v>
      </c>
      <c r="G889" s="105">
        <v>67.0</v>
      </c>
      <c r="H889" s="105">
        <v>66.0</v>
      </c>
      <c r="I889" s="120" t="str">
        <f t="shared" si="101"/>
        <v>1</v>
      </c>
      <c r="J889" s="120" t="str">
        <f t="shared" si="102"/>
        <v>66.5</v>
      </c>
      <c r="K889" s="120" t="str">
        <f t="shared" si="103"/>
        <v>4</v>
      </c>
      <c r="L889" s="104" t="s">
        <v>1485</v>
      </c>
      <c r="M889" s="120" t="str">
        <f t="shared" si="127"/>
        <v>19000000</v>
      </c>
      <c r="N889" s="135">
        <v>19.0</v>
      </c>
      <c r="O889" s="120" t="str">
        <f t="shared" si="109"/>
        <v>71200000</v>
      </c>
      <c r="P889" s="135">
        <v>71.2</v>
      </c>
      <c r="Q889" s="119">
        <v>91.64</v>
      </c>
      <c r="R889" s="28" t="str">
        <f t="shared" si="128"/>
        <v>91640000</v>
      </c>
      <c r="S889" s="136" t="str">
        <f t="shared" si="133"/>
        <v>162,840,000</v>
      </c>
      <c r="T889" s="105">
        <v>162.84</v>
      </c>
      <c r="U889" s="27" t="str">
        <f t="shared" si="5"/>
        <v>56.28%</v>
      </c>
      <c r="V889" s="105">
        <v>92.5</v>
      </c>
      <c r="W889" s="126" t="str">
        <f t="shared" si="113"/>
        <v>176.04%</v>
      </c>
      <c r="X889" s="30" t="str">
        <f t="shared" si="7"/>
        <v>20.54%</v>
      </c>
      <c r="Y889" s="112"/>
      <c r="Z889" s="31"/>
      <c r="AA889" s="32" t="s">
        <v>2109</v>
      </c>
      <c r="AB889" s="17">
        <v>1.0</v>
      </c>
      <c r="AC889" s="33"/>
    </row>
    <row r="890">
      <c r="A890" s="116" t="s">
        <v>2110</v>
      </c>
      <c r="B890" s="44">
        <v>2008.0</v>
      </c>
      <c r="C890" s="44" t="s">
        <v>41</v>
      </c>
      <c r="D890" s="104">
        <v>83.0</v>
      </c>
      <c r="E890" s="104">
        <v>71.0</v>
      </c>
      <c r="F890" s="118" t="str">
        <f t="shared" si="100"/>
        <v>77</v>
      </c>
      <c r="G890" s="105">
        <v>69.0</v>
      </c>
      <c r="H890" s="105">
        <v>73.0</v>
      </c>
      <c r="I890" s="120" t="str">
        <f t="shared" si="101"/>
        <v>-4</v>
      </c>
      <c r="J890" s="120" t="str">
        <f t="shared" si="102"/>
        <v>71</v>
      </c>
      <c r="K890" s="120" t="str">
        <f t="shared" si="103"/>
        <v>6</v>
      </c>
      <c r="L890" s="104" t="s">
        <v>2111</v>
      </c>
      <c r="M890" s="120" t="str">
        <f t="shared" si="127"/>
        <v>25810000</v>
      </c>
      <c r="N890" s="135">
        <v>25.81</v>
      </c>
      <c r="O890" s="120" t="str">
        <f t="shared" si="109"/>
        <v>110520000</v>
      </c>
      <c r="P890" s="135">
        <v>110.52</v>
      </c>
      <c r="Q890" s="119">
        <v>77.56</v>
      </c>
      <c r="R890" s="28" t="str">
        <f t="shared" si="128"/>
        <v>77560000</v>
      </c>
      <c r="S890" s="136" t="str">
        <f t="shared" si="133"/>
        <v>188,080,000</v>
      </c>
      <c r="T890" s="105">
        <v>188.08</v>
      </c>
      <c r="U890" s="27" t="str">
        <f t="shared" si="5"/>
        <v>41.24%</v>
      </c>
      <c r="V890" s="105">
        <v>90.0</v>
      </c>
      <c r="W890" s="126" t="str">
        <f t="shared" si="113"/>
        <v>208.98%</v>
      </c>
      <c r="X890" s="30" t="str">
        <f t="shared" si="7"/>
        <v>28.68%</v>
      </c>
      <c r="Y890" s="112"/>
      <c r="Z890" s="31"/>
      <c r="AA890" s="32" t="s">
        <v>2112</v>
      </c>
      <c r="AB890" s="17">
        <v>1.0</v>
      </c>
      <c r="AC890" s="33"/>
    </row>
    <row r="891">
      <c r="A891" s="116" t="s">
        <v>2113</v>
      </c>
      <c r="B891" s="44">
        <v>2008.0</v>
      </c>
      <c r="C891" s="44" t="s">
        <v>29</v>
      </c>
      <c r="D891" s="104">
        <v>79.0</v>
      </c>
      <c r="E891" s="104">
        <v>71.0</v>
      </c>
      <c r="F891" s="118" t="str">
        <f t="shared" si="100"/>
        <v>75</v>
      </c>
      <c r="G891" s="105">
        <v>75.0</v>
      </c>
      <c r="H891" s="105">
        <v>77.0</v>
      </c>
      <c r="I891" s="120" t="str">
        <f t="shared" si="101"/>
        <v>-2</v>
      </c>
      <c r="J891" s="120" t="str">
        <f t="shared" si="102"/>
        <v>76</v>
      </c>
      <c r="K891" s="120" t="str">
        <f t="shared" si="103"/>
        <v>-1</v>
      </c>
      <c r="L891" s="104" t="s">
        <v>957</v>
      </c>
      <c r="M891" s="120" t="str">
        <f t="shared" si="127"/>
        <v>45000000</v>
      </c>
      <c r="N891" s="135">
        <v>45.0</v>
      </c>
      <c r="O891" s="120" t="str">
        <f t="shared" si="109"/>
        <v>154530000</v>
      </c>
      <c r="P891" s="135">
        <v>154.53</v>
      </c>
      <c r="Q891" s="119">
        <v>142.61</v>
      </c>
      <c r="R891" s="28" t="str">
        <f t="shared" si="128"/>
        <v>142610000</v>
      </c>
      <c r="S891" s="136" t="str">
        <f t="shared" si="133"/>
        <v>297,140,000</v>
      </c>
      <c r="T891" s="105">
        <v>297.14</v>
      </c>
      <c r="U891" s="27" t="str">
        <f t="shared" si="5"/>
        <v>47.99%</v>
      </c>
      <c r="V891" s="105">
        <v>85.0</v>
      </c>
      <c r="W891" s="126" t="str">
        <f t="shared" si="113"/>
        <v>349.58%</v>
      </c>
      <c r="X891" s="30" t="str">
        <f t="shared" si="7"/>
        <v>52.94%</v>
      </c>
      <c r="Y891" s="112"/>
      <c r="Z891" s="31"/>
      <c r="AA891" s="32" t="s">
        <v>2114</v>
      </c>
      <c r="AB891" s="17">
        <v>1.0</v>
      </c>
      <c r="AC891" s="33"/>
    </row>
    <row r="892">
      <c r="A892" s="116" t="s">
        <v>2115</v>
      </c>
      <c r="B892" s="44">
        <v>2008.0</v>
      </c>
      <c r="C892" s="44" t="s">
        <v>29</v>
      </c>
      <c r="D892" s="104">
        <v>16.0</v>
      </c>
      <c r="E892" s="104">
        <v>35.0</v>
      </c>
      <c r="F892" s="118" t="str">
        <f t="shared" si="100"/>
        <v>25.5</v>
      </c>
      <c r="G892" s="105">
        <v>50.0</v>
      </c>
      <c r="H892" s="105">
        <v>52.0</v>
      </c>
      <c r="I892" s="120" t="str">
        <f t="shared" si="101"/>
        <v>-2</v>
      </c>
      <c r="J892" s="120" t="str">
        <f t="shared" si="102"/>
        <v>51</v>
      </c>
      <c r="K892" s="120" t="str">
        <f t="shared" si="103"/>
        <v>-25.5</v>
      </c>
      <c r="L892" s="44" t="s">
        <v>351</v>
      </c>
      <c r="M892" s="120" t="str">
        <f t="shared" si="127"/>
        <v>27400000</v>
      </c>
      <c r="N892" s="135">
        <v>27.4</v>
      </c>
      <c r="O892" s="120" t="str">
        <f t="shared" si="109"/>
        <v>80170000</v>
      </c>
      <c r="P892" s="135">
        <v>80.17</v>
      </c>
      <c r="Q892" s="119">
        <v>142.06</v>
      </c>
      <c r="R892" s="28" t="str">
        <f t="shared" si="128"/>
        <v>142060000</v>
      </c>
      <c r="S892" s="136" t="str">
        <f t="shared" si="133"/>
        <v>222,230,000</v>
      </c>
      <c r="T892" s="105">
        <v>222.23</v>
      </c>
      <c r="U892" s="27" t="str">
        <f t="shared" si="5"/>
        <v>63.92%</v>
      </c>
      <c r="V892" s="105">
        <v>82.5</v>
      </c>
      <c r="W892" s="126" t="str">
        <f t="shared" si="113"/>
        <v>269.37%</v>
      </c>
      <c r="X892" s="30" t="str">
        <f t="shared" si="7"/>
        <v>33.21%</v>
      </c>
      <c r="Y892" s="112"/>
      <c r="Z892" s="31"/>
      <c r="AA892" s="32" t="s">
        <v>2116</v>
      </c>
      <c r="AB892" s="17">
        <v>1.0</v>
      </c>
      <c r="AC892" s="33"/>
    </row>
    <row r="893">
      <c r="A893" s="116" t="s">
        <v>2117</v>
      </c>
      <c r="B893" s="44">
        <v>2008.0</v>
      </c>
      <c r="C893" s="44" t="s">
        <v>37</v>
      </c>
      <c r="D893" s="104">
        <v>87.0</v>
      </c>
      <c r="E893" s="104">
        <v>78.0</v>
      </c>
      <c r="F893" s="118" t="str">
        <f t="shared" si="100"/>
        <v>82.5</v>
      </c>
      <c r="G893" s="105">
        <v>70.0</v>
      </c>
      <c r="H893" s="105">
        <v>73.0</v>
      </c>
      <c r="I893" s="120" t="str">
        <f t="shared" si="101"/>
        <v>-3</v>
      </c>
      <c r="J893" s="120" t="str">
        <f t="shared" si="102"/>
        <v>71.5</v>
      </c>
      <c r="K893" s="120" t="str">
        <f t="shared" si="103"/>
        <v>11</v>
      </c>
      <c r="L893" s="104" t="s">
        <v>936</v>
      </c>
      <c r="M893" s="120" t="str">
        <f t="shared" si="127"/>
        <v>34500000</v>
      </c>
      <c r="N893" s="135">
        <v>34.5</v>
      </c>
      <c r="O893" s="120" t="str">
        <f t="shared" si="109"/>
        <v>75990000</v>
      </c>
      <c r="P893" s="135">
        <v>75.99</v>
      </c>
      <c r="Q893" s="119">
        <v>84.4</v>
      </c>
      <c r="R893" s="28" t="str">
        <f t="shared" si="128"/>
        <v>84400000</v>
      </c>
      <c r="S893" s="136" t="str">
        <f t="shared" si="133"/>
        <v>160,390,000</v>
      </c>
      <c r="T893" s="105">
        <v>160.39</v>
      </c>
      <c r="U893" s="27" t="str">
        <f t="shared" si="5"/>
        <v>52.62%</v>
      </c>
      <c r="V893" s="105">
        <v>82.5</v>
      </c>
      <c r="W893" s="126" t="str">
        <f t="shared" si="113"/>
        <v>194.41%</v>
      </c>
      <c r="X893" s="30" t="str">
        <f t="shared" si="7"/>
        <v>41.82%</v>
      </c>
      <c r="Y893" s="112"/>
      <c r="Z893" s="31"/>
      <c r="AA893" s="32" t="s">
        <v>2118</v>
      </c>
      <c r="AB893" s="17">
        <v>1.0</v>
      </c>
      <c r="AC893" s="33"/>
    </row>
    <row r="894">
      <c r="A894" s="116" t="s">
        <v>2119</v>
      </c>
      <c r="B894" s="44">
        <v>2008.0</v>
      </c>
      <c r="C894" s="44" t="s">
        <v>29</v>
      </c>
      <c r="D894" s="104">
        <v>51.0</v>
      </c>
      <c r="E894" s="104">
        <v>54.0</v>
      </c>
      <c r="F894" s="118" t="str">
        <f t="shared" si="100"/>
        <v>52.5</v>
      </c>
      <c r="G894" s="105">
        <v>73.0</v>
      </c>
      <c r="H894" s="105">
        <v>73.0</v>
      </c>
      <c r="I894" s="120" t="str">
        <f t="shared" si="101"/>
        <v>0</v>
      </c>
      <c r="J894" s="120" t="str">
        <f t="shared" si="102"/>
        <v>73</v>
      </c>
      <c r="K894" s="120" t="str">
        <f t="shared" si="103"/>
        <v>-20.5</v>
      </c>
      <c r="L894" s="104" t="s">
        <v>2120</v>
      </c>
      <c r="M894" s="120" t="str">
        <f t="shared" si="127"/>
        <v>38700000</v>
      </c>
      <c r="N894" s="135">
        <v>38.7</v>
      </c>
      <c r="O894" s="120" t="str">
        <f t="shared" si="109"/>
        <v>130320000</v>
      </c>
      <c r="P894" s="135">
        <v>130.32</v>
      </c>
      <c r="Q894" s="119">
        <v>100.37</v>
      </c>
      <c r="R894" s="28" t="str">
        <f t="shared" si="128"/>
        <v>100370000</v>
      </c>
      <c r="S894" s="136" t="str">
        <f t="shared" si="133"/>
        <v>230,690,000</v>
      </c>
      <c r="T894" s="105">
        <v>230.69</v>
      </c>
      <c r="U894" s="27" t="str">
        <f t="shared" si="5"/>
        <v>43.51%</v>
      </c>
      <c r="V894" s="105">
        <v>80.0</v>
      </c>
      <c r="W894" s="126" t="str">
        <f t="shared" si="113"/>
        <v>288.36%</v>
      </c>
      <c r="X894" s="30" t="str">
        <f t="shared" si="7"/>
        <v>48.38%</v>
      </c>
      <c r="Y894" s="112"/>
      <c r="Z894" s="31"/>
      <c r="AA894" s="32" t="s">
        <v>2121</v>
      </c>
      <c r="AB894" s="17">
        <v>1.0</v>
      </c>
      <c r="AC894" s="33"/>
    </row>
    <row r="895">
      <c r="A895" s="116" t="s">
        <v>2122</v>
      </c>
      <c r="B895" s="44">
        <v>2008.0</v>
      </c>
      <c r="C895" s="44" t="s">
        <v>41</v>
      </c>
      <c r="D895" s="104">
        <v>25.0</v>
      </c>
      <c r="E895" s="104">
        <v>33.0</v>
      </c>
      <c r="F895" s="118" t="str">
        <f t="shared" si="100"/>
        <v>29</v>
      </c>
      <c r="G895" s="105">
        <v>63.0</v>
      </c>
      <c r="H895" s="105">
        <v>59.0</v>
      </c>
      <c r="I895" s="120" t="str">
        <f t="shared" si="101"/>
        <v>4</v>
      </c>
      <c r="J895" s="120" t="str">
        <f t="shared" si="102"/>
        <v>61</v>
      </c>
      <c r="K895" s="120" t="str">
        <f t="shared" si="103"/>
        <v>-32</v>
      </c>
      <c r="L895" s="104" t="s">
        <v>1601</v>
      </c>
      <c r="M895" s="120" t="str">
        <f t="shared" si="127"/>
        <v>27500000</v>
      </c>
      <c r="N895" s="135">
        <v>27.5</v>
      </c>
      <c r="O895" s="120" t="str">
        <f t="shared" si="109"/>
        <v>110100000</v>
      </c>
      <c r="P895" s="135">
        <v>110.1</v>
      </c>
      <c r="Q895" s="119">
        <v>102.77</v>
      </c>
      <c r="R895" s="28" t="str">
        <f t="shared" si="128"/>
        <v>102770000</v>
      </c>
      <c r="S895" s="136" t="str">
        <f t="shared" si="133"/>
        <v>212,870,000</v>
      </c>
      <c r="T895" s="105">
        <v>212.87</v>
      </c>
      <c r="U895" s="27" t="str">
        <f t="shared" si="5"/>
        <v>48.28%</v>
      </c>
      <c r="V895" s="105">
        <v>80.0</v>
      </c>
      <c r="W895" s="126" t="str">
        <f t="shared" si="113"/>
        <v>266.09%</v>
      </c>
      <c r="X895" s="30" t="str">
        <f t="shared" si="7"/>
        <v>34.38%</v>
      </c>
      <c r="Y895" s="112"/>
      <c r="Z895" s="31"/>
      <c r="AA895" s="32" t="s">
        <v>2123</v>
      </c>
      <c r="AB895" s="17">
        <v>1.0</v>
      </c>
      <c r="AC895" s="33"/>
    </row>
    <row r="896">
      <c r="A896" s="116" t="s">
        <v>2124</v>
      </c>
      <c r="B896" s="44">
        <v>2008.0</v>
      </c>
      <c r="C896" s="44" t="s">
        <v>41</v>
      </c>
      <c r="D896" s="104">
        <v>27.0</v>
      </c>
      <c r="E896" s="104">
        <v>43.0</v>
      </c>
      <c r="F896" s="118" t="str">
        <f t="shared" si="100"/>
        <v>35</v>
      </c>
      <c r="G896" s="105">
        <v>72.0</v>
      </c>
      <c r="H896" s="105">
        <v>69.0</v>
      </c>
      <c r="I896" s="120" t="str">
        <f t="shared" si="101"/>
        <v>3</v>
      </c>
      <c r="J896" s="120" t="str">
        <f t="shared" si="102"/>
        <v>70.5</v>
      </c>
      <c r="K896" s="120" t="str">
        <f t="shared" si="103"/>
        <v>-35.5</v>
      </c>
      <c r="L896" s="104" t="s">
        <v>457</v>
      </c>
      <c r="M896" s="120" t="str">
        <f t="shared" si="127"/>
        <v>29200000</v>
      </c>
      <c r="N896" s="135">
        <v>29.2</v>
      </c>
      <c r="O896" s="120" t="str">
        <f t="shared" si="109"/>
        <v>101440000</v>
      </c>
      <c r="P896" s="135">
        <v>101.44</v>
      </c>
      <c r="Q896" s="119">
        <v>76.63</v>
      </c>
      <c r="R896" s="28" t="str">
        <f t="shared" si="128"/>
        <v>76630000</v>
      </c>
      <c r="S896" s="136" t="str">
        <f t="shared" si="133"/>
        <v>178,070,000</v>
      </c>
      <c r="T896" s="105">
        <v>178.07</v>
      </c>
      <c r="U896" s="27" t="str">
        <f t="shared" si="5"/>
        <v>43.03%</v>
      </c>
      <c r="V896" s="105">
        <v>80.0</v>
      </c>
      <c r="W896" s="126" t="str">
        <f t="shared" si="113"/>
        <v>222.59%</v>
      </c>
      <c r="X896" s="30" t="str">
        <f t="shared" si="7"/>
        <v>36.50%</v>
      </c>
      <c r="Y896" s="112"/>
      <c r="Z896" s="31"/>
      <c r="AA896" s="32" t="s">
        <v>2125</v>
      </c>
      <c r="AB896" s="17">
        <v>1.0</v>
      </c>
      <c r="AC896" s="33"/>
    </row>
    <row r="897">
      <c r="A897" s="116" t="s">
        <v>2126</v>
      </c>
      <c r="B897" s="44">
        <v>2008.0</v>
      </c>
      <c r="C897" s="44" t="s">
        <v>41</v>
      </c>
      <c r="D897" s="104">
        <v>26.0</v>
      </c>
      <c r="E897" s="104">
        <v>41.0</v>
      </c>
      <c r="F897" s="118" t="str">
        <f t="shared" si="100"/>
        <v>33.5</v>
      </c>
      <c r="G897" s="105">
        <v>52.0</v>
      </c>
      <c r="H897" s="105">
        <v>46.0</v>
      </c>
      <c r="I897" s="120" t="str">
        <f t="shared" si="101"/>
        <v>6</v>
      </c>
      <c r="J897" s="120" t="str">
        <f t="shared" si="102"/>
        <v>49</v>
      </c>
      <c r="K897" s="120" t="str">
        <f t="shared" si="103"/>
        <v>-15.5</v>
      </c>
      <c r="L897" s="104" t="s">
        <v>493</v>
      </c>
      <c r="M897" s="120" t="str">
        <f t="shared" si="127"/>
        <v>31070000</v>
      </c>
      <c r="N897" s="135">
        <v>31.07</v>
      </c>
      <c r="O897" s="120" t="str">
        <f t="shared" si="109"/>
        <v>120150000</v>
      </c>
      <c r="P897" s="135">
        <v>120.15</v>
      </c>
      <c r="Q897" s="119">
        <v>43.59</v>
      </c>
      <c r="R897" s="28" t="str">
        <f t="shared" si="128"/>
        <v>43590000</v>
      </c>
      <c r="S897" s="136" t="str">
        <f t="shared" si="133"/>
        <v>163,740,000</v>
      </c>
      <c r="T897" s="105">
        <v>163.74</v>
      </c>
      <c r="U897" s="27" t="str">
        <f t="shared" si="5"/>
        <v>26.62%</v>
      </c>
      <c r="V897" s="105">
        <v>80.0</v>
      </c>
      <c r="W897" s="126" t="str">
        <f t="shared" si="113"/>
        <v>204.68%</v>
      </c>
      <c r="X897" s="30" t="str">
        <f t="shared" si="7"/>
        <v>38.84%</v>
      </c>
      <c r="Y897" s="112"/>
      <c r="Z897" s="31"/>
      <c r="AA897" s="32" t="s">
        <v>2127</v>
      </c>
      <c r="AB897" s="17">
        <v>1.0</v>
      </c>
      <c r="AC897" s="33"/>
    </row>
    <row r="898">
      <c r="A898" s="116" t="s">
        <v>2128</v>
      </c>
      <c r="B898" s="44">
        <v>2008.0</v>
      </c>
      <c r="C898" s="44" t="s">
        <v>41</v>
      </c>
      <c r="D898" s="104">
        <v>36.0</v>
      </c>
      <c r="E898" s="104">
        <v>54.0</v>
      </c>
      <c r="F898" s="118" t="str">
        <f t="shared" si="100"/>
        <v>45</v>
      </c>
      <c r="G898" s="105">
        <v>50.0</v>
      </c>
      <c r="H898" s="105">
        <v>53.0</v>
      </c>
      <c r="I898" s="120" t="str">
        <f t="shared" si="101"/>
        <v>-3</v>
      </c>
      <c r="J898" s="120" t="str">
        <f t="shared" si="102"/>
        <v>51.5</v>
      </c>
      <c r="K898" s="120" t="str">
        <f t="shared" si="103"/>
        <v>-6.5</v>
      </c>
      <c r="L898" s="104" t="s">
        <v>100</v>
      </c>
      <c r="M898" s="120" t="str">
        <f t="shared" si="127"/>
        <v>38530000</v>
      </c>
      <c r="N898" s="135">
        <v>38.53</v>
      </c>
      <c r="O898" s="120" t="str">
        <f t="shared" si="109"/>
        <v>100020000</v>
      </c>
      <c r="P898" s="135">
        <v>100.02</v>
      </c>
      <c r="Q898" s="119">
        <v>99.92</v>
      </c>
      <c r="R898" s="28" t="str">
        <f t="shared" si="128"/>
        <v>99920000</v>
      </c>
      <c r="S898" s="136" t="str">
        <f t="shared" si="133"/>
        <v>199,940,000</v>
      </c>
      <c r="T898" s="105">
        <v>199.94</v>
      </c>
      <c r="U898" s="27" t="str">
        <f t="shared" si="5"/>
        <v>49.97%</v>
      </c>
      <c r="V898" s="105">
        <v>80.0</v>
      </c>
      <c r="W898" s="126" t="str">
        <f t="shared" si="113"/>
        <v>249.93%</v>
      </c>
      <c r="X898" s="30" t="str">
        <f t="shared" si="7"/>
        <v>48.16%</v>
      </c>
      <c r="Y898" s="112"/>
      <c r="Z898" s="31"/>
      <c r="AA898" s="32" t="s">
        <v>2129</v>
      </c>
      <c r="AB898" s="17">
        <v>1.0</v>
      </c>
      <c r="AC898" s="33"/>
    </row>
    <row r="899">
      <c r="A899" s="116" t="s">
        <v>2130</v>
      </c>
      <c r="B899" s="44">
        <v>2008.0</v>
      </c>
      <c r="C899" s="44" t="s">
        <v>41</v>
      </c>
      <c r="D899" s="104">
        <v>55.0</v>
      </c>
      <c r="E899" s="104">
        <v>53.0</v>
      </c>
      <c r="F899" s="118" t="str">
        <f t="shared" si="100"/>
        <v>54</v>
      </c>
      <c r="G899" s="105">
        <v>69.0</v>
      </c>
      <c r="H899" s="105">
        <v>70.0</v>
      </c>
      <c r="I899" s="120" t="str">
        <f t="shared" si="101"/>
        <v>-1</v>
      </c>
      <c r="J899" s="120" t="str">
        <f t="shared" si="102"/>
        <v>69.5</v>
      </c>
      <c r="K899" s="120" t="str">
        <f t="shared" si="103"/>
        <v>-15.5</v>
      </c>
      <c r="L899" s="104" t="s">
        <v>2131</v>
      </c>
      <c r="M899" s="120" t="str">
        <f t="shared" si="127"/>
        <v>14800000</v>
      </c>
      <c r="N899" s="135">
        <v>14.8</v>
      </c>
      <c r="O899" s="120" t="str">
        <f t="shared" si="109"/>
        <v>49550000</v>
      </c>
      <c r="P899" s="135">
        <v>49.55</v>
      </c>
      <c r="Q899" s="119">
        <v>161.79</v>
      </c>
      <c r="R899" s="28" t="str">
        <f t="shared" si="128"/>
        <v>161790000</v>
      </c>
      <c r="S899" s="136" t="str">
        <f t="shared" si="133"/>
        <v>211,340,000</v>
      </c>
      <c r="T899" s="105">
        <v>211.34</v>
      </c>
      <c r="U899" s="27" t="str">
        <f t="shared" si="5"/>
        <v>76.55%</v>
      </c>
      <c r="V899" s="105">
        <v>78.0</v>
      </c>
      <c r="W899" s="126" t="str">
        <f t="shared" si="113"/>
        <v>270.95%</v>
      </c>
      <c r="X899" s="30" t="str">
        <f t="shared" si="7"/>
        <v>18.97%</v>
      </c>
      <c r="Y899" s="112"/>
      <c r="Z899" s="31"/>
      <c r="AA899" s="32" t="s">
        <v>2132</v>
      </c>
      <c r="AB899" s="17">
        <v>1.0</v>
      </c>
      <c r="AC899" s="33"/>
    </row>
    <row r="900">
      <c r="A900" s="116" t="s">
        <v>2133</v>
      </c>
      <c r="B900" s="44">
        <v>2008.0</v>
      </c>
      <c r="C900" s="44" t="s">
        <v>29</v>
      </c>
      <c r="D900" s="104">
        <v>73.0</v>
      </c>
      <c r="E900" s="104">
        <v>64.0</v>
      </c>
      <c r="F900" s="118" t="str">
        <f t="shared" si="100"/>
        <v>68.5</v>
      </c>
      <c r="G900" s="105">
        <v>72.0</v>
      </c>
      <c r="H900" s="105">
        <v>66.0</v>
      </c>
      <c r="I900" s="120" t="str">
        <f t="shared" si="101"/>
        <v>6</v>
      </c>
      <c r="J900" s="120" t="str">
        <f t="shared" si="102"/>
        <v>69</v>
      </c>
      <c r="K900" s="120" t="str">
        <f t="shared" si="103"/>
        <v>-0.5</v>
      </c>
      <c r="L900" s="104" t="s">
        <v>939</v>
      </c>
      <c r="M900" s="120" t="str">
        <f t="shared" si="127"/>
        <v>50930000</v>
      </c>
      <c r="N900" s="135">
        <v>50.93</v>
      </c>
      <c r="O900" s="120" t="str">
        <f t="shared" si="109"/>
        <v>134510000</v>
      </c>
      <c r="P900" s="135">
        <v>134.51</v>
      </c>
      <c r="Q900" s="119">
        <v>206.92</v>
      </c>
      <c r="R900" s="28" t="str">
        <f t="shared" si="128"/>
        <v>206920000</v>
      </c>
      <c r="S900" s="136" t="str">
        <f t="shared" si="133"/>
        <v>341,430,000</v>
      </c>
      <c r="T900" s="105">
        <v>341.43</v>
      </c>
      <c r="U900" s="27" t="str">
        <f t="shared" si="5"/>
        <v>60.60%</v>
      </c>
      <c r="V900" s="105">
        <v>75.0</v>
      </c>
      <c r="W900" s="126" t="str">
        <f t="shared" si="113"/>
        <v>455.24%</v>
      </c>
      <c r="X900" s="30" t="str">
        <f t="shared" si="7"/>
        <v>67.91%</v>
      </c>
      <c r="Y900" s="112"/>
      <c r="Z900" s="31"/>
      <c r="AA900" s="32" t="s">
        <v>2134</v>
      </c>
      <c r="AB900" s="17">
        <v>1.0</v>
      </c>
      <c r="AC900" s="33"/>
    </row>
    <row r="901">
      <c r="A901" s="116" t="s">
        <v>2135</v>
      </c>
      <c r="B901" s="44">
        <v>2008.0</v>
      </c>
      <c r="C901" s="44" t="s">
        <v>126</v>
      </c>
      <c r="D901" s="104">
        <v>58.0</v>
      </c>
      <c r="E901" s="104">
        <v>56.0</v>
      </c>
      <c r="F901" s="118" t="str">
        <f t="shared" si="100"/>
        <v>57</v>
      </c>
      <c r="G901" s="105">
        <v>66.0</v>
      </c>
      <c r="H901" s="105">
        <v>60.0</v>
      </c>
      <c r="I901" s="120" t="str">
        <f t="shared" si="101"/>
        <v>6</v>
      </c>
      <c r="J901" s="120" t="str">
        <f t="shared" si="102"/>
        <v>63</v>
      </c>
      <c r="K901" s="120" t="str">
        <f t="shared" si="103"/>
        <v>-6</v>
      </c>
      <c r="L901" s="104" t="s">
        <v>2136</v>
      </c>
      <c r="M901" s="120" t="str">
        <f t="shared" si="127"/>
        <v>21030000</v>
      </c>
      <c r="N901" s="135">
        <v>21.03</v>
      </c>
      <c r="O901" s="120" t="str">
        <f t="shared" si="109"/>
        <v>83080000</v>
      </c>
      <c r="P901" s="135">
        <v>83.08</v>
      </c>
      <c r="Q901" s="119">
        <v>117.2</v>
      </c>
      <c r="R901" s="28" t="str">
        <f t="shared" si="128"/>
        <v>117200000</v>
      </c>
      <c r="S901" s="136" t="str">
        <f t="shared" si="133"/>
        <v>200,280,000</v>
      </c>
      <c r="T901" s="105">
        <v>200.28</v>
      </c>
      <c r="U901" s="27" t="str">
        <f t="shared" si="5"/>
        <v>58.52%</v>
      </c>
      <c r="V901" s="105">
        <v>75.0</v>
      </c>
      <c r="W901" s="126" t="str">
        <f t="shared" si="113"/>
        <v>267.04%</v>
      </c>
      <c r="X901" s="30" t="str">
        <f t="shared" si="7"/>
        <v>28.04%</v>
      </c>
      <c r="Y901" s="112"/>
      <c r="Z901" s="31"/>
      <c r="AA901" s="32" t="s">
        <v>2137</v>
      </c>
      <c r="AB901" s="17">
        <v>1.0</v>
      </c>
      <c r="AC901" s="33"/>
    </row>
    <row r="902">
      <c r="A902" s="116" t="s">
        <v>2138</v>
      </c>
      <c r="B902" s="44">
        <v>2008.0</v>
      </c>
      <c r="C902" s="44" t="s">
        <v>41</v>
      </c>
      <c r="D902" s="104">
        <v>11.0</v>
      </c>
      <c r="E902" s="104">
        <v>29.0</v>
      </c>
      <c r="F902" s="118" t="str">
        <f t="shared" si="100"/>
        <v>20</v>
      </c>
      <c r="G902" s="105">
        <v>53.0</v>
      </c>
      <c r="H902" s="105">
        <v>44.0</v>
      </c>
      <c r="I902" s="120" t="str">
        <f t="shared" si="101"/>
        <v>9</v>
      </c>
      <c r="J902" s="120" t="str">
        <f t="shared" si="102"/>
        <v>48.5</v>
      </c>
      <c r="K902" s="120" t="str">
        <f t="shared" si="103"/>
        <v>-28.5</v>
      </c>
      <c r="L902" s="104" t="s">
        <v>1424</v>
      </c>
      <c r="M902" s="120" t="str">
        <f t="shared" si="127"/>
        <v>21600000</v>
      </c>
      <c r="N902" s="135">
        <v>21.6</v>
      </c>
      <c r="O902" s="120" t="str">
        <f t="shared" si="109"/>
        <v>70230000</v>
      </c>
      <c r="P902" s="135">
        <v>70.23</v>
      </c>
      <c r="Q902" s="119">
        <v>41.0</v>
      </c>
      <c r="R902" s="28" t="str">
        <f t="shared" si="128"/>
        <v>41000000</v>
      </c>
      <c r="S902" s="136" t="str">
        <f t="shared" si="133"/>
        <v>111,230,000</v>
      </c>
      <c r="T902" s="105">
        <v>111.23</v>
      </c>
      <c r="U902" s="27" t="str">
        <f t="shared" si="5"/>
        <v>36.86%</v>
      </c>
      <c r="V902" s="105">
        <v>72.5</v>
      </c>
      <c r="W902" s="126" t="str">
        <f t="shared" si="113"/>
        <v>153.42%</v>
      </c>
      <c r="X902" s="30" t="str">
        <f t="shared" si="7"/>
        <v>29.79%</v>
      </c>
      <c r="Y902" s="112"/>
      <c r="Z902" s="31"/>
      <c r="AA902" s="32" t="s">
        <v>2139</v>
      </c>
      <c r="AB902" s="17">
        <v>1.0</v>
      </c>
      <c r="AC902" s="33"/>
    </row>
    <row r="903">
      <c r="A903" s="116" t="s">
        <v>2140</v>
      </c>
      <c r="B903" s="44">
        <v>2008.0</v>
      </c>
      <c r="C903" s="44" t="s">
        <v>29</v>
      </c>
      <c r="D903" s="104">
        <v>43.0</v>
      </c>
      <c r="E903" s="104">
        <v>46.0</v>
      </c>
      <c r="F903" s="118" t="str">
        <f t="shared" si="100"/>
        <v>44.5</v>
      </c>
      <c r="G903" s="105">
        <v>72.0</v>
      </c>
      <c r="H903" s="105">
        <v>67.0</v>
      </c>
      <c r="I903" s="120" t="str">
        <f t="shared" si="101"/>
        <v>5</v>
      </c>
      <c r="J903" s="120" t="str">
        <f t="shared" si="102"/>
        <v>69.5</v>
      </c>
      <c r="K903" s="120" t="str">
        <f t="shared" si="103"/>
        <v>-25</v>
      </c>
      <c r="L903" s="104" t="s">
        <v>493</v>
      </c>
      <c r="M903" s="120" t="str">
        <f t="shared" si="127"/>
        <v>18260000</v>
      </c>
      <c r="N903" s="135">
        <v>18.26</v>
      </c>
      <c r="O903" s="120" t="str">
        <f t="shared" si="109"/>
        <v>97690000</v>
      </c>
      <c r="P903" s="135">
        <v>97.69</v>
      </c>
      <c r="Q903" s="119">
        <v>125.55</v>
      </c>
      <c r="R903" s="28" t="str">
        <f t="shared" si="128"/>
        <v>125550000</v>
      </c>
      <c r="S903" s="136" t="str">
        <f t="shared" si="133"/>
        <v>223,240,000</v>
      </c>
      <c r="T903" s="105">
        <v>223.24</v>
      </c>
      <c r="U903" s="27" t="str">
        <f t="shared" si="5"/>
        <v>56.24%</v>
      </c>
      <c r="V903" s="105">
        <v>70.0</v>
      </c>
      <c r="W903" s="126" t="str">
        <f t="shared" si="113"/>
        <v>318.91%</v>
      </c>
      <c r="X903" s="30" t="str">
        <f t="shared" si="7"/>
        <v>26.09%</v>
      </c>
      <c r="Y903" s="112"/>
      <c r="Z903" s="31"/>
      <c r="AA903" s="32" t="s">
        <v>2141</v>
      </c>
      <c r="AB903" s="17">
        <v>1.0</v>
      </c>
      <c r="AC903" s="33"/>
    </row>
    <row r="904">
      <c r="A904" s="116" t="s">
        <v>2142</v>
      </c>
      <c r="B904" s="44">
        <v>2008.0</v>
      </c>
      <c r="C904" s="44" t="s">
        <v>41</v>
      </c>
      <c r="D904" s="104">
        <v>63.0</v>
      </c>
      <c r="E904" s="104">
        <v>55.0</v>
      </c>
      <c r="F904" s="118" t="str">
        <f t="shared" si="100"/>
        <v>59</v>
      </c>
      <c r="G904" s="105">
        <v>59.0</v>
      </c>
      <c r="H904" s="105">
        <v>63.0</v>
      </c>
      <c r="I904" s="120" t="str">
        <f t="shared" si="101"/>
        <v>-4</v>
      </c>
      <c r="J904" s="120" t="str">
        <f t="shared" si="102"/>
        <v>61</v>
      </c>
      <c r="K904" s="120" t="str">
        <f t="shared" si="103"/>
        <v>-2</v>
      </c>
      <c r="L904" s="104" t="s">
        <v>493</v>
      </c>
      <c r="M904" s="120" t="str">
        <f t="shared" si="127"/>
        <v>17410000</v>
      </c>
      <c r="N904" s="135">
        <v>17.41</v>
      </c>
      <c r="O904" s="120" t="str">
        <f t="shared" si="109"/>
        <v>60490000</v>
      </c>
      <c r="P904" s="135">
        <v>60.49</v>
      </c>
      <c r="Q904" s="119">
        <v>3.67</v>
      </c>
      <c r="R904" s="28" t="str">
        <f t="shared" si="128"/>
        <v>3670000</v>
      </c>
      <c r="S904" s="136" t="str">
        <f t="shared" si="133"/>
        <v>64,160,000</v>
      </c>
      <c r="T904" s="105">
        <v>64.16</v>
      </c>
      <c r="U904" s="27" t="str">
        <f t="shared" si="5"/>
        <v>5.72%</v>
      </c>
      <c r="V904" s="105">
        <v>70.0</v>
      </c>
      <c r="W904" s="126" t="str">
        <f t="shared" si="113"/>
        <v>91.66%</v>
      </c>
      <c r="X904" s="30" t="str">
        <f t="shared" si="7"/>
        <v>24.87%</v>
      </c>
      <c r="Y904" s="112"/>
      <c r="Z904" s="31"/>
      <c r="AA904" s="32" t="s">
        <v>2143</v>
      </c>
      <c r="AB904" s="17">
        <v>1.0</v>
      </c>
      <c r="AC904" s="33"/>
    </row>
    <row r="905">
      <c r="A905" s="116" t="s">
        <v>2144</v>
      </c>
      <c r="B905" s="44">
        <v>2008.0</v>
      </c>
      <c r="C905" s="44" t="s">
        <v>29</v>
      </c>
      <c r="D905" s="104">
        <v>53.0</v>
      </c>
      <c r="E905" s="104">
        <v>57.0</v>
      </c>
      <c r="F905" s="118" t="str">
        <f t="shared" si="100"/>
        <v>55</v>
      </c>
      <c r="G905" s="105">
        <v>65.0</v>
      </c>
      <c r="H905" s="105">
        <v>72.0</v>
      </c>
      <c r="I905" s="120" t="str">
        <f t="shared" si="101"/>
        <v>-7</v>
      </c>
      <c r="J905" s="120" t="str">
        <f t="shared" si="102"/>
        <v>68.5</v>
      </c>
      <c r="K905" s="120" t="str">
        <f t="shared" si="103"/>
        <v>-13.5</v>
      </c>
      <c r="L905" s="104" t="s">
        <v>2145</v>
      </c>
      <c r="M905" s="120" t="str">
        <f t="shared" si="127"/>
        <v>12900000</v>
      </c>
      <c r="N905" s="135">
        <v>12.9</v>
      </c>
      <c r="O905" s="120" t="str">
        <f t="shared" si="109"/>
        <v>39390000</v>
      </c>
      <c r="P905" s="135">
        <v>39.39</v>
      </c>
      <c r="Q905" s="119">
        <v>75.7</v>
      </c>
      <c r="R905" s="28" t="str">
        <f t="shared" si="128"/>
        <v>75700000</v>
      </c>
      <c r="S905" s="136" t="str">
        <f t="shared" si="133"/>
        <v>115,090,000</v>
      </c>
      <c r="T905" s="105">
        <v>115.09</v>
      </c>
      <c r="U905" s="27" t="str">
        <f t="shared" si="5"/>
        <v>65.77%</v>
      </c>
      <c r="V905" s="105">
        <v>67.5</v>
      </c>
      <c r="W905" s="126" t="str">
        <f t="shared" si="113"/>
        <v>170.50%</v>
      </c>
      <c r="X905" s="30" t="str">
        <f t="shared" si="7"/>
        <v>19.11%</v>
      </c>
      <c r="Y905" s="112"/>
      <c r="Z905" s="31"/>
      <c r="AA905" s="32" t="s">
        <v>2146</v>
      </c>
      <c r="AB905" s="17">
        <v>1.0</v>
      </c>
      <c r="AC905" s="33"/>
    </row>
    <row r="906">
      <c r="A906" s="116" t="s">
        <v>2147</v>
      </c>
      <c r="B906" s="44">
        <v>2008.0</v>
      </c>
      <c r="C906" s="44" t="s">
        <v>29</v>
      </c>
      <c r="D906" s="104">
        <v>53.0</v>
      </c>
      <c r="E906" s="104">
        <v>51.0</v>
      </c>
      <c r="F906" s="118" t="str">
        <f t="shared" si="100"/>
        <v>52</v>
      </c>
      <c r="G906" s="105">
        <v>76.0</v>
      </c>
      <c r="H906" s="105">
        <v>72.0</v>
      </c>
      <c r="I906" s="120" t="str">
        <f t="shared" si="101"/>
        <v>4</v>
      </c>
      <c r="J906" s="120" t="str">
        <f t="shared" si="102"/>
        <v>74</v>
      </c>
      <c r="K906" s="120" t="str">
        <f t="shared" si="103"/>
        <v>-22</v>
      </c>
      <c r="L906" s="104" t="s">
        <v>2148</v>
      </c>
      <c r="M906" s="120" t="str">
        <f t="shared" si="127"/>
        <v>27750000</v>
      </c>
      <c r="N906" s="135">
        <v>27.75</v>
      </c>
      <c r="O906" s="120" t="str">
        <f t="shared" si="109"/>
        <v>144130000</v>
      </c>
      <c r="P906" s="135">
        <v>144.13</v>
      </c>
      <c r="Q906" s="119">
        <v>465.71</v>
      </c>
      <c r="R906" s="28" t="str">
        <f t="shared" si="128"/>
        <v>465710000</v>
      </c>
      <c r="S906" s="136" t="str">
        <f t="shared" si="133"/>
        <v>609,840,000</v>
      </c>
      <c r="T906" s="105">
        <v>609.84</v>
      </c>
      <c r="U906" s="27" t="str">
        <f t="shared" si="5"/>
        <v>76.37%</v>
      </c>
      <c r="V906" s="105">
        <v>66.0</v>
      </c>
      <c r="W906" s="126" t="str">
        <f t="shared" si="113"/>
        <v>924.00%</v>
      </c>
      <c r="X906" s="30" t="str">
        <f t="shared" si="7"/>
        <v>42.05%</v>
      </c>
      <c r="Y906" s="112"/>
      <c r="Z906" s="31"/>
      <c r="AA906" s="32" t="s">
        <v>2149</v>
      </c>
      <c r="AB906" s="17">
        <v>1.0</v>
      </c>
      <c r="AC906" s="33"/>
    </row>
    <row r="907">
      <c r="A907" s="116" t="s">
        <v>2150</v>
      </c>
      <c r="B907" s="44">
        <v>2008.0</v>
      </c>
      <c r="C907" s="44" t="s">
        <v>41</v>
      </c>
      <c r="D907" s="104">
        <v>54.0</v>
      </c>
      <c r="E907" s="104">
        <v>51.0</v>
      </c>
      <c r="F907" s="118" t="str">
        <f t="shared" si="100"/>
        <v>52.5</v>
      </c>
      <c r="G907" s="105">
        <v>68.0</v>
      </c>
      <c r="H907" s="105">
        <v>71.0</v>
      </c>
      <c r="I907" s="120" t="str">
        <f t="shared" si="101"/>
        <v>-3</v>
      </c>
      <c r="J907" s="120" t="str">
        <f t="shared" si="102"/>
        <v>69.5</v>
      </c>
      <c r="K907" s="120" t="str">
        <f t="shared" si="103"/>
        <v>-17</v>
      </c>
      <c r="L907" s="104" t="s">
        <v>117</v>
      </c>
      <c r="M907" s="120" t="str">
        <f t="shared" si="127"/>
        <v>30940000</v>
      </c>
      <c r="N907" s="135">
        <v>30.94</v>
      </c>
      <c r="O907" s="120" t="str">
        <f t="shared" si="109"/>
        <v>100470000</v>
      </c>
      <c r="P907" s="135">
        <v>100.47</v>
      </c>
      <c r="Q907" s="119">
        <v>27.64</v>
      </c>
      <c r="R907" s="28" t="str">
        <f t="shared" si="128"/>
        <v>27640000</v>
      </c>
      <c r="S907" s="136" t="str">
        <f t="shared" si="133"/>
        <v>128,110,000</v>
      </c>
      <c r="T907" s="105">
        <v>128.11</v>
      </c>
      <c r="U907" s="27" t="str">
        <f t="shared" si="5"/>
        <v>21.58%</v>
      </c>
      <c r="V907" s="105">
        <v>65.0</v>
      </c>
      <c r="W907" s="126" t="str">
        <f t="shared" si="113"/>
        <v>197.09%</v>
      </c>
      <c r="X907" s="30" t="str">
        <f t="shared" si="7"/>
        <v>47.60%</v>
      </c>
      <c r="Y907" s="112"/>
      <c r="Z907" s="31"/>
      <c r="AA907" s="32" t="s">
        <v>2151</v>
      </c>
      <c r="AB907" s="17">
        <v>1.0</v>
      </c>
      <c r="AC907" s="33"/>
    </row>
    <row r="908">
      <c r="A908" s="116" t="s">
        <v>2152</v>
      </c>
      <c r="B908" s="44">
        <v>2008.0</v>
      </c>
      <c r="C908" s="44" t="s">
        <v>41</v>
      </c>
      <c r="D908" s="104">
        <v>15.0</v>
      </c>
      <c r="E908" s="104">
        <v>33.0</v>
      </c>
      <c r="F908" s="118" t="str">
        <f t="shared" si="100"/>
        <v>24</v>
      </c>
      <c r="G908" s="105">
        <v>36.0</v>
      </c>
      <c r="H908" s="105">
        <v>53.0</v>
      </c>
      <c r="I908" s="120" t="str">
        <f t="shared" si="101"/>
        <v>-17</v>
      </c>
      <c r="J908" s="120" t="str">
        <f t="shared" si="102"/>
        <v>44.5</v>
      </c>
      <c r="K908" s="120" t="str">
        <f t="shared" si="103"/>
        <v>-20.5</v>
      </c>
      <c r="L908" s="44" t="s">
        <v>943</v>
      </c>
      <c r="M908" s="120" t="str">
        <f t="shared" si="127"/>
        <v>9510000</v>
      </c>
      <c r="N908" s="135">
        <v>9.51</v>
      </c>
      <c r="O908" s="120" t="str">
        <f t="shared" si="109"/>
        <v>25880000</v>
      </c>
      <c r="P908" s="135">
        <v>25.88</v>
      </c>
      <c r="Q908" s="119">
        <v>45.36</v>
      </c>
      <c r="R908" s="28" t="str">
        <f t="shared" si="128"/>
        <v>45360000</v>
      </c>
      <c r="S908" s="136" t="str">
        <f t="shared" si="133"/>
        <v>71,240,000</v>
      </c>
      <c r="T908" s="105">
        <v>71.24</v>
      </c>
      <c r="U908" s="27" t="str">
        <f t="shared" si="5"/>
        <v>63.67%</v>
      </c>
      <c r="V908" s="105">
        <v>65.0</v>
      </c>
      <c r="W908" s="126" t="str">
        <f t="shared" si="113"/>
        <v>109.60%</v>
      </c>
      <c r="X908" s="30" t="str">
        <f t="shared" si="7"/>
        <v>14.63%</v>
      </c>
      <c r="Y908" s="112"/>
      <c r="Z908" s="31"/>
      <c r="AA908" s="32" t="s">
        <v>2153</v>
      </c>
      <c r="AB908" s="17">
        <v>1.0</v>
      </c>
      <c r="AC908" s="33"/>
    </row>
    <row r="909">
      <c r="A909" s="116" t="s">
        <v>2154</v>
      </c>
      <c r="B909" s="44">
        <v>2008.0</v>
      </c>
      <c r="C909" s="44" t="s">
        <v>41</v>
      </c>
      <c r="D909" s="104">
        <v>14.0</v>
      </c>
      <c r="E909" s="104">
        <v>24.0</v>
      </c>
      <c r="F909" s="118" t="str">
        <f t="shared" si="100"/>
        <v>19</v>
      </c>
      <c r="G909" s="105">
        <v>38.0</v>
      </c>
      <c r="H909" s="105">
        <v>39.0</v>
      </c>
      <c r="I909" s="120" t="str">
        <f t="shared" si="101"/>
        <v>-1</v>
      </c>
      <c r="J909" s="120" t="str">
        <f t="shared" si="102"/>
        <v>38.5</v>
      </c>
      <c r="K909" s="120" t="str">
        <f t="shared" si="103"/>
        <v>-19.5</v>
      </c>
      <c r="L909" s="104" t="s">
        <v>1744</v>
      </c>
      <c r="M909" s="120" t="str">
        <f t="shared" si="127"/>
        <v>13910000</v>
      </c>
      <c r="N909" s="135">
        <v>13.91</v>
      </c>
      <c r="O909" s="120" t="str">
        <f t="shared" si="109"/>
        <v>32240000</v>
      </c>
      <c r="P909" s="135">
        <v>32.24</v>
      </c>
      <c r="Q909" s="119">
        <v>8.63</v>
      </c>
      <c r="R909" s="28" t="str">
        <f t="shared" si="128"/>
        <v>8630000</v>
      </c>
      <c r="S909" s="136" t="str">
        <f t="shared" si="133"/>
        <v>40,870,000</v>
      </c>
      <c r="T909" s="105">
        <v>40.87</v>
      </c>
      <c r="U909" s="27" t="str">
        <f t="shared" si="5"/>
        <v>21.12%</v>
      </c>
      <c r="V909" s="105">
        <v>62.0</v>
      </c>
      <c r="W909" s="126" t="str">
        <f t="shared" si="113"/>
        <v>65.92%</v>
      </c>
      <c r="X909" s="30" t="str">
        <f t="shared" si="7"/>
        <v>22.44%</v>
      </c>
      <c r="Y909" s="112"/>
      <c r="Z909" s="31"/>
      <c r="AA909" s="32" t="s">
        <v>2155</v>
      </c>
      <c r="AB909" s="17">
        <v>1.0</v>
      </c>
      <c r="AC909" s="33"/>
    </row>
    <row r="910">
      <c r="A910" s="116" t="s">
        <v>2156</v>
      </c>
      <c r="B910" s="44">
        <v>2008.0</v>
      </c>
      <c r="C910" s="44" t="s">
        <v>29</v>
      </c>
      <c r="D910" s="104">
        <v>78.0</v>
      </c>
      <c r="E910" s="104">
        <v>63.0</v>
      </c>
      <c r="F910" s="118" t="str">
        <f t="shared" si="100"/>
        <v>70.5</v>
      </c>
      <c r="G910" s="105">
        <v>70.0</v>
      </c>
      <c r="H910" s="105">
        <v>73.0</v>
      </c>
      <c r="I910" s="120" t="str">
        <f t="shared" si="101"/>
        <v>-3</v>
      </c>
      <c r="J910" s="120" t="str">
        <f t="shared" si="102"/>
        <v>71.5</v>
      </c>
      <c r="K910" s="120" t="str">
        <f t="shared" si="103"/>
        <v>-1</v>
      </c>
      <c r="L910" s="104" t="s">
        <v>493</v>
      </c>
      <c r="M910" s="120" t="str">
        <f t="shared" si="127"/>
        <v>2490000</v>
      </c>
      <c r="N910" s="135">
        <v>2.49</v>
      </c>
      <c r="O910" s="120" t="str">
        <f t="shared" si="109"/>
        <v>12310000</v>
      </c>
      <c r="P910" s="135">
        <v>12.31</v>
      </c>
      <c r="Q910" s="119">
        <v>4.41</v>
      </c>
      <c r="R910" s="28" t="str">
        <f t="shared" si="128"/>
        <v>4410000</v>
      </c>
      <c r="S910" s="136" t="str">
        <f t="shared" si="133"/>
        <v>16,720,000</v>
      </c>
      <c r="T910" s="105">
        <v>16.72</v>
      </c>
      <c r="U910" s="27" t="str">
        <f t="shared" si="5"/>
        <v>26.38%</v>
      </c>
      <c r="V910" s="105">
        <v>60.0</v>
      </c>
      <c r="W910" s="126" t="str">
        <f t="shared" si="113"/>
        <v>27.87%</v>
      </c>
      <c r="X910" s="30" t="str">
        <f t="shared" si="7"/>
        <v>4.15%</v>
      </c>
      <c r="Y910" s="112"/>
      <c r="Z910" s="31"/>
      <c r="AA910" s="32" t="s">
        <v>2157</v>
      </c>
      <c r="AB910" s="17">
        <v>1.0</v>
      </c>
      <c r="AC910" s="33"/>
    </row>
    <row r="911">
      <c r="A911" s="116" t="s">
        <v>2158</v>
      </c>
      <c r="B911" s="44">
        <v>2008.0</v>
      </c>
      <c r="C911" s="44" t="s">
        <v>41</v>
      </c>
      <c r="D911" s="104">
        <v>19.0</v>
      </c>
      <c r="E911" s="104">
        <v>43.0</v>
      </c>
      <c r="F911" s="118" t="str">
        <f t="shared" si="100"/>
        <v>31</v>
      </c>
      <c r="G911" s="105">
        <v>42.0</v>
      </c>
      <c r="H911" s="105">
        <v>55.0</v>
      </c>
      <c r="I911" s="120" t="str">
        <f t="shared" si="101"/>
        <v>-13</v>
      </c>
      <c r="J911" s="120" t="str">
        <f t="shared" si="102"/>
        <v>48.5</v>
      </c>
      <c r="K911" s="120" t="str">
        <f t="shared" si="103"/>
        <v>-17.5</v>
      </c>
      <c r="L911" s="104" t="s">
        <v>1521</v>
      </c>
      <c r="M911" s="120" t="str">
        <f t="shared" si="127"/>
        <v>5250000</v>
      </c>
      <c r="N911" s="135">
        <v>5.25</v>
      </c>
      <c r="O911" s="120" t="str">
        <f t="shared" si="109"/>
        <v>11800000</v>
      </c>
      <c r="P911" s="135">
        <v>11.8</v>
      </c>
      <c r="Q911" s="119">
        <v>38.85</v>
      </c>
      <c r="R911" s="28" t="str">
        <f t="shared" si="128"/>
        <v>38850000</v>
      </c>
      <c r="S911" s="136" t="str">
        <f t="shared" si="133"/>
        <v>50,650,000</v>
      </c>
      <c r="T911" s="105">
        <v>50.65</v>
      </c>
      <c r="U911" s="27" t="str">
        <f t="shared" si="5"/>
        <v>76.70%</v>
      </c>
      <c r="V911" s="105">
        <v>60.0</v>
      </c>
      <c r="W911" s="126" t="str">
        <f t="shared" si="113"/>
        <v>84.42%</v>
      </c>
      <c r="X911" s="30" t="str">
        <f t="shared" si="7"/>
        <v>8.75%</v>
      </c>
      <c r="Y911" s="112"/>
      <c r="Z911" s="31"/>
      <c r="AA911" s="32" t="s">
        <v>2159</v>
      </c>
      <c r="AB911" s="17">
        <v>1.0</v>
      </c>
      <c r="AC911" s="33"/>
    </row>
    <row r="912">
      <c r="A912" s="116" t="s">
        <v>2160</v>
      </c>
      <c r="B912" s="44">
        <v>2008.0</v>
      </c>
      <c r="C912" s="44" t="s">
        <v>41</v>
      </c>
      <c r="D912" s="104">
        <v>19.0</v>
      </c>
      <c r="E912" s="104">
        <v>36.0</v>
      </c>
      <c r="F912" s="118" t="str">
        <f t="shared" si="100"/>
        <v>27.5</v>
      </c>
      <c r="G912" s="105">
        <v>44.0</v>
      </c>
      <c r="H912" s="105">
        <v>48.0</v>
      </c>
      <c r="I912" s="120" t="str">
        <f t="shared" si="101"/>
        <v>-4</v>
      </c>
      <c r="J912" s="120" t="str">
        <f t="shared" si="102"/>
        <v>46</v>
      </c>
      <c r="K912" s="120" t="str">
        <f t="shared" si="103"/>
        <v>-18.5</v>
      </c>
      <c r="L912" s="104" t="s">
        <v>1667</v>
      </c>
      <c r="M912" s="120" t="str">
        <f t="shared" si="127"/>
        <v>16300000</v>
      </c>
      <c r="N912" s="135">
        <v>16.3</v>
      </c>
      <c r="O912" s="120" t="str">
        <f t="shared" si="109"/>
        <v>40080000</v>
      </c>
      <c r="P912" s="135">
        <v>40.08</v>
      </c>
      <c r="Q912" s="119">
        <v>38.38</v>
      </c>
      <c r="R912" s="28" t="str">
        <f t="shared" si="128"/>
        <v>38380000</v>
      </c>
      <c r="S912" s="136" t="str">
        <f t="shared" si="133"/>
        <v>78,460,000</v>
      </c>
      <c r="T912" s="105">
        <v>78.46</v>
      </c>
      <c r="U912" s="27" t="str">
        <f t="shared" si="5"/>
        <v>48.92%</v>
      </c>
      <c r="V912" s="105">
        <v>60.0</v>
      </c>
      <c r="W912" s="126" t="str">
        <f t="shared" si="113"/>
        <v>130.77%</v>
      </c>
      <c r="X912" s="30" t="str">
        <f t="shared" si="7"/>
        <v>27.17%</v>
      </c>
      <c r="Y912" s="112"/>
      <c r="Z912" s="31"/>
      <c r="AA912" s="32" t="s">
        <v>2161</v>
      </c>
      <c r="AB912" s="17">
        <v>1.0</v>
      </c>
      <c r="AC912" s="33"/>
    </row>
    <row r="913">
      <c r="A913" s="116" t="s">
        <v>2162</v>
      </c>
      <c r="B913" s="44">
        <v>2008.0</v>
      </c>
      <c r="C913" s="44" t="s">
        <v>41</v>
      </c>
      <c r="D913" s="104">
        <v>52.0</v>
      </c>
      <c r="E913" s="104">
        <v>56.0</v>
      </c>
      <c r="F913" s="118" t="str">
        <f t="shared" si="100"/>
        <v>54</v>
      </c>
      <c r="G913" s="105">
        <v>41.0</v>
      </c>
      <c r="H913" s="105">
        <v>57.0</v>
      </c>
      <c r="I913" s="120" t="str">
        <f t="shared" si="101"/>
        <v>-16</v>
      </c>
      <c r="J913" s="120" t="str">
        <f t="shared" si="102"/>
        <v>49</v>
      </c>
      <c r="K913" s="120" t="str">
        <f t="shared" si="103"/>
        <v>5</v>
      </c>
      <c r="L913" s="104" t="s">
        <v>1744</v>
      </c>
      <c r="M913" s="120" t="str">
        <f t="shared" si="127"/>
        <v>12700000</v>
      </c>
      <c r="N913" s="135">
        <v>12.7</v>
      </c>
      <c r="O913" s="120" t="str">
        <f t="shared" si="109"/>
        <v>31370000</v>
      </c>
      <c r="P913" s="135">
        <v>31.37</v>
      </c>
      <c r="Q913" s="119">
        <v>9.93</v>
      </c>
      <c r="R913" s="28" t="str">
        <f t="shared" si="128"/>
        <v>9930000</v>
      </c>
      <c r="S913" s="136" t="str">
        <f t="shared" si="133"/>
        <v>41,300,000</v>
      </c>
      <c r="T913" s="105">
        <v>41.3</v>
      </c>
      <c r="U913" s="27" t="str">
        <f t="shared" si="5"/>
        <v>24.04%</v>
      </c>
      <c r="V913" s="105">
        <v>58.0</v>
      </c>
      <c r="W913" s="126" t="str">
        <f t="shared" si="113"/>
        <v>71.21%</v>
      </c>
      <c r="X913" s="30" t="str">
        <f t="shared" si="7"/>
        <v>21.90%</v>
      </c>
      <c r="Y913" s="112"/>
      <c r="Z913" s="31"/>
      <c r="AA913" s="32" t="s">
        <v>2163</v>
      </c>
      <c r="AB913" s="17">
        <v>1.0</v>
      </c>
      <c r="AC913" s="33"/>
    </row>
    <row r="914">
      <c r="A914" s="116" t="s">
        <v>2164</v>
      </c>
      <c r="B914" s="44">
        <v>2008.0</v>
      </c>
      <c r="C914" s="44" t="s">
        <v>29</v>
      </c>
      <c r="D914" s="104">
        <v>49.0</v>
      </c>
      <c r="E914" s="104">
        <v>53.0</v>
      </c>
      <c r="F914" s="118" t="str">
        <f t="shared" si="100"/>
        <v>51</v>
      </c>
      <c r="G914" s="105">
        <v>81.0</v>
      </c>
      <c r="H914" s="105">
        <v>63.0</v>
      </c>
      <c r="I914" s="120" t="str">
        <f t="shared" si="101"/>
        <v>18</v>
      </c>
      <c r="J914" s="120" t="str">
        <f t="shared" si="102"/>
        <v>72</v>
      </c>
      <c r="K914" s="120" t="str">
        <f t="shared" si="103"/>
        <v>-21</v>
      </c>
      <c r="L914" s="104" t="s">
        <v>493</v>
      </c>
      <c r="M914" s="120" t="str">
        <f t="shared" si="127"/>
        <v>57040000</v>
      </c>
      <c r="N914" s="135">
        <v>57.04</v>
      </c>
      <c r="O914" s="120" t="str">
        <f t="shared" si="109"/>
        <v>152650000</v>
      </c>
      <c r="P914" s="135">
        <v>152.65</v>
      </c>
      <c r="Q914" s="119">
        <v>262.61</v>
      </c>
      <c r="R914" s="28" t="str">
        <f t="shared" si="128"/>
        <v>262610000</v>
      </c>
      <c r="S914" s="136" t="str">
        <f t="shared" si="133"/>
        <v>415,260,000</v>
      </c>
      <c r="T914" s="105">
        <v>415.26</v>
      </c>
      <c r="U914" s="27" t="str">
        <f t="shared" si="5"/>
        <v>63.24%</v>
      </c>
      <c r="V914" s="105">
        <v>57.5</v>
      </c>
      <c r="W914" s="126" t="str">
        <f t="shared" si="113"/>
        <v>722.19%</v>
      </c>
      <c r="X914" s="30" t="str">
        <f t="shared" si="7"/>
        <v>99.20%</v>
      </c>
      <c r="Y914" s="112"/>
      <c r="Z914" s="31"/>
      <c r="AA914" s="32" t="s">
        <v>2165</v>
      </c>
      <c r="AB914" s="17">
        <v>1.0</v>
      </c>
      <c r="AC914" s="33"/>
    </row>
    <row r="915">
      <c r="A915" s="116" t="s">
        <v>2166</v>
      </c>
      <c r="B915" s="44">
        <v>2008.0</v>
      </c>
      <c r="C915" s="44" t="s">
        <v>29</v>
      </c>
      <c r="D915" s="104">
        <v>63.0</v>
      </c>
      <c r="E915" s="104">
        <v>53.0</v>
      </c>
      <c r="F915" s="118" t="str">
        <f t="shared" si="100"/>
        <v>58</v>
      </c>
      <c r="G915" s="105">
        <v>77.0</v>
      </c>
      <c r="H915" s="105">
        <v>66.0</v>
      </c>
      <c r="I915" s="120" t="str">
        <f t="shared" si="101"/>
        <v>11</v>
      </c>
      <c r="J915" s="120" t="str">
        <f t="shared" si="102"/>
        <v>71.5</v>
      </c>
      <c r="K915" s="120" t="str">
        <f t="shared" si="103"/>
        <v>-13.5</v>
      </c>
      <c r="L915" s="104" t="s">
        <v>513</v>
      </c>
      <c r="M915" s="120" t="str">
        <f t="shared" si="127"/>
        <v>36360000</v>
      </c>
      <c r="N915" s="135">
        <v>36.36</v>
      </c>
      <c r="O915" s="120" t="str">
        <f t="shared" si="109"/>
        <v>143150000</v>
      </c>
      <c r="P915" s="135">
        <v>143.15</v>
      </c>
      <c r="Q915" s="119">
        <v>99.56</v>
      </c>
      <c r="R915" s="28" t="str">
        <f t="shared" si="128"/>
        <v>99560000</v>
      </c>
      <c r="S915" s="136" t="str">
        <f t="shared" si="133"/>
        <v>242,710,000</v>
      </c>
      <c r="T915" s="105">
        <v>242.71</v>
      </c>
      <c r="U915" s="27" t="str">
        <f t="shared" si="5"/>
        <v>41.02%</v>
      </c>
      <c r="V915" s="105">
        <v>55.0</v>
      </c>
      <c r="W915" s="126" t="str">
        <f t="shared" si="113"/>
        <v>441.29%</v>
      </c>
      <c r="X915" s="30" t="str">
        <f t="shared" si="7"/>
        <v>66.11%</v>
      </c>
      <c r="Y915" s="112"/>
      <c r="Z915" s="31"/>
      <c r="AA915" s="32" t="s">
        <v>2167</v>
      </c>
      <c r="AB915" s="17">
        <v>1.0</v>
      </c>
      <c r="AC915" s="33"/>
    </row>
    <row r="916">
      <c r="A916" s="116" t="s">
        <v>2168</v>
      </c>
      <c r="B916" s="44">
        <v>2008.0</v>
      </c>
      <c r="C916" s="44" t="s">
        <v>29</v>
      </c>
      <c r="D916" s="104">
        <v>64.0</v>
      </c>
      <c r="E916" s="104">
        <v>57.0</v>
      </c>
      <c r="F916" s="118" t="str">
        <f t="shared" si="100"/>
        <v>60.5</v>
      </c>
      <c r="G916" s="105">
        <v>65.0</v>
      </c>
      <c r="H916" s="105">
        <v>75.0</v>
      </c>
      <c r="I916" s="120" t="str">
        <f t="shared" si="101"/>
        <v>-10</v>
      </c>
      <c r="J916" s="120" t="str">
        <f t="shared" si="102"/>
        <v>70</v>
      </c>
      <c r="K916" s="120" t="str">
        <f t="shared" si="103"/>
        <v>-9.5</v>
      </c>
      <c r="L916" s="104" t="s">
        <v>936</v>
      </c>
      <c r="M916" s="120" t="str">
        <f t="shared" si="127"/>
        <v>21400000</v>
      </c>
      <c r="N916" s="135">
        <v>21.4</v>
      </c>
      <c r="O916" s="120" t="str">
        <f t="shared" si="109"/>
        <v>52080000</v>
      </c>
      <c r="P916" s="135">
        <v>52.08</v>
      </c>
      <c r="Q916" s="119">
        <v>75.9</v>
      </c>
      <c r="R916" s="28" t="str">
        <f t="shared" si="128"/>
        <v>75900000</v>
      </c>
      <c r="S916" s="136" t="str">
        <f t="shared" si="133"/>
        <v>127,980,000</v>
      </c>
      <c r="T916" s="105">
        <v>127.98</v>
      </c>
      <c r="U916" s="27" t="str">
        <f t="shared" si="5"/>
        <v>59.31%</v>
      </c>
      <c r="V916" s="105">
        <v>55.0</v>
      </c>
      <c r="W916" s="126" t="str">
        <f t="shared" si="113"/>
        <v>232.69%</v>
      </c>
      <c r="X916" s="30" t="str">
        <f t="shared" si="7"/>
        <v>38.91%</v>
      </c>
      <c r="Y916" s="112"/>
      <c r="Z916" s="31"/>
      <c r="AA916" s="32" t="s">
        <v>2169</v>
      </c>
      <c r="AB916" s="17">
        <v>1.0</v>
      </c>
      <c r="AC916" s="33"/>
    </row>
    <row r="917">
      <c r="A917" s="116" t="s">
        <v>2170</v>
      </c>
      <c r="B917" s="44">
        <v>2008.0</v>
      </c>
      <c r="C917" s="44" t="s">
        <v>29</v>
      </c>
      <c r="D917" s="104">
        <v>54.0</v>
      </c>
      <c r="E917" s="104">
        <v>53.0</v>
      </c>
      <c r="F917" s="118" t="str">
        <f t="shared" si="100"/>
        <v>53.5</v>
      </c>
      <c r="G917" s="105">
        <v>46.0</v>
      </c>
      <c r="H917" s="105">
        <v>54.0</v>
      </c>
      <c r="I917" s="120" t="str">
        <f t="shared" si="101"/>
        <v>-8</v>
      </c>
      <c r="J917" s="120" t="str">
        <f t="shared" si="102"/>
        <v>50</v>
      </c>
      <c r="K917" s="120" t="str">
        <f t="shared" si="103"/>
        <v>3.5</v>
      </c>
      <c r="L917" s="104" t="s">
        <v>2171</v>
      </c>
      <c r="M917" s="120" t="str">
        <f t="shared" si="127"/>
        <v>10100000</v>
      </c>
      <c r="N917" s="135">
        <v>10.1</v>
      </c>
      <c r="O917" s="120" t="str">
        <f t="shared" si="109"/>
        <v>50880000</v>
      </c>
      <c r="P917" s="135">
        <v>50.88</v>
      </c>
      <c r="Q917" s="119">
        <v>36.07</v>
      </c>
      <c r="R917" s="28" t="str">
        <f t="shared" si="128"/>
        <v>36070000</v>
      </c>
      <c r="S917" s="136" t="str">
        <f t="shared" si="133"/>
        <v>86,950,000</v>
      </c>
      <c r="T917" s="105">
        <v>86.95</v>
      </c>
      <c r="U917" s="27" t="str">
        <f t="shared" si="5"/>
        <v>41.48%</v>
      </c>
      <c r="V917" s="105">
        <v>55.0</v>
      </c>
      <c r="W917" s="126" t="str">
        <f t="shared" si="113"/>
        <v>158.09%</v>
      </c>
      <c r="X917" s="30" t="str">
        <f t="shared" si="7"/>
        <v>18.36%</v>
      </c>
      <c r="Y917" s="112"/>
      <c r="Z917" s="31"/>
      <c r="AA917" s="32" t="s">
        <v>2172</v>
      </c>
      <c r="AB917" s="17">
        <v>1.0</v>
      </c>
      <c r="AC917" s="33"/>
    </row>
    <row r="918">
      <c r="A918" s="116" t="s">
        <v>2173</v>
      </c>
      <c r="B918" s="44">
        <v>2008.0</v>
      </c>
      <c r="C918" s="44" t="s">
        <v>126</v>
      </c>
      <c r="D918" s="104">
        <v>62.0</v>
      </c>
      <c r="E918" s="104">
        <v>63.0</v>
      </c>
      <c r="F918" s="118" t="str">
        <f t="shared" si="100"/>
        <v>62.5</v>
      </c>
      <c r="G918" s="105">
        <v>84.0</v>
      </c>
      <c r="H918" s="105">
        <v>78.0</v>
      </c>
      <c r="I918" s="120" t="str">
        <f t="shared" si="101"/>
        <v>6</v>
      </c>
      <c r="J918" s="120" t="str">
        <f t="shared" si="102"/>
        <v>81</v>
      </c>
      <c r="K918" s="120" t="str">
        <f t="shared" si="103"/>
        <v>-18.5</v>
      </c>
      <c r="L918" s="104" t="s">
        <v>2174</v>
      </c>
      <c r="M918" s="120" t="str">
        <f t="shared" si="127"/>
        <v>9400000</v>
      </c>
      <c r="N918" s="135">
        <v>9.4</v>
      </c>
      <c r="O918" s="120" t="str">
        <f t="shared" si="109"/>
        <v>35740000</v>
      </c>
      <c r="P918" s="135">
        <v>35.74</v>
      </c>
      <c r="Q918" s="119">
        <v>77.28</v>
      </c>
      <c r="R918" s="28" t="str">
        <f t="shared" si="128"/>
        <v>77280000</v>
      </c>
      <c r="S918" s="136" t="str">
        <f t="shared" si="133"/>
        <v>113,020,000</v>
      </c>
      <c r="T918" s="105">
        <v>113.02</v>
      </c>
      <c r="U918" s="27" t="str">
        <f t="shared" si="5"/>
        <v>68.38%</v>
      </c>
      <c r="V918" s="105">
        <v>55.0</v>
      </c>
      <c r="W918" s="126" t="str">
        <f t="shared" si="113"/>
        <v>205.49%</v>
      </c>
      <c r="X918" s="30" t="str">
        <f t="shared" si="7"/>
        <v>17.09%</v>
      </c>
      <c r="Y918" s="112"/>
      <c r="Z918" s="31"/>
      <c r="AA918" s="32" t="s">
        <v>2175</v>
      </c>
      <c r="AB918" s="17">
        <v>1.0</v>
      </c>
      <c r="AC918" s="33"/>
    </row>
    <row r="919">
      <c r="A919" s="116" t="s">
        <v>2176</v>
      </c>
      <c r="B919" s="44">
        <v>2008.0</v>
      </c>
      <c r="C919" s="44" t="s">
        <v>41</v>
      </c>
      <c r="D919" s="104">
        <v>27.0</v>
      </c>
      <c r="E919" s="104">
        <v>36.0</v>
      </c>
      <c r="F919" s="118" t="str">
        <f t="shared" si="100"/>
        <v>31.5</v>
      </c>
      <c r="G919" s="105">
        <v>77.0</v>
      </c>
      <c r="H919" s="105">
        <v>55.0</v>
      </c>
      <c r="I919" s="120" t="str">
        <f t="shared" si="101"/>
        <v>22</v>
      </c>
      <c r="J919" s="120" t="str">
        <f t="shared" si="102"/>
        <v>66</v>
      </c>
      <c r="K919" s="120" t="str">
        <f t="shared" si="103"/>
        <v>-34.5</v>
      </c>
      <c r="L919" s="104" t="s">
        <v>89</v>
      </c>
      <c r="M919" s="120" t="str">
        <f t="shared" si="127"/>
        <v>14900000</v>
      </c>
      <c r="N919" s="135">
        <v>14.9</v>
      </c>
      <c r="O919" s="120" t="str">
        <f t="shared" si="109"/>
        <v>69950000</v>
      </c>
      <c r="P919" s="135">
        <v>69.95</v>
      </c>
      <c r="Q919" s="119">
        <v>98.22</v>
      </c>
      <c r="R919" s="28" t="str">
        <f t="shared" si="128"/>
        <v>98220000</v>
      </c>
      <c r="S919" s="136" t="str">
        <f t="shared" si="133"/>
        <v>168,170,000</v>
      </c>
      <c r="T919" s="105">
        <v>168.17</v>
      </c>
      <c r="U919" s="27" t="str">
        <f t="shared" si="5"/>
        <v>58.41%</v>
      </c>
      <c r="V919" s="105">
        <v>55.0</v>
      </c>
      <c r="W919" s="126" t="str">
        <f t="shared" si="113"/>
        <v>305.76%</v>
      </c>
      <c r="X919" s="30" t="str">
        <f t="shared" si="7"/>
        <v>27.09%</v>
      </c>
      <c r="Y919" s="112"/>
      <c r="Z919" s="31"/>
      <c r="AA919" s="32" t="s">
        <v>2177</v>
      </c>
      <c r="AB919" s="17">
        <v>1.0</v>
      </c>
      <c r="AC919" s="33"/>
    </row>
    <row r="920">
      <c r="A920" s="116" t="s">
        <v>2178</v>
      </c>
      <c r="B920" s="44">
        <v>2008.0</v>
      </c>
      <c r="C920" s="44" t="s">
        <v>41</v>
      </c>
      <c r="D920" s="104">
        <v>19.0</v>
      </c>
      <c r="E920" s="104">
        <v>34.0</v>
      </c>
      <c r="F920" s="118" t="str">
        <f t="shared" si="100"/>
        <v>26.5</v>
      </c>
      <c r="G920" s="105">
        <v>29.0</v>
      </c>
      <c r="H920" s="105">
        <v>53.0</v>
      </c>
      <c r="I920" s="120" t="str">
        <f t="shared" si="101"/>
        <v>-24</v>
      </c>
      <c r="J920" s="120" t="str">
        <f t="shared" si="102"/>
        <v>41</v>
      </c>
      <c r="K920" s="120" t="str">
        <f t="shared" si="103"/>
        <v>-14.5</v>
      </c>
      <c r="L920" s="44" t="s">
        <v>216</v>
      </c>
      <c r="M920" s="120" t="str">
        <f t="shared" si="127"/>
        <v>30520000</v>
      </c>
      <c r="N920" s="135">
        <v>30.52</v>
      </c>
      <c r="O920" s="120" t="str">
        <f t="shared" si="109"/>
        <v>64510000</v>
      </c>
      <c r="P920" s="135">
        <v>64.51</v>
      </c>
      <c r="Q920" s="119">
        <v>98.9</v>
      </c>
      <c r="R920" s="28" t="str">
        <f t="shared" si="128"/>
        <v>98900000</v>
      </c>
      <c r="S920" s="136" t="str">
        <f t="shared" si="133"/>
        <v>163,410,000</v>
      </c>
      <c r="T920" s="105">
        <v>163.41</v>
      </c>
      <c r="U920" s="27" t="str">
        <f t="shared" si="5"/>
        <v>60.52%</v>
      </c>
      <c r="V920" s="105">
        <v>48.0</v>
      </c>
      <c r="W920" s="126" t="str">
        <f t="shared" si="113"/>
        <v>340.44%</v>
      </c>
      <c r="X920" s="30" t="str">
        <f t="shared" si="7"/>
        <v>63.58%</v>
      </c>
      <c r="Y920" s="112"/>
      <c r="Z920" s="31"/>
      <c r="AA920" s="32" t="s">
        <v>2179</v>
      </c>
      <c r="AB920" s="17">
        <v>1.0</v>
      </c>
      <c r="AC920" s="33"/>
    </row>
    <row r="921">
      <c r="A921" s="116" t="s">
        <v>2180</v>
      </c>
      <c r="B921" s="44">
        <v>2008.0</v>
      </c>
      <c r="C921" s="44" t="s">
        <v>37</v>
      </c>
      <c r="D921" s="104">
        <v>36.0</v>
      </c>
      <c r="E921" s="104">
        <v>46.0</v>
      </c>
      <c r="F921" s="118" t="str">
        <f t="shared" si="100"/>
        <v>41</v>
      </c>
      <c r="G921" s="105">
        <v>70.0</v>
      </c>
      <c r="H921" s="105">
        <v>86.0</v>
      </c>
      <c r="I921" s="120" t="str">
        <f t="shared" si="101"/>
        <v>-16</v>
      </c>
      <c r="J921" s="120" t="str">
        <f t="shared" si="102"/>
        <v>78</v>
      </c>
      <c r="K921" s="120" t="str">
        <f t="shared" si="103"/>
        <v>-37</v>
      </c>
      <c r="L921" s="104" t="s">
        <v>1021</v>
      </c>
      <c r="M921" s="120" t="str">
        <f t="shared" si="127"/>
        <v>18200000</v>
      </c>
      <c r="N921" s="135">
        <v>18.2</v>
      </c>
      <c r="O921" s="120" t="str">
        <f t="shared" si="109"/>
        <v>42750000</v>
      </c>
      <c r="P921" s="135">
        <v>42.75</v>
      </c>
      <c r="Q921" s="119">
        <v>70.49</v>
      </c>
      <c r="R921" s="28" t="str">
        <f t="shared" si="128"/>
        <v>70490000</v>
      </c>
      <c r="S921" s="136" t="str">
        <f t="shared" si="133"/>
        <v>113,240,000</v>
      </c>
      <c r="T921" s="105">
        <v>113.24</v>
      </c>
      <c r="U921" s="27" t="str">
        <f t="shared" si="5"/>
        <v>62.25%</v>
      </c>
      <c r="V921" s="105">
        <v>47.5</v>
      </c>
      <c r="W921" s="126" t="str">
        <f t="shared" si="113"/>
        <v>238.40%</v>
      </c>
      <c r="X921" s="30" t="str">
        <f t="shared" si="7"/>
        <v>38.32%</v>
      </c>
      <c r="Y921" s="112"/>
      <c r="Z921" s="31"/>
      <c r="AA921" s="32" t="s">
        <v>2181</v>
      </c>
      <c r="AB921" s="17">
        <v>1.0</v>
      </c>
      <c r="AC921" s="33"/>
    </row>
    <row r="922">
      <c r="A922" s="116" t="s">
        <v>2182</v>
      </c>
      <c r="B922" s="44">
        <v>2008.0</v>
      </c>
      <c r="C922" s="44" t="s">
        <v>29</v>
      </c>
      <c r="D922" s="104">
        <v>7.0</v>
      </c>
      <c r="E922" s="104">
        <v>26.0</v>
      </c>
      <c r="F922" s="118" t="str">
        <f t="shared" si="100"/>
        <v>16.5</v>
      </c>
      <c r="G922" s="105">
        <v>32.0</v>
      </c>
      <c r="H922" s="105">
        <v>46.0</v>
      </c>
      <c r="I922" s="120" t="str">
        <f t="shared" si="101"/>
        <v>-14</v>
      </c>
      <c r="J922" s="120" t="str">
        <f t="shared" si="102"/>
        <v>39</v>
      </c>
      <c r="K922" s="120" t="str">
        <f t="shared" si="103"/>
        <v>-22.5</v>
      </c>
      <c r="L922" s="44" t="s">
        <v>351</v>
      </c>
      <c r="M922" s="120" t="str">
        <f t="shared" si="127"/>
        <v>9500000</v>
      </c>
      <c r="N922" s="135">
        <v>9.5</v>
      </c>
      <c r="O922" s="120" t="str">
        <f t="shared" si="109"/>
        <v>22530000</v>
      </c>
      <c r="P922" s="135">
        <v>22.53</v>
      </c>
      <c r="Q922" s="119">
        <v>49.58</v>
      </c>
      <c r="R922" s="28" t="str">
        <f t="shared" si="128"/>
        <v>49580000</v>
      </c>
      <c r="S922" s="136" t="str">
        <f t="shared" si="133"/>
        <v>72,110,000</v>
      </c>
      <c r="T922" s="105">
        <v>72.11</v>
      </c>
      <c r="U922" s="27" t="str">
        <f t="shared" si="5"/>
        <v>68.76%</v>
      </c>
      <c r="V922" s="105">
        <v>45.0</v>
      </c>
      <c r="W922" s="126" t="str">
        <f t="shared" si="113"/>
        <v>160.24%</v>
      </c>
      <c r="X922" s="30" t="str">
        <f t="shared" si="7"/>
        <v>21.11%</v>
      </c>
      <c r="Y922" s="112"/>
      <c r="Z922" s="31"/>
      <c r="AA922" s="32" t="s">
        <v>2183</v>
      </c>
      <c r="AB922" s="17">
        <v>1.0</v>
      </c>
      <c r="AC922" s="33"/>
    </row>
    <row r="923">
      <c r="A923" s="116" t="s">
        <v>2184</v>
      </c>
      <c r="B923" s="44">
        <v>2008.0</v>
      </c>
      <c r="C923" s="44" t="s">
        <v>29</v>
      </c>
      <c r="D923" s="104">
        <v>34.0</v>
      </c>
      <c r="E923" s="104">
        <v>37.0</v>
      </c>
      <c r="F923" s="118" t="str">
        <f t="shared" si="100"/>
        <v>35.5</v>
      </c>
      <c r="G923" s="105">
        <v>68.0</v>
      </c>
      <c r="H923" s="105">
        <v>55.0</v>
      </c>
      <c r="I923" s="120" t="str">
        <f t="shared" si="101"/>
        <v>13</v>
      </c>
      <c r="J923" s="120" t="str">
        <f t="shared" si="102"/>
        <v>61.5</v>
      </c>
      <c r="K923" s="120" t="str">
        <f t="shared" si="103"/>
        <v>-26</v>
      </c>
      <c r="L923" s="104" t="s">
        <v>939</v>
      </c>
      <c r="M923" s="120" t="str">
        <f t="shared" si="127"/>
        <v>3500000</v>
      </c>
      <c r="N923" s="135">
        <v>3.5</v>
      </c>
      <c r="O923" s="120" t="str">
        <f t="shared" si="109"/>
        <v>7920000</v>
      </c>
      <c r="P923" s="135">
        <v>7.92</v>
      </c>
      <c r="Q923" s="119">
        <v>1.4</v>
      </c>
      <c r="R923" s="28" t="str">
        <f t="shared" si="128"/>
        <v>1400000</v>
      </c>
      <c r="S923" s="136" t="str">
        <f t="shared" si="133"/>
        <v>9,320,000</v>
      </c>
      <c r="T923" s="105">
        <v>9.32</v>
      </c>
      <c r="U923" s="27" t="str">
        <f t="shared" si="5"/>
        <v>15.02%</v>
      </c>
      <c r="V923" s="105">
        <v>45.0</v>
      </c>
      <c r="W923" s="126" t="str">
        <f t="shared" si="113"/>
        <v>20.71%</v>
      </c>
      <c r="X923" s="30" t="str">
        <f t="shared" si="7"/>
        <v>7.78%</v>
      </c>
      <c r="Y923" s="112"/>
      <c r="Z923" s="31"/>
      <c r="AA923" s="32" t="s">
        <v>2185</v>
      </c>
      <c r="AB923" s="17">
        <v>1.0</v>
      </c>
      <c r="AC923" s="33"/>
    </row>
    <row r="924">
      <c r="A924" s="116" t="s">
        <v>2186</v>
      </c>
      <c r="B924" s="44">
        <v>2008.0</v>
      </c>
      <c r="C924" s="44" t="s">
        <v>41</v>
      </c>
      <c r="D924" s="104">
        <v>61.0</v>
      </c>
      <c r="E924" s="104">
        <v>57.0</v>
      </c>
      <c r="F924" s="118" t="str">
        <f t="shared" si="100"/>
        <v>59</v>
      </c>
      <c r="G924" s="105">
        <v>55.0</v>
      </c>
      <c r="H924" s="105">
        <v>49.0</v>
      </c>
      <c r="I924" s="120" t="str">
        <f t="shared" si="101"/>
        <v>6</v>
      </c>
      <c r="J924" s="120" t="str">
        <f t="shared" si="102"/>
        <v>52</v>
      </c>
      <c r="K924" s="120" t="str">
        <f t="shared" si="103"/>
        <v>7</v>
      </c>
      <c r="L924" s="104" t="s">
        <v>1884</v>
      </c>
      <c r="M924" s="120" t="str">
        <f t="shared" si="127"/>
        <v>21000000</v>
      </c>
      <c r="N924" s="135">
        <v>21.0</v>
      </c>
      <c r="O924" s="120" t="str">
        <f t="shared" si="109"/>
        <v>101700000</v>
      </c>
      <c r="P924" s="135">
        <v>101.7</v>
      </c>
      <c r="Q924" s="119">
        <v>140.29</v>
      </c>
      <c r="R924" s="28" t="str">
        <f t="shared" si="128"/>
        <v>140290000</v>
      </c>
      <c r="S924" s="136" t="str">
        <f t="shared" si="133"/>
        <v>241,990,000</v>
      </c>
      <c r="T924" s="105">
        <v>241.99</v>
      </c>
      <c r="U924" s="27" t="str">
        <f t="shared" si="5"/>
        <v>57.97%</v>
      </c>
      <c r="V924" s="105">
        <v>45.0</v>
      </c>
      <c r="W924" s="126" t="str">
        <f t="shared" si="113"/>
        <v>537.76%</v>
      </c>
      <c r="X924" s="30" t="str">
        <f t="shared" si="7"/>
        <v>46.67%</v>
      </c>
      <c r="Y924" s="112"/>
      <c r="Z924" s="31"/>
      <c r="AA924" s="32" t="s">
        <v>2187</v>
      </c>
      <c r="AB924" s="17">
        <v>1.0</v>
      </c>
      <c r="AC924" s="33"/>
    </row>
    <row r="925">
      <c r="A925" s="116" t="s">
        <v>2188</v>
      </c>
      <c r="B925" s="44">
        <v>2008.0</v>
      </c>
      <c r="C925" s="44" t="s">
        <v>86</v>
      </c>
      <c r="D925" s="104">
        <v>9.0</v>
      </c>
      <c r="E925" s="104">
        <v>24.0</v>
      </c>
      <c r="F925" s="118" t="str">
        <f t="shared" si="100"/>
        <v>16.5</v>
      </c>
      <c r="G925" s="105">
        <v>33.0</v>
      </c>
      <c r="H925" s="105">
        <v>53.0</v>
      </c>
      <c r="I925" s="120" t="str">
        <f t="shared" si="101"/>
        <v>-20</v>
      </c>
      <c r="J925" s="120" t="str">
        <f t="shared" si="102"/>
        <v>43</v>
      </c>
      <c r="K925" s="120" t="str">
        <f t="shared" si="103"/>
        <v>-26.5</v>
      </c>
      <c r="L925" s="153" t="s">
        <v>939</v>
      </c>
      <c r="M925" s="120" t="str">
        <f t="shared" si="127"/>
        <v>7800000</v>
      </c>
      <c r="N925" s="135">
        <v>7.8</v>
      </c>
      <c r="O925" s="120" t="str">
        <f t="shared" si="109"/>
        <v>15300000</v>
      </c>
      <c r="P925" s="135">
        <v>15.3</v>
      </c>
      <c r="Q925" s="119">
        <v>27.19</v>
      </c>
      <c r="R925" s="28" t="str">
        <f t="shared" si="128"/>
        <v>27190000</v>
      </c>
      <c r="S925" s="136" t="str">
        <f t="shared" si="133"/>
        <v>42,490,000</v>
      </c>
      <c r="T925" s="105">
        <v>42.49</v>
      </c>
      <c r="U925" s="27" t="str">
        <f t="shared" si="5"/>
        <v>63.99%</v>
      </c>
      <c r="V925" s="105">
        <v>45.0</v>
      </c>
      <c r="W925" s="126" t="str">
        <f t="shared" si="113"/>
        <v>94.42%</v>
      </c>
      <c r="X925" s="30" t="str">
        <f t="shared" si="7"/>
        <v>17.33%</v>
      </c>
      <c r="Y925" s="112"/>
      <c r="Z925" s="31"/>
      <c r="AA925" s="32" t="s">
        <v>2189</v>
      </c>
      <c r="AB925" s="17">
        <v>1.0</v>
      </c>
      <c r="AC925" s="33"/>
    </row>
    <row r="926">
      <c r="A926" s="116" t="s">
        <v>2190</v>
      </c>
      <c r="B926" s="44">
        <v>2008.0</v>
      </c>
      <c r="C926" s="44" t="s">
        <v>86</v>
      </c>
      <c r="D926" s="104">
        <v>42.0</v>
      </c>
      <c r="E926" s="104">
        <v>43.0</v>
      </c>
      <c r="F926" s="118" t="str">
        <f t="shared" si="100"/>
        <v>42.5</v>
      </c>
      <c r="G926" s="105">
        <v>69.0</v>
      </c>
      <c r="H926" s="105">
        <v>68.0</v>
      </c>
      <c r="I926" s="120" t="str">
        <f t="shared" si="101"/>
        <v>1</v>
      </c>
      <c r="J926" s="120" t="str">
        <f t="shared" si="102"/>
        <v>68.5</v>
      </c>
      <c r="K926" s="120" t="str">
        <f t="shared" si="103"/>
        <v>-26</v>
      </c>
      <c r="L926" s="44" t="s">
        <v>488</v>
      </c>
      <c r="M926" s="120" t="str">
        <f t="shared" si="127"/>
        <v>12620000</v>
      </c>
      <c r="N926" s="135">
        <v>12.62</v>
      </c>
      <c r="O926" s="120" t="str">
        <f t="shared" si="109"/>
        <v>36320000</v>
      </c>
      <c r="P926" s="135">
        <v>36.32</v>
      </c>
      <c r="Q926" s="119">
        <v>39.36</v>
      </c>
      <c r="R926" s="28" t="str">
        <f t="shared" si="128"/>
        <v>39360000</v>
      </c>
      <c r="S926" s="136" t="str">
        <f t="shared" si="133"/>
        <v>75,680,000</v>
      </c>
      <c r="T926" s="105">
        <v>75.68</v>
      </c>
      <c r="U926" s="27" t="str">
        <f t="shared" si="5"/>
        <v>52.01%</v>
      </c>
      <c r="V926" s="105">
        <v>45.0</v>
      </c>
      <c r="W926" s="126" t="str">
        <f t="shared" si="113"/>
        <v>168.18%</v>
      </c>
      <c r="X926" s="30" t="str">
        <f t="shared" si="7"/>
        <v>28.04%</v>
      </c>
      <c r="Y926" s="112"/>
      <c r="Z926" s="31"/>
      <c r="AA926" s="32" t="s">
        <v>2191</v>
      </c>
      <c r="AB926" s="17">
        <v>1.0</v>
      </c>
      <c r="AC926" s="33"/>
    </row>
    <row r="927">
      <c r="A927" s="116" t="s">
        <v>2192</v>
      </c>
      <c r="B927" s="44">
        <v>2008.0</v>
      </c>
      <c r="C927" s="44" t="s">
        <v>29</v>
      </c>
      <c r="D927" s="104">
        <v>41.0</v>
      </c>
      <c r="E927" s="104">
        <v>50.0</v>
      </c>
      <c r="F927" s="118" t="str">
        <f t="shared" si="100"/>
        <v>45.5</v>
      </c>
      <c r="G927" s="105">
        <v>65.0</v>
      </c>
      <c r="H927" s="105">
        <v>62.0</v>
      </c>
      <c r="I927" s="120" t="str">
        <f t="shared" si="101"/>
        <v>3</v>
      </c>
      <c r="J927" s="120" t="str">
        <f t="shared" si="102"/>
        <v>63.5</v>
      </c>
      <c r="K927" s="120" t="str">
        <f t="shared" si="103"/>
        <v>-18</v>
      </c>
      <c r="L927" s="104" t="s">
        <v>930</v>
      </c>
      <c r="M927" s="120" t="str">
        <f t="shared" si="127"/>
        <v>8200000</v>
      </c>
      <c r="N927" s="135">
        <v>8.2</v>
      </c>
      <c r="O927" s="120" t="str">
        <f t="shared" si="109"/>
        <v>26810000</v>
      </c>
      <c r="P927" s="135">
        <v>26.81</v>
      </c>
      <c r="Q927" s="119">
        <v>50.9</v>
      </c>
      <c r="R927" s="28" t="str">
        <f t="shared" si="128"/>
        <v>50900000</v>
      </c>
      <c r="S927" s="136" t="str">
        <f t="shared" si="133"/>
        <v>77,710,000</v>
      </c>
      <c r="T927" s="105">
        <v>77.71</v>
      </c>
      <c r="U927" s="27" t="str">
        <f t="shared" si="5"/>
        <v>65.50%</v>
      </c>
      <c r="V927" s="105">
        <v>40.0</v>
      </c>
      <c r="W927" s="126" t="str">
        <f t="shared" si="113"/>
        <v>194.28%</v>
      </c>
      <c r="X927" s="30" t="str">
        <f t="shared" si="7"/>
        <v>20.50%</v>
      </c>
      <c r="Y927" s="112"/>
      <c r="Z927" s="31"/>
      <c r="AA927" s="32" t="s">
        <v>2193</v>
      </c>
      <c r="AB927" s="17">
        <v>1.0</v>
      </c>
      <c r="AC927" s="33"/>
    </row>
    <row r="928">
      <c r="A928" s="116" t="s">
        <v>2194</v>
      </c>
      <c r="B928" s="44">
        <v>2008.0</v>
      </c>
      <c r="C928" s="44" t="s">
        <v>41</v>
      </c>
      <c r="D928" s="104">
        <v>26.0</v>
      </c>
      <c r="E928" s="104">
        <v>41.0</v>
      </c>
      <c r="F928" s="118" t="str">
        <f t="shared" si="100"/>
        <v>33.5</v>
      </c>
      <c r="G928" s="105">
        <v>49.0</v>
      </c>
      <c r="H928" s="105">
        <v>61.0</v>
      </c>
      <c r="I928" s="120" t="str">
        <f t="shared" si="101"/>
        <v>-12</v>
      </c>
      <c r="J928" s="120" t="str">
        <f t="shared" si="102"/>
        <v>55</v>
      </c>
      <c r="K928" s="120" t="str">
        <f t="shared" si="103"/>
        <v>-21.5</v>
      </c>
      <c r="L928" s="104" t="s">
        <v>117</v>
      </c>
      <c r="M928" s="120" t="str">
        <f t="shared" si="127"/>
        <v>10300000</v>
      </c>
      <c r="N928" s="135">
        <v>10.3</v>
      </c>
      <c r="O928" s="120" t="str">
        <f t="shared" si="109"/>
        <v>32860000</v>
      </c>
      <c r="P928" s="135">
        <v>32.86</v>
      </c>
      <c r="Q928" s="119">
        <v>16.83</v>
      </c>
      <c r="R928" s="28" t="str">
        <f t="shared" si="128"/>
        <v>16830000</v>
      </c>
      <c r="S928" s="136" t="str">
        <f t="shared" si="133"/>
        <v>49,690,000</v>
      </c>
      <c r="T928" s="105">
        <v>49.69</v>
      </c>
      <c r="U928" s="27" t="str">
        <f t="shared" si="5"/>
        <v>33.87%</v>
      </c>
      <c r="V928" s="105">
        <v>40.0</v>
      </c>
      <c r="W928" s="126" t="str">
        <f t="shared" si="113"/>
        <v>124.23%</v>
      </c>
      <c r="X928" s="30" t="str">
        <f t="shared" si="7"/>
        <v>25.75%</v>
      </c>
      <c r="Y928" s="112"/>
      <c r="Z928" s="31"/>
      <c r="AA928" s="32" t="s">
        <v>2195</v>
      </c>
      <c r="AB928" s="17">
        <v>1.0</v>
      </c>
      <c r="AC928" s="33"/>
    </row>
    <row r="929">
      <c r="A929" s="116" t="s">
        <v>2196</v>
      </c>
      <c r="B929" s="44">
        <v>2008.0</v>
      </c>
      <c r="C929" s="44" t="s">
        <v>41</v>
      </c>
      <c r="D929" s="104">
        <v>13.0</v>
      </c>
      <c r="E929" s="104">
        <v>37.0</v>
      </c>
      <c r="F929" s="118" t="str">
        <f t="shared" si="100"/>
        <v>25</v>
      </c>
      <c r="G929" s="105">
        <v>61.0</v>
      </c>
      <c r="H929" s="105">
        <v>46.0</v>
      </c>
      <c r="I929" s="120" t="str">
        <f t="shared" si="101"/>
        <v>15</v>
      </c>
      <c r="J929" s="120" t="str">
        <f t="shared" si="102"/>
        <v>53.5</v>
      </c>
      <c r="K929" s="120" t="str">
        <f t="shared" si="103"/>
        <v>-28.5</v>
      </c>
      <c r="L929" s="104" t="s">
        <v>493</v>
      </c>
      <c r="M929" s="120" t="str">
        <f t="shared" si="127"/>
        <v>14760000</v>
      </c>
      <c r="N929" s="135">
        <v>14.76</v>
      </c>
      <c r="O929" s="120" t="str">
        <f t="shared" si="109"/>
        <v>46010000</v>
      </c>
      <c r="P929" s="135">
        <v>46.01</v>
      </c>
      <c r="Q929" s="119">
        <v>59.95</v>
      </c>
      <c r="R929" s="28" t="str">
        <f t="shared" si="128"/>
        <v>59950000</v>
      </c>
      <c r="S929" s="136" t="str">
        <f t="shared" si="133"/>
        <v>105,960,000</v>
      </c>
      <c r="T929" s="105">
        <v>105.96</v>
      </c>
      <c r="U929" s="27" t="str">
        <f t="shared" si="5"/>
        <v>56.58%</v>
      </c>
      <c r="V929" s="105">
        <v>40.0</v>
      </c>
      <c r="W929" s="126" t="str">
        <f t="shared" si="113"/>
        <v>264.90%</v>
      </c>
      <c r="X929" s="30" t="str">
        <f t="shared" si="7"/>
        <v>36.90%</v>
      </c>
      <c r="Y929" s="112"/>
      <c r="Z929" s="31"/>
      <c r="AA929" s="32" t="s">
        <v>2197</v>
      </c>
      <c r="AB929" s="17">
        <v>1.0</v>
      </c>
      <c r="AC929" s="33"/>
    </row>
    <row r="930">
      <c r="A930" s="116" t="s">
        <v>2198</v>
      </c>
      <c r="B930" s="44">
        <v>2008.0</v>
      </c>
      <c r="C930" s="44" t="s">
        <v>41</v>
      </c>
      <c r="D930" s="104">
        <v>45.0</v>
      </c>
      <c r="E930" s="104">
        <v>49.0</v>
      </c>
      <c r="F930" s="118" t="str">
        <f t="shared" si="100"/>
        <v>47</v>
      </c>
      <c r="G930" s="105">
        <v>42.0</v>
      </c>
      <c r="H930" s="105">
        <v>57.0</v>
      </c>
      <c r="I930" s="120" t="str">
        <f t="shared" si="101"/>
        <v>-15</v>
      </c>
      <c r="J930" s="120" t="str">
        <f t="shared" si="102"/>
        <v>49.5</v>
      </c>
      <c r="K930" s="120" t="str">
        <f t="shared" si="103"/>
        <v>-2.5</v>
      </c>
      <c r="L930" s="104" t="s">
        <v>1620</v>
      </c>
      <c r="M930" s="120" t="str">
        <f t="shared" si="127"/>
        <v>5400000</v>
      </c>
      <c r="N930" s="135">
        <v>5.4</v>
      </c>
      <c r="O930" s="120" t="str">
        <f t="shared" si="109"/>
        <v>12080000</v>
      </c>
      <c r="P930" s="135">
        <v>12.08</v>
      </c>
      <c r="Q930" s="119">
        <v>0.25</v>
      </c>
      <c r="R930" s="28" t="str">
        <f t="shared" si="128"/>
        <v>250000</v>
      </c>
      <c r="S930" s="136" t="str">
        <f t="shared" si="133"/>
        <v>12,330,000</v>
      </c>
      <c r="T930" s="105">
        <v>12.33</v>
      </c>
      <c r="U930" s="27" t="str">
        <f t="shared" si="5"/>
        <v>2.03%</v>
      </c>
      <c r="V930" s="134">
        <v>40.0</v>
      </c>
      <c r="W930" s="29" t="str">
        <f t="shared" si="113"/>
        <v>30.83%</v>
      </c>
      <c r="X930" s="30" t="str">
        <f t="shared" si="7"/>
        <v>13.50%</v>
      </c>
      <c r="Y930" s="112"/>
      <c r="Z930" s="31"/>
      <c r="AA930" s="32" t="s">
        <v>2199</v>
      </c>
      <c r="AB930" s="17">
        <v>1.0</v>
      </c>
      <c r="AC930" s="33"/>
    </row>
    <row r="931">
      <c r="A931" s="116" t="s">
        <v>2200</v>
      </c>
      <c r="B931" s="44">
        <v>2008.0</v>
      </c>
      <c r="C931" s="44" t="s">
        <v>41</v>
      </c>
      <c r="D931" s="104">
        <v>35.0</v>
      </c>
      <c r="E931" s="104">
        <v>66.0</v>
      </c>
      <c r="F931" s="118" t="str">
        <f t="shared" si="100"/>
        <v>50.5</v>
      </c>
      <c r="G931" s="105">
        <v>61.0</v>
      </c>
      <c r="H931" s="105">
        <v>83.0</v>
      </c>
      <c r="I931" s="120" t="str">
        <f t="shared" si="101"/>
        <v>-22</v>
      </c>
      <c r="J931" s="120" t="str">
        <f t="shared" si="102"/>
        <v>72</v>
      </c>
      <c r="K931" s="120" t="str">
        <f t="shared" si="103"/>
        <v>-21.5</v>
      </c>
      <c r="L931" s="104" t="s">
        <v>939</v>
      </c>
      <c r="M931" s="120" t="str">
        <f t="shared" si="127"/>
        <v>22870000</v>
      </c>
      <c r="N931" s="135">
        <v>22.87</v>
      </c>
      <c r="O931" s="120" t="str">
        <f t="shared" si="109"/>
        <v>72270000</v>
      </c>
      <c r="P931" s="135">
        <v>72.27</v>
      </c>
      <c r="Q931" s="119">
        <v>78.9</v>
      </c>
      <c r="R931" s="28" t="str">
        <f t="shared" si="128"/>
        <v>78900000</v>
      </c>
      <c r="S931" s="136" t="str">
        <f t="shared" si="133"/>
        <v>151,170,000</v>
      </c>
      <c r="T931" s="105">
        <v>151.17</v>
      </c>
      <c r="U931" s="27" t="str">
        <f t="shared" si="5"/>
        <v>52.19%</v>
      </c>
      <c r="V931" s="105">
        <v>40.0</v>
      </c>
      <c r="W931" s="126" t="str">
        <f t="shared" si="113"/>
        <v>377.93%</v>
      </c>
      <c r="X931" s="30" t="str">
        <f t="shared" si="7"/>
        <v>57.18%</v>
      </c>
      <c r="Y931" s="112"/>
      <c r="Z931" s="31"/>
      <c r="AA931" s="32" t="s">
        <v>2201</v>
      </c>
      <c r="AB931" s="17">
        <v>1.0</v>
      </c>
      <c r="AC931" s="33"/>
    </row>
    <row r="932">
      <c r="A932" s="116" t="s">
        <v>2202</v>
      </c>
      <c r="B932" s="44">
        <v>2008.0</v>
      </c>
      <c r="C932" s="44" t="s">
        <v>29</v>
      </c>
      <c r="D932" s="104">
        <v>52.0</v>
      </c>
      <c r="E932" s="104">
        <v>58.0</v>
      </c>
      <c r="F932" s="118" t="str">
        <f t="shared" si="100"/>
        <v>55</v>
      </c>
      <c r="G932" s="105">
        <v>48.0</v>
      </c>
      <c r="H932" s="105">
        <v>64.0</v>
      </c>
      <c r="I932" s="120" t="str">
        <f t="shared" si="101"/>
        <v>-16</v>
      </c>
      <c r="J932" s="120" t="str">
        <f t="shared" si="102"/>
        <v>56</v>
      </c>
      <c r="K932" s="120" t="str">
        <f t="shared" si="103"/>
        <v>-1</v>
      </c>
      <c r="L932" s="104" t="s">
        <v>1485</v>
      </c>
      <c r="M932" s="120" t="str">
        <f t="shared" si="127"/>
        <v>3130000</v>
      </c>
      <c r="N932" s="135">
        <v>3.13</v>
      </c>
      <c r="O932" s="120" t="str">
        <f t="shared" si="109"/>
        <v>7870000</v>
      </c>
      <c r="P932" s="135">
        <v>7.87</v>
      </c>
      <c r="Q932" s="119">
        <v>10.06</v>
      </c>
      <c r="R932" s="28" t="str">
        <f t="shared" si="128"/>
        <v>10060000</v>
      </c>
      <c r="S932" s="136" t="str">
        <f t="shared" si="133"/>
        <v>17,930,000</v>
      </c>
      <c r="T932" s="105">
        <v>17.93</v>
      </c>
      <c r="U932" s="27" t="str">
        <f t="shared" si="5"/>
        <v>56.11%</v>
      </c>
      <c r="V932" s="105">
        <v>38.0</v>
      </c>
      <c r="W932" s="126" t="str">
        <f t="shared" si="113"/>
        <v>47.18%</v>
      </c>
      <c r="X932" s="30" t="str">
        <f t="shared" si="7"/>
        <v>8.24%</v>
      </c>
      <c r="Y932" s="112"/>
      <c r="Z932" s="31"/>
      <c r="AA932" s="32" t="s">
        <v>2203</v>
      </c>
      <c r="AB932" s="17">
        <v>1.0</v>
      </c>
      <c r="AC932" s="33"/>
    </row>
    <row r="933">
      <c r="A933" s="116" t="s">
        <v>2204</v>
      </c>
      <c r="B933" s="44">
        <v>2008.0</v>
      </c>
      <c r="C933" s="44" t="s">
        <v>29</v>
      </c>
      <c r="D933" s="104">
        <v>62.0</v>
      </c>
      <c r="E933" s="104">
        <v>58.0</v>
      </c>
      <c r="F933" s="118" t="str">
        <f t="shared" si="100"/>
        <v>60</v>
      </c>
      <c r="G933" s="105">
        <v>73.0</v>
      </c>
      <c r="H933" s="105">
        <v>81.0</v>
      </c>
      <c r="I933" s="120" t="str">
        <f t="shared" si="101"/>
        <v>-8</v>
      </c>
      <c r="J933" s="120" t="str">
        <f t="shared" si="102"/>
        <v>77</v>
      </c>
      <c r="K933" s="120" t="str">
        <f t="shared" si="103"/>
        <v>-17</v>
      </c>
      <c r="L933" s="44" t="s">
        <v>1282</v>
      </c>
      <c r="M933" s="120" t="str">
        <f t="shared" si="127"/>
        <v>4560000</v>
      </c>
      <c r="N933" s="135">
        <v>4.56</v>
      </c>
      <c r="O933" s="120" t="str">
        <f t="shared" si="109"/>
        <v>9790000</v>
      </c>
      <c r="P933" s="135">
        <v>9.79</v>
      </c>
      <c r="Q933" s="119">
        <v>0.01</v>
      </c>
      <c r="R933" s="28" t="str">
        <f t="shared" si="128"/>
        <v>10000</v>
      </c>
      <c r="S933" s="136" t="str">
        <f t="shared" si="133"/>
        <v>9,800,000</v>
      </c>
      <c r="T933" s="105">
        <v>9.8</v>
      </c>
      <c r="U933" s="27" t="str">
        <f t="shared" si="5"/>
        <v>0.10%</v>
      </c>
      <c r="V933" s="105">
        <v>37.5</v>
      </c>
      <c r="W933" s="126" t="str">
        <f t="shared" si="113"/>
        <v>26.13%</v>
      </c>
      <c r="X933" s="30" t="str">
        <f t="shared" si="7"/>
        <v>12.16%</v>
      </c>
      <c r="Y933" s="112"/>
      <c r="Z933" s="31"/>
      <c r="AA933" s="32" t="s">
        <v>2205</v>
      </c>
      <c r="AB933" s="17">
        <v>1.0</v>
      </c>
      <c r="AC933" s="33"/>
    </row>
    <row r="934">
      <c r="A934" s="116" t="s">
        <v>2206</v>
      </c>
      <c r="B934" s="44">
        <v>2008.0</v>
      </c>
      <c r="C934" s="44" t="s">
        <v>29</v>
      </c>
      <c r="D934" s="104">
        <v>51.0</v>
      </c>
      <c r="E934" s="104">
        <v>55.0</v>
      </c>
      <c r="F934" s="118" t="str">
        <f t="shared" si="100"/>
        <v>53</v>
      </c>
      <c r="G934" s="105">
        <v>50.0</v>
      </c>
      <c r="H934" s="105">
        <v>67.0</v>
      </c>
      <c r="I934" s="120" t="str">
        <f t="shared" si="101"/>
        <v>-17</v>
      </c>
      <c r="J934" s="120" t="str">
        <f t="shared" si="102"/>
        <v>58.5</v>
      </c>
      <c r="K934" s="120" t="str">
        <f t="shared" si="103"/>
        <v>-5.5</v>
      </c>
      <c r="L934" s="104" t="s">
        <v>1521</v>
      </c>
      <c r="M934" s="120" t="str">
        <f t="shared" si="127"/>
        <v>13200000</v>
      </c>
      <c r="N934" s="135">
        <v>13.2</v>
      </c>
      <c r="O934" s="120" t="str">
        <f t="shared" si="109"/>
        <v>48010000</v>
      </c>
      <c r="P934" s="135">
        <v>48.01</v>
      </c>
      <c r="Q934" s="119">
        <v>52.07</v>
      </c>
      <c r="R934" s="28" t="str">
        <f t="shared" si="128"/>
        <v>52070000</v>
      </c>
      <c r="S934" s="136" t="str">
        <f t="shared" si="133"/>
        <v>100,080,000</v>
      </c>
      <c r="T934" s="105">
        <v>100.08</v>
      </c>
      <c r="U934" s="27" t="str">
        <f t="shared" si="5"/>
        <v>52.03%</v>
      </c>
      <c r="V934" s="105">
        <v>37.0</v>
      </c>
      <c r="W934" s="126" t="str">
        <f t="shared" si="113"/>
        <v>270.49%</v>
      </c>
      <c r="X934" s="30" t="str">
        <f t="shared" si="7"/>
        <v>35.68%</v>
      </c>
      <c r="Y934" s="112"/>
      <c r="Z934" s="31"/>
      <c r="AA934" s="32" t="s">
        <v>2207</v>
      </c>
      <c r="AB934" s="17">
        <v>1.0</v>
      </c>
      <c r="AC934" s="154"/>
    </row>
    <row r="935">
      <c r="A935" s="116" t="s">
        <v>2208</v>
      </c>
      <c r="B935" s="44">
        <v>2008.0</v>
      </c>
      <c r="C935" s="44" t="s">
        <v>29</v>
      </c>
      <c r="D935" s="104">
        <v>49.0</v>
      </c>
      <c r="E935" s="104">
        <v>56.0</v>
      </c>
      <c r="F935" s="118" t="str">
        <f t="shared" si="100"/>
        <v>52.5</v>
      </c>
      <c r="G935" s="105">
        <v>82.0</v>
      </c>
      <c r="H935" s="105">
        <v>49.0</v>
      </c>
      <c r="I935" s="120" t="str">
        <f t="shared" si="101"/>
        <v>33</v>
      </c>
      <c r="J935" s="120" t="str">
        <f t="shared" si="102"/>
        <v>65.5</v>
      </c>
      <c r="K935" s="120" t="str">
        <f t="shared" si="103"/>
        <v>-13</v>
      </c>
      <c r="L935" s="104" t="s">
        <v>1433</v>
      </c>
      <c r="M935" s="120" t="str">
        <f t="shared" si="127"/>
        <v>69640000</v>
      </c>
      <c r="N935" s="135">
        <v>69.64</v>
      </c>
      <c r="O935" s="120" t="str">
        <f t="shared" si="109"/>
        <v>192770000</v>
      </c>
      <c r="P935" s="135">
        <v>192.77</v>
      </c>
      <c r="Q935" s="119">
        <v>199.85</v>
      </c>
      <c r="R935" s="28" t="str">
        <f t="shared" si="128"/>
        <v>199850000</v>
      </c>
      <c r="S935" s="136" t="str">
        <f t="shared" si="133"/>
        <v>392,620,000</v>
      </c>
      <c r="T935" s="105">
        <v>392.62</v>
      </c>
      <c r="U935" s="27" t="str">
        <f t="shared" si="5"/>
        <v>50.90%</v>
      </c>
      <c r="V935" s="105">
        <v>37.0</v>
      </c>
      <c r="W935" s="126" t="str">
        <f t="shared" si="113"/>
        <v>1061.14%</v>
      </c>
      <c r="X935" s="30" t="str">
        <f t="shared" si="7"/>
        <v>188.22%</v>
      </c>
      <c r="Y935" s="112"/>
      <c r="Z935" s="31"/>
      <c r="AA935" s="32" t="s">
        <v>2209</v>
      </c>
      <c r="AB935" s="17">
        <v>1.0</v>
      </c>
      <c r="AC935" s="33"/>
    </row>
    <row r="936">
      <c r="A936" s="116" t="s">
        <v>2210</v>
      </c>
      <c r="B936" s="44">
        <v>2008.0</v>
      </c>
      <c r="C936" s="44" t="s">
        <v>41</v>
      </c>
      <c r="D936" s="104">
        <v>78.0</v>
      </c>
      <c r="E936" s="104">
        <v>63.0</v>
      </c>
      <c r="F936" s="118" t="str">
        <f t="shared" si="100"/>
        <v>70.5</v>
      </c>
      <c r="G936" s="105">
        <v>64.0</v>
      </c>
      <c r="H936" s="105">
        <v>65.0</v>
      </c>
      <c r="I936" s="120" t="str">
        <f t="shared" si="101"/>
        <v>-1</v>
      </c>
      <c r="J936" s="120" t="str">
        <f t="shared" si="102"/>
        <v>64.5</v>
      </c>
      <c r="K936" s="120" t="str">
        <f t="shared" si="103"/>
        <v>6</v>
      </c>
      <c r="L936" s="104" t="s">
        <v>477</v>
      </c>
      <c r="M936" s="120" t="str">
        <f t="shared" si="127"/>
        <v>19130000</v>
      </c>
      <c r="N936" s="135">
        <v>19.13</v>
      </c>
      <c r="O936" s="120" t="str">
        <f t="shared" si="109"/>
        <v>60360000</v>
      </c>
      <c r="P936" s="135">
        <v>60.36</v>
      </c>
      <c r="Q936" s="119">
        <v>103.36</v>
      </c>
      <c r="R936" s="28" t="str">
        <f t="shared" si="128"/>
        <v>103360000</v>
      </c>
      <c r="S936" s="136" t="str">
        <f t="shared" si="133"/>
        <v>163,720,000</v>
      </c>
      <c r="T936" s="105">
        <v>163.72</v>
      </c>
      <c r="U936" s="27" t="str">
        <f t="shared" si="5"/>
        <v>63.13%</v>
      </c>
      <c r="V936" s="105">
        <v>37.0</v>
      </c>
      <c r="W936" s="126" t="str">
        <f t="shared" si="113"/>
        <v>442.49%</v>
      </c>
      <c r="X936" s="30" t="str">
        <f t="shared" si="7"/>
        <v>51.70%</v>
      </c>
      <c r="Y936" s="112"/>
      <c r="Z936" s="31"/>
      <c r="AA936" s="32" t="s">
        <v>2211</v>
      </c>
      <c r="AB936" s="17">
        <v>1.0</v>
      </c>
      <c r="AC936" s="33"/>
    </row>
    <row r="937">
      <c r="A937" s="116" t="s">
        <v>2212</v>
      </c>
      <c r="B937" s="44">
        <v>2008.0</v>
      </c>
      <c r="C937" s="44" t="s">
        <v>41</v>
      </c>
      <c r="D937" s="104">
        <v>36.0</v>
      </c>
      <c r="E937" s="104">
        <v>36.0</v>
      </c>
      <c r="F937" s="118" t="str">
        <f t="shared" si="100"/>
        <v>36</v>
      </c>
      <c r="G937" s="105">
        <v>37.0</v>
      </c>
      <c r="H937" s="105">
        <v>46.0</v>
      </c>
      <c r="I937" s="120" t="str">
        <f t="shared" si="101"/>
        <v>-9</v>
      </c>
      <c r="J937" s="120" t="str">
        <f t="shared" si="102"/>
        <v>41.5</v>
      </c>
      <c r="K937" s="120" t="str">
        <f t="shared" si="103"/>
        <v>-5.5</v>
      </c>
      <c r="L937" s="104" t="s">
        <v>957</v>
      </c>
      <c r="M937" s="120" t="str">
        <f t="shared" si="127"/>
        <v>7180000</v>
      </c>
      <c r="N937" s="135">
        <v>7.18</v>
      </c>
      <c r="O937" s="120" t="str">
        <f t="shared" si="109"/>
        <v>30110000</v>
      </c>
      <c r="P937" s="135">
        <v>30.11</v>
      </c>
      <c r="Q937" s="119">
        <v>34.73</v>
      </c>
      <c r="R937" s="28" t="str">
        <f t="shared" si="128"/>
        <v>34730000</v>
      </c>
      <c r="S937" s="136" t="str">
        <f t="shared" si="133"/>
        <v>64,840,000</v>
      </c>
      <c r="T937" s="105">
        <v>64.84</v>
      </c>
      <c r="U937" s="27" t="str">
        <f t="shared" si="5"/>
        <v>53.56%</v>
      </c>
      <c r="V937" s="105">
        <v>37.0</v>
      </c>
      <c r="W937" s="126" t="str">
        <f t="shared" si="113"/>
        <v>175.24%</v>
      </c>
      <c r="X937" s="30" t="str">
        <f t="shared" si="7"/>
        <v>19.41%</v>
      </c>
      <c r="Y937" s="112"/>
      <c r="Z937" s="31"/>
      <c r="AA937" s="32" t="s">
        <v>2213</v>
      </c>
      <c r="AB937" s="17">
        <v>1.0</v>
      </c>
      <c r="AC937" s="33"/>
    </row>
    <row r="938">
      <c r="A938" s="116">
        <v>21.0</v>
      </c>
      <c r="B938" s="44">
        <v>2008.0</v>
      </c>
      <c r="C938" s="44" t="s">
        <v>29</v>
      </c>
      <c r="D938" s="104">
        <v>35.0</v>
      </c>
      <c r="E938" s="104">
        <v>48.0</v>
      </c>
      <c r="F938" s="118" t="str">
        <f t="shared" si="100"/>
        <v>41.5</v>
      </c>
      <c r="G938" s="105">
        <v>73.0</v>
      </c>
      <c r="H938" s="105">
        <v>62.0</v>
      </c>
      <c r="I938" s="120" t="str">
        <f t="shared" si="101"/>
        <v>11</v>
      </c>
      <c r="J938" s="120" t="str">
        <f t="shared" si="102"/>
        <v>67.5</v>
      </c>
      <c r="K938" s="120" t="str">
        <f t="shared" si="103"/>
        <v>-26</v>
      </c>
      <c r="L938" s="104" t="s">
        <v>1049</v>
      </c>
      <c r="M938" s="120" t="str">
        <f t="shared" si="127"/>
        <v>24100000</v>
      </c>
      <c r="N938" s="135">
        <v>24.1</v>
      </c>
      <c r="O938" s="120" t="str">
        <f t="shared" si="109"/>
        <v>81160000</v>
      </c>
      <c r="P938" s="135">
        <v>81.16</v>
      </c>
      <c r="Q938" s="119">
        <v>76.77</v>
      </c>
      <c r="R938" s="28" t="str">
        <f t="shared" si="128"/>
        <v>76770000</v>
      </c>
      <c r="S938" s="136" t="str">
        <f t="shared" si="133"/>
        <v>157,930,000</v>
      </c>
      <c r="T938" s="105">
        <v>157.93</v>
      </c>
      <c r="U938" s="27" t="str">
        <f t="shared" si="5"/>
        <v>48.61%</v>
      </c>
      <c r="V938" s="105">
        <v>35.0</v>
      </c>
      <c r="W938" s="126" t="str">
        <f t="shared" si="113"/>
        <v>451.23%</v>
      </c>
      <c r="X938" s="30" t="str">
        <f t="shared" si="7"/>
        <v>68.86%</v>
      </c>
      <c r="Y938" s="112"/>
      <c r="Z938" s="31"/>
      <c r="AA938" s="32" t="s">
        <v>2214</v>
      </c>
      <c r="AB938" s="17">
        <v>1.0</v>
      </c>
      <c r="AC938" s="33"/>
    </row>
    <row r="939">
      <c r="A939" s="116" t="s">
        <v>2215</v>
      </c>
      <c r="B939" s="44">
        <v>2008.0</v>
      </c>
      <c r="C939" s="44" t="s">
        <v>29</v>
      </c>
      <c r="D939" s="104">
        <v>16.0</v>
      </c>
      <c r="E939" s="104">
        <v>31.0</v>
      </c>
      <c r="F939" s="118" t="str">
        <f t="shared" si="100"/>
        <v>23.5</v>
      </c>
      <c r="G939" s="105">
        <v>36.0</v>
      </c>
      <c r="H939" s="105">
        <v>55.0</v>
      </c>
      <c r="I939" s="120" t="str">
        <f t="shared" si="101"/>
        <v>-19</v>
      </c>
      <c r="J939" s="120" t="str">
        <f t="shared" si="102"/>
        <v>45.5</v>
      </c>
      <c r="K939" s="120" t="str">
        <f t="shared" si="103"/>
        <v>-22</v>
      </c>
      <c r="L939" s="104" t="s">
        <v>2216</v>
      </c>
      <c r="M939" s="120" t="str">
        <f t="shared" si="127"/>
        <v>17600000</v>
      </c>
      <c r="N939" s="135">
        <v>17.6</v>
      </c>
      <c r="O939" s="120" t="str">
        <f t="shared" si="109"/>
        <v>40690000</v>
      </c>
      <c r="P939" s="135">
        <v>40.69</v>
      </c>
      <c r="Q939" s="119">
        <v>44.73</v>
      </c>
      <c r="R939" s="28" t="str">
        <f t="shared" si="128"/>
        <v>44730000</v>
      </c>
      <c r="S939" s="136" t="str">
        <f t="shared" si="133"/>
        <v>85,420,000</v>
      </c>
      <c r="T939" s="105">
        <v>85.42</v>
      </c>
      <c r="U939" s="27" t="str">
        <f t="shared" si="5"/>
        <v>52.36%</v>
      </c>
      <c r="V939" s="105">
        <v>35.0</v>
      </c>
      <c r="W939" s="126" t="str">
        <f t="shared" si="113"/>
        <v>244.06%</v>
      </c>
      <c r="X939" s="30" t="str">
        <f t="shared" si="7"/>
        <v>50.29%</v>
      </c>
      <c r="Y939" s="112"/>
      <c r="Z939" s="31"/>
      <c r="AA939" s="32" t="s">
        <v>2217</v>
      </c>
      <c r="AB939" s="17">
        <v>1.0</v>
      </c>
      <c r="AC939" s="33"/>
    </row>
    <row r="940">
      <c r="A940" s="116" t="s">
        <v>2218</v>
      </c>
      <c r="B940" s="44">
        <v>2008.0</v>
      </c>
      <c r="C940" s="44" t="s">
        <v>41</v>
      </c>
      <c r="D940" s="104">
        <v>14.0</v>
      </c>
      <c r="E940" s="104">
        <v>32.0</v>
      </c>
      <c r="F940" s="118" t="str">
        <f t="shared" si="100"/>
        <v>23</v>
      </c>
      <c r="G940" s="105">
        <v>56.0</v>
      </c>
      <c r="H940" s="105">
        <v>55.0</v>
      </c>
      <c r="I940" s="120" t="str">
        <f t="shared" si="101"/>
        <v>1</v>
      </c>
      <c r="J940" s="120" t="str">
        <f t="shared" si="102"/>
        <v>55.5</v>
      </c>
      <c r="K940" s="120" t="str">
        <f t="shared" si="103"/>
        <v>-32.5</v>
      </c>
      <c r="L940" s="104" t="s">
        <v>1049</v>
      </c>
      <c r="M940" s="120" t="str">
        <f t="shared" si="127"/>
        <v>11400000</v>
      </c>
      <c r="N940" s="135">
        <v>11.4</v>
      </c>
      <c r="O940" s="120" t="str">
        <f t="shared" si="109"/>
        <v>28690000</v>
      </c>
      <c r="P940" s="135">
        <v>28.69</v>
      </c>
      <c r="Q940" s="119">
        <v>23.97</v>
      </c>
      <c r="R940" s="28" t="str">
        <f t="shared" si="128"/>
        <v>23970000</v>
      </c>
      <c r="S940" s="136" t="str">
        <f t="shared" si="133"/>
        <v>52,660,000</v>
      </c>
      <c r="T940" s="105">
        <v>52.66</v>
      </c>
      <c r="U940" s="27" t="str">
        <f t="shared" si="5"/>
        <v>45.52%</v>
      </c>
      <c r="V940" s="105">
        <v>35.0</v>
      </c>
      <c r="W940" s="126" t="str">
        <f t="shared" si="113"/>
        <v>150.46%</v>
      </c>
      <c r="X940" s="30" t="str">
        <f t="shared" si="7"/>
        <v>32.57%</v>
      </c>
      <c r="Y940" s="112"/>
      <c r="Z940" s="31"/>
      <c r="AA940" s="32" t="s">
        <v>2219</v>
      </c>
      <c r="AB940" s="17">
        <v>1.0</v>
      </c>
      <c r="AC940" s="33"/>
    </row>
    <row r="941">
      <c r="A941" s="116" t="s">
        <v>2220</v>
      </c>
      <c r="B941" s="44">
        <v>2008.0</v>
      </c>
      <c r="C941" s="44" t="s">
        <v>41</v>
      </c>
      <c r="D941" s="104">
        <v>24.0</v>
      </c>
      <c r="E941" s="104">
        <v>46.0</v>
      </c>
      <c r="F941" s="118" t="str">
        <f t="shared" si="100"/>
        <v>35</v>
      </c>
      <c r="G941" s="105">
        <v>64.0</v>
      </c>
      <c r="H941" s="105">
        <v>63.0</v>
      </c>
      <c r="I941" s="120" t="str">
        <f t="shared" si="101"/>
        <v>1</v>
      </c>
      <c r="J941" s="120" t="str">
        <f t="shared" si="102"/>
        <v>63.5</v>
      </c>
      <c r="K941" s="120" t="str">
        <f t="shared" si="103"/>
        <v>-28.5</v>
      </c>
      <c r="L941" s="104" t="s">
        <v>493</v>
      </c>
      <c r="M941" s="120" t="str">
        <f t="shared" si="127"/>
        <v>16210000</v>
      </c>
      <c r="N941" s="135">
        <v>16.21</v>
      </c>
      <c r="O941" s="120" t="str">
        <f t="shared" si="109"/>
        <v>42440000</v>
      </c>
      <c r="P941" s="135">
        <v>42.44</v>
      </c>
      <c r="Q941" s="119">
        <v>1.21</v>
      </c>
      <c r="R941" s="28" t="str">
        <f t="shared" si="128"/>
        <v>1210000</v>
      </c>
      <c r="S941" s="136" t="str">
        <f t="shared" si="133"/>
        <v>43,650,000</v>
      </c>
      <c r="T941" s="105">
        <v>43.65</v>
      </c>
      <c r="U941" s="27" t="str">
        <f t="shared" si="5"/>
        <v>2.77%</v>
      </c>
      <c r="V941" s="105">
        <v>35.0</v>
      </c>
      <c r="W941" s="126" t="str">
        <f t="shared" si="113"/>
        <v>124.71%</v>
      </c>
      <c r="X941" s="30" t="str">
        <f t="shared" si="7"/>
        <v>46.31%</v>
      </c>
      <c r="Y941" s="112"/>
      <c r="Z941" s="31"/>
      <c r="AA941" s="32" t="s">
        <v>2221</v>
      </c>
      <c r="AB941" s="17">
        <v>1.0</v>
      </c>
      <c r="AC941" s="33"/>
    </row>
    <row r="942">
      <c r="A942" s="116" t="s">
        <v>2222</v>
      </c>
      <c r="B942" s="44">
        <v>2008.0</v>
      </c>
      <c r="C942" s="44" t="s">
        <v>41</v>
      </c>
      <c r="D942" s="104">
        <v>28.0</v>
      </c>
      <c r="E942" s="104">
        <v>36.0</v>
      </c>
      <c r="F942" s="118" t="str">
        <f t="shared" si="100"/>
        <v>32</v>
      </c>
      <c r="G942" s="105">
        <v>72.0</v>
      </c>
      <c r="H942" s="105">
        <v>58.0</v>
      </c>
      <c r="I942" s="120" t="str">
        <f t="shared" si="101"/>
        <v>14</v>
      </c>
      <c r="J942" s="120" t="str">
        <f t="shared" si="102"/>
        <v>65</v>
      </c>
      <c r="K942" s="120" t="str">
        <f t="shared" si="103"/>
        <v>-33</v>
      </c>
      <c r="L942" s="104" t="s">
        <v>493</v>
      </c>
      <c r="M942" s="120" t="str">
        <f t="shared" si="127"/>
        <v>20170000</v>
      </c>
      <c r="N942" s="135">
        <v>20.17</v>
      </c>
      <c r="O942" s="120" t="str">
        <f t="shared" si="109"/>
        <v>80280000</v>
      </c>
      <c r="P942" s="135">
        <v>80.28</v>
      </c>
      <c r="Q942" s="119">
        <v>139.1</v>
      </c>
      <c r="R942" s="28" t="str">
        <f t="shared" si="128"/>
        <v>139100000</v>
      </c>
      <c r="S942" s="136" t="str">
        <f t="shared" si="133"/>
        <v>219,380,000</v>
      </c>
      <c r="T942" s="105">
        <v>219.38</v>
      </c>
      <c r="U942" s="27" t="str">
        <f t="shared" si="5"/>
        <v>63.41%</v>
      </c>
      <c r="V942" s="105">
        <v>35.0</v>
      </c>
      <c r="W942" s="126" t="str">
        <f t="shared" si="113"/>
        <v>626.80%</v>
      </c>
      <c r="X942" s="30" t="str">
        <f t="shared" si="7"/>
        <v>57.63%</v>
      </c>
      <c r="Y942" s="112"/>
      <c r="Z942" s="31"/>
      <c r="AA942" s="32" t="s">
        <v>2223</v>
      </c>
      <c r="AB942" s="17">
        <v>1.0</v>
      </c>
      <c r="AC942" s="33"/>
    </row>
    <row r="943">
      <c r="A943" s="116" t="s">
        <v>2224</v>
      </c>
      <c r="B943" s="44">
        <v>2008.0</v>
      </c>
      <c r="C943" s="44" t="s">
        <v>86</v>
      </c>
      <c r="D943" s="104">
        <v>14.0</v>
      </c>
      <c r="E943" s="104">
        <v>35.0</v>
      </c>
      <c r="F943" s="118" t="str">
        <f t="shared" si="100"/>
        <v>24.5</v>
      </c>
      <c r="G943" s="105">
        <v>49.0</v>
      </c>
      <c r="H943" s="105">
        <v>57.0</v>
      </c>
      <c r="I943" s="120" t="str">
        <f t="shared" si="101"/>
        <v>-8</v>
      </c>
      <c r="J943" s="120" t="str">
        <f t="shared" si="102"/>
        <v>53</v>
      </c>
      <c r="K943" s="120" t="str">
        <f t="shared" si="103"/>
        <v>-28.5</v>
      </c>
      <c r="L943" s="104" t="s">
        <v>1094</v>
      </c>
      <c r="M943" s="120" t="str">
        <f t="shared" si="127"/>
        <v>11200000</v>
      </c>
      <c r="N943" s="135">
        <v>11.2</v>
      </c>
      <c r="O943" s="120" t="str">
        <f t="shared" si="109"/>
        <v>30690000</v>
      </c>
      <c r="P943" s="135">
        <v>30.69</v>
      </c>
      <c r="Q943" s="119">
        <v>46.8</v>
      </c>
      <c r="R943" s="28" t="str">
        <f t="shared" si="128"/>
        <v>46800000</v>
      </c>
      <c r="S943" s="136" t="str">
        <f t="shared" si="133"/>
        <v>77,490,000</v>
      </c>
      <c r="T943" s="105">
        <v>77.49</v>
      </c>
      <c r="U943" s="27" t="str">
        <f t="shared" si="5"/>
        <v>60.39%</v>
      </c>
      <c r="V943" s="105">
        <v>35.0</v>
      </c>
      <c r="W943" s="126" t="str">
        <f t="shared" si="113"/>
        <v>221.40%</v>
      </c>
      <c r="X943" s="30" t="str">
        <f t="shared" si="7"/>
        <v>32.00%</v>
      </c>
      <c r="Y943" s="112"/>
      <c r="Z943" s="31"/>
      <c r="AA943" s="32" t="s">
        <v>2225</v>
      </c>
      <c r="AB943" s="17">
        <v>1.0</v>
      </c>
      <c r="AC943" s="33"/>
    </row>
    <row r="944">
      <c r="A944" s="116" t="s">
        <v>2226</v>
      </c>
      <c r="B944" s="44">
        <v>2008.0</v>
      </c>
      <c r="C944" s="44" t="s">
        <v>2227</v>
      </c>
      <c r="D944" s="104">
        <v>27.0</v>
      </c>
      <c r="E944" s="104">
        <v>30.0</v>
      </c>
      <c r="F944" s="118" t="str">
        <f t="shared" si="100"/>
        <v>28.5</v>
      </c>
      <c r="G944" s="105">
        <v>47.0</v>
      </c>
      <c r="H944" s="105">
        <v>70.0</v>
      </c>
      <c r="I944" s="120" t="str">
        <f t="shared" si="101"/>
        <v>-23</v>
      </c>
      <c r="J944" s="120" t="str">
        <f t="shared" si="102"/>
        <v>58.5</v>
      </c>
      <c r="K944" s="120" t="str">
        <f t="shared" si="103"/>
        <v>-30</v>
      </c>
      <c r="L944" s="104" t="s">
        <v>1667</v>
      </c>
      <c r="M944" s="120" t="str">
        <f t="shared" si="127"/>
        <v>4300000</v>
      </c>
      <c r="N944" s="135">
        <v>4.3</v>
      </c>
      <c r="O944" s="120" t="str">
        <f t="shared" si="109"/>
        <v>8050000</v>
      </c>
      <c r="P944" s="135">
        <v>8.05</v>
      </c>
      <c r="Q944" s="119">
        <v>2.05</v>
      </c>
      <c r="R944" s="28" t="str">
        <f t="shared" si="128"/>
        <v>2050000</v>
      </c>
      <c r="S944" s="136" t="str">
        <f t="shared" si="133"/>
        <v>10,100,000</v>
      </c>
      <c r="T944" s="105">
        <v>10.1</v>
      </c>
      <c r="U944" s="27" t="str">
        <f t="shared" si="5"/>
        <v>20.30%</v>
      </c>
      <c r="V944" s="105">
        <v>35.0</v>
      </c>
      <c r="W944" s="126" t="str">
        <f t="shared" si="113"/>
        <v>28.86%</v>
      </c>
      <c r="X944" s="30" t="str">
        <f t="shared" si="7"/>
        <v>12.29%</v>
      </c>
      <c r="Y944" s="112"/>
      <c r="Z944" s="31"/>
      <c r="AA944" s="32" t="s">
        <v>2228</v>
      </c>
      <c r="AB944" s="17">
        <v>1.0</v>
      </c>
      <c r="AC944" s="33"/>
    </row>
    <row r="945">
      <c r="A945" s="116" t="s">
        <v>2229</v>
      </c>
      <c r="B945" s="44">
        <v>2008.0</v>
      </c>
      <c r="C945" s="44" t="s">
        <v>37</v>
      </c>
      <c r="D945" s="104">
        <v>32.0</v>
      </c>
      <c r="E945" s="104">
        <v>47.0</v>
      </c>
      <c r="F945" s="118" t="str">
        <f t="shared" si="100"/>
        <v>39.5</v>
      </c>
      <c r="G945" s="105">
        <v>34.0</v>
      </c>
      <c r="H945" s="105">
        <v>63.0</v>
      </c>
      <c r="I945" s="120" t="str">
        <f t="shared" si="101"/>
        <v>-29</v>
      </c>
      <c r="J945" s="120" t="str">
        <f t="shared" si="102"/>
        <v>48.5</v>
      </c>
      <c r="K945" s="120" t="str">
        <f t="shared" si="103"/>
        <v>-9</v>
      </c>
      <c r="L945" s="44" t="s">
        <v>1889</v>
      </c>
      <c r="M945" s="120" t="str">
        <f t="shared" si="127"/>
        <v>10100000</v>
      </c>
      <c r="N945" s="135">
        <v>10.1</v>
      </c>
      <c r="O945" s="120" t="str">
        <f t="shared" si="109"/>
        <v>20980000</v>
      </c>
      <c r="P945" s="135">
        <v>20.98</v>
      </c>
      <c r="Q945" s="119">
        <v>47.39</v>
      </c>
      <c r="R945" s="28" t="str">
        <f t="shared" si="128"/>
        <v>47390000</v>
      </c>
      <c r="S945" s="136" t="str">
        <f t="shared" si="133"/>
        <v>68,370,000</v>
      </c>
      <c r="T945" s="105">
        <v>68.37</v>
      </c>
      <c r="U945" s="27" t="str">
        <f t="shared" si="5"/>
        <v>69.31%</v>
      </c>
      <c r="V945" s="105">
        <v>35.0</v>
      </c>
      <c r="W945" s="126" t="str">
        <f t="shared" si="113"/>
        <v>195.34%</v>
      </c>
      <c r="X945" s="30" t="str">
        <f t="shared" si="7"/>
        <v>28.86%</v>
      </c>
      <c r="Y945" s="112"/>
      <c r="Z945" s="31"/>
      <c r="AA945" s="32" t="s">
        <v>2230</v>
      </c>
      <c r="AB945" s="17">
        <v>1.0</v>
      </c>
      <c r="AC945" s="33"/>
    </row>
    <row r="946">
      <c r="A946" s="116" t="s">
        <v>2231</v>
      </c>
      <c r="B946" s="44">
        <v>2008.0</v>
      </c>
      <c r="C946" s="44" t="s">
        <v>41</v>
      </c>
      <c r="D946" s="104">
        <v>48.0</v>
      </c>
      <c r="E946" s="104">
        <v>51.0</v>
      </c>
      <c r="F946" s="118" t="str">
        <f t="shared" si="100"/>
        <v>49.5</v>
      </c>
      <c r="G946" s="105">
        <v>47.0</v>
      </c>
      <c r="H946" s="105">
        <v>50.0</v>
      </c>
      <c r="I946" s="120" t="str">
        <f t="shared" si="101"/>
        <v>-3</v>
      </c>
      <c r="J946" s="120" t="str">
        <f t="shared" si="102"/>
        <v>48.5</v>
      </c>
      <c r="K946" s="120" t="str">
        <f t="shared" si="103"/>
        <v>1</v>
      </c>
      <c r="L946" s="44" t="s">
        <v>2232</v>
      </c>
      <c r="M946" s="120" t="str">
        <f t="shared" si="127"/>
        <v>4900000</v>
      </c>
      <c r="N946" s="135">
        <v>4.9</v>
      </c>
      <c r="O946" s="120" t="str">
        <f t="shared" si="109"/>
        <v>11010000</v>
      </c>
      <c r="P946" s="135">
        <v>11.01</v>
      </c>
      <c r="Q946" s="119">
        <v>11.2</v>
      </c>
      <c r="R946" s="28" t="str">
        <f t="shared" si="128"/>
        <v>11200000</v>
      </c>
      <c r="S946" s="136" t="str">
        <f t="shared" si="133"/>
        <v>22,210,000</v>
      </c>
      <c r="T946" s="105">
        <v>22.21</v>
      </c>
      <c r="U946" s="27" t="str">
        <f t="shared" si="5"/>
        <v>50.43%</v>
      </c>
      <c r="V946" s="105">
        <v>33.0</v>
      </c>
      <c r="W946" s="126" t="str">
        <f t="shared" si="113"/>
        <v>67.30%</v>
      </c>
      <c r="X946" s="30" t="str">
        <f t="shared" si="7"/>
        <v>14.85%</v>
      </c>
      <c r="Y946" s="112"/>
      <c r="Z946" s="31"/>
      <c r="AA946" s="32" t="s">
        <v>2233</v>
      </c>
      <c r="AB946" s="17">
        <v>1.0</v>
      </c>
      <c r="AC946" s="33"/>
    </row>
    <row r="947">
      <c r="A947" s="116" t="s">
        <v>2234</v>
      </c>
      <c r="B947" s="44">
        <v>2008.0</v>
      </c>
      <c r="C947" s="44" t="s">
        <v>41</v>
      </c>
      <c r="D947" s="104">
        <v>80.0</v>
      </c>
      <c r="E947" s="104">
        <v>72.0</v>
      </c>
      <c r="F947" s="118" t="str">
        <f t="shared" si="100"/>
        <v>76</v>
      </c>
      <c r="G947" s="105">
        <v>90.0</v>
      </c>
      <c r="H947" s="105">
        <v>85.0</v>
      </c>
      <c r="I947" s="120" t="str">
        <f t="shared" si="101"/>
        <v>5</v>
      </c>
      <c r="J947" s="120" t="str">
        <f t="shared" si="102"/>
        <v>87.5</v>
      </c>
      <c r="K947" s="120" t="str">
        <f t="shared" si="103"/>
        <v>-11.5</v>
      </c>
      <c r="L947" s="104" t="s">
        <v>89</v>
      </c>
      <c r="M947" s="120" t="str">
        <f t="shared" si="127"/>
        <v>29480000</v>
      </c>
      <c r="N947" s="135">
        <v>29.48</v>
      </c>
      <c r="O947" s="120" t="str">
        <f t="shared" si="109"/>
        <v>148100000</v>
      </c>
      <c r="P947" s="135">
        <v>148.1</v>
      </c>
      <c r="Q947" s="119">
        <v>121.86</v>
      </c>
      <c r="R947" s="28" t="str">
        <f t="shared" si="128"/>
        <v>121860000</v>
      </c>
      <c r="S947" s="136" t="str">
        <f t="shared" si="133"/>
        <v>269,960,000</v>
      </c>
      <c r="T947" s="105">
        <v>269.96</v>
      </c>
      <c r="U947" s="27" t="str">
        <f t="shared" si="5"/>
        <v>45.14%</v>
      </c>
      <c r="V947" s="105">
        <v>33.0</v>
      </c>
      <c r="W947" s="126" t="str">
        <f t="shared" si="113"/>
        <v>818.06%</v>
      </c>
      <c r="X947" s="30" t="str">
        <f t="shared" si="7"/>
        <v>89.33%</v>
      </c>
      <c r="Y947" s="112"/>
      <c r="Z947" s="31"/>
      <c r="AA947" s="32" t="s">
        <v>2235</v>
      </c>
      <c r="AB947" s="17">
        <v>1.0</v>
      </c>
      <c r="AC947" s="33"/>
    </row>
    <row r="948">
      <c r="A948" s="116" t="s">
        <v>2236</v>
      </c>
      <c r="B948" s="44">
        <v>2008.0</v>
      </c>
      <c r="C948" s="44" t="s">
        <v>29</v>
      </c>
      <c r="D948" s="104">
        <v>31.0</v>
      </c>
      <c r="E948" s="104">
        <v>39.0</v>
      </c>
      <c r="F948" s="118" t="str">
        <f t="shared" si="100"/>
        <v>35</v>
      </c>
      <c r="G948" s="105">
        <v>56.0</v>
      </c>
      <c r="H948" s="105">
        <v>46.0</v>
      </c>
      <c r="I948" s="120" t="str">
        <f t="shared" si="101"/>
        <v>10</v>
      </c>
      <c r="J948" s="120" t="str">
        <f t="shared" si="102"/>
        <v>51</v>
      </c>
      <c r="K948" s="120" t="str">
        <f t="shared" si="103"/>
        <v>-16</v>
      </c>
      <c r="L948" s="104" t="s">
        <v>153</v>
      </c>
      <c r="M948" s="120" t="str">
        <f t="shared" si="127"/>
        <v>13420000</v>
      </c>
      <c r="N948" s="135">
        <v>13.42</v>
      </c>
      <c r="O948" s="120" t="str">
        <f t="shared" si="109"/>
        <v>41850000</v>
      </c>
      <c r="P948" s="135">
        <v>41.85</v>
      </c>
      <c r="Q948" s="119">
        <v>42.52</v>
      </c>
      <c r="R948" s="28" t="str">
        <f t="shared" si="128"/>
        <v>42520000</v>
      </c>
      <c r="S948" s="136" t="str">
        <f t="shared" si="133"/>
        <v>84,370,000</v>
      </c>
      <c r="T948" s="105">
        <v>84.37</v>
      </c>
      <c r="U948" s="27" t="str">
        <f t="shared" si="5"/>
        <v>50.40%</v>
      </c>
      <c r="V948" s="105">
        <v>30.0</v>
      </c>
      <c r="W948" s="126" t="str">
        <f t="shared" si="113"/>
        <v>281.23%</v>
      </c>
      <c r="X948" s="30" t="str">
        <f t="shared" si="7"/>
        <v>44.73%</v>
      </c>
      <c r="Y948" s="112"/>
      <c r="Z948" s="31"/>
      <c r="AA948" s="32" t="s">
        <v>2237</v>
      </c>
      <c r="AB948" s="17">
        <v>1.0</v>
      </c>
      <c r="AC948" s="33"/>
    </row>
    <row r="949">
      <c r="A949" s="116" t="s">
        <v>2238</v>
      </c>
      <c r="B949" s="44">
        <v>2008.0</v>
      </c>
      <c r="C949" s="44" t="s">
        <v>126</v>
      </c>
      <c r="D949" s="104">
        <v>39.0</v>
      </c>
      <c r="E949" s="104">
        <v>52.0</v>
      </c>
      <c r="F949" s="118" t="str">
        <f t="shared" si="100"/>
        <v>45.5</v>
      </c>
      <c r="G949" s="105">
        <v>39.0</v>
      </c>
      <c r="H949" s="105">
        <v>67.0</v>
      </c>
      <c r="I949" s="120" t="str">
        <f t="shared" si="101"/>
        <v>-28</v>
      </c>
      <c r="J949" s="120" t="str">
        <f t="shared" si="102"/>
        <v>53</v>
      </c>
      <c r="K949" s="120" t="str">
        <f t="shared" si="103"/>
        <v>-7.5</v>
      </c>
      <c r="L949" s="104" t="s">
        <v>2239</v>
      </c>
      <c r="M949" s="120" t="str">
        <f t="shared" si="127"/>
        <v>4000000</v>
      </c>
      <c r="N949" s="135">
        <v>4.0</v>
      </c>
      <c r="O949" s="120" t="str">
        <f t="shared" si="109"/>
        <v>11540000</v>
      </c>
      <c r="P949" s="135">
        <v>11.54</v>
      </c>
      <c r="Q949" s="119">
        <v>0.23</v>
      </c>
      <c r="R949" s="28" t="str">
        <f t="shared" si="128"/>
        <v>230000</v>
      </c>
      <c r="S949" s="136" t="str">
        <f t="shared" si="133"/>
        <v>11,770,000</v>
      </c>
      <c r="T949" s="105">
        <v>11.77</v>
      </c>
      <c r="U949" s="27" t="str">
        <f t="shared" si="5"/>
        <v>1.95%</v>
      </c>
      <c r="V949" s="105">
        <v>30.0</v>
      </c>
      <c r="W949" s="126" t="str">
        <f t="shared" si="113"/>
        <v>39.23%</v>
      </c>
      <c r="X949" s="30" t="str">
        <f t="shared" si="7"/>
        <v>13.33%</v>
      </c>
      <c r="Y949" s="112"/>
      <c r="Z949" s="31"/>
      <c r="AA949" s="32" t="s">
        <v>2240</v>
      </c>
      <c r="AB949" s="17">
        <v>1.0</v>
      </c>
      <c r="AC949" s="33"/>
    </row>
    <row r="950">
      <c r="A950" s="116" t="s">
        <v>2241</v>
      </c>
      <c r="B950" s="44">
        <v>2008.0</v>
      </c>
      <c r="C950" s="44" t="s">
        <v>41</v>
      </c>
      <c r="D950" s="104">
        <v>5.0</v>
      </c>
      <c r="E950" s="104">
        <v>17.0</v>
      </c>
      <c r="F950" s="118" t="str">
        <f t="shared" si="100"/>
        <v>11</v>
      </c>
      <c r="G950" s="105">
        <v>51.0</v>
      </c>
      <c r="H950" s="105">
        <v>51.0</v>
      </c>
      <c r="I950" s="120" t="str">
        <f t="shared" si="101"/>
        <v>0</v>
      </c>
      <c r="J950" s="120" t="str">
        <f t="shared" si="102"/>
        <v>51</v>
      </c>
      <c r="K950" s="120" t="str">
        <f t="shared" si="103"/>
        <v>-40</v>
      </c>
      <c r="L950" s="104" t="s">
        <v>1287</v>
      </c>
      <c r="M950" s="120" t="str">
        <f t="shared" si="127"/>
        <v>7000000</v>
      </c>
      <c r="N950" s="135">
        <v>7.0</v>
      </c>
      <c r="O950" s="120" t="str">
        <f t="shared" si="109"/>
        <v>17210000</v>
      </c>
      <c r="P950" s="135">
        <v>17.21</v>
      </c>
      <c r="Q950" s="119">
        <v>15.38</v>
      </c>
      <c r="R950" s="28" t="str">
        <f t="shared" si="128"/>
        <v>15380000</v>
      </c>
      <c r="S950" s="136" t="str">
        <f t="shared" si="133"/>
        <v>32,590,000</v>
      </c>
      <c r="T950" s="105">
        <v>32.59</v>
      </c>
      <c r="U950" s="27" t="str">
        <f t="shared" si="5"/>
        <v>47.19%</v>
      </c>
      <c r="V950" s="105">
        <v>30.0</v>
      </c>
      <c r="W950" s="126" t="str">
        <f t="shared" si="113"/>
        <v>108.63%</v>
      </c>
      <c r="X950" s="30" t="str">
        <f t="shared" si="7"/>
        <v>23.33%</v>
      </c>
      <c r="Y950" s="112"/>
      <c r="Z950" s="31"/>
      <c r="AA950" s="32" t="s">
        <v>2242</v>
      </c>
      <c r="AB950" s="17">
        <v>1.0</v>
      </c>
      <c r="AC950" s="33"/>
    </row>
    <row r="951">
      <c r="A951" s="116" t="s">
        <v>2243</v>
      </c>
      <c r="B951" s="44">
        <v>2008.0</v>
      </c>
      <c r="C951" s="44" t="s">
        <v>41</v>
      </c>
      <c r="D951" s="104">
        <v>85.0</v>
      </c>
      <c r="E951" s="104">
        <v>67.0</v>
      </c>
      <c r="F951" s="118" t="str">
        <f t="shared" si="100"/>
        <v>76</v>
      </c>
      <c r="G951" s="105">
        <v>75.0</v>
      </c>
      <c r="H951" s="105">
        <v>75.0</v>
      </c>
      <c r="I951" s="120" t="str">
        <f t="shared" si="101"/>
        <v>0</v>
      </c>
      <c r="J951" s="120" t="str">
        <f t="shared" si="102"/>
        <v>75</v>
      </c>
      <c r="K951" s="120" t="str">
        <f t="shared" si="103"/>
        <v>1</v>
      </c>
      <c r="L951" s="104" t="s">
        <v>493</v>
      </c>
      <c r="M951" s="120" t="str">
        <f t="shared" si="127"/>
        <v>17730000</v>
      </c>
      <c r="N951" s="135">
        <v>17.73</v>
      </c>
      <c r="O951" s="120" t="str">
        <f t="shared" si="109"/>
        <v>63170000</v>
      </c>
      <c r="P951" s="135">
        <v>63.17</v>
      </c>
      <c r="Q951" s="119">
        <v>42.0</v>
      </c>
      <c r="R951" s="28" t="str">
        <f t="shared" si="128"/>
        <v>42000000</v>
      </c>
      <c r="S951" s="136" t="str">
        <f t="shared" si="133"/>
        <v>105,170,000</v>
      </c>
      <c r="T951" s="105">
        <v>105.17</v>
      </c>
      <c r="U951" s="27" t="str">
        <f t="shared" si="5"/>
        <v>39.94%</v>
      </c>
      <c r="V951" s="105">
        <v>30.0</v>
      </c>
      <c r="W951" s="126" t="str">
        <f t="shared" si="113"/>
        <v>350.57%</v>
      </c>
      <c r="X951" s="30" t="str">
        <f t="shared" si="7"/>
        <v>59.10%</v>
      </c>
      <c r="Y951" s="112"/>
      <c r="Z951" s="31"/>
      <c r="AA951" s="32" t="s">
        <v>2244</v>
      </c>
      <c r="AB951" s="17">
        <v>1.0</v>
      </c>
      <c r="AC951" s="33"/>
    </row>
    <row r="952">
      <c r="A952" s="116" t="s">
        <v>2245</v>
      </c>
      <c r="B952" s="44">
        <v>2008.0</v>
      </c>
      <c r="C952" s="44" t="s">
        <v>41</v>
      </c>
      <c r="D952" s="104">
        <v>36.0</v>
      </c>
      <c r="E952" s="104">
        <v>40.0</v>
      </c>
      <c r="F952" s="118" t="str">
        <f t="shared" si="100"/>
        <v>38</v>
      </c>
      <c r="G952" s="105">
        <v>42.0</v>
      </c>
      <c r="H952" s="105">
        <v>59.0</v>
      </c>
      <c r="I952" s="120" t="str">
        <f t="shared" si="101"/>
        <v>-17</v>
      </c>
      <c r="J952" s="120" t="str">
        <f t="shared" si="102"/>
        <v>50.5</v>
      </c>
      <c r="K952" s="120" t="str">
        <f t="shared" si="103"/>
        <v>-12.5</v>
      </c>
      <c r="L952" s="104" t="s">
        <v>990</v>
      </c>
      <c r="M952" s="120" t="str">
        <f t="shared" si="127"/>
        <v>7800000</v>
      </c>
      <c r="N952" s="135">
        <v>7.8</v>
      </c>
      <c r="O952" s="120" t="str">
        <f t="shared" si="109"/>
        <v>19530000</v>
      </c>
      <c r="P952" s="135">
        <v>19.53</v>
      </c>
      <c r="Q952" s="119">
        <v>11.22</v>
      </c>
      <c r="R952" s="28" t="str">
        <f t="shared" si="128"/>
        <v>11220000</v>
      </c>
      <c r="S952" s="136" t="str">
        <f t="shared" si="133"/>
        <v>30,750,000</v>
      </c>
      <c r="T952" s="105">
        <v>30.75</v>
      </c>
      <c r="U952" s="27" t="str">
        <f t="shared" si="5"/>
        <v>36.49%</v>
      </c>
      <c r="V952" s="105">
        <v>30.0</v>
      </c>
      <c r="W952" s="126" t="str">
        <f t="shared" si="113"/>
        <v>102.50%</v>
      </c>
      <c r="X952" s="30" t="str">
        <f t="shared" si="7"/>
        <v>26.00%</v>
      </c>
      <c r="Y952" s="112"/>
      <c r="Z952" s="31"/>
      <c r="AA952" s="32" t="s">
        <v>2246</v>
      </c>
      <c r="AB952" s="17">
        <v>1.0</v>
      </c>
      <c r="AC952" s="33"/>
    </row>
    <row r="953">
      <c r="A953" s="116" t="s">
        <v>2247</v>
      </c>
      <c r="B953" s="44">
        <v>2008.0</v>
      </c>
      <c r="C953" s="44" t="s">
        <v>41</v>
      </c>
      <c r="D953" s="104">
        <v>2.0</v>
      </c>
      <c r="E953" s="104">
        <v>9.0</v>
      </c>
      <c r="F953" s="118" t="str">
        <f t="shared" si="100"/>
        <v>5.5</v>
      </c>
      <c r="G953" s="105">
        <v>31.0</v>
      </c>
      <c r="H953" s="105">
        <v>28.0</v>
      </c>
      <c r="I953" s="120" t="str">
        <f t="shared" si="101"/>
        <v>3</v>
      </c>
      <c r="J953" s="120" t="str">
        <f t="shared" si="102"/>
        <v>29.5</v>
      </c>
      <c r="K953" s="120" t="str">
        <f t="shared" si="103"/>
        <v>-24</v>
      </c>
      <c r="L953" s="104" t="s">
        <v>1968</v>
      </c>
      <c r="M953" s="120" t="str">
        <f t="shared" si="127"/>
        <v>18510000</v>
      </c>
      <c r="N953" s="135">
        <v>18.51</v>
      </c>
      <c r="O953" s="120" t="str">
        <f t="shared" si="109"/>
        <v>38230000</v>
      </c>
      <c r="P953" s="135">
        <v>38.23</v>
      </c>
      <c r="Q953" s="119">
        <v>46.41</v>
      </c>
      <c r="R953" s="28" t="str">
        <f t="shared" si="128"/>
        <v>46410000</v>
      </c>
      <c r="S953" s="136" t="str">
        <f t="shared" si="133"/>
        <v>84,640,000</v>
      </c>
      <c r="T953" s="105">
        <v>84.64</v>
      </c>
      <c r="U953" s="27" t="str">
        <f t="shared" si="5"/>
        <v>54.83%</v>
      </c>
      <c r="V953" s="105">
        <v>30.0</v>
      </c>
      <c r="W953" s="126" t="str">
        <f t="shared" si="113"/>
        <v>282.13%</v>
      </c>
      <c r="X953" s="30" t="str">
        <f t="shared" si="7"/>
        <v>61.70%</v>
      </c>
      <c r="Y953" s="112"/>
      <c r="Z953" s="31"/>
      <c r="AA953" s="32" t="s">
        <v>2248</v>
      </c>
      <c r="AB953" s="17">
        <v>1.0</v>
      </c>
      <c r="AC953" s="33"/>
    </row>
    <row r="954">
      <c r="A954" s="116" t="s">
        <v>2249</v>
      </c>
      <c r="B954" s="44">
        <v>2008.0</v>
      </c>
      <c r="C954" s="44" t="s">
        <v>41</v>
      </c>
      <c r="D954" s="104">
        <v>34.0</v>
      </c>
      <c r="E954" s="104">
        <v>45.0</v>
      </c>
      <c r="F954" s="118" t="str">
        <f t="shared" si="100"/>
        <v>39.5</v>
      </c>
      <c r="G954" s="105">
        <v>54.0</v>
      </c>
      <c r="H954" s="105">
        <v>71.0</v>
      </c>
      <c r="I954" s="120" t="str">
        <f t="shared" si="101"/>
        <v>-17</v>
      </c>
      <c r="J954" s="120" t="str">
        <f t="shared" si="102"/>
        <v>62.5</v>
      </c>
      <c r="K954" s="120" t="str">
        <f t="shared" si="103"/>
        <v>-23</v>
      </c>
      <c r="L954" s="104" t="s">
        <v>1049</v>
      </c>
      <c r="M954" s="120" t="str">
        <f t="shared" si="127"/>
        <v>6260000</v>
      </c>
      <c r="N954" s="135">
        <v>6.26</v>
      </c>
      <c r="O954" s="120" t="str">
        <f t="shared" si="109"/>
        <v>15740000</v>
      </c>
      <c r="P954" s="135">
        <v>15.74</v>
      </c>
      <c r="Q954" s="119">
        <v>15.41</v>
      </c>
      <c r="R954" s="28" t="str">
        <f t="shared" si="128"/>
        <v>15410000</v>
      </c>
      <c r="S954" s="136" t="str">
        <f t="shared" si="133"/>
        <v>31,150,000</v>
      </c>
      <c r="T954" s="105">
        <v>31.15</v>
      </c>
      <c r="U954" s="27" t="str">
        <f t="shared" si="5"/>
        <v>49.47%</v>
      </c>
      <c r="V954" s="105">
        <v>30.0</v>
      </c>
      <c r="W954" s="126" t="str">
        <f t="shared" si="113"/>
        <v>103.83%</v>
      </c>
      <c r="X954" s="30" t="str">
        <f t="shared" si="7"/>
        <v>20.87%</v>
      </c>
      <c r="Y954" s="112"/>
      <c r="Z954" s="31"/>
      <c r="AA954" s="32" t="s">
        <v>2250</v>
      </c>
      <c r="AB954" s="17">
        <v>1.0</v>
      </c>
      <c r="AC954" s="33"/>
    </row>
    <row r="955">
      <c r="A955" s="116" t="s">
        <v>2251</v>
      </c>
      <c r="B955" s="44">
        <v>2008.0</v>
      </c>
      <c r="C955" s="44" t="s">
        <v>37</v>
      </c>
      <c r="D955" s="104">
        <v>40.0</v>
      </c>
      <c r="E955" s="104">
        <v>47.0</v>
      </c>
      <c r="F955" s="118" t="str">
        <f t="shared" si="100"/>
        <v>43.5</v>
      </c>
      <c r="G955" s="105">
        <v>71.0</v>
      </c>
      <c r="H955" s="105">
        <v>58.0</v>
      </c>
      <c r="I955" s="120" t="str">
        <f t="shared" si="101"/>
        <v>13</v>
      </c>
      <c r="J955" s="120" t="str">
        <f t="shared" si="102"/>
        <v>64.5</v>
      </c>
      <c r="K955" s="120" t="str">
        <f t="shared" si="103"/>
        <v>-21</v>
      </c>
      <c r="L955" s="104" t="s">
        <v>493</v>
      </c>
      <c r="M955" s="120" t="str">
        <f t="shared" si="127"/>
        <v>23010000</v>
      </c>
      <c r="N955" s="135">
        <v>23.01</v>
      </c>
      <c r="O955" s="120" t="str">
        <f t="shared" si="109"/>
        <v>76810000</v>
      </c>
      <c r="P955" s="135">
        <v>76.81</v>
      </c>
      <c r="Q955" s="119">
        <v>83.45</v>
      </c>
      <c r="R955" s="28" t="str">
        <f t="shared" si="128"/>
        <v>83450000</v>
      </c>
      <c r="S955" s="136" t="str">
        <f t="shared" si="133"/>
        <v>160,260,000</v>
      </c>
      <c r="T955" s="105">
        <v>160.26</v>
      </c>
      <c r="U955" s="27" t="str">
        <f t="shared" si="5"/>
        <v>52.07%</v>
      </c>
      <c r="V955" s="105">
        <v>30.0</v>
      </c>
      <c r="W955" s="126" t="str">
        <f t="shared" si="113"/>
        <v>534.20%</v>
      </c>
      <c r="X955" s="30" t="str">
        <f t="shared" si="7"/>
        <v>76.70%</v>
      </c>
      <c r="Y955" s="112"/>
      <c r="Z955" s="31"/>
      <c r="AA955" s="32" t="s">
        <v>2252</v>
      </c>
      <c r="AB955" s="17">
        <v>1.0</v>
      </c>
      <c r="AC955" s="33"/>
    </row>
    <row r="956">
      <c r="A956" s="116" t="s">
        <v>2253</v>
      </c>
      <c r="B956" s="44">
        <v>2008.0</v>
      </c>
      <c r="C956" s="44" t="s">
        <v>37</v>
      </c>
      <c r="D956" s="104">
        <v>36.0</v>
      </c>
      <c r="E956" s="104">
        <v>51.0</v>
      </c>
      <c r="F956" s="118" t="str">
        <f t="shared" si="100"/>
        <v>43.5</v>
      </c>
      <c r="G956" s="105">
        <v>58.0</v>
      </c>
      <c r="H956" s="105">
        <v>57.0</v>
      </c>
      <c r="I956" s="120" t="str">
        <f t="shared" si="101"/>
        <v>1</v>
      </c>
      <c r="J956" s="120" t="str">
        <f t="shared" si="102"/>
        <v>57.5</v>
      </c>
      <c r="K956" s="120" t="str">
        <f t="shared" si="103"/>
        <v>-14</v>
      </c>
      <c r="L956" s="104" t="s">
        <v>1217</v>
      </c>
      <c r="M956" s="120" t="str">
        <f t="shared" si="127"/>
        <v>12060000</v>
      </c>
      <c r="N956" s="135">
        <v>12.06</v>
      </c>
      <c r="O956" s="120" t="str">
        <f t="shared" si="109"/>
        <v>31720000</v>
      </c>
      <c r="P956" s="135">
        <v>31.72</v>
      </c>
      <c r="Q956" s="119">
        <v>77.26</v>
      </c>
      <c r="R956" s="28" t="str">
        <f t="shared" si="128"/>
        <v>77260000</v>
      </c>
      <c r="S956" s="136" t="str">
        <f t="shared" si="133"/>
        <v>108,980,000</v>
      </c>
      <c r="T956" s="105">
        <v>108.98</v>
      </c>
      <c r="U956" s="27" t="str">
        <f t="shared" si="5"/>
        <v>70.89%</v>
      </c>
      <c r="V956" s="105">
        <v>30.0</v>
      </c>
      <c r="W956" s="126" t="str">
        <f t="shared" si="113"/>
        <v>363.27%</v>
      </c>
      <c r="X956" s="30" t="str">
        <f t="shared" si="7"/>
        <v>40.20%</v>
      </c>
      <c r="Y956" s="112"/>
      <c r="Z956" s="31"/>
      <c r="AA956" s="32" t="s">
        <v>2254</v>
      </c>
      <c r="AB956" s="17">
        <v>1.0</v>
      </c>
      <c r="AC956" s="33"/>
    </row>
    <row r="957">
      <c r="A957" s="116" t="s">
        <v>2255</v>
      </c>
      <c r="B957" s="44">
        <v>2008.0</v>
      </c>
      <c r="C957" s="44" t="s">
        <v>41</v>
      </c>
      <c r="D957" s="104">
        <v>77.0</v>
      </c>
      <c r="E957" s="104">
        <v>60.0</v>
      </c>
      <c r="F957" s="118" t="str">
        <f t="shared" si="100"/>
        <v>68.5</v>
      </c>
      <c r="G957" s="105">
        <v>75.0</v>
      </c>
      <c r="H957" s="105">
        <v>75.0</v>
      </c>
      <c r="I957" s="120" t="str">
        <f t="shared" si="101"/>
        <v>0</v>
      </c>
      <c r="J957" s="120" t="str">
        <f t="shared" si="102"/>
        <v>75</v>
      </c>
      <c r="K957" s="120" t="str">
        <f t="shared" si="103"/>
        <v>-6.5</v>
      </c>
      <c r="L957" s="104" t="s">
        <v>117</v>
      </c>
      <c r="M957" s="120" t="str">
        <f t="shared" si="127"/>
        <v>19170000</v>
      </c>
      <c r="N957" s="135">
        <v>19.17</v>
      </c>
      <c r="O957" s="120" t="str">
        <f t="shared" si="109"/>
        <v>67290000</v>
      </c>
      <c r="P957" s="135">
        <v>67.29</v>
      </c>
      <c r="Q957" s="119">
        <v>25.09</v>
      </c>
      <c r="R957" s="28" t="str">
        <f t="shared" si="128"/>
        <v>25090000</v>
      </c>
      <c r="S957" s="136" t="str">
        <f t="shared" si="133"/>
        <v>92,380,000</v>
      </c>
      <c r="T957" s="105">
        <v>92.38</v>
      </c>
      <c r="U957" s="27" t="str">
        <f t="shared" si="5"/>
        <v>27.16%</v>
      </c>
      <c r="V957" s="105">
        <v>28.0</v>
      </c>
      <c r="W957" s="126" t="str">
        <f t="shared" si="113"/>
        <v>329.93%</v>
      </c>
      <c r="X957" s="30" t="str">
        <f t="shared" si="7"/>
        <v>68.46%</v>
      </c>
      <c r="Y957" s="112"/>
      <c r="Z957" s="31"/>
      <c r="AA957" s="32" t="s">
        <v>2256</v>
      </c>
      <c r="AB957" s="17">
        <v>1.0</v>
      </c>
      <c r="AC957" s="33"/>
    </row>
    <row r="958">
      <c r="A958" s="116" t="s">
        <v>2257</v>
      </c>
      <c r="B958" s="44">
        <v>2008.0</v>
      </c>
      <c r="C958" s="44" t="s">
        <v>37</v>
      </c>
      <c r="D958" s="104">
        <v>65.0</v>
      </c>
      <c r="E958" s="104">
        <v>63.0</v>
      </c>
      <c r="F958" s="118" t="str">
        <f t="shared" si="100"/>
        <v>64</v>
      </c>
      <c r="G958" s="105">
        <v>67.0</v>
      </c>
      <c r="H958" s="105">
        <v>67.0</v>
      </c>
      <c r="I958" s="120" t="str">
        <f t="shared" si="101"/>
        <v>0</v>
      </c>
      <c r="J958" s="120" t="str">
        <f t="shared" si="102"/>
        <v>67</v>
      </c>
      <c r="K958" s="120" t="str">
        <f t="shared" si="103"/>
        <v>-3</v>
      </c>
      <c r="L958" s="104" t="s">
        <v>493</v>
      </c>
      <c r="M958" s="120" t="str">
        <f t="shared" si="127"/>
        <v>10680000</v>
      </c>
      <c r="N958" s="135">
        <v>10.68</v>
      </c>
      <c r="O958" s="120" t="str">
        <f t="shared" si="109"/>
        <v>44090000</v>
      </c>
      <c r="P958" s="135">
        <v>44.09</v>
      </c>
      <c r="Q958" s="119">
        <v>0.26</v>
      </c>
      <c r="R958" s="28" t="str">
        <f t="shared" si="128"/>
        <v>260000</v>
      </c>
      <c r="S958" s="136" t="str">
        <f t="shared" si="133"/>
        <v>44,350,000</v>
      </c>
      <c r="T958" s="105">
        <v>44.35</v>
      </c>
      <c r="U958" s="27" t="str">
        <f t="shared" si="5"/>
        <v>0.59%</v>
      </c>
      <c r="V958" s="105">
        <v>27.0</v>
      </c>
      <c r="W958" s="126" t="str">
        <f t="shared" si="113"/>
        <v>164.26%</v>
      </c>
      <c r="X958" s="30" t="str">
        <f t="shared" si="7"/>
        <v>39.56%</v>
      </c>
      <c r="Y958" s="112"/>
      <c r="Z958" s="31"/>
      <c r="AA958" s="32" t="s">
        <v>2258</v>
      </c>
      <c r="AB958" s="17">
        <v>1.0</v>
      </c>
      <c r="AC958" s="33"/>
    </row>
    <row r="959">
      <c r="A959" s="116" t="s">
        <v>2259</v>
      </c>
      <c r="B959" s="44">
        <v>2008.0</v>
      </c>
      <c r="C959" s="44" t="s">
        <v>41</v>
      </c>
      <c r="D959" s="104">
        <v>68.0</v>
      </c>
      <c r="E959" s="104">
        <v>64.0</v>
      </c>
      <c r="F959" s="118" t="str">
        <f t="shared" si="100"/>
        <v>66</v>
      </c>
      <c r="G959" s="105">
        <v>74.0</v>
      </c>
      <c r="H959" s="105">
        <v>71.0</v>
      </c>
      <c r="I959" s="120" t="str">
        <f t="shared" si="101"/>
        <v>3</v>
      </c>
      <c r="J959" s="120" t="str">
        <f t="shared" si="102"/>
        <v>72.5</v>
      </c>
      <c r="K959" s="120" t="str">
        <f t="shared" si="103"/>
        <v>-6.5</v>
      </c>
      <c r="L959" s="104" t="s">
        <v>448</v>
      </c>
      <c r="M959" s="120" t="str">
        <f t="shared" si="127"/>
        <v>23200000</v>
      </c>
      <c r="N959" s="135">
        <v>23.2</v>
      </c>
      <c r="O959" s="120" t="str">
        <f t="shared" si="109"/>
        <v>87340000</v>
      </c>
      <c r="P959" s="135">
        <v>87.34</v>
      </c>
      <c r="Q959" s="119">
        <v>14.28</v>
      </c>
      <c r="R959" s="28" t="str">
        <f t="shared" si="128"/>
        <v>14280000</v>
      </c>
      <c r="S959" s="136" t="str">
        <f t="shared" si="133"/>
        <v>101,620,000</v>
      </c>
      <c r="T959" s="105">
        <v>101.62</v>
      </c>
      <c r="U959" s="27" t="str">
        <f t="shared" si="5"/>
        <v>14.05%</v>
      </c>
      <c r="V959" s="105">
        <v>26.0</v>
      </c>
      <c r="W959" s="126" t="str">
        <f t="shared" si="113"/>
        <v>390.85%</v>
      </c>
      <c r="X959" s="30" t="str">
        <f t="shared" si="7"/>
        <v>89.23%</v>
      </c>
      <c r="Y959" s="112"/>
      <c r="Z959" s="31"/>
      <c r="AA959" s="32" t="s">
        <v>2260</v>
      </c>
      <c r="AB959" s="17">
        <v>1.0</v>
      </c>
      <c r="AC959" s="33"/>
    </row>
    <row r="960">
      <c r="A960" s="116" t="s">
        <v>2261</v>
      </c>
      <c r="B960" s="44">
        <v>2008.0</v>
      </c>
      <c r="C960" s="44" t="s">
        <v>126</v>
      </c>
      <c r="D960" s="104">
        <v>60.0</v>
      </c>
      <c r="E960" s="104">
        <v>56.0</v>
      </c>
      <c r="F960" s="118" t="str">
        <f t="shared" si="100"/>
        <v>58</v>
      </c>
      <c r="G960" s="105">
        <v>42.0</v>
      </c>
      <c r="H960" s="105">
        <v>50.0</v>
      </c>
      <c r="I960" s="120" t="str">
        <f t="shared" si="101"/>
        <v>-8</v>
      </c>
      <c r="J960" s="120" t="str">
        <f t="shared" si="102"/>
        <v>46</v>
      </c>
      <c r="K960" s="120" t="str">
        <f t="shared" si="103"/>
        <v>12</v>
      </c>
      <c r="L960" s="104" t="s">
        <v>930</v>
      </c>
      <c r="M960" s="120" t="str">
        <f t="shared" si="127"/>
        <v>10500000</v>
      </c>
      <c r="N960" s="135">
        <v>10.5</v>
      </c>
      <c r="O960" s="120" t="str">
        <f t="shared" si="109"/>
        <v>25530000</v>
      </c>
      <c r="P960" s="135">
        <v>25.53</v>
      </c>
      <c r="Q960" s="119">
        <v>3.97</v>
      </c>
      <c r="R960" s="28" t="str">
        <f t="shared" si="128"/>
        <v>3970000</v>
      </c>
      <c r="S960" s="136" t="str">
        <f t="shared" si="133"/>
        <v>29,500,000</v>
      </c>
      <c r="T960" s="105">
        <v>29.5</v>
      </c>
      <c r="U960" s="27" t="str">
        <f t="shared" si="5"/>
        <v>13.46%</v>
      </c>
      <c r="V960" s="105">
        <v>25.1</v>
      </c>
      <c r="W960" s="126" t="str">
        <f t="shared" si="113"/>
        <v>117.53%</v>
      </c>
      <c r="X960" s="30" t="str">
        <f t="shared" si="7"/>
        <v>41.83%</v>
      </c>
      <c r="Y960" s="112"/>
      <c r="Z960" s="31"/>
      <c r="AA960" s="32" t="s">
        <v>2262</v>
      </c>
      <c r="AB960" s="17">
        <v>1.0</v>
      </c>
      <c r="AC960" s="33"/>
    </row>
    <row r="961">
      <c r="A961" s="116" t="s">
        <v>2263</v>
      </c>
      <c r="B961" s="44">
        <v>2008.0</v>
      </c>
      <c r="C961" s="44" t="s">
        <v>29</v>
      </c>
      <c r="D961" s="104">
        <v>78.0</v>
      </c>
      <c r="E961" s="104">
        <v>68.0</v>
      </c>
      <c r="F961" s="118" t="str">
        <f t="shared" si="100"/>
        <v>73</v>
      </c>
      <c r="G961" s="105">
        <v>75.0</v>
      </c>
      <c r="H961" s="105">
        <v>78.0</v>
      </c>
      <c r="I961" s="120" t="str">
        <f t="shared" si="101"/>
        <v>-3</v>
      </c>
      <c r="J961" s="120" t="str">
        <f t="shared" si="102"/>
        <v>76.5</v>
      </c>
      <c r="K961" s="120" t="str">
        <f t="shared" si="103"/>
        <v>-3.5</v>
      </c>
      <c r="L961" s="104" t="s">
        <v>2264</v>
      </c>
      <c r="M961" s="120" t="str">
        <f t="shared" si="127"/>
        <v>5300000</v>
      </c>
      <c r="N961" s="135">
        <v>5.3</v>
      </c>
      <c r="O961" s="120" t="str">
        <f t="shared" si="109"/>
        <v>33450000</v>
      </c>
      <c r="P961" s="135">
        <v>33.45</v>
      </c>
      <c r="Q961" s="119">
        <v>17.46</v>
      </c>
      <c r="R961" s="28" t="str">
        <f t="shared" si="128"/>
        <v>17460000</v>
      </c>
      <c r="S961" s="136" t="str">
        <f t="shared" si="133"/>
        <v>50,910,000</v>
      </c>
      <c r="T961" s="105">
        <v>50.91</v>
      </c>
      <c r="U961" s="27" t="str">
        <f t="shared" si="5"/>
        <v>34.30%</v>
      </c>
      <c r="V961" s="105">
        <v>25.0</v>
      </c>
      <c r="W961" s="126" t="str">
        <f t="shared" si="113"/>
        <v>203.64%</v>
      </c>
      <c r="X961" s="30" t="str">
        <f t="shared" si="7"/>
        <v>21.20%</v>
      </c>
      <c r="Y961" s="112"/>
      <c r="Z961" s="31"/>
      <c r="AA961" s="32" t="s">
        <v>2265</v>
      </c>
      <c r="AB961" s="17">
        <v>1.0</v>
      </c>
      <c r="AC961" s="33"/>
    </row>
    <row r="962">
      <c r="A962" s="116" t="s">
        <v>2266</v>
      </c>
      <c r="B962" s="44">
        <v>2008.0</v>
      </c>
      <c r="C962" s="44" t="s">
        <v>29</v>
      </c>
      <c r="D962" s="104">
        <v>46.0</v>
      </c>
      <c r="E962" s="104">
        <v>44.0</v>
      </c>
      <c r="F962" s="118" t="str">
        <f t="shared" si="100"/>
        <v>45</v>
      </c>
      <c r="G962" s="105">
        <v>32.0</v>
      </c>
      <c r="H962" s="105">
        <v>54.0</v>
      </c>
      <c r="I962" s="120" t="str">
        <f t="shared" si="101"/>
        <v>-22</v>
      </c>
      <c r="J962" s="120" t="str">
        <f t="shared" si="102"/>
        <v>43</v>
      </c>
      <c r="K962" s="120" t="str">
        <f t="shared" si="103"/>
        <v>2</v>
      </c>
      <c r="L962" s="104" t="s">
        <v>1118</v>
      </c>
      <c r="M962" s="120" t="str">
        <f t="shared" si="127"/>
        <v>8000000</v>
      </c>
      <c r="N962" s="135">
        <v>8.0</v>
      </c>
      <c r="O962" s="120" t="str">
        <f t="shared" si="109"/>
        <v>17430000</v>
      </c>
      <c r="P962" s="135">
        <v>17.43</v>
      </c>
      <c r="Q962" s="119">
        <v>5.3</v>
      </c>
      <c r="R962" s="28" t="str">
        <f t="shared" si="128"/>
        <v>5300000</v>
      </c>
      <c r="S962" s="136" t="str">
        <f t="shared" si="133"/>
        <v>22,730,000</v>
      </c>
      <c r="T962" s="105">
        <v>22.73</v>
      </c>
      <c r="U962" s="27" t="str">
        <f t="shared" si="5"/>
        <v>23.32%</v>
      </c>
      <c r="V962" s="105">
        <v>25.0</v>
      </c>
      <c r="W962" s="126" t="str">
        <f t="shared" si="113"/>
        <v>90.92%</v>
      </c>
      <c r="X962" s="30" t="str">
        <f t="shared" si="7"/>
        <v>32.00%</v>
      </c>
      <c r="Y962" s="112"/>
      <c r="Z962" s="31"/>
      <c r="AA962" s="32" t="s">
        <v>2267</v>
      </c>
      <c r="AB962" s="17">
        <v>1.0</v>
      </c>
      <c r="AC962" s="33"/>
    </row>
    <row r="963">
      <c r="A963" s="116" t="s">
        <v>2268</v>
      </c>
      <c r="B963" s="44">
        <v>2008.0</v>
      </c>
      <c r="C963" s="44" t="s">
        <v>41</v>
      </c>
      <c r="D963" s="104">
        <v>77.0</v>
      </c>
      <c r="E963" s="104">
        <v>64.0</v>
      </c>
      <c r="F963" s="118" t="str">
        <f t="shared" si="100"/>
        <v>70.5</v>
      </c>
      <c r="G963" s="105">
        <v>67.0</v>
      </c>
      <c r="H963" s="105">
        <v>61.0</v>
      </c>
      <c r="I963" s="120" t="str">
        <f t="shared" si="101"/>
        <v>6</v>
      </c>
      <c r="J963" s="120" t="str">
        <f t="shared" si="102"/>
        <v>64</v>
      </c>
      <c r="K963" s="120" t="str">
        <f t="shared" si="103"/>
        <v>6.5</v>
      </c>
      <c r="L963" s="44" t="s">
        <v>488</v>
      </c>
      <c r="M963" s="120" t="str">
        <f t="shared" si="127"/>
        <v>40100000</v>
      </c>
      <c r="N963" s="135">
        <v>40.1</v>
      </c>
      <c r="O963" s="120" t="str">
        <f t="shared" si="109"/>
        <v>80050000</v>
      </c>
      <c r="P963" s="135">
        <v>80.05</v>
      </c>
      <c r="Q963" s="119">
        <v>90.72</v>
      </c>
      <c r="R963" s="28" t="str">
        <f t="shared" si="128"/>
        <v>90720000</v>
      </c>
      <c r="S963" s="136" t="str">
        <f t="shared" si="133"/>
        <v>170,770,000</v>
      </c>
      <c r="T963" s="105">
        <v>170.77</v>
      </c>
      <c r="U963" s="27" t="str">
        <f t="shared" si="5"/>
        <v>53.12%</v>
      </c>
      <c r="V963" s="105">
        <v>25.0</v>
      </c>
      <c r="W963" s="126" t="str">
        <f t="shared" si="113"/>
        <v>683.08%</v>
      </c>
      <c r="X963" s="30" t="str">
        <f t="shared" si="7"/>
        <v>160.40%</v>
      </c>
      <c r="Y963" s="112"/>
      <c r="Z963" s="31"/>
      <c r="AA963" s="32" t="s">
        <v>2269</v>
      </c>
      <c r="AB963" s="17">
        <v>1.0</v>
      </c>
      <c r="AC963" s="33"/>
    </row>
    <row r="964">
      <c r="A964" s="116" t="s">
        <v>2270</v>
      </c>
      <c r="B964" s="44">
        <v>2008.0</v>
      </c>
      <c r="C964" s="44" t="s">
        <v>41</v>
      </c>
      <c r="D964" s="104">
        <v>65.0</v>
      </c>
      <c r="E964" s="104">
        <v>61.0</v>
      </c>
      <c r="F964" s="118" t="str">
        <f t="shared" si="100"/>
        <v>63</v>
      </c>
      <c r="G964" s="105">
        <v>27.0</v>
      </c>
      <c r="H964" s="105">
        <v>66.0</v>
      </c>
      <c r="I964" s="120" t="str">
        <f t="shared" si="101"/>
        <v>-39</v>
      </c>
      <c r="J964" s="120" t="str">
        <f t="shared" si="102"/>
        <v>46.5</v>
      </c>
      <c r="K964" s="120" t="str">
        <f t="shared" si="103"/>
        <v>16.5</v>
      </c>
      <c r="L964" s="104" t="s">
        <v>1259</v>
      </c>
      <c r="M964" s="120" t="str">
        <f t="shared" si="127"/>
        <v>4560000</v>
      </c>
      <c r="N964" s="135">
        <v>4.56</v>
      </c>
      <c r="O964" s="120" t="str">
        <f t="shared" si="109"/>
        <v>10920000</v>
      </c>
      <c r="P964" s="135">
        <v>10.92</v>
      </c>
      <c r="Q964" s="119">
        <v>0.29</v>
      </c>
      <c r="R964" s="28" t="str">
        <f t="shared" si="128"/>
        <v>290000</v>
      </c>
      <c r="S964" s="136" t="str">
        <f t="shared" si="133"/>
        <v>11,210,000</v>
      </c>
      <c r="T964" s="105">
        <v>11.21</v>
      </c>
      <c r="U964" s="27" t="str">
        <f t="shared" si="5"/>
        <v>2.59%</v>
      </c>
      <c r="V964" s="105">
        <v>25.0</v>
      </c>
      <c r="W964" s="126" t="str">
        <f t="shared" si="113"/>
        <v>44.84%</v>
      </c>
      <c r="X964" s="30" t="str">
        <f t="shared" si="7"/>
        <v>18.24%</v>
      </c>
      <c r="Y964" s="112"/>
      <c r="Z964" s="31"/>
      <c r="AA964" s="32" t="s">
        <v>2271</v>
      </c>
      <c r="AB964" s="17">
        <v>1.0</v>
      </c>
      <c r="AC964" s="33"/>
    </row>
    <row r="965">
      <c r="A965" s="116" t="s">
        <v>2272</v>
      </c>
      <c r="B965" s="44">
        <v>2008.0</v>
      </c>
      <c r="C965" s="44" t="s">
        <v>41</v>
      </c>
      <c r="D965" s="104">
        <v>39.0</v>
      </c>
      <c r="E965" s="104">
        <v>55.0</v>
      </c>
      <c r="F965" s="118" t="str">
        <f t="shared" si="100"/>
        <v>47</v>
      </c>
      <c r="G965" s="105">
        <v>54.0</v>
      </c>
      <c r="H965" s="105">
        <v>61.0</v>
      </c>
      <c r="I965" s="120" t="str">
        <f t="shared" si="101"/>
        <v>-7</v>
      </c>
      <c r="J965" s="120" t="str">
        <f t="shared" si="102"/>
        <v>57.5</v>
      </c>
      <c r="K965" s="120" t="str">
        <f t="shared" si="103"/>
        <v>-10.5</v>
      </c>
      <c r="L965" s="104" t="s">
        <v>493</v>
      </c>
      <c r="M965" s="120" t="str">
        <f t="shared" si="127"/>
        <v>14530000</v>
      </c>
      <c r="N965" s="135">
        <v>14.53</v>
      </c>
      <c r="O965" s="120" t="str">
        <f t="shared" si="109"/>
        <v>48240000</v>
      </c>
      <c r="P965" s="135">
        <v>48.24</v>
      </c>
      <c r="Q965" s="119">
        <v>22.21</v>
      </c>
      <c r="R965" s="28" t="str">
        <f t="shared" si="128"/>
        <v>22210000</v>
      </c>
      <c r="S965" s="136" t="str">
        <f t="shared" si="133"/>
        <v>70,450,000</v>
      </c>
      <c r="T965" s="105">
        <v>70.45</v>
      </c>
      <c r="U965" s="27" t="str">
        <f t="shared" si="5"/>
        <v>31.53%</v>
      </c>
      <c r="V965" s="105">
        <v>25.0</v>
      </c>
      <c r="W965" s="126" t="str">
        <f t="shared" si="113"/>
        <v>281.80%</v>
      </c>
      <c r="X965" s="30" t="str">
        <f t="shared" si="7"/>
        <v>58.12%</v>
      </c>
      <c r="Y965" s="112"/>
      <c r="Z965" s="31"/>
      <c r="AA965" s="32" t="s">
        <v>2273</v>
      </c>
      <c r="AB965" s="17">
        <v>1.0</v>
      </c>
      <c r="AC965" s="33"/>
    </row>
    <row r="966">
      <c r="A966" s="116" t="s">
        <v>2274</v>
      </c>
      <c r="B966" s="44">
        <v>2008.0</v>
      </c>
      <c r="C966" s="44" t="s">
        <v>41</v>
      </c>
      <c r="D966" s="104">
        <v>64.0</v>
      </c>
      <c r="E966" s="104">
        <v>56.0</v>
      </c>
      <c r="F966" s="118" t="str">
        <f t="shared" si="100"/>
        <v>60</v>
      </c>
      <c r="G966" s="105">
        <v>70.0</v>
      </c>
      <c r="H966" s="105">
        <v>68.0</v>
      </c>
      <c r="I966" s="120" t="str">
        <f t="shared" si="101"/>
        <v>2</v>
      </c>
      <c r="J966" s="120" t="str">
        <f t="shared" si="102"/>
        <v>69</v>
      </c>
      <c r="K966" s="120" t="str">
        <f t="shared" si="103"/>
        <v>-9</v>
      </c>
      <c r="L966" s="104" t="s">
        <v>493</v>
      </c>
      <c r="M966" s="120" t="str">
        <f t="shared" si="127"/>
        <v>10070000</v>
      </c>
      <c r="N966" s="135">
        <v>10.07</v>
      </c>
      <c r="O966" s="120" t="str">
        <f t="shared" si="109"/>
        <v>31460000</v>
      </c>
      <c r="P966" s="135">
        <v>31.46</v>
      </c>
      <c r="Q966" s="119">
        <v>10.65</v>
      </c>
      <c r="R966" s="28" t="str">
        <f t="shared" si="128"/>
        <v>10650000</v>
      </c>
      <c r="S966" s="136" t="str">
        <f t="shared" si="133"/>
        <v>42,110,000</v>
      </c>
      <c r="T966" s="105">
        <v>42.11</v>
      </c>
      <c r="U966" s="27" t="str">
        <f t="shared" si="5"/>
        <v>25.29%</v>
      </c>
      <c r="V966" s="105">
        <v>24.0</v>
      </c>
      <c r="W966" s="126" t="str">
        <f t="shared" si="113"/>
        <v>175.46%</v>
      </c>
      <c r="X966" s="30" t="str">
        <f t="shared" si="7"/>
        <v>41.96%</v>
      </c>
      <c r="Y966" s="112"/>
      <c r="Z966" s="31"/>
      <c r="AA966" s="32" t="s">
        <v>2275</v>
      </c>
      <c r="AB966" s="17">
        <v>1.0</v>
      </c>
      <c r="AC966" s="33"/>
    </row>
    <row r="967">
      <c r="A967" s="116" t="s">
        <v>2276</v>
      </c>
      <c r="B967" s="44">
        <v>2008.0</v>
      </c>
      <c r="C967" s="44" t="s">
        <v>41</v>
      </c>
      <c r="D967" s="104">
        <v>55.0</v>
      </c>
      <c r="E967" s="104">
        <v>60.0</v>
      </c>
      <c r="F967" s="118" t="str">
        <f t="shared" si="100"/>
        <v>57.5</v>
      </c>
      <c r="G967" s="105">
        <v>66.0</v>
      </c>
      <c r="H967" s="105">
        <v>81.0</v>
      </c>
      <c r="I967" s="120" t="str">
        <f t="shared" si="101"/>
        <v>-15</v>
      </c>
      <c r="J967" s="120" t="str">
        <f t="shared" si="102"/>
        <v>73.5</v>
      </c>
      <c r="K967" s="120" t="str">
        <f t="shared" si="103"/>
        <v>-16</v>
      </c>
      <c r="L967" s="104" t="s">
        <v>1667</v>
      </c>
      <c r="M967" s="120" t="str">
        <f t="shared" si="127"/>
        <v>7900000</v>
      </c>
      <c r="N967" s="135">
        <v>7.9</v>
      </c>
      <c r="O967" s="120" t="str">
        <f t="shared" si="109"/>
        <v>23530000</v>
      </c>
      <c r="P967" s="135">
        <v>23.53</v>
      </c>
      <c r="Q967" s="119">
        <v>4.13</v>
      </c>
      <c r="R967" s="28" t="str">
        <f t="shared" si="128"/>
        <v>4130000</v>
      </c>
      <c r="S967" s="136" t="str">
        <f t="shared" si="133"/>
        <v>27,660,000</v>
      </c>
      <c r="T967" s="105">
        <v>27.66</v>
      </c>
      <c r="U967" s="27" t="str">
        <f t="shared" si="5"/>
        <v>14.93%</v>
      </c>
      <c r="V967" s="105">
        <v>22.0</v>
      </c>
      <c r="W967" s="126" t="str">
        <f t="shared" si="113"/>
        <v>125.73%</v>
      </c>
      <c r="X967" s="30" t="str">
        <f t="shared" si="7"/>
        <v>35.91%</v>
      </c>
      <c r="Y967" s="112"/>
      <c r="Z967" s="31"/>
      <c r="AA967" s="32" t="s">
        <v>2277</v>
      </c>
      <c r="AB967" s="17">
        <v>1.0</v>
      </c>
      <c r="AC967" s="33"/>
    </row>
    <row r="968">
      <c r="A968" s="116" t="s">
        <v>2278</v>
      </c>
      <c r="B968" s="44">
        <v>2008.0</v>
      </c>
      <c r="C968" s="44" t="s">
        <v>86</v>
      </c>
      <c r="D968" s="104">
        <v>22.0</v>
      </c>
      <c r="E968" s="104">
        <v>41.0</v>
      </c>
      <c r="F968" s="118" t="str">
        <f t="shared" si="100"/>
        <v>31.5</v>
      </c>
      <c r="G968" s="105">
        <v>51.0</v>
      </c>
      <c r="H968" s="105">
        <v>63.0</v>
      </c>
      <c r="I968" s="120" t="str">
        <f t="shared" si="101"/>
        <v>-12</v>
      </c>
      <c r="J968" s="120" t="str">
        <f t="shared" si="102"/>
        <v>57</v>
      </c>
      <c r="K968" s="120" t="str">
        <f t="shared" si="103"/>
        <v>-25.5</v>
      </c>
      <c r="L968" s="104" t="s">
        <v>1126</v>
      </c>
      <c r="M968" s="120" t="str">
        <f t="shared" si="127"/>
        <v>7740000</v>
      </c>
      <c r="N968" s="135">
        <v>7.74</v>
      </c>
      <c r="O968" s="120" t="str">
        <f t="shared" si="109"/>
        <v>20670000</v>
      </c>
      <c r="P968" s="135">
        <v>20.67</v>
      </c>
      <c r="Q968" s="119">
        <v>5.74</v>
      </c>
      <c r="R968" s="28" t="str">
        <f t="shared" si="128"/>
        <v>5740000</v>
      </c>
      <c r="S968" s="136" t="str">
        <f t="shared" si="133"/>
        <v>26,410,000</v>
      </c>
      <c r="T968" s="105">
        <v>26.41</v>
      </c>
      <c r="U968" s="27" t="str">
        <f t="shared" si="5"/>
        <v>21.73%</v>
      </c>
      <c r="V968" s="105">
        <v>22.0</v>
      </c>
      <c r="W968" s="126" t="str">
        <f t="shared" si="113"/>
        <v>120.05%</v>
      </c>
      <c r="X968" s="30" t="str">
        <f t="shared" si="7"/>
        <v>35.18%</v>
      </c>
      <c r="Y968" s="112"/>
      <c r="Z968" s="31"/>
      <c r="AA968" s="32" t="s">
        <v>2279</v>
      </c>
      <c r="AB968" s="17">
        <v>1.0</v>
      </c>
      <c r="AC968" s="33"/>
    </row>
    <row r="969">
      <c r="A969" s="116" t="s">
        <v>2280</v>
      </c>
      <c r="B969" s="44">
        <v>2008.0</v>
      </c>
      <c r="C969" s="44" t="s">
        <v>41</v>
      </c>
      <c r="D969" s="104">
        <v>23.0</v>
      </c>
      <c r="E969" s="104">
        <v>39.0</v>
      </c>
      <c r="F969" s="118" t="str">
        <f t="shared" si="100"/>
        <v>31</v>
      </c>
      <c r="G969" s="105">
        <v>37.0</v>
      </c>
      <c r="H969" s="105">
        <v>76.0</v>
      </c>
      <c r="I969" s="120" t="str">
        <f t="shared" si="101"/>
        <v>-39</v>
      </c>
      <c r="J969" s="120" t="str">
        <f t="shared" si="102"/>
        <v>56.5</v>
      </c>
      <c r="K969" s="120" t="str">
        <f t="shared" si="103"/>
        <v>-25.5</v>
      </c>
      <c r="L969" s="104" t="s">
        <v>2281</v>
      </c>
      <c r="M969" s="120" t="str">
        <f t="shared" si="127"/>
        <v>8600000</v>
      </c>
      <c r="N969" s="135">
        <v>8.6</v>
      </c>
      <c r="O969" s="120" t="str">
        <f t="shared" si="109"/>
        <v>24850000</v>
      </c>
      <c r="P969" s="135">
        <v>24.85</v>
      </c>
      <c r="Q969" s="119">
        <v>16.78</v>
      </c>
      <c r="R969" s="28" t="str">
        <f t="shared" si="128"/>
        <v>16780000</v>
      </c>
      <c r="S969" s="136" t="str">
        <f t="shared" si="133"/>
        <v>41,630,000</v>
      </c>
      <c r="T969" s="105">
        <v>41.63</v>
      </c>
      <c r="U969" s="27" t="str">
        <f t="shared" si="5"/>
        <v>40.31%</v>
      </c>
      <c r="V969" s="105">
        <v>21.0</v>
      </c>
      <c r="W969" s="126" t="str">
        <f t="shared" si="113"/>
        <v>198.24%</v>
      </c>
      <c r="X969" s="30" t="str">
        <f t="shared" si="7"/>
        <v>40.95%</v>
      </c>
      <c r="Y969" s="112"/>
      <c r="Z969" s="31"/>
      <c r="AA969" s="32" t="s">
        <v>2282</v>
      </c>
      <c r="AB969" s="17">
        <v>1.0</v>
      </c>
      <c r="AC969" s="33"/>
    </row>
    <row r="970">
      <c r="A970" s="116" t="s">
        <v>2283</v>
      </c>
      <c r="B970" s="44">
        <v>2008.0</v>
      </c>
      <c r="C970" s="44" t="s">
        <v>29</v>
      </c>
      <c r="D970" s="104">
        <v>77.0</v>
      </c>
      <c r="E970" s="104">
        <v>64.0</v>
      </c>
      <c r="F970" s="118" t="str">
        <f t="shared" si="100"/>
        <v>70.5</v>
      </c>
      <c r="G970" s="105">
        <v>55.0</v>
      </c>
      <c r="H970" s="105">
        <v>55.0</v>
      </c>
      <c r="I970" s="120" t="str">
        <f t="shared" si="101"/>
        <v>0</v>
      </c>
      <c r="J970" s="120" t="str">
        <f t="shared" si="102"/>
        <v>55</v>
      </c>
      <c r="K970" s="120" t="str">
        <f t="shared" si="103"/>
        <v>15.5</v>
      </c>
      <c r="L970" s="104" t="s">
        <v>2284</v>
      </c>
      <c r="M970" s="120" t="str">
        <f t="shared" si="127"/>
        <v>5000000</v>
      </c>
      <c r="N970" s="135">
        <v>5.0</v>
      </c>
      <c r="O970" s="120" t="str">
        <f t="shared" si="109"/>
        <v>20210000</v>
      </c>
      <c r="P970" s="135">
        <v>20.21</v>
      </c>
      <c r="Q970" s="119">
        <v>7.45</v>
      </c>
      <c r="R970" s="28" t="str">
        <f t="shared" si="128"/>
        <v>7450000</v>
      </c>
      <c r="S970" s="136" t="str">
        <f t="shared" si="133"/>
        <v>27,660,000</v>
      </c>
      <c r="T970" s="105">
        <v>27.66</v>
      </c>
      <c r="U970" s="27" t="str">
        <f t="shared" si="5"/>
        <v>26.93%</v>
      </c>
      <c r="V970" s="105">
        <v>20.0</v>
      </c>
      <c r="W970" s="126" t="str">
        <f t="shared" si="113"/>
        <v>138.30%</v>
      </c>
      <c r="X970" s="30" t="str">
        <f t="shared" si="7"/>
        <v>25.00%</v>
      </c>
      <c r="Y970" s="112"/>
      <c r="Z970" s="31"/>
      <c r="AA970" s="32" t="s">
        <v>2285</v>
      </c>
      <c r="AB970" s="17">
        <v>1.0</v>
      </c>
      <c r="AC970" s="33"/>
    </row>
    <row r="971">
      <c r="A971" s="116" t="s">
        <v>2286</v>
      </c>
      <c r="B971" s="44">
        <v>2008.0</v>
      </c>
      <c r="C971" s="44" t="s">
        <v>29</v>
      </c>
      <c r="D971" s="104">
        <v>31.0</v>
      </c>
      <c r="E971" s="104">
        <v>45.0</v>
      </c>
      <c r="F971" s="118" t="str">
        <f t="shared" si="100"/>
        <v>38</v>
      </c>
      <c r="G971" s="105">
        <v>36.0</v>
      </c>
      <c r="H971" s="105">
        <v>61.0</v>
      </c>
      <c r="I971" s="120" t="str">
        <f t="shared" si="101"/>
        <v>-25</v>
      </c>
      <c r="J971" s="120" t="str">
        <f t="shared" si="102"/>
        <v>48.5</v>
      </c>
      <c r="K971" s="120" t="str">
        <f t="shared" si="103"/>
        <v>-10.5</v>
      </c>
      <c r="L971" s="104" t="s">
        <v>493</v>
      </c>
      <c r="M971" s="120" t="str">
        <f t="shared" si="127"/>
        <v>20080000</v>
      </c>
      <c r="N971" s="135">
        <v>20.08</v>
      </c>
      <c r="O971" s="120" t="str">
        <f t="shared" si="109"/>
        <v>41980000</v>
      </c>
      <c r="P971" s="135">
        <v>41.98</v>
      </c>
      <c r="Q971" s="131">
        <v>0.0</v>
      </c>
      <c r="R971" s="28" t="str">
        <f t="shared" si="128"/>
        <v>0</v>
      </c>
      <c r="S971" s="155">
        <v>4.1975388E7</v>
      </c>
      <c r="T971" s="105">
        <v>41.98</v>
      </c>
      <c r="U971" s="27" t="str">
        <f t="shared" si="5"/>
        <v>0.00%</v>
      </c>
      <c r="V971" s="105">
        <v>20.0</v>
      </c>
      <c r="W971" s="126" t="str">
        <f t="shared" si="113"/>
        <v>209.90%</v>
      </c>
      <c r="X971" s="30" t="str">
        <f t="shared" si="7"/>
        <v>100.40%</v>
      </c>
      <c r="Y971" s="112"/>
      <c r="Z971" s="31"/>
      <c r="AA971" s="32" t="s">
        <v>2287</v>
      </c>
      <c r="AB971" s="17">
        <v>1.0</v>
      </c>
      <c r="AC971" s="33"/>
    </row>
    <row r="972">
      <c r="A972" s="116" t="s">
        <v>2288</v>
      </c>
      <c r="B972" s="44">
        <v>2008.0</v>
      </c>
      <c r="C972" s="44" t="s">
        <v>126</v>
      </c>
      <c r="D972" s="104">
        <v>78.0</v>
      </c>
      <c r="E972" s="104">
        <v>69.0</v>
      </c>
      <c r="F972" s="118" t="str">
        <f t="shared" si="100"/>
        <v>73.5</v>
      </c>
      <c r="G972" s="105">
        <v>74.0</v>
      </c>
      <c r="H972" s="105">
        <v>76.0</v>
      </c>
      <c r="I972" s="120" t="str">
        <f t="shared" si="101"/>
        <v>-2</v>
      </c>
      <c r="J972" s="120" t="str">
        <f t="shared" si="102"/>
        <v>75</v>
      </c>
      <c r="K972" s="120" t="str">
        <f t="shared" si="103"/>
        <v>-1.5</v>
      </c>
      <c r="L972" s="44" t="s">
        <v>1049</v>
      </c>
      <c r="M972" s="120" t="str">
        <f t="shared" si="127"/>
        <v>5940000</v>
      </c>
      <c r="N972" s="135">
        <v>5.94</v>
      </c>
      <c r="O972" s="120" t="str">
        <f t="shared" si="109"/>
        <v>30060000</v>
      </c>
      <c r="P972" s="135">
        <v>30.06</v>
      </c>
      <c r="Q972" s="119">
        <v>34.76</v>
      </c>
      <c r="R972" s="28" t="str">
        <f t="shared" si="128"/>
        <v>34760000</v>
      </c>
      <c r="S972" s="136" t="str">
        <f t="shared" ref="S972:S1003" si="134">T972*1000000</f>
        <v>64,820,000</v>
      </c>
      <c r="T972" s="105">
        <v>64.82</v>
      </c>
      <c r="U972" s="27" t="str">
        <f t="shared" si="5"/>
        <v>53.63%</v>
      </c>
      <c r="V972" s="105">
        <v>20.0</v>
      </c>
      <c r="W972" s="126" t="str">
        <f t="shared" si="113"/>
        <v>324.10%</v>
      </c>
      <c r="X972" s="30" t="str">
        <f t="shared" si="7"/>
        <v>29.70%</v>
      </c>
      <c r="Y972" s="112"/>
      <c r="Z972" s="31"/>
      <c r="AA972" s="32" t="s">
        <v>2289</v>
      </c>
      <c r="AB972" s="17">
        <v>1.0</v>
      </c>
      <c r="AC972" s="33"/>
    </row>
    <row r="973">
      <c r="A973" s="116" t="s">
        <v>2290</v>
      </c>
      <c r="B973" s="44">
        <v>2008.0</v>
      </c>
      <c r="C973" s="44" t="s">
        <v>41</v>
      </c>
      <c r="D973" s="104">
        <v>65.0</v>
      </c>
      <c r="E973" s="104">
        <v>52.0</v>
      </c>
      <c r="F973" s="118" t="str">
        <f t="shared" si="100"/>
        <v>58.5</v>
      </c>
      <c r="G973" s="105">
        <v>57.0</v>
      </c>
      <c r="H973" s="105">
        <v>62.0</v>
      </c>
      <c r="I973" s="120" t="str">
        <f t="shared" si="101"/>
        <v>-5</v>
      </c>
      <c r="J973" s="120" t="str">
        <f t="shared" si="102"/>
        <v>59.5</v>
      </c>
      <c r="K973" s="120" t="str">
        <f t="shared" si="103"/>
        <v>-1</v>
      </c>
      <c r="L973" s="104" t="s">
        <v>117</v>
      </c>
      <c r="M973" s="120" t="str">
        <f t="shared" si="127"/>
        <v>4050000</v>
      </c>
      <c r="N973" s="135">
        <v>4.05</v>
      </c>
      <c r="O973" s="120" t="str">
        <f t="shared" si="109"/>
        <v>11180000</v>
      </c>
      <c r="P973" s="135">
        <v>11.18</v>
      </c>
      <c r="Q973" s="119">
        <v>19.4</v>
      </c>
      <c r="R973" s="28" t="str">
        <f t="shared" si="128"/>
        <v>19400000</v>
      </c>
      <c r="S973" s="136" t="str">
        <f t="shared" si="134"/>
        <v>30,580,000</v>
      </c>
      <c r="T973" s="105">
        <v>30.58</v>
      </c>
      <c r="U973" s="27" t="str">
        <f t="shared" si="5"/>
        <v>63.44%</v>
      </c>
      <c r="V973" s="105">
        <v>20.0</v>
      </c>
      <c r="W973" s="126" t="str">
        <f t="shared" si="113"/>
        <v>152.90%</v>
      </c>
      <c r="X973" s="30" t="str">
        <f t="shared" si="7"/>
        <v>20.25%</v>
      </c>
      <c r="Y973" s="112"/>
      <c r="Z973" s="31"/>
      <c r="AA973" s="32" t="s">
        <v>2291</v>
      </c>
      <c r="AB973" s="17">
        <v>1.0</v>
      </c>
      <c r="AC973" s="33"/>
    </row>
    <row r="974">
      <c r="A974" s="116" t="s">
        <v>2292</v>
      </c>
      <c r="B974" s="44">
        <v>2008.0</v>
      </c>
      <c r="C974" s="44" t="s">
        <v>41</v>
      </c>
      <c r="D974" s="104">
        <v>41.0</v>
      </c>
      <c r="E974" s="104">
        <v>41.0</v>
      </c>
      <c r="F974" s="118" t="str">
        <f t="shared" si="100"/>
        <v>41</v>
      </c>
      <c r="G974" s="105">
        <v>56.0</v>
      </c>
      <c r="H974" s="105">
        <v>41.0</v>
      </c>
      <c r="I974" s="120" t="str">
        <f t="shared" si="101"/>
        <v>15</v>
      </c>
      <c r="J974" s="120" t="str">
        <f t="shared" si="102"/>
        <v>48.5</v>
      </c>
      <c r="K974" s="120" t="str">
        <f t="shared" si="103"/>
        <v>-7.5</v>
      </c>
      <c r="L974" s="104" t="s">
        <v>987</v>
      </c>
      <c r="M974" s="120" t="str">
        <f t="shared" si="127"/>
        <v>29300000</v>
      </c>
      <c r="N974" s="135">
        <v>29.3</v>
      </c>
      <c r="O974" s="120" t="str">
        <f t="shared" si="109"/>
        <v>94510000</v>
      </c>
      <c r="P974" s="135">
        <v>94.51</v>
      </c>
      <c r="Q974" s="119">
        <v>54.77</v>
      </c>
      <c r="R974" s="28" t="str">
        <f t="shared" si="128"/>
        <v>54770000</v>
      </c>
      <c r="S974" s="136" t="str">
        <f t="shared" si="134"/>
        <v>149,280,000</v>
      </c>
      <c r="T974" s="105">
        <v>149.28</v>
      </c>
      <c r="U974" s="27" t="str">
        <f t="shared" si="5"/>
        <v>36.69%</v>
      </c>
      <c r="V974" s="105">
        <v>20.0</v>
      </c>
      <c r="W974" s="126" t="str">
        <f t="shared" si="113"/>
        <v>746.40%</v>
      </c>
      <c r="X974" s="30" t="str">
        <f t="shared" si="7"/>
        <v>146.50%</v>
      </c>
      <c r="Y974" s="112"/>
      <c r="Z974" s="31"/>
      <c r="AA974" s="32" t="s">
        <v>2293</v>
      </c>
      <c r="AB974" s="17">
        <v>1.0</v>
      </c>
      <c r="AC974" s="33"/>
    </row>
    <row r="975">
      <c r="A975" s="116" t="s">
        <v>2294</v>
      </c>
      <c r="B975" s="44">
        <v>2008.0</v>
      </c>
      <c r="C975" s="44" t="s">
        <v>41</v>
      </c>
      <c r="D975" s="104">
        <v>2.0</v>
      </c>
      <c r="E975" s="104">
        <v>15.0</v>
      </c>
      <c r="F975" s="118" t="str">
        <f t="shared" si="100"/>
        <v>8.5</v>
      </c>
      <c r="G975" s="105">
        <v>28.0</v>
      </c>
      <c r="H975" s="105">
        <v>15.0</v>
      </c>
      <c r="I975" s="120" t="str">
        <f t="shared" si="101"/>
        <v>13</v>
      </c>
      <c r="J975" s="120" t="str">
        <f t="shared" si="102"/>
        <v>21.5</v>
      </c>
      <c r="K975" s="120" t="str">
        <f t="shared" si="103"/>
        <v>-13</v>
      </c>
      <c r="L975" s="104" t="s">
        <v>117</v>
      </c>
      <c r="M975" s="120" t="str">
        <f t="shared" si="127"/>
        <v>5800000</v>
      </c>
      <c r="N975" s="135">
        <v>5.8</v>
      </c>
      <c r="O975" s="120" t="str">
        <f t="shared" si="109"/>
        <v>14190000</v>
      </c>
      <c r="P975" s="135">
        <v>14.19</v>
      </c>
      <c r="Q975" s="119">
        <v>20.63</v>
      </c>
      <c r="R975" s="28" t="str">
        <f t="shared" si="128"/>
        <v>20630000</v>
      </c>
      <c r="S975" s="136" t="str">
        <f t="shared" si="134"/>
        <v>34,820,000</v>
      </c>
      <c r="T975" s="105">
        <v>34.82</v>
      </c>
      <c r="U975" s="27" t="str">
        <f t="shared" si="5"/>
        <v>59.25%</v>
      </c>
      <c r="V975" s="105">
        <v>20.0</v>
      </c>
      <c r="W975" s="126" t="str">
        <f t="shared" si="113"/>
        <v>174.10%</v>
      </c>
      <c r="X975" s="30" t="str">
        <f t="shared" si="7"/>
        <v>29.00%</v>
      </c>
      <c r="Y975" s="112"/>
      <c r="Z975" s="31"/>
      <c r="AA975" s="32" t="s">
        <v>2295</v>
      </c>
      <c r="AB975" s="17">
        <v>1.0</v>
      </c>
      <c r="AC975" s="33"/>
    </row>
    <row r="976">
      <c r="A976" s="116" t="s">
        <v>2296</v>
      </c>
      <c r="B976" s="44">
        <v>2008.0</v>
      </c>
      <c r="C976" s="44" t="s">
        <v>41</v>
      </c>
      <c r="D976" s="104">
        <v>85.0</v>
      </c>
      <c r="E976" s="104">
        <v>72.0</v>
      </c>
      <c r="F976" s="118" t="str">
        <f t="shared" si="100"/>
        <v>78.5</v>
      </c>
      <c r="G976" s="105">
        <v>60.0</v>
      </c>
      <c r="H976" s="105">
        <v>73.0</v>
      </c>
      <c r="I976" s="120" t="str">
        <f t="shared" si="101"/>
        <v>-13</v>
      </c>
      <c r="J976" s="120" t="str">
        <f t="shared" si="102"/>
        <v>66.5</v>
      </c>
      <c r="K976" s="120" t="str">
        <f t="shared" si="103"/>
        <v>12</v>
      </c>
      <c r="L976" s="104" t="s">
        <v>1168</v>
      </c>
      <c r="M976" s="120" t="str">
        <f t="shared" si="127"/>
        <v>5010000</v>
      </c>
      <c r="N976" s="135">
        <v>5.01</v>
      </c>
      <c r="O976" s="120" t="str">
        <f t="shared" si="109"/>
        <v>13370000</v>
      </c>
      <c r="P976" s="135">
        <v>13.37</v>
      </c>
      <c r="Q976" s="119">
        <v>13.71</v>
      </c>
      <c r="R976" s="28" t="str">
        <f t="shared" si="128"/>
        <v>13710000</v>
      </c>
      <c r="S976" s="136" t="str">
        <f t="shared" si="134"/>
        <v>27,080,000</v>
      </c>
      <c r="T976" s="105">
        <v>27.08</v>
      </c>
      <c r="U976" s="27" t="str">
        <f t="shared" si="5"/>
        <v>50.63%</v>
      </c>
      <c r="V976" s="105">
        <v>20.0</v>
      </c>
      <c r="W976" s="126" t="str">
        <f t="shared" si="113"/>
        <v>135.40%</v>
      </c>
      <c r="X976" s="30" t="str">
        <f t="shared" si="7"/>
        <v>25.05%</v>
      </c>
      <c r="Y976" s="112"/>
      <c r="Z976" s="31"/>
      <c r="AA976" s="32" t="s">
        <v>2297</v>
      </c>
      <c r="AB976" s="17">
        <v>1.0</v>
      </c>
      <c r="AC976" s="33"/>
    </row>
    <row r="977">
      <c r="A977" s="116" t="s">
        <v>2298</v>
      </c>
      <c r="B977" s="44">
        <v>2008.0</v>
      </c>
      <c r="C977" s="44" t="s">
        <v>41</v>
      </c>
      <c r="D977" s="104">
        <v>46.0</v>
      </c>
      <c r="E977" s="104">
        <v>47.0</v>
      </c>
      <c r="F977" s="118" t="str">
        <f t="shared" si="100"/>
        <v>46.5</v>
      </c>
      <c r="G977" s="105">
        <v>44.0</v>
      </c>
      <c r="H977" s="105">
        <v>47.0</v>
      </c>
      <c r="I977" s="120" t="str">
        <f t="shared" si="101"/>
        <v>-3</v>
      </c>
      <c r="J977" s="120" t="str">
        <f t="shared" si="102"/>
        <v>45.5</v>
      </c>
      <c r="K977" s="120" t="str">
        <f t="shared" si="103"/>
        <v>1</v>
      </c>
      <c r="L977" s="104" t="s">
        <v>1049</v>
      </c>
      <c r="M977" s="120" t="str">
        <f t="shared" si="127"/>
        <v>15000000</v>
      </c>
      <c r="N977" s="135">
        <v>15.0</v>
      </c>
      <c r="O977" s="120" t="str">
        <f t="shared" si="109"/>
        <v>39260000</v>
      </c>
      <c r="P977" s="135">
        <v>39.26</v>
      </c>
      <c r="Q977" s="119">
        <v>5.39</v>
      </c>
      <c r="R977" s="28" t="str">
        <f t="shared" si="128"/>
        <v>5390000</v>
      </c>
      <c r="S977" s="136" t="str">
        <f t="shared" si="134"/>
        <v>44,650,000</v>
      </c>
      <c r="T977" s="105">
        <v>44.65</v>
      </c>
      <c r="U977" s="27" t="str">
        <f t="shared" si="5"/>
        <v>12.07%</v>
      </c>
      <c r="V977" s="105">
        <v>20.0</v>
      </c>
      <c r="W977" s="126" t="str">
        <f t="shared" si="113"/>
        <v>223.25%</v>
      </c>
      <c r="X977" s="30" t="str">
        <f t="shared" si="7"/>
        <v>75.00%</v>
      </c>
      <c r="Y977" s="112"/>
      <c r="Z977" s="31"/>
      <c r="AA977" s="32" t="s">
        <v>2299</v>
      </c>
      <c r="AB977" s="17">
        <v>1.0</v>
      </c>
      <c r="AC977" s="33"/>
    </row>
    <row r="978">
      <c r="A978" s="116" t="s">
        <v>2300</v>
      </c>
      <c r="B978" s="44">
        <v>2008.0</v>
      </c>
      <c r="C978" s="44" t="s">
        <v>41</v>
      </c>
      <c r="D978" s="104">
        <v>14.0</v>
      </c>
      <c r="E978" s="104">
        <v>34.0</v>
      </c>
      <c r="F978" s="118" t="str">
        <f t="shared" si="100"/>
        <v>24</v>
      </c>
      <c r="G978" s="105">
        <v>51.0</v>
      </c>
      <c r="H978" s="105">
        <v>54.0</v>
      </c>
      <c r="I978" s="120" t="str">
        <f t="shared" si="101"/>
        <v>-3</v>
      </c>
      <c r="J978" s="120" t="str">
        <f t="shared" si="102"/>
        <v>52.5</v>
      </c>
      <c r="K978" s="120" t="str">
        <f t="shared" si="103"/>
        <v>-28.5</v>
      </c>
      <c r="L978" s="104" t="s">
        <v>493</v>
      </c>
      <c r="M978" s="120" t="str">
        <f t="shared" si="127"/>
        <v>8270000</v>
      </c>
      <c r="N978" s="135">
        <v>8.27</v>
      </c>
      <c r="O978" s="120" t="str">
        <f t="shared" si="109"/>
        <v>19220000</v>
      </c>
      <c r="P978" s="135">
        <v>19.22</v>
      </c>
      <c r="Q978" s="119">
        <v>22.4</v>
      </c>
      <c r="R978" s="28" t="str">
        <f t="shared" si="128"/>
        <v>22400000</v>
      </c>
      <c r="S978" s="136" t="str">
        <f t="shared" si="134"/>
        <v>41,620,000</v>
      </c>
      <c r="T978" s="105">
        <v>41.62</v>
      </c>
      <c r="U978" s="27" t="str">
        <f t="shared" si="5"/>
        <v>53.82%</v>
      </c>
      <c r="V978" s="105">
        <v>20.0</v>
      </c>
      <c r="W978" s="126" t="str">
        <f t="shared" si="113"/>
        <v>208.10%</v>
      </c>
      <c r="X978" s="30" t="str">
        <f t="shared" si="7"/>
        <v>41.35%</v>
      </c>
      <c r="Y978" s="112"/>
      <c r="Z978" s="31"/>
      <c r="AA978" s="32" t="s">
        <v>2301</v>
      </c>
      <c r="AB978" s="17">
        <v>1.0</v>
      </c>
      <c r="AC978" s="33"/>
    </row>
    <row r="979">
      <c r="A979" s="116" t="s">
        <v>2302</v>
      </c>
      <c r="B979" s="44">
        <v>2008.0</v>
      </c>
      <c r="C979" s="44" t="s">
        <v>41</v>
      </c>
      <c r="D979" s="104">
        <v>37.0</v>
      </c>
      <c r="E979" s="104">
        <v>55.0</v>
      </c>
      <c r="F979" s="118" t="str">
        <f t="shared" si="100"/>
        <v>46</v>
      </c>
      <c r="G979" s="105">
        <v>62.0</v>
      </c>
      <c r="H979" s="105">
        <v>74.0</v>
      </c>
      <c r="I979" s="120" t="str">
        <f t="shared" si="101"/>
        <v>-12</v>
      </c>
      <c r="J979" s="120" t="str">
        <f t="shared" si="102"/>
        <v>68</v>
      </c>
      <c r="K979" s="120" t="str">
        <f t="shared" si="103"/>
        <v>-22</v>
      </c>
      <c r="L979" s="104" t="s">
        <v>1667</v>
      </c>
      <c r="M979" s="120" t="str">
        <f t="shared" si="127"/>
        <v>12500000</v>
      </c>
      <c r="N979" s="135">
        <v>12.5</v>
      </c>
      <c r="O979" s="120" t="str">
        <f t="shared" si="109"/>
        <v>26420000</v>
      </c>
      <c r="P979" s="135">
        <v>26.42</v>
      </c>
      <c r="Q979" s="119">
        <v>39.15</v>
      </c>
      <c r="R979" s="28" t="str">
        <f t="shared" si="128"/>
        <v>39150000</v>
      </c>
      <c r="S979" s="136" t="str">
        <f t="shared" si="134"/>
        <v>65,570,000</v>
      </c>
      <c r="T979" s="105">
        <v>65.57</v>
      </c>
      <c r="U979" s="27" t="str">
        <f t="shared" si="5"/>
        <v>59.71%</v>
      </c>
      <c r="V979" s="105">
        <v>20.0</v>
      </c>
      <c r="W979" s="126" t="str">
        <f t="shared" si="113"/>
        <v>327.85%</v>
      </c>
      <c r="X979" s="30" t="str">
        <f t="shared" si="7"/>
        <v>62.50%</v>
      </c>
      <c r="Y979" s="112"/>
      <c r="Z979" s="31"/>
      <c r="AA979" s="32" t="s">
        <v>2303</v>
      </c>
      <c r="AB979" s="17">
        <v>1.0</v>
      </c>
      <c r="AC979" s="33"/>
    </row>
    <row r="980">
      <c r="A980" s="116" t="s">
        <v>2304</v>
      </c>
      <c r="B980" s="44">
        <v>2008.0</v>
      </c>
      <c r="C980" s="44" t="s">
        <v>41</v>
      </c>
      <c r="D980" s="104">
        <v>36.0</v>
      </c>
      <c r="E980" s="104">
        <v>47.0</v>
      </c>
      <c r="F980" s="118" t="str">
        <f t="shared" si="100"/>
        <v>41.5</v>
      </c>
      <c r="G980" s="105">
        <v>44.0</v>
      </c>
      <c r="H980" s="105">
        <v>63.0</v>
      </c>
      <c r="I980" s="120" t="str">
        <f t="shared" si="101"/>
        <v>-19</v>
      </c>
      <c r="J980" s="120" t="str">
        <f t="shared" si="102"/>
        <v>53.5</v>
      </c>
      <c r="K980" s="120" t="str">
        <f t="shared" si="103"/>
        <v>-12</v>
      </c>
      <c r="L980" s="104" t="s">
        <v>117</v>
      </c>
      <c r="M980" s="120" t="str">
        <f t="shared" si="127"/>
        <v>6230000</v>
      </c>
      <c r="N980" s="135">
        <v>6.23</v>
      </c>
      <c r="O980" s="120" t="str">
        <f t="shared" si="109"/>
        <v>16290000</v>
      </c>
      <c r="P980" s="135">
        <v>16.29</v>
      </c>
      <c r="Q980" s="119">
        <v>1.34</v>
      </c>
      <c r="R980" s="28" t="str">
        <f t="shared" si="128"/>
        <v>1340000</v>
      </c>
      <c r="S980" s="136" t="str">
        <f t="shared" si="134"/>
        <v>17,630,000</v>
      </c>
      <c r="T980" s="105">
        <v>17.63</v>
      </c>
      <c r="U980" s="27" t="str">
        <f t="shared" si="5"/>
        <v>7.60%</v>
      </c>
      <c r="V980" s="105">
        <v>20.0</v>
      </c>
      <c r="W980" s="126" t="str">
        <f t="shared" si="113"/>
        <v>88.15%</v>
      </c>
      <c r="X980" s="30" t="str">
        <f t="shared" si="7"/>
        <v>31.15%</v>
      </c>
      <c r="Y980" s="112"/>
      <c r="Z980" s="31"/>
      <c r="AA980" s="32" t="s">
        <v>2305</v>
      </c>
      <c r="AB980" s="17">
        <v>1.0</v>
      </c>
      <c r="AC980" s="33"/>
    </row>
    <row r="981">
      <c r="A981" s="116" t="s">
        <v>2306</v>
      </c>
      <c r="B981" s="44">
        <v>2008.0</v>
      </c>
      <c r="C981" s="44" t="s">
        <v>86</v>
      </c>
      <c r="D981" s="104">
        <v>0.0</v>
      </c>
      <c r="E981" s="104">
        <v>24.0</v>
      </c>
      <c r="F981" s="118" t="str">
        <f t="shared" si="100"/>
        <v>12</v>
      </c>
      <c r="G981" s="105">
        <v>36.0</v>
      </c>
      <c r="H981" s="105">
        <v>44.0</v>
      </c>
      <c r="I981" s="120" t="str">
        <f t="shared" si="101"/>
        <v>-8</v>
      </c>
      <c r="J981" s="120" t="str">
        <f t="shared" si="102"/>
        <v>40</v>
      </c>
      <c r="K981" s="120" t="str">
        <f t="shared" si="103"/>
        <v>-28</v>
      </c>
      <c r="L981" s="104" t="s">
        <v>2307</v>
      </c>
      <c r="M981" s="120" t="str">
        <f t="shared" si="127"/>
        <v>12500000</v>
      </c>
      <c r="N981" s="135">
        <v>12.5</v>
      </c>
      <c r="O981" s="120" t="str">
        <f t="shared" si="109"/>
        <v>26890000</v>
      </c>
      <c r="P981" s="135">
        <v>26.89</v>
      </c>
      <c r="Q981" s="119">
        <v>18.96</v>
      </c>
      <c r="R981" s="28" t="str">
        <f t="shared" si="128"/>
        <v>18960000</v>
      </c>
      <c r="S981" s="136" t="str">
        <f t="shared" si="134"/>
        <v>45,850,000</v>
      </c>
      <c r="T981" s="105">
        <v>45.85</v>
      </c>
      <c r="U981" s="27" t="str">
        <f t="shared" si="5"/>
        <v>41.35%</v>
      </c>
      <c r="V981" s="105">
        <v>20.0</v>
      </c>
      <c r="W981" s="126" t="str">
        <f t="shared" si="113"/>
        <v>229.25%</v>
      </c>
      <c r="X981" s="30" t="str">
        <f t="shared" si="7"/>
        <v>62.50%</v>
      </c>
      <c r="Y981" s="112"/>
      <c r="Z981" s="31"/>
      <c r="AA981" s="32" t="s">
        <v>2308</v>
      </c>
      <c r="AB981" s="17">
        <v>1.0</v>
      </c>
      <c r="AC981" s="33"/>
    </row>
    <row r="982">
      <c r="A982" s="116" t="s">
        <v>2309</v>
      </c>
      <c r="B982" s="44">
        <v>2008.0</v>
      </c>
      <c r="C982" s="44" t="s">
        <v>29</v>
      </c>
      <c r="D982" s="104">
        <v>46.0</v>
      </c>
      <c r="E982" s="104">
        <v>49.0</v>
      </c>
      <c r="F982" s="118" t="str">
        <f t="shared" si="100"/>
        <v>47.5</v>
      </c>
      <c r="G982" s="105">
        <v>61.0</v>
      </c>
      <c r="H982" s="105">
        <v>71.0</v>
      </c>
      <c r="I982" s="120" t="str">
        <f t="shared" si="101"/>
        <v>-10</v>
      </c>
      <c r="J982" s="120" t="str">
        <f t="shared" si="102"/>
        <v>66</v>
      </c>
      <c r="K982" s="120" t="str">
        <f t="shared" si="103"/>
        <v>-18.5</v>
      </c>
      <c r="L982" s="104" t="s">
        <v>1424</v>
      </c>
      <c r="M982" s="120" t="str">
        <f t="shared" si="127"/>
        <v>3610000</v>
      </c>
      <c r="N982" s="135">
        <v>3.61</v>
      </c>
      <c r="O982" s="120" t="str">
        <f t="shared" si="109"/>
        <v>8400000</v>
      </c>
      <c r="P982" s="135">
        <v>8.4</v>
      </c>
      <c r="Q982" s="119">
        <v>10.35</v>
      </c>
      <c r="R982" s="28" t="str">
        <f t="shared" si="128"/>
        <v>10350000</v>
      </c>
      <c r="S982" s="136" t="str">
        <f t="shared" si="134"/>
        <v>18,750,000</v>
      </c>
      <c r="T982" s="105">
        <v>18.75</v>
      </c>
      <c r="U982" s="27" t="str">
        <f t="shared" si="5"/>
        <v>55.20%</v>
      </c>
      <c r="V982" s="105">
        <v>19.0</v>
      </c>
      <c r="W982" s="126" t="str">
        <f t="shared" si="113"/>
        <v>98.68%</v>
      </c>
      <c r="X982" s="30" t="str">
        <f t="shared" si="7"/>
        <v>19.00%</v>
      </c>
      <c r="Y982" s="112"/>
      <c r="Z982" s="31"/>
      <c r="AA982" s="32" t="s">
        <v>2310</v>
      </c>
      <c r="AB982" s="17">
        <v>1.0</v>
      </c>
      <c r="AC982" s="33"/>
    </row>
    <row r="983">
      <c r="A983" s="116" t="s">
        <v>2311</v>
      </c>
      <c r="B983" s="44">
        <v>2008.0</v>
      </c>
      <c r="C983" s="44" t="s">
        <v>86</v>
      </c>
      <c r="D983" s="104">
        <v>8.0</v>
      </c>
      <c r="E983" s="104">
        <v>17.0</v>
      </c>
      <c r="F983" s="118" t="str">
        <f t="shared" si="100"/>
        <v>12.5</v>
      </c>
      <c r="G983" s="105">
        <v>46.0</v>
      </c>
      <c r="H983" s="105">
        <v>43.0</v>
      </c>
      <c r="I983" s="120" t="str">
        <f t="shared" si="101"/>
        <v>3</v>
      </c>
      <c r="J983" s="120" t="str">
        <f t="shared" si="102"/>
        <v>44.5</v>
      </c>
      <c r="K983" s="120" t="str">
        <f t="shared" si="103"/>
        <v>-32</v>
      </c>
      <c r="L983" s="104" t="s">
        <v>1094</v>
      </c>
      <c r="M983" s="120" t="str">
        <f t="shared" si="127"/>
        <v>20810000</v>
      </c>
      <c r="N983" s="135">
        <v>20.81</v>
      </c>
      <c r="O983" s="120" t="str">
        <f t="shared" si="109"/>
        <v>43870000</v>
      </c>
      <c r="P983" s="135">
        <v>43.87</v>
      </c>
      <c r="Q983" s="119">
        <v>13.33</v>
      </c>
      <c r="R983" s="28" t="str">
        <f t="shared" si="128"/>
        <v>13330000</v>
      </c>
      <c r="S983" s="136" t="str">
        <f t="shared" si="134"/>
        <v>57,200,000</v>
      </c>
      <c r="T983" s="105">
        <v>57.2</v>
      </c>
      <c r="U983" s="27" t="str">
        <f t="shared" si="5"/>
        <v>23.30%</v>
      </c>
      <c r="V983" s="105">
        <v>18.0</v>
      </c>
      <c r="W983" s="126" t="str">
        <f t="shared" si="113"/>
        <v>317.78%</v>
      </c>
      <c r="X983" s="30" t="str">
        <f t="shared" si="7"/>
        <v>115.61%</v>
      </c>
      <c r="Y983" s="112"/>
      <c r="Z983" s="31"/>
      <c r="AA983" s="32" t="s">
        <v>2312</v>
      </c>
      <c r="AB983" s="17">
        <v>1.0</v>
      </c>
      <c r="AC983" s="33"/>
    </row>
    <row r="984">
      <c r="A984" s="116" t="s">
        <v>2313</v>
      </c>
      <c r="B984" s="44">
        <v>2008.0</v>
      </c>
      <c r="C984" s="44" t="s">
        <v>37</v>
      </c>
      <c r="D984" s="104">
        <v>26.0</v>
      </c>
      <c r="E984" s="104">
        <v>50.0</v>
      </c>
      <c r="F984" s="118" t="str">
        <f t="shared" si="100"/>
        <v>38</v>
      </c>
      <c r="G984" s="105">
        <v>81.0</v>
      </c>
      <c r="H984" s="105">
        <v>75.0</v>
      </c>
      <c r="I984" s="120" t="str">
        <f t="shared" si="101"/>
        <v>6</v>
      </c>
      <c r="J984" s="120" t="str">
        <f t="shared" si="102"/>
        <v>78</v>
      </c>
      <c r="K984" s="120" t="str">
        <f t="shared" si="103"/>
        <v>-40</v>
      </c>
      <c r="L984" s="104" t="s">
        <v>1073</v>
      </c>
      <c r="M984" s="120" t="str">
        <f t="shared" si="127"/>
        <v>18910000</v>
      </c>
      <c r="N984" s="135">
        <v>18.91</v>
      </c>
      <c r="O984" s="120" t="str">
        <f t="shared" si="109"/>
        <v>58020000</v>
      </c>
      <c r="P984" s="135">
        <v>58.02</v>
      </c>
      <c r="Q984" s="119">
        <v>92.8</v>
      </c>
      <c r="R984" s="28" t="str">
        <f t="shared" si="128"/>
        <v>92800000</v>
      </c>
      <c r="S984" s="136" t="str">
        <f t="shared" si="134"/>
        <v>150,820,000</v>
      </c>
      <c r="T984" s="105">
        <v>150.82</v>
      </c>
      <c r="U984" s="27" t="str">
        <f t="shared" si="5"/>
        <v>61.53%</v>
      </c>
      <c r="V984" s="105">
        <v>17.5</v>
      </c>
      <c r="W984" s="126" t="str">
        <f t="shared" si="113"/>
        <v>861.83%</v>
      </c>
      <c r="X984" s="30" t="str">
        <f t="shared" si="7"/>
        <v>108.06%</v>
      </c>
      <c r="Y984" s="112"/>
      <c r="Z984" s="31"/>
      <c r="AA984" s="32" t="s">
        <v>2314</v>
      </c>
      <c r="AB984" s="17">
        <v>1.0</v>
      </c>
      <c r="AC984" s="33"/>
    </row>
    <row r="985">
      <c r="A985" s="116" t="s">
        <v>2315</v>
      </c>
      <c r="B985" s="44">
        <v>2008.0</v>
      </c>
      <c r="C985" s="44" t="s">
        <v>41</v>
      </c>
      <c r="D985" s="104">
        <v>82.0</v>
      </c>
      <c r="E985" s="104">
        <v>70.0</v>
      </c>
      <c r="F985" s="118" t="str">
        <f t="shared" si="100"/>
        <v>76</v>
      </c>
      <c r="G985" s="105">
        <v>73.0</v>
      </c>
      <c r="H985" s="105">
        <v>69.0</v>
      </c>
      <c r="I985" s="120" t="str">
        <f t="shared" si="101"/>
        <v>4</v>
      </c>
      <c r="J985" s="120" t="str">
        <f t="shared" si="102"/>
        <v>71</v>
      </c>
      <c r="K985" s="120" t="str">
        <f t="shared" si="103"/>
        <v>5</v>
      </c>
      <c r="L985" s="104" t="s">
        <v>153</v>
      </c>
      <c r="M985" s="120" t="str">
        <f t="shared" si="127"/>
        <v>3760000</v>
      </c>
      <c r="N985" s="135">
        <v>3.76</v>
      </c>
      <c r="O985" s="120" t="str">
        <f t="shared" si="109"/>
        <v>23220000</v>
      </c>
      <c r="P985" s="135">
        <v>23.22</v>
      </c>
      <c r="Q985" s="119">
        <v>73.19</v>
      </c>
      <c r="R985" s="28" t="str">
        <f t="shared" si="128"/>
        <v>73190000</v>
      </c>
      <c r="S985" s="136" t="str">
        <f t="shared" si="134"/>
        <v>96,410,000</v>
      </c>
      <c r="T985" s="105">
        <v>96.41</v>
      </c>
      <c r="U985" s="27" t="str">
        <f t="shared" si="5"/>
        <v>75.92%</v>
      </c>
      <c r="V985" s="105">
        <v>16.0</v>
      </c>
      <c r="W985" s="126" t="str">
        <f t="shared" si="113"/>
        <v>602.56%</v>
      </c>
      <c r="X985" s="30" t="str">
        <f t="shared" si="7"/>
        <v>23.50%</v>
      </c>
      <c r="Y985" s="112"/>
      <c r="Z985" s="31"/>
      <c r="AA985" s="32" t="s">
        <v>2316</v>
      </c>
      <c r="AB985" s="17">
        <v>1.0</v>
      </c>
      <c r="AC985" s="33"/>
    </row>
    <row r="986">
      <c r="A986" s="116" t="s">
        <v>2317</v>
      </c>
      <c r="B986" s="44">
        <v>2008.0</v>
      </c>
      <c r="C986" s="44" t="s">
        <v>86</v>
      </c>
      <c r="D986" s="104">
        <v>13.0</v>
      </c>
      <c r="E986" s="104">
        <v>27.0</v>
      </c>
      <c r="F986" s="118" t="str">
        <f t="shared" si="100"/>
        <v>20</v>
      </c>
      <c r="G986" s="105">
        <v>41.0</v>
      </c>
      <c r="H986" s="105">
        <v>46.0</v>
      </c>
      <c r="I986" s="120" t="str">
        <f t="shared" si="101"/>
        <v>-5</v>
      </c>
      <c r="J986" s="120" t="str">
        <f t="shared" si="102"/>
        <v>43.5</v>
      </c>
      <c r="K986" s="120" t="str">
        <f t="shared" si="103"/>
        <v>-23.5</v>
      </c>
      <c r="L986" s="104" t="s">
        <v>117</v>
      </c>
      <c r="M986" s="120" t="str">
        <f t="shared" si="127"/>
        <v>10120000</v>
      </c>
      <c r="N986" s="135">
        <v>10.12</v>
      </c>
      <c r="O986" s="120" t="str">
        <f t="shared" si="109"/>
        <v>26900000</v>
      </c>
      <c r="P986" s="135">
        <v>26.9</v>
      </c>
      <c r="Q986" s="119">
        <v>23.11</v>
      </c>
      <c r="R986" s="28" t="str">
        <f t="shared" si="128"/>
        <v>23110000</v>
      </c>
      <c r="S986" s="136" t="str">
        <f t="shared" si="134"/>
        <v>50,010,000</v>
      </c>
      <c r="T986" s="105">
        <v>50.01</v>
      </c>
      <c r="U986" s="27" t="str">
        <f t="shared" si="5"/>
        <v>46.21%</v>
      </c>
      <c r="V986" s="105">
        <v>16.0</v>
      </c>
      <c r="W986" s="126" t="str">
        <f t="shared" si="113"/>
        <v>312.56%</v>
      </c>
      <c r="X986" s="30" t="str">
        <f t="shared" si="7"/>
        <v>63.25%</v>
      </c>
      <c r="Y986" s="112"/>
      <c r="Z986" s="31"/>
      <c r="AA986" s="32" t="s">
        <v>2318</v>
      </c>
      <c r="AB986" s="17">
        <v>1.0</v>
      </c>
      <c r="AC986" s="33"/>
    </row>
    <row r="987">
      <c r="A987" s="116" t="s">
        <v>2319</v>
      </c>
      <c r="B987" s="44">
        <v>2008.0</v>
      </c>
      <c r="C987" s="44" t="s">
        <v>41</v>
      </c>
      <c r="D987" s="104">
        <v>81.0</v>
      </c>
      <c r="E987" s="104">
        <v>67.0</v>
      </c>
      <c r="F987" s="118" t="str">
        <f t="shared" si="100"/>
        <v>74</v>
      </c>
      <c r="G987" s="105">
        <v>85.0</v>
      </c>
      <c r="H987" s="105">
        <v>85.0</v>
      </c>
      <c r="I987" s="120" t="str">
        <f t="shared" si="101"/>
        <v>0</v>
      </c>
      <c r="J987" s="120" t="str">
        <f t="shared" si="102"/>
        <v>85</v>
      </c>
      <c r="K987" s="120" t="str">
        <f t="shared" si="103"/>
        <v>-11</v>
      </c>
      <c r="L987" s="104" t="s">
        <v>477</v>
      </c>
      <c r="M987" s="120" t="str">
        <f t="shared" si="127"/>
        <v>460000</v>
      </c>
      <c r="N987" s="135">
        <v>0.46</v>
      </c>
      <c r="O987" s="120" t="str">
        <f t="shared" si="109"/>
        <v>7800000</v>
      </c>
      <c r="P987" s="135">
        <v>7.8</v>
      </c>
      <c r="Q987" s="119">
        <v>25.59</v>
      </c>
      <c r="R987" s="28" t="str">
        <f t="shared" si="128"/>
        <v>25590000</v>
      </c>
      <c r="S987" s="136" t="str">
        <f t="shared" si="134"/>
        <v>33,390,000</v>
      </c>
      <c r="T987" s="105">
        <v>33.39</v>
      </c>
      <c r="U987" s="27" t="str">
        <f t="shared" si="5"/>
        <v>76.64%</v>
      </c>
      <c r="V987" s="105">
        <v>15.0</v>
      </c>
      <c r="W987" s="126" t="str">
        <f t="shared" si="113"/>
        <v>222.60%</v>
      </c>
      <c r="X987" s="30" t="str">
        <f t="shared" si="7"/>
        <v>3.07%</v>
      </c>
      <c r="Y987" s="112"/>
      <c r="Z987" s="31"/>
      <c r="AA987" s="32" t="s">
        <v>2320</v>
      </c>
      <c r="AB987" s="17">
        <v>1.0</v>
      </c>
      <c r="AC987" s="33"/>
    </row>
    <row r="988">
      <c r="A988" s="116" t="s">
        <v>2321</v>
      </c>
      <c r="B988" s="44">
        <v>2008.0</v>
      </c>
      <c r="C988" s="44" t="s">
        <v>41</v>
      </c>
      <c r="D988" s="104">
        <v>52.0</v>
      </c>
      <c r="E988" s="104">
        <v>48.0</v>
      </c>
      <c r="F988" s="118" t="str">
        <f t="shared" si="100"/>
        <v>50</v>
      </c>
      <c r="G988" s="105">
        <v>74.0</v>
      </c>
      <c r="H988" s="105">
        <v>70.0</v>
      </c>
      <c r="I988" s="120" t="str">
        <f t="shared" si="101"/>
        <v>4</v>
      </c>
      <c r="J988" s="120" t="str">
        <f t="shared" si="102"/>
        <v>72</v>
      </c>
      <c r="K988" s="120" t="str">
        <f t="shared" si="103"/>
        <v>-22</v>
      </c>
      <c r="L988" s="104" t="s">
        <v>1168</v>
      </c>
      <c r="M988" s="120" t="str">
        <f t="shared" si="127"/>
        <v>3800000</v>
      </c>
      <c r="N988" s="135">
        <v>3.8</v>
      </c>
      <c r="O988" s="120" t="str">
        <f t="shared" si="109"/>
        <v>10010000</v>
      </c>
      <c r="P988" s="135">
        <v>10.01</v>
      </c>
      <c r="Q988" s="119">
        <v>11.14</v>
      </c>
      <c r="R988" s="28" t="str">
        <f t="shared" si="128"/>
        <v>11140000</v>
      </c>
      <c r="S988" s="136" t="str">
        <f t="shared" si="134"/>
        <v>21,150,000</v>
      </c>
      <c r="T988" s="105">
        <v>21.15</v>
      </c>
      <c r="U988" s="27" t="str">
        <f t="shared" si="5"/>
        <v>52.67%</v>
      </c>
      <c r="V988" s="105">
        <v>15.0</v>
      </c>
      <c r="W988" s="126" t="str">
        <f t="shared" si="113"/>
        <v>141.00%</v>
      </c>
      <c r="X988" s="30" t="str">
        <f t="shared" si="7"/>
        <v>25.33%</v>
      </c>
      <c r="Y988" s="112"/>
      <c r="Z988" s="31"/>
      <c r="AA988" s="32" t="s">
        <v>2322</v>
      </c>
      <c r="AB988" s="17">
        <v>1.0</v>
      </c>
      <c r="AC988" s="33"/>
    </row>
    <row r="989">
      <c r="A989" s="116" t="s">
        <v>2323</v>
      </c>
      <c r="B989" s="44">
        <v>2008.0</v>
      </c>
      <c r="C989" s="44" t="s">
        <v>41</v>
      </c>
      <c r="D989" s="104">
        <v>41.0</v>
      </c>
      <c r="E989" s="104">
        <v>49.0</v>
      </c>
      <c r="F989" s="118" t="str">
        <f t="shared" si="100"/>
        <v>45</v>
      </c>
      <c r="G989" s="105">
        <v>33.0</v>
      </c>
      <c r="H989" s="105">
        <v>70.0</v>
      </c>
      <c r="I989" s="120" t="str">
        <f t="shared" si="101"/>
        <v>-37</v>
      </c>
      <c r="J989" s="120" t="str">
        <f t="shared" si="102"/>
        <v>51.5</v>
      </c>
      <c r="K989" s="120" t="str">
        <f t="shared" si="103"/>
        <v>-6.5</v>
      </c>
      <c r="L989" s="104" t="s">
        <v>957</v>
      </c>
      <c r="M989" s="120" t="str">
        <f t="shared" si="127"/>
        <v>4250000</v>
      </c>
      <c r="N989" s="135">
        <v>4.25</v>
      </c>
      <c r="O989" s="120" t="str">
        <f t="shared" si="109"/>
        <v>12980000</v>
      </c>
      <c r="P989" s="135">
        <v>12.98</v>
      </c>
      <c r="Q989" s="119">
        <v>0.17</v>
      </c>
      <c r="R989" s="28" t="str">
        <f t="shared" si="128"/>
        <v>170000</v>
      </c>
      <c r="S989" s="136" t="str">
        <f t="shared" si="134"/>
        <v>13,150,000</v>
      </c>
      <c r="T989" s="105">
        <v>13.15</v>
      </c>
      <c r="U989" s="27" t="str">
        <f t="shared" si="5"/>
        <v>1.29%</v>
      </c>
      <c r="V989" s="105">
        <v>15.0</v>
      </c>
      <c r="W989" s="126" t="str">
        <f t="shared" si="113"/>
        <v>87.67%</v>
      </c>
      <c r="X989" s="30" t="str">
        <f t="shared" si="7"/>
        <v>28.33%</v>
      </c>
      <c r="Y989" s="112"/>
      <c r="Z989" s="31"/>
      <c r="AA989" s="32" t="s">
        <v>2324</v>
      </c>
      <c r="AB989" s="17">
        <v>1.0</v>
      </c>
      <c r="AC989" s="33"/>
    </row>
    <row r="990">
      <c r="A990" s="116" t="s">
        <v>2325</v>
      </c>
      <c r="B990" s="44">
        <v>2008.0</v>
      </c>
      <c r="C990" s="44" t="s">
        <v>29</v>
      </c>
      <c r="D990" s="104">
        <v>60.0</v>
      </c>
      <c r="E990" s="104">
        <v>62.0</v>
      </c>
      <c r="F990" s="118" t="str">
        <f t="shared" si="100"/>
        <v>61</v>
      </c>
      <c r="G990" s="105">
        <v>68.0</v>
      </c>
      <c r="H990" s="105">
        <v>80.0</v>
      </c>
      <c r="I990" s="120" t="str">
        <f t="shared" si="101"/>
        <v>-12</v>
      </c>
      <c r="J990" s="120" t="str">
        <f t="shared" si="102"/>
        <v>74</v>
      </c>
      <c r="K990" s="120" t="str">
        <f t="shared" si="103"/>
        <v>-13</v>
      </c>
      <c r="L990" s="104" t="s">
        <v>930</v>
      </c>
      <c r="M990" s="120" t="str">
        <f t="shared" si="127"/>
        <v>3300000</v>
      </c>
      <c r="N990" s="135">
        <v>3.3</v>
      </c>
      <c r="O990" s="120" t="str">
        <f t="shared" si="109"/>
        <v>13850000</v>
      </c>
      <c r="P990" s="135">
        <v>13.85</v>
      </c>
      <c r="Q990" s="119">
        <v>29.46</v>
      </c>
      <c r="R990" s="28" t="str">
        <f t="shared" si="128"/>
        <v>29460000</v>
      </c>
      <c r="S990" s="136" t="str">
        <f t="shared" si="134"/>
        <v>43,310,000</v>
      </c>
      <c r="T990" s="105">
        <v>43.31</v>
      </c>
      <c r="U990" s="27" t="str">
        <f t="shared" si="5"/>
        <v>68.02%</v>
      </c>
      <c r="V990" s="105">
        <v>13.5</v>
      </c>
      <c r="W990" s="126" t="str">
        <f t="shared" si="113"/>
        <v>320.81%</v>
      </c>
      <c r="X990" s="30" t="str">
        <f t="shared" si="7"/>
        <v>24.44%</v>
      </c>
      <c r="Y990" s="112"/>
      <c r="Z990" s="31"/>
      <c r="AA990" s="32" t="s">
        <v>2326</v>
      </c>
      <c r="AB990" s="17">
        <v>1.0</v>
      </c>
      <c r="AC990" s="33"/>
    </row>
    <row r="991">
      <c r="A991" s="116" t="s">
        <v>2327</v>
      </c>
      <c r="B991" s="44">
        <v>2008.0</v>
      </c>
      <c r="C991" s="44" t="s">
        <v>41</v>
      </c>
      <c r="D991" s="104">
        <v>13.0</v>
      </c>
      <c r="E991" s="104">
        <v>41.0</v>
      </c>
      <c r="F991" s="118" t="str">
        <f t="shared" si="100"/>
        <v>27</v>
      </c>
      <c r="G991" s="105">
        <v>59.0</v>
      </c>
      <c r="H991" s="105">
        <v>58.0</v>
      </c>
      <c r="I991" s="120" t="str">
        <f t="shared" si="101"/>
        <v>1</v>
      </c>
      <c r="J991" s="120" t="str">
        <f t="shared" si="102"/>
        <v>58.5</v>
      </c>
      <c r="K991" s="120" t="str">
        <f t="shared" si="103"/>
        <v>-31.5</v>
      </c>
      <c r="L991" s="104" t="s">
        <v>477</v>
      </c>
      <c r="M991" s="120" t="str">
        <f t="shared" si="127"/>
        <v>17700000</v>
      </c>
      <c r="N991" s="135">
        <v>17.7</v>
      </c>
      <c r="O991" s="120" t="str">
        <f t="shared" si="109"/>
        <v>37930000</v>
      </c>
      <c r="P991" s="135">
        <v>37.93</v>
      </c>
      <c r="Q991" s="119">
        <v>0.87</v>
      </c>
      <c r="R991" s="28" t="str">
        <f t="shared" si="128"/>
        <v>870000</v>
      </c>
      <c r="S991" s="136" t="str">
        <f t="shared" si="134"/>
        <v>38,800,000</v>
      </c>
      <c r="T991" s="105">
        <v>38.8</v>
      </c>
      <c r="U991" s="27" t="str">
        <f t="shared" si="5"/>
        <v>2.24%</v>
      </c>
      <c r="V991" s="105">
        <v>13.0</v>
      </c>
      <c r="W991" s="126" t="str">
        <f t="shared" si="113"/>
        <v>298.46%</v>
      </c>
      <c r="X991" s="30" t="str">
        <f t="shared" si="7"/>
        <v>136.15%</v>
      </c>
      <c r="Y991" s="112"/>
      <c r="Z991" s="31"/>
      <c r="AA991" s="32" t="s">
        <v>2328</v>
      </c>
      <c r="AB991" s="17">
        <v>1.0</v>
      </c>
      <c r="AC991" s="33"/>
    </row>
    <row r="992">
      <c r="A992" s="116" t="s">
        <v>2329</v>
      </c>
      <c r="B992" s="44">
        <v>2008.0</v>
      </c>
      <c r="C992" s="44" t="s">
        <v>29</v>
      </c>
      <c r="D992" s="104">
        <v>63.0</v>
      </c>
      <c r="E992" s="104">
        <v>55.0</v>
      </c>
      <c r="F992" s="118" t="str">
        <f t="shared" si="100"/>
        <v>59</v>
      </c>
      <c r="G992" s="105">
        <v>84.0</v>
      </c>
      <c r="H992" s="105">
        <v>78.0</v>
      </c>
      <c r="I992" s="120" t="str">
        <f t="shared" si="101"/>
        <v>6</v>
      </c>
      <c r="J992" s="120" t="str">
        <f t="shared" si="102"/>
        <v>81</v>
      </c>
      <c r="K992" s="120" t="str">
        <f t="shared" si="103"/>
        <v>-22</v>
      </c>
      <c r="L992" s="104" t="s">
        <v>2330</v>
      </c>
      <c r="M992" s="120" t="str">
        <f t="shared" si="127"/>
        <v>1030000</v>
      </c>
      <c r="N992" s="135">
        <v>1.03</v>
      </c>
      <c r="O992" s="120" t="str">
        <f t="shared" si="109"/>
        <v>9050000</v>
      </c>
      <c r="P992" s="135">
        <v>9.05</v>
      </c>
      <c r="Q992" s="119">
        <v>31.37</v>
      </c>
      <c r="R992" s="28" t="str">
        <f t="shared" si="128"/>
        <v>31370000</v>
      </c>
      <c r="S992" s="136" t="str">
        <f t="shared" si="134"/>
        <v>40,420,000</v>
      </c>
      <c r="T992" s="105">
        <v>40.42</v>
      </c>
      <c r="U992" s="27" t="str">
        <f t="shared" si="5"/>
        <v>77.61%</v>
      </c>
      <c r="V992" s="105">
        <v>12.5</v>
      </c>
      <c r="W992" s="126" t="str">
        <f t="shared" si="113"/>
        <v>323.36%</v>
      </c>
      <c r="X992" s="30" t="str">
        <f t="shared" si="7"/>
        <v>8.24%</v>
      </c>
      <c r="Y992" s="112"/>
      <c r="Z992" s="31"/>
      <c r="AA992" s="32" t="s">
        <v>2331</v>
      </c>
      <c r="AB992" s="17">
        <v>1.0</v>
      </c>
      <c r="AC992" s="33"/>
    </row>
    <row r="993">
      <c r="A993" s="116" t="s">
        <v>2332</v>
      </c>
      <c r="B993" s="44">
        <v>2008.0</v>
      </c>
      <c r="C993" s="44" t="s">
        <v>126</v>
      </c>
      <c r="D993" s="104">
        <v>67.0</v>
      </c>
      <c r="E993" s="104">
        <v>65.0</v>
      </c>
      <c r="F993" s="118" t="str">
        <f t="shared" si="100"/>
        <v>66</v>
      </c>
      <c r="G993" s="105">
        <v>64.0</v>
      </c>
      <c r="H993" s="105">
        <v>71.0</v>
      </c>
      <c r="I993" s="120" t="str">
        <f t="shared" si="101"/>
        <v>-7</v>
      </c>
      <c r="J993" s="120" t="str">
        <f t="shared" si="102"/>
        <v>67.5</v>
      </c>
      <c r="K993" s="120" t="str">
        <f t="shared" si="103"/>
        <v>-1.5</v>
      </c>
      <c r="L993" s="104" t="s">
        <v>930</v>
      </c>
      <c r="M993" s="120" t="str">
        <f t="shared" si="127"/>
        <v>3400000</v>
      </c>
      <c r="N993" s="135">
        <v>3.4</v>
      </c>
      <c r="O993" s="120" t="str">
        <f t="shared" si="109"/>
        <v>8200000</v>
      </c>
      <c r="P993" s="135">
        <v>8.2</v>
      </c>
      <c r="Q993" s="119">
        <v>0.68</v>
      </c>
      <c r="R993" s="28" t="str">
        <f t="shared" si="128"/>
        <v>680000</v>
      </c>
      <c r="S993" s="136" t="str">
        <f t="shared" si="134"/>
        <v>8,880,000</v>
      </c>
      <c r="T993" s="105">
        <v>8.88</v>
      </c>
      <c r="U993" s="27" t="str">
        <f t="shared" si="5"/>
        <v>7.66%</v>
      </c>
      <c r="V993" s="105">
        <v>12.0</v>
      </c>
      <c r="W993" s="126" t="str">
        <f t="shared" si="113"/>
        <v>74.00%</v>
      </c>
      <c r="X993" s="30" t="str">
        <f t="shared" si="7"/>
        <v>28.33%</v>
      </c>
      <c r="Y993" s="112"/>
      <c r="Z993" s="31"/>
      <c r="AA993" s="32" t="s">
        <v>2333</v>
      </c>
      <c r="AB993" s="17">
        <v>1.0</v>
      </c>
      <c r="AC993" s="33"/>
    </row>
    <row r="994">
      <c r="A994" s="116" t="s">
        <v>2334</v>
      </c>
      <c r="B994" s="44">
        <v>2008.0</v>
      </c>
      <c r="C994" s="44" t="s">
        <v>41</v>
      </c>
      <c r="D994" s="104">
        <v>85.0</v>
      </c>
      <c r="E994" s="104">
        <v>82.0</v>
      </c>
      <c r="F994" s="118" t="str">
        <f t="shared" si="100"/>
        <v>83.5</v>
      </c>
      <c r="G994" s="105">
        <v>61.0</v>
      </c>
      <c r="H994" s="105">
        <v>56.0</v>
      </c>
      <c r="I994" s="120" t="str">
        <f t="shared" si="101"/>
        <v>5</v>
      </c>
      <c r="J994" s="120" t="str">
        <f t="shared" si="102"/>
        <v>58.5</v>
      </c>
      <c r="K994" s="120" t="str">
        <f t="shared" si="103"/>
        <v>25</v>
      </c>
      <c r="L994" s="104" t="s">
        <v>153</v>
      </c>
      <c r="M994" s="120" t="str">
        <f t="shared" si="127"/>
        <v>290000</v>
      </c>
      <c r="N994" s="135">
        <v>0.29</v>
      </c>
      <c r="O994" s="120" t="str">
        <f t="shared" si="109"/>
        <v>12800000</v>
      </c>
      <c r="P994" s="135">
        <v>12.8</v>
      </c>
      <c r="Q994" s="119">
        <v>3.83</v>
      </c>
      <c r="R994" s="28" t="str">
        <f t="shared" si="128"/>
        <v>3830000</v>
      </c>
      <c r="S994" s="136" t="str">
        <f t="shared" si="134"/>
        <v>16,630,000</v>
      </c>
      <c r="T994" s="105">
        <v>16.63</v>
      </c>
      <c r="U994" s="27" t="str">
        <f t="shared" si="5"/>
        <v>23.03%</v>
      </c>
      <c r="V994" s="105">
        <v>12.0</v>
      </c>
      <c r="W994" s="126" t="str">
        <f t="shared" si="113"/>
        <v>138.58%</v>
      </c>
      <c r="X994" s="30" t="str">
        <f t="shared" si="7"/>
        <v>2.42%</v>
      </c>
      <c r="Y994" s="112"/>
      <c r="Z994" s="31"/>
      <c r="AA994" s="32" t="s">
        <v>2335</v>
      </c>
      <c r="AB994" s="17">
        <v>1.0</v>
      </c>
      <c r="AC994" s="33"/>
    </row>
    <row r="995">
      <c r="A995" s="116" t="s">
        <v>2336</v>
      </c>
      <c r="B995" s="44">
        <v>2008.0</v>
      </c>
      <c r="C995" s="44" t="s">
        <v>86</v>
      </c>
      <c r="D995" s="104">
        <v>59.0</v>
      </c>
      <c r="E995" s="104">
        <v>53.0</v>
      </c>
      <c r="F995" s="118" t="str">
        <f t="shared" si="100"/>
        <v>56</v>
      </c>
      <c r="G995" s="105">
        <v>46.0</v>
      </c>
      <c r="H995" s="105">
        <v>60.0</v>
      </c>
      <c r="I995" s="120" t="str">
        <f t="shared" si="101"/>
        <v>-14</v>
      </c>
      <c r="J995" s="120" t="str">
        <f t="shared" si="102"/>
        <v>53</v>
      </c>
      <c r="K995" s="120" t="str">
        <f t="shared" si="103"/>
        <v>3</v>
      </c>
      <c r="L995" s="104" t="s">
        <v>1118</v>
      </c>
      <c r="M995" s="120" t="str">
        <f t="shared" si="127"/>
        <v>14200000</v>
      </c>
      <c r="N995" s="135">
        <v>14.2</v>
      </c>
      <c r="O995" s="120" t="str">
        <f t="shared" si="109"/>
        <v>31690000</v>
      </c>
      <c r="P995" s="135">
        <v>31.69</v>
      </c>
      <c r="Q995" s="119">
        <v>9.63</v>
      </c>
      <c r="R995" s="28" t="str">
        <f t="shared" si="128"/>
        <v>9630000</v>
      </c>
      <c r="S995" s="136" t="str">
        <f t="shared" si="134"/>
        <v>41,320,000</v>
      </c>
      <c r="T995" s="105">
        <v>41.32</v>
      </c>
      <c r="U995" s="27" t="str">
        <f t="shared" si="5"/>
        <v>23.31%</v>
      </c>
      <c r="V995" s="105">
        <v>12.0</v>
      </c>
      <c r="W995" s="126" t="str">
        <f t="shared" si="113"/>
        <v>344.33%</v>
      </c>
      <c r="X995" s="30" t="str">
        <f t="shared" si="7"/>
        <v>118.33%</v>
      </c>
      <c r="Y995" s="112"/>
      <c r="Z995" s="31"/>
      <c r="AA995" s="32" t="s">
        <v>2337</v>
      </c>
      <c r="AB995" s="17">
        <v>1.0</v>
      </c>
      <c r="AC995" s="33"/>
    </row>
    <row r="996">
      <c r="A996" s="116" t="s">
        <v>2338</v>
      </c>
      <c r="B996" s="44">
        <v>2008.0</v>
      </c>
      <c r="C996" s="44" t="s">
        <v>86</v>
      </c>
      <c r="D996" s="104">
        <v>22.0</v>
      </c>
      <c r="E996" s="104">
        <v>36.0</v>
      </c>
      <c r="F996" s="118" t="str">
        <f t="shared" si="100"/>
        <v>29</v>
      </c>
      <c r="G996" s="105">
        <v>51.0</v>
      </c>
      <c r="H996" s="105">
        <v>67.0</v>
      </c>
      <c r="I996" s="120" t="str">
        <f t="shared" si="101"/>
        <v>-16</v>
      </c>
      <c r="J996" s="120" t="str">
        <f t="shared" si="102"/>
        <v>59</v>
      </c>
      <c r="K996" s="120" t="str">
        <f t="shared" si="103"/>
        <v>-30</v>
      </c>
      <c r="L996" s="104" t="s">
        <v>2339</v>
      </c>
      <c r="M996" s="120" t="str">
        <f t="shared" si="127"/>
        <v>12400000</v>
      </c>
      <c r="N996" s="135">
        <v>12.4</v>
      </c>
      <c r="O996" s="120" t="str">
        <f t="shared" si="109"/>
        <v>31420000</v>
      </c>
      <c r="P996" s="135">
        <v>31.42</v>
      </c>
      <c r="Q996" s="119">
        <v>25.55</v>
      </c>
      <c r="R996" s="28" t="str">
        <f t="shared" si="128"/>
        <v>25550000</v>
      </c>
      <c r="S996" s="136" t="str">
        <f t="shared" si="134"/>
        <v>56,970,000</v>
      </c>
      <c r="T996" s="105">
        <v>56.97</v>
      </c>
      <c r="U996" s="27" t="str">
        <f t="shared" si="5"/>
        <v>44.85%</v>
      </c>
      <c r="V996" s="105">
        <v>12.0</v>
      </c>
      <c r="W996" s="126" t="str">
        <f t="shared" si="113"/>
        <v>474.75%</v>
      </c>
      <c r="X996" s="30" t="str">
        <f t="shared" si="7"/>
        <v>103.33%</v>
      </c>
      <c r="Y996" s="112"/>
      <c r="Z996" s="31"/>
      <c r="AA996" s="32" t="s">
        <v>242</v>
      </c>
      <c r="AB996" s="17">
        <v>1.0</v>
      </c>
      <c r="AC996" s="33"/>
    </row>
    <row r="997">
      <c r="A997" s="116" t="s">
        <v>2340</v>
      </c>
      <c r="B997" s="44">
        <v>2008.0</v>
      </c>
      <c r="C997" s="44" t="s">
        <v>37</v>
      </c>
      <c r="D997" s="104">
        <v>54.0</v>
      </c>
      <c r="E997" s="104">
        <v>57.0</v>
      </c>
      <c r="F997" s="118" t="str">
        <f t="shared" si="100"/>
        <v>55.5</v>
      </c>
      <c r="G997" s="105">
        <v>65.0</v>
      </c>
      <c r="H997" s="105">
        <v>75.0</v>
      </c>
      <c r="I997" s="120" t="str">
        <f t="shared" si="101"/>
        <v>-10</v>
      </c>
      <c r="J997" s="120" t="str">
        <f t="shared" si="102"/>
        <v>70</v>
      </c>
      <c r="K997" s="120" t="str">
        <f t="shared" si="103"/>
        <v>-14.5</v>
      </c>
      <c r="L997" s="104" t="s">
        <v>987</v>
      </c>
      <c r="M997" s="120" t="str">
        <f t="shared" si="127"/>
        <v>14910000</v>
      </c>
      <c r="N997" s="135">
        <v>14.91</v>
      </c>
      <c r="O997" s="120" t="str">
        <f t="shared" si="109"/>
        <v>38110000</v>
      </c>
      <c r="P997" s="135">
        <v>38.11</v>
      </c>
      <c r="Q997" s="119">
        <v>5.38</v>
      </c>
      <c r="R997" s="28" t="str">
        <f t="shared" si="128"/>
        <v>5380000</v>
      </c>
      <c r="S997" s="136" t="str">
        <f t="shared" si="134"/>
        <v>43,490,000</v>
      </c>
      <c r="T997" s="105">
        <v>43.49</v>
      </c>
      <c r="U997" s="27" t="str">
        <f t="shared" si="5"/>
        <v>12.37%</v>
      </c>
      <c r="V997" s="105">
        <v>12.0</v>
      </c>
      <c r="W997" s="126" t="str">
        <f t="shared" si="113"/>
        <v>362.42%</v>
      </c>
      <c r="X997" s="30" t="str">
        <f t="shared" si="7"/>
        <v>124.25%</v>
      </c>
      <c r="Y997" s="112"/>
      <c r="Z997" s="31"/>
      <c r="AA997" s="32" t="s">
        <v>2341</v>
      </c>
      <c r="AB997" s="17">
        <v>1.0</v>
      </c>
      <c r="AC997" s="33"/>
    </row>
    <row r="998">
      <c r="A998" s="116" t="s">
        <v>2342</v>
      </c>
      <c r="B998" s="44">
        <v>2008.0</v>
      </c>
      <c r="C998" s="44" t="s">
        <v>29</v>
      </c>
      <c r="D998" s="104">
        <v>56.0</v>
      </c>
      <c r="E998" s="104">
        <v>57.0</v>
      </c>
      <c r="F998" s="118" t="str">
        <f t="shared" si="100"/>
        <v>56.5</v>
      </c>
      <c r="G998" s="105">
        <v>78.0</v>
      </c>
      <c r="H998" s="105">
        <v>84.0</v>
      </c>
      <c r="I998" s="120" t="str">
        <f t="shared" si="101"/>
        <v>-6</v>
      </c>
      <c r="J998" s="120" t="str">
        <f t="shared" si="102"/>
        <v>81</v>
      </c>
      <c r="K998" s="120" t="str">
        <f t="shared" si="103"/>
        <v>-24.5</v>
      </c>
      <c r="L998" s="104" t="s">
        <v>89</v>
      </c>
      <c r="M998" s="120" t="str">
        <f t="shared" si="127"/>
        <v>10530000</v>
      </c>
      <c r="N998" s="135">
        <v>10.53</v>
      </c>
      <c r="O998" s="120" t="str">
        <f t="shared" si="109"/>
        <v>37770000</v>
      </c>
      <c r="P998" s="135">
        <v>37.77</v>
      </c>
      <c r="Q998" s="119">
        <v>2.18</v>
      </c>
      <c r="R998" s="28" t="str">
        <f t="shared" si="128"/>
        <v>2180000</v>
      </c>
      <c r="S998" s="136" t="str">
        <f t="shared" si="134"/>
        <v>39,950,000</v>
      </c>
      <c r="T998" s="105">
        <v>39.95</v>
      </c>
      <c r="U998" s="27" t="str">
        <f t="shared" si="5"/>
        <v>5.46%</v>
      </c>
      <c r="V998" s="105">
        <v>11.0</v>
      </c>
      <c r="W998" s="126" t="str">
        <f t="shared" si="113"/>
        <v>363.18%</v>
      </c>
      <c r="X998" s="30" t="str">
        <f t="shared" si="7"/>
        <v>95.73%</v>
      </c>
      <c r="Y998" s="112"/>
      <c r="Z998" s="31"/>
      <c r="AA998" s="32" t="s">
        <v>2343</v>
      </c>
      <c r="AB998" s="17">
        <v>1.0</v>
      </c>
      <c r="AC998" s="33"/>
    </row>
    <row r="999">
      <c r="A999" s="116" t="s">
        <v>2344</v>
      </c>
      <c r="B999" s="44">
        <v>2008.0</v>
      </c>
      <c r="C999" s="44" t="s">
        <v>37</v>
      </c>
      <c r="D999" s="104">
        <v>65.0</v>
      </c>
      <c r="E999" s="104">
        <v>57.0</v>
      </c>
      <c r="F999" s="118" t="str">
        <f t="shared" si="100"/>
        <v>61</v>
      </c>
      <c r="G999" s="105">
        <v>76.0</v>
      </c>
      <c r="H999" s="105">
        <v>42.0</v>
      </c>
      <c r="I999" s="120" t="str">
        <f t="shared" si="101"/>
        <v>34</v>
      </c>
      <c r="J999" s="120" t="str">
        <f t="shared" si="102"/>
        <v>59</v>
      </c>
      <c r="K999" s="120" t="str">
        <f t="shared" si="103"/>
        <v>2</v>
      </c>
      <c r="L999" s="104" t="s">
        <v>1296</v>
      </c>
      <c r="M999" s="120" t="str">
        <f t="shared" si="127"/>
        <v>42030000</v>
      </c>
      <c r="N999" s="135">
        <v>42.03</v>
      </c>
      <c r="O999" s="120" t="str">
        <f t="shared" si="109"/>
        <v>90560000</v>
      </c>
      <c r="P999" s="135">
        <v>90.56</v>
      </c>
      <c r="Q999" s="119">
        <v>162.35</v>
      </c>
      <c r="R999" s="28" t="str">
        <f t="shared" si="128"/>
        <v>162350000</v>
      </c>
      <c r="S999" s="136" t="str">
        <f t="shared" si="134"/>
        <v>252,910,000</v>
      </c>
      <c r="T999" s="105">
        <v>252.91</v>
      </c>
      <c r="U999" s="27" t="str">
        <f t="shared" si="5"/>
        <v>64.19%</v>
      </c>
      <c r="V999" s="105">
        <v>11.0</v>
      </c>
      <c r="W999" s="126" t="str">
        <f t="shared" si="113"/>
        <v>2299.18%</v>
      </c>
      <c r="X999" s="30" t="str">
        <f t="shared" si="7"/>
        <v>382.09%</v>
      </c>
      <c r="Y999" s="112"/>
      <c r="Z999" s="31"/>
      <c r="AA999" s="32" t="s">
        <v>2345</v>
      </c>
      <c r="AB999" s="17">
        <v>1.0</v>
      </c>
      <c r="AC999" s="33"/>
    </row>
    <row r="1000">
      <c r="A1000" s="116" t="s">
        <v>2346</v>
      </c>
      <c r="B1000" s="44">
        <v>2008.0</v>
      </c>
      <c r="C1000" s="44" t="s">
        <v>37</v>
      </c>
      <c r="D1000" s="104">
        <v>13.0</v>
      </c>
      <c r="E1000" s="104">
        <v>20.0</v>
      </c>
      <c r="F1000" s="118" t="str">
        <f t="shared" si="100"/>
        <v>16.5</v>
      </c>
      <c r="G1000" s="105">
        <v>63.0</v>
      </c>
      <c r="H1000" s="105">
        <v>56.0</v>
      </c>
      <c r="I1000" s="120" t="str">
        <f t="shared" si="101"/>
        <v>7</v>
      </c>
      <c r="J1000" s="120" t="str">
        <f t="shared" si="102"/>
        <v>59.5</v>
      </c>
      <c r="K1000" s="120" t="str">
        <f t="shared" si="103"/>
        <v>-43</v>
      </c>
      <c r="L1000" s="104" t="s">
        <v>2347</v>
      </c>
      <c r="M1000" s="120" t="str">
        <f t="shared" si="127"/>
        <v>30100000</v>
      </c>
      <c r="N1000" s="135">
        <v>30.1</v>
      </c>
      <c r="O1000" s="120" t="str">
        <f t="shared" si="109"/>
        <v>56750000</v>
      </c>
      <c r="P1000" s="135">
        <v>56.75</v>
      </c>
      <c r="Q1000" s="119">
        <v>57.12</v>
      </c>
      <c r="R1000" s="28" t="str">
        <f t="shared" si="128"/>
        <v>57120000</v>
      </c>
      <c r="S1000" s="136" t="str">
        <f t="shared" si="134"/>
        <v>113,870,000</v>
      </c>
      <c r="T1000" s="105">
        <v>113.87</v>
      </c>
      <c r="U1000" s="27" t="str">
        <f t="shared" si="5"/>
        <v>50.16%</v>
      </c>
      <c r="V1000" s="105">
        <v>10.8</v>
      </c>
      <c r="W1000" s="126" t="str">
        <f t="shared" si="113"/>
        <v>1054.35%</v>
      </c>
      <c r="X1000" s="30" t="str">
        <f t="shared" si="7"/>
        <v>278.70%</v>
      </c>
      <c r="Y1000" s="112"/>
      <c r="Z1000" s="31"/>
      <c r="AA1000" s="32" t="s">
        <v>2348</v>
      </c>
      <c r="AB1000" s="17">
        <v>1.0</v>
      </c>
      <c r="AC1000" s="33"/>
    </row>
    <row r="1001">
      <c r="A1001" s="116" t="s">
        <v>2349</v>
      </c>
      <c r="B1001" s="44">
        <v>2008.0</v>
      </c>
      <c r="C1001" s="44" t="s">
        <v>29</v>
      </c>
      <c r="D1001" s="104">
        <v>78.0</v>
      </c>
      <c r="E1001" s="104">
        <v>63.0</v>
      </c>
      <c r="F1001" s="118" t="str">
        <f t="shared" si="100"/>
        <v>70.5</v>
      </c>
      <c r="G1001" s="105">
        <v>26.0</v>
      </c>
      <c r="H1001" s="105">
        <v>86.0</v>
      </c>
      <c r="I1001" s="120" t="str">
        <f t="shared" si="101"/>
        <v>-60</v>
      </c>
      <c r="J1001" s="120" t="str">
        <f t="shared" si="102"/>
        <v>56</v>
      </c>
      <c r="K1001" s="120" t="str">
        <f t="shared" si="103"/>
        <v>14.5</v>
      </c>
      <c r="L1001" s="104" t="s">
        <v>239</v>
      </c>
      <c r="M1001" s="120" t="str">
        <f t="shared" si="127"/>
        <v>3300000</v>
      </c>
      <c r="N1001" s="135">
        <v>3.3</v>
      </c>
      <c r="O1001" s="120" t="str">
        <f t="shared" si="109"/>
        <v>17660000</v>
      </c>
      <c r="P1001" s="135">
        <v>17.66</v>
      </c>
      <c r="Q1001" s="131">
        <v>0.0</v>
      </c>
      <c r="R1001" s="28" t="str">
        <f t="shared" si="128"/>
        <v>0</v>
      </c>
      <c r="S1001" s="123" t="str">
        <f t="shared" si="134"/>
        <v>17,660,000</v>
      </c>
      <c r="T1001" s="105">
        <v>17.66</v>
      </c>
      <c r="U1001" s="27" t="str">
        <f t="shared" si="5"/>
        <v>0.00%</v>
      </c>
      <c r="V1001" s="105">
        <v>10.0</v>
      </c>
      <c r="W1001" s="126" t="str">
        <f t="shared" si="113"/>
        <v>176.60%</v>
      </c>
      <c r="X1001" s="30" t="str">
        <f t="shared" si="7"/>
        <v>33.00%</v>
      </c>
      <c r="Y1001" s="112"/>
      <c r="Z1001" s="31"/>
      <c r="AA1001" s="32" t="s">
        <v>2350</v>
      </c>
      <c r="AB1001" s="17">
        <v>1.0</v>
      </c>
      <c r="AC1001" s="33"/>
    </row>
    <row r="1002">
      <c r="A1002" s="116" t="s">
        <v>2351</v>
      </c>
      <c r="B1002" s="44">
        <v>2008.0</v>
      </c>
      <c r="C1002" s="44" t="s">
        <v>29</v>
      </c>
      <c r="D1002" s="104">
        <v>73.0</v>
      </c>
      <c r="E1002" s="104">
        <v>64.0</v>
      </c>
      <c r="F1002" s="118" t="str">
        <f t="shared" si="100"/>
        <v>68.5</v>
      </c>
      <c r="G1002" s="105">
        <v>67.0</v>
      </c>
      <c r="H1002" s="105">
        <v>61.0</v>
      </c>
      <c r="I1002" s="120" t="str">
        <f t="shared" si="101"/>
        <v>6</v>
      </c>
      <c r="J1002" s="120" t="str">
        <f t="shared" si="102"/>
        <v>64</v>
      </c>
      <c r="K1002" s="120" t="str">
        <f t="shared" si="103"/>
        <v>4.5</v>
      </c>
      <c r="L1002" s="104" t="s">
        <v>1894</v>
      </c>
      <c r="M1002" s="120" t="str">
        <f t="shared" si="127"/>
        <v>11310000</v>
      </c>
      <c r="N1002" s="135">
        <v>11.31</v>
      </c>
      <c r="O1002" s="120" t="str">
        <f t="shared" si="109"/>
        <v>31490000</v>
      </c>
      <c r="P1002" s="135">
        <v>31.49</v>
      </c>
      <c r="Q1002" s="119">
        <v>2.02</v>
      </c>
      <c r="R1002" s="28" t="str">
        <f t="shared" si="128"/>
        <v>2020000</v>
      </c>
      <c r="S1002" s="136" t="str">
        <f t="shared" si="134"/>
        <v>33,510,000</v>
      </c>
      <c r="T1002" s="105">
        <v>33.51</v>
      </c>
      <c r="U1002" s="27" t="str">
        <f t="shared" si="5"/>
        <v>6.03%</v>
      </c>
      <c r="V1002" s="105">
        <v>10.0</v>
      </c>
      <c r="W1002" s="126" t="str">
        <f t="shared" si="113"/>
        <v>335.10%</v>
      </c>
      <c r="X1002" s="30" t="str">
        <f t="shared" si="7"/>
        <v>113.10%</v>
      </c>
      <c r="Y1002" s="112"/>
      <c r="Z1002" s="31"/>
      <c r="AA1002" s="32" t="s">
        <v>2352</v>
      </c>
      <c r="AB1002" s="17">
        <v>1.0</v>
      </c>
      <c r="AC1002" s="33"/>
    </row>
    <row r="1003">
      <c r="A1003" s="116" t="s">
        <v>2353</v>
      </c>
      <c r="B1003" s="44">
        <v>2008.0</v>
      </c>
      <c r="C1003" s="44" t="s">
        <v>41</v>
      </c>
      <c r="D1003" s="104">
        <v>15.0</v>
      </c>
      <c r="E1003" s="104">
        <v>30.0</v>
      </c>
      <c r="F1003" s="118" t="str">
        <f t="shared" si="100"/>
        <v>22.5</v>
      </c>
      <c r="G1003" s="105">
        <v>47.0</v>
      </c>
      <c r="H1003" s="105">
        <v>50.0</v>
      </c>
      <c r="I1003" s="120" t="str">
        <f t="shared" si="101"/>
        <v>-3</v>
      </c>
      <c r="J1003" s="120" t="str">
        <f t="shared" si="102"/>
        <v>48.5</v>
      </c>
      <c r="K1003" s="120" t="str">
        <f t="shared" si="103"/>
        <v>-26</v>
      </c>
      <c r="L1003" s="104" t="s">
        <v>1168</v>
      </c>
      <c r="M1003" s="120" t="str">
        <f t="shared" si="127"/>
        <v>4030000</v>
      </c>
      <c r="N1003" s="135">
        <v>4.03</v>
      </c>
      <c r="O1003" s="120" t="str">
        <f t="shared" si="109"/>
        <v>7560000</v>
      </c>
      <c r="P1003" s="135">
        <v>7.56</v>
      </c>
      <c r="Q1003" s="119">
        <v>13.89</v>
      </c>
      <c r="R1003" s="28" t="str">
        <f t="shared" si="128"/>
        <v>13890000</v>
      </c>
      <c r="S1003" s="136" t="str">
        <f t="shared" si="134"/>
        <v>21,450,000</v>
      </c>
      <c r="T1003" s="105">
        <v>21.45</v>
      </c>
      <c r="U1003" s="27" t="str">
        <f t="shared" si="5"/>
        <v>64.76%</v>
      </c>
      <c r="V1003" s="105">
        <v>10.0</v>
      </c>
      <c r="W1003" s="126" t="str">
        <f t="shared" si="113"/>
        <v>214.50%</v>
      </c>
      <c r="X1003" s="30" t="str">
        <f t="shared" si="7"/>
        <v>40.30%</v>
      </c>
      <c r="Y1003" s="112"/>
      <c r="Z1003" s="31"/>
      <c r="AA1003" s="32" t="s">
        <v>2354</v>
      </c>
      <c r="AB1003" s="17">
        <v>1.0</v>
      </c>
      <c r="AC1003" s="33"/>
    </row>
    <row r="1004">
      <c r="A1004" s="116" t="s">
        <v>2355</v>
      </c>
      <c r="B1004" s="44">
        <v>2008.0</v>
      </c>
      <c r="C1004" s="44" t="s">
        <v>41</v>
      </c>
      <c r="D1004" s="104">
        <v>51.0</v>
      </c>
      <c r="E1004" s="104">
        <v>49.0</v>
      </c>
      <c r="F1004" s="118" t="str">
        <f t="shared" si="100"/>
        <v>50</v>
      </c>
      <c r="G1004" s="105">
        <v>36.0</v>
      </c>
      <c r="H1004" s="105">
        <v>88.0</v>
      </c>
      <c r="I1004" s="120" t="str">
        <f t="shared" si="101"/>
        <v>-52</v>
      </c>
      <c r="J1004" s="120" t="str">
        <f t="shared" si="102"/>
        <v>62</v>
      </c>
      <c r="K1004" s="120" t="str">
        <f t="shared" si="103"/>
        <v>-12</v>
      </c>
      <c r="L1004" s="104" t="s">
        <v>89</v>
      </c>
      <c r="M1004" s="120" t="str">
        <f t="shared" si="127"/>
        <v>17380000</v>
      </c>
      <c r="N1004" s="135">
        <v>17.38</v>
      </c>
      <c r="O1004" s="120" t="str">
        <f t="shared" si="109"/>
        <v>37110000</v>
      </c>
      <c r="P1004" s="135">
        <v>37.11</v>
      </c>
      <c r="Q1004" s="131">
        <v>0.0</v>
      </c>
      <c r="R1004" s="28" t="str">
        <f t="shared" si="128"/>
        <v>0</v>
      </c>
      <c r="S1004" s="155">
        <v>3.7105289E7</v>
      </c>
      <c r="T1004" s="105">
        <v>37.11</v>
      </c>
      <c r="U1004" s="27" t="str">
        <f t="shared" si="5"/>
        <v>0.00%</v>
      </c>
      <c r="V1004" s="105">
        <v>10.0</v>
      </c>
      <c r="W1004" s="126" t="str">
        <f t="shared" si="113"/>
        <v>371.10%</v>
      </c>
      <c r="X1004" s="30" t="str">
        <f t="shared" si="7"/>
        <v>173.80%</v>
      </c>
      <c r="Y1004" s="112"/>
      <c r="Z1004" s="31"/>
      <c r="AA1004" s="32" t="s">
        <v>2356</v>
      </c>
      <c r="AB1004" s="17">
        <v>1.0</v>
      </c>
      <c r="AC1004" s="33"/>
    </row>
    <row r="1005">
      <c r="A1005" s="116" t="s">
        <v>2357</v>
      </c>
      <c r="B1005" s="44">
        <v>2008.0</v>
      </c>
      <c r="C1005" s="44" t="s">
        <v>41</v>
      </c>
      <c r="D1005" s="104">
        <v>44.0</v>
      </c>
      <c r="E1005" s="104">
        <v>47.0</v>
      </c>
      <c r="F1005" s="118" t="str">
        <f t="shared" si="100"/>
        <v>45.5</v>
      </c>
      <c r="G1005" s="105">
        <v>48.0</v>
      </c>
      <c r="H1005" s="105">
        <v>64.0</v>
      </c>
      <c r="I1005" s="120" t="str">
        <f t="shared" si="101"/>
        <v>-16</v>
      </c>
      <c r="J1005" s="120" t="str">
        <f t="shared" si="102"/>
        <v>56</v>
      </c>
      <c r="K1005" s="120" t="str">
        <f t="shared" si="103"/>
        <v>-10.5</v>
      </c>
      <c r="L1005" s="104" t="s">
        <v>1094</v>
      </c>
      <c r="M1005" s="120" t="str">
        <f t="shared" si="127"/>
        <v>20990000</v>
      </c>
      <c r="N1005" s="135">
        <v>20.99</v>
      </c>
      <c r="O1005" s="120" t="str">
        <f t="shared" si="109"/>
        <v>52600000</v>
      </c>
      <c r="P1005" s="135">
        <v>52.6</v>
      </c>
      <c r="Q1005" s="119">
        <v>29.79</v>
      </c>
      <c r="R1005" s="28" t="str">
        <f t="shared" si="128"/>
        <v>29790000</v>
      </c>
      <c r="S1005" s="136" t="str">
        <f t="shared" ref="S1005:S1016" si="135">T1005*1000000</f>
        <v>82,390,000</v>
      </c>
      <c r="T1005" s="105">
        <v>82.39</v>
      </c>
      <c r="U1005" s="27" t="str">
        <f t="shared" si="5"/>
        <v>36.16%</v>
      </c>
      <c r="V1005" s="105">
        <v>9.0</v>
      </c>
      <c r="W1005" s="126" t="str">
        <f t="shared" si="113"/>
        <v>915.44%</v>
      </c>
      <c r="X1005" s="30" t="str">
        <f t="shared" si="7"/>
        <v>233.22%</v>
      </c>
      <c r="Y1005" s="112"/>
      <c r="Z1005" s="31"/>
      <c r="AA1005" s="32" t="s">
        <v>2358</v>
      </c>
      <c r="AB1005" s="17">
        <v>1.0</v>
      </c>
      <c r="AC1005" s="33"/>
    </row>
    <row r="1006">
      <c r="A1006" s="116" t="s">
        <v>2359</v>
      </c>
      <c r="B1006" s="44">
        <v>2008.0</v>
      </c>
      <c r="C1006" s="44" t="s">
        <v>41</v>
      </c>
      <c r="D1006" s="104">
        <v>19.0</v>
      </c>
      <c r="E1006" s="104">
        <v>35.0</v>
      </c>
      <c r="F1006" s="118" t="str">
        <f t="shared" si="100"/>
        <v>27</v>
      </c>
      <c r="G1006" s="105">
        <v>46.0</v>
      </c>
      <c r="H1006" s="105">
        <v>52.0</v>
      </c>
      <c r="I1006" s="120" t="str">
        <f t="shared" si="101"/>
        <v>-6</v>
      </c>
      <c r="J1006" s="120" t="str">
        <f t="shared" si="102"/>
        <v>49</v>
      </c>
      <c r="K1006" s="120" t="str">
        <f t="shared" si="103"/>
        <v>-22</v>
      </c>
      <c r="L1006" s="104" t="s">
        <v>921</v>
      </c>
      <c r="M1006" s="120" t="str">
        <f t="shared" si="127"/>
        <v>14600000</v>
      </c>
      <c r="N1006" s="135">
        <v>14.6</v>
      </c>
      <c r="O1006" s="120" t="str">
        <f t="shared" si="109"/>
        <v>35160000</v>
      </c>
      <c r="P1006" s="135">
        <v>35.16</v>
      </c>
      <c r="Q1006" s="119">
        <v>33.12</v>
      </c>
      <c r="R1006" s="28" t="str">
        <f t="shared" si="128"/>
        <v>33120000</v>
      </c>
      <c r="S1006" s="136" t="str">
        <f t="shared" si="135"/>
        <v>68,280,000</v>
      </c>
      <c r="T1006" s="105">
        <v>68.28</v>
      </c>
      <c r="U1006" s="27" t="str">
        <f t="shared" si="5"/>
        <v>48.51%</v>
      </c>
      <c r="V1006" s="105">
        <v>8.5</v>
      </c>
      <c r="W1006" s="126" t="str">
        <f t="shared" si="113"/>
        <v>803.29%</v>
      </c>
      <c r="X1006" s="30" t="str">
        <f t="shared" si="7"/>
        <v>171.76%</v>
      </c>
      <c r="Y1006" s="112"/>
      <c r="Z1006" s="31"/>
      <c r="AA1006" s="32" t="s">
        <v>2360</v>
      </c>
      <c r="AB1006" s="17">
        <v>1.0</v>
      </c>
      <c r="AC1006" s="33"/>
    </row>
    <row r="1007">
      <c r="A1007" s="116" t="s">
        <v>2361</v>
      </c>
      <c r="B1007" s="44">
        <v>2008.0</v>
      </c>
      <c r="C1007" s="44" t="s">
        <v>86</v>
      </c>
      <c r="D1007" s="104">
        <v>7.0</v>
      </c>
      <c r="E1007" s="104">
        <v>37.0</v>
      </c>
      <c r="F1007" s="118" t="str">
        <f t="shared" si="100"/>
        <v>22</v>
      </c>
      <c r="G1007" s="105">
        <v>40.0</v>
      </c>
      <c r="H1007" s="105">
        <v>59.0</v>
      </c>
      <c r="I1007" s="120" t="str">
        <f t="shared" si="101"/>
        <v>-19</v>
      </c>
      <c r="J1007" s="120" t="str">
        <f t="shared" si="102"/>
        <v>49.5</v>
      </c>
      <c r="K1007" s="120" t="str">
        <f t="shared" si="103"/>
        <v>-27.5</v>
      </c>
      <c r="L1007" s="104" t="s">
        <v>1094</v>
      </c>
      <c r="M1007" s="120" t="str">
        <f t="shared" si="127"/>
        <v>10500000</v>
      </c>
      <c r="N1007" s="135">
        <v>10.5</v>
      </c>
      <c r="O1007" s="120" t="str">
        <f t="shared" si="109"/>
        <v>25930000</v>
      </c>
      <c r="P1007" s="135">
        <v>25.93</v>
      </c>
      <c r="Q1007" s="119">
        <v>21.95</v>
      </c>
      <c r="R1007" s="28" t="str">
        <f t="shared" si="128"/>
        <v>21950000</v>
      </c>
      <c r="S1007" s="136" t="str">
        <f t="shared" si="135"/>
        <v>47,880,000</v>
      </c>
      <c r="T1007" s="105">
        <v>47.88</v>
      </c>
      <c r="U1007" s="27" t="str">
        <f t="shared" si="5"/>
        <v>45.84%</v>
      </c>
      <c r="V1007" s="105">
        <v>8.0</v>
      </c>
      <c r="W1007" s="126" t="str">
        <f t="shared" si="113"/>
        <v>598.50%</v>
      </c>
      <c r="X1007" s="30" t="str">
        <f t="shared" si="7"/>
        <v>131.25%</v>
      </c>
      <c r="Y1007" s="112"/>
      <c r="Z1007" s="31"/>
      <c r="AA1007" s="32" t="s">
        <v>2362</v>
      </c>
      <c r="AB1007" s="17">
        <v>1.0</v>
      </c>
      <c r="AC1007" s="33"/>
    </row>
    <row r="1008">
      <c r="A1008" s="116" t="s">
        <v>2363</v>
      </c>
      <c r="B1008" s="44">
        <v>2008.0</v>
      </c>
      <c r="C1008" s="44" t="s">
        <v>41</v>
      </c>
      <c r="D1008" s="104">
        <v>71.0</v>
      </c>
      <c r="E1008" s="104">
        <v>59.0</v>
      </c>
      <c r="F1008" s="118" t="str">
        <f t="shared" si="100"/>
        <v>65</v>
      </c>
      <c r="G1008" s="105">
        <v>72.0</v>
      </c>
      <c r="H1008" s="105">
        <v>73.0</v>
      </c>
      <c r="I1008" s="120" t="str">
        <f t="shared" si="101"/>
        <v>-1</v>
      </c>
      <c r="J1008" s="120" t="str">
        <f t="shared" si="102"/>
        <v>72.5</v>
      </c>
      <c r="K1008" s="120" t="str">
        <f t="shared" si="103"/>
        <v>-7.5</v>
      </c>
      <c r="L1008" s="104" t="s">
        <v>493</v>
      </c>
      <c r="M1008" s="120" t="str">
        <f t="shared" si="127"/>
        <v>9760000</v>
      </c>
      <c r="N1008" s="135">
        <v>9.76</v>
      </c>
      <c r="O1008" s="120" t="str">
        <f t="shared" si="109"/>
        <v>32240000</v>
      </c>
      <c r="P1008" s="135">
        <v>32.24</v>
      </c>
      <c r="Q1008" s="119">
        <v>23.21</v>
      </c>
      <c r="R1008" s="28" t="str">
        <f t="shared" si="128"/>
        <v>23210000</v>
      </c>
      <c r="S1008" s="136" t="str">
        <f t="shared" si="135"/>
        <v>55,450,000</v>
      </c>
      <c r="T1008" s="105">
        <v>55.45</v>
      </c>
      <c r="U1008" s="27" t="str">
        <f t="shared" si="5"/>
        <v>41.86%</v>
      </c>
      <c r="V1008" s="105">
        <v>7.0</v>
      </c>
      <c r="W1008" s="126" t="str">
        <f t="shared" si="113"/>
        <v>792.14%</v>
      </c>
      <c r="X1008" s="30" t="str">
        <f t="shared" si="7"/>
        <v>139.43%</v>
      </c>
      <c r="Y1008" s="112"/>
      <c r="Z1008" s="31"/>
      <c r="AA1008" s="32" t="s">
        <v>2364</v>
      </c>
      <c r="AB1008" s="17">
        <v>1.0</v>
      </c>
      <c r="AC1008" s="33"/>
    </row>
    <row r="1009">
      <c r="A1009" s="116" t="s">
        <v>2365</v>
      </c>
      <c r="B1009" s="44">
        <v>2008.0</v>
      </c>
      <c r="C1009" s="44" t="s">
        <v>41</v>
      </c>
      <c r="D1009" s="104">
        <v>50.0</v>
      </c>
      <c r="E1009" s="104">
        <v>57.0</v>
      </c>
      <c r="F1009" s="118" t="str">
        <f t="shared" si="100"/>
        <v>53.5</v>
      </c>
      <c r="G1009" s="105">
        <v>41.0</v>
      </c>
      <c r="H1009" s="105">
        <v>74.0</v>
      </c>
      <c r="I1009" s="120" t="str">
        <f t="shared" si="101"/>
        <v>-33</v>
      </c>
      <c r="J1009" s="120" t="str">
        <f t="shared" si="102"/>
        <v>57.5</v>
      </c>
      <c r="K1009" s="120" t="str">
        <f t="shared" si="103"/>
        <v>-4</v>
      </c>
      <c r="L1009" s="104" t="s">
        <v>493</v>
      </c>
      <c r="M1009" s="120" t="str">
        <f t="shared" si="127"/>
        <v>4090000</v>
      </c>
      <c r="N1009" s="135">
        <v>4.09</v>
      </c>
      <c r="O1009" s="120" t="str">
        <f t="shared" si="109"/>
        <v>9510000</v>
      </c>
      <c r="P1009" s="135">
        <v>9.51</v>
      </c>
      <c r="Q1009" s="119">
        <v>2.33</v>
      </c>
      <c r="R1009" s="28" t="str">
        <f t="shared" si="128"/>
        <v>2330000</v>
      </c>
      <c r="S1009" s="136" t="str">
        <f t="shared" si="135"/>
        <v>11,840,000</v>
      </c>
      <c r="T1009" s="105">
        <v>11.84</v>
      </c>
      <c r="U1009" s="27" t="str">
        <f t="shared" si="5"/>
        <v>19.68%</v>
      </c>
      <c r="V1009" s="105">
        <v>7.0</v>
      </c>
      <c r="W1009" s="126" t="str">
        <f t="shared" si="113"/>
        <v>169.14%</v>
      </c>
      <c r="X1009" s="30" t="str">
        <f t="shared" si="7"/>
        <v>58.43%</v>
      </c>
      <c r="Y1009" s="112"/>
      <c r="Z1009" s="31"/>
      <c r="AA1009" s="32" t="s">
        <v>2366</v>
      </c>
      <c r="AB1009" s="17">
        <v>1.0</v>
      </c>
      <c r="AC1009" s="33"/>
    </row>
    <row r="1010">
      <c r="A1010" s="116" t="s">
        <v>2367</v>
      </c>
      <c r="B1010" s="44">
        <v>2008.0</v>
      </c>
      <c r="C1010" s="44" t="s">
        <v>29</v>
      </c>
      <c r="D1010" s="104">
        <v>14.0</v>
      </c>
      <c r="E1010" s="104">
        <v>30.0</v>
      </c>
      <c r="F1010" s="118" t="str">
        <f t="shared" si="100"/>
        <v>22</v>
      </c>
      <c r="G1010" s="105">
        <v>29.0</v>
      </c>
      <c r="H1010" s="105">
        <v>50.0</v>
      </c>
      <c r="I1010" s="120" t="str">
        <f t="shared" si="101"/>
        <v>-21</v>
      </c>
      <c r="J1010" s="120" t="str">
        <f t="shared" si="102"/>
        <v>39.5</v>
      </c>
      <c r="K1010" s="120" t="str">
        <f t="shared" si="103"/>
        <v>-17.5</v>
      </c>
      <c r="L1010" s="104" t="s">
        <v>448</v>
      </c>
      <c r="M1010" s="120" t="str">
        <f t="shared" si="127"/>
        <v>6500000</v>
      </c>
      <c r="N1010" s="135">
        <v>6.5</v>
      </c>
      <c r="O1010" s="120" t="str">
        <f t="shared" si="109"/>
        <v>19810000</v>
      </c>
      <c r="P1010" s="135">
        <v>19.81</v>
      </c>
      <c r="Q1010" s="119">
        <v>19.23</v>
      </c>
      <c r="R1010" s="28" t="str">
        <f t="shared" si="128"/>
        <v>19230000</v>
      </c>
      <c r="S1010" s="136" t="str">
        <f t="shared" si="135"/>
        <v>39,040,000</v>
      </c>
      <c r="T1010" s="105">
        <v>39.04</v>
      </c>
      <c r="U1010" s="27" t="str">
        <f t="shared" si="5"/>
        <v>49.26%</v>
      </c>
      <c r="V1010" s="105">
        <v>6.0</v>
      </c>
      <c r="W1010" s="126" t="str">
        <f t="shared" si="113"/>
        <v>650.67%</v>
      </c>
      <c r="X1010" s="30" t="str">
        <f t="shared" si="7"/>
        <v>108.33%</v>
      </c>
      <c r="Y1010" s="112"/>
      <c r="Z1010" s="31"/>
      <c r="AA1010" s="32" t="s">
        <v>2368</v>
      </c>
      <c r="AB1010" s="17">
        <v>1.0</v>
      </c>
      <c r="AC1010" s="33"/>
    </row>
    <row r="1011">
      <c r="A1011" s="116" t="s">
        <v>2369</v>
      </c>
      <c r="B1011" s="44">
        <v>2008.0</v>
      </c>
      <c r="C1011" s="44" t="s">
        <v>41</v>
      </c>
      <c r="D1011" s="104">
        <v>3.0</v>
      </c>
      <c r="E1011" s="104">
        <v>28.0</v>
      </c>
      <c r="F1011" s="118" t="str">
        <f t="shared" si="100"/>
        <v>15.5</v>
      </c>
      <c r="G1011" s="105">
        <v>22.0</v>
      </c>
      <c r="H1011" s="105">
        <v>47.0</v>
      </c>
      <c r="I1011" s="120" t="str">
        <f t="shared" si="101"/>
        <v>-25</v>
      </c>
      <c r="J1011" s="120" t="str">
        <f t="shared" si="102"/>
        <v>34.5</v>
      </c>
      <c r="K1011" s="120" t="str">
        <f t="shared" si="103"/>
        <v>-19</v>
      </c>
      <c r="L1011" s="104" t="s">
        <v>1118</v>
      </c>
      <c r="M1011" s="120" t="str">
        <f t="shared" si="127"/>
        <v>5400000</v>
      </c>
      <c r="N1011" s="135">
        <v>5.4</v>
      </c>
      <c r="O1011" s="120" t="str">
        <f t="shared" si="109"/>
        <v>13560000</v>
      </c>
      <c r="P1011" s="135">
        <v>13.56</v>
      </c>
      <c r="Q1011" s="119">
        <v>1.86</v>
      </c>
      <c r="R1011" s="28" t="str">
        <f t="shared" si="128"/>
        <v>1860000</v>
      </c>
      <c r="S1011" s="136" t="str">
        <f t="shared" si="135"/>
        <v>15,420,000</v>
      </c>
      <c r="T1011" s="105">
        <v>15.42</v>
      </c>
      <c r="U1011" s="27" t="str">
        <f t="shared" si="5"/>
        <v>12.06%</v>
      </c>
      <c r="V1011" s="105">
        <v>5.0</v>
      </c>
      <c r="W1011" s="126" t="str">
        <f t="shared" si="113"/>
        <v>308.40%</v>
      </c>
      <c r="X1011" s="30" t="str">
        <f t="shared" si="7"/>
        <v>108.00%</v>
      </c>
      <c r="Y1011" s="112"/>
      <c r="Z1011" s="31"/>
      <c r="AA1011" s="32" t="s">
        <v>2370</v>
      </c>
      <c r="AB1011" s="17">
        <v>1.0</v>
      </c>
      <c r="AC1011" s="33"/>
    </row>
    <row r="1012">
      <c r="A1012" s="116" t="s">
        <v>2371</v>
      </c>
      <c r="B1012" s="44">
        <v>2008.0</v>
      </c>
      <c r="C1012" s="44" t="s">
        <v>41</v>
      </c>
      <c r="D1012" s="104">
        <v>92.0</v>
      </c>
      <c r="E1012" s="104">
        <v>79.0</v>
      </c>
      <c r="F1012" s="118" t="str">
        <f t="shared" si="100"/>
        <v>85.5</v>
      </c>
      <c r="G1012" s="105">
        <v>83.0</v>
      </c>
      <c r="H1012" s="105">
        <v>80.0</v>
      </c>
      <c r="I1012" s="120" t="str">
        <f t="shared" si="101"/>
        <v>3</v>
      </c>
      <c r="J1012" s="120" t="str">
        <f t="shared" si="102"/>
        <v>81.5</v>
      </c>
      <c r="K1012" s="120" t="str">
        <f t="shared" si="103"/>
        <v>4</v>
      </c>
      <c r="L1012" s="104" t="s">
        <v>2372</v>
      </c>
      <c r="M1012" s="120" t="str">
        <f t="shared" si="127"/>
        <v>90000</v>
      </c>
      <c r="N1012" s="135">
        <v>0.09</v>
      </c>
      <c r="O1012" s="120" t="str">
        <f t="shared" si="109"/>
        <v>9430000</v>
      </c>
      <c r="P1012" s="135">
        <v>9.43</v>
      </c>
      <c r="Q1012" s="119">
        <v>8.65</v>
      </c>
      <c r="R1012" s="28" t="str">
        <f t="shared" si="128"/>
        <v>8650000</v>
      </c>
      <c r="S1012" s="136" t="str">
        <f t="shared" si="135"/>
        <v>18,080,000</v>
      </c>
      <c r="T1012" s="105">
        <v>18.08</v>
      </c>
      <c r="U1012" s="27" t="str">
        <f t="shared" si="5"/>
        <v>47.84%</v>
      </c>
      <c r="V1012" s="105">
        <v>4.0</v>
      </c>
      <c r="W1012" s="126" t="str">
        <f t="shared" si="113"/>
        <v>452.00%</v>
      </c>
      <c r="X1012" s="30" t="str">
        <f t="shared" si="7"/>
        <v>2.25%</v>
      </c>
      <c r="Y1012" s="112"/>
      <c r="Z1012" s="31"/>
      <c r="AA1012" s="32" t="s">
        <v>2373</v>
      </c>
      <c r="AB1012" s="17">
        <v>1.0</v>
      </c>
      <c r="AC1012" s="33"/>
    </row>
    <row r="1013">
      <c r="A1013" s="116" t="s">
        <v>2374</v>
      </c>
      <c r="B1013" s="44">
        <v>2008.0</v>
      </c>
      <c r="C1013" s="44" t="s">
        <v>41</v>
      </c>
      <c r="D1013" s="104">
        <v>21.0</v>
      </c>
      <c r="E1013" s="104">
        <v>47.0</v>
      </c>
      <c r="F1013" s="118" t="str">
        <f t="shared" si="100"/>
        <v>34</v>
      </c>
      <c r="G1013" s="105">
        <v>41.0</v>
      </c>
      <c r="H1013" s="105">
        <v>57.0</v>
      </c>
      <c r="I1013" s="120" t="str">
        <f t="shared" si="101"/>
        <v>-16</v>
      </c>
      <c r="J1013" s="120" t="str">
        <f t="shared" si="102"/>
        <v>49</v>
      </c>
      <c r="K1013" s="120" t="str">
        <f t="shared" si="103"/>
        <v>-15</v>
      </c>
      <c r="L1013" s="104" t="s">
        <v>2375</v>
      </c>
      <c r="M1013" s="120" t="str">
        <f t="shared" si="127"/>
        <v>15080000</v>
      </c>
      <c r="N1013" s="135">
        <v>15.08</v>
      </c>
      <c r="O1013" s="120" t="str">
        <f t="shared" si="109"/>
        <v>33480000</v>
      </c>
      <c r="P1013" s="135">
        <v>33.48</v>
      </c>
      <c r="Q1013" s="119">
        <v>10.41</v>
      </c>
      <c r="R1013" s="28" t="str">
        <f t="shared" si="128"/>
        <v>10410000</v>
      </c>
      <c r="S1013" s="136" t="str">
        <f t="shared" si="135"/>
        <v>43,890,000</v>
      </c>
      <c r="T1013" s="105">
        <v>43.89</v>
      </c>
      <c r="U1013" s="27" t="str">
        <f t="shared" si="5"/>
        <v>23.72%</v>
      </c>
      <c r="V1013" s="105">
        <v>2.6</v>
      </c>
      <c r="W1013" s="126" t="str">
        <f t="shared" si="113"/>
        <v>1688.08%</v>
      </c>
      <c r="X1013" s="30" t="str">
        <f t="shared" si="7"/>
        <v>580.00%</v>
      </c>
      <c r="Y1013" s="112"/>
      <c r="Z1013" s="31"/>
      <c r="AA1013" s="32" t="s">
        <v>2376</v>
      </c>
      <c r="AB1013" s="17">
        <v>1.0</v>
      </c>
      <c r="AC1013" s="33"/>
    </row>
    <row r="1014">
      <c r="A1014" s="116" t="s">
        <v>2377</v>
      </c>
      <c r="B1014" s="44">
        <v>2008.0</v>
      </c>
      <c r="C1014" s="44" t="s">
        <v>41</v>
      </c>
      <c r="D1014" s="104">
        <v>70.0</v>
      </c>
      <c r="E1014" s="104">
        <v>56.0</v>
      </c>
      <c r="F1014" s="118" t="str">
        <f t="shared" si="100"/>
        <v>63</v>
      </c>
      <c r="G1014" s="105">
        <v>78.0</v>
      </c>
      <c r="H1014" s="105">
        <v>77.0</v>
      </c>
      <c r="I1014" s="120" t="str">
        <f t="shared" si="101"/>
        <v>1</v>
      </c>
      <c r="J1014" s="120" t="str">
        <f t="shared" si="102"/>
        <v>77.5</v>
      </c>
      <c r="K1014" s="120" t="str">
        <f t="shared" si="103"/>
        <v>-14.5</v>
      </c>
      <c r="L1014" s="104" t="s">
        <v>2378</v>
      </c>
      <c r="M1014" s="120" t="str">
        <f t="shared" si="127"/>
        <v>3410000</v>
      </c>
      <c r="N1014" s="135">
        <v>3.41</v>
      </c>
      <c r="O1014" s="120" t="str">
        <f t="shared" si="109"/>
        <v>13010000</v>
      </c>
      <c r="P1014" s="135">
        <v>13.01</v>
      </c>
      <c r="Q1014" s="119">
        <v>0.63</v>
      </c>
      <c r="R1014" s="28" t="str">
        <f t="shared" si="128"/>
        <v>630000</v>
      </c>
      <c r="S1014" s="136" t="str">
        <f t="shared" si="135"/>
        <v>13,640,000</v>
      </c>
      <c r="T1014" s="105">
        <v>13.64</v>
      </c>
      <c r="U1014" s="27" t="str">
        <f t="shared" si="5"/>
        <v>4.62%</v>
      </c>
      <c r="V1014" s="105">
        <v>2.5</v>
      </c>
      <c r="W1014" s="126" t="str">
        <f t="shared" si="113"/>
        <v>545.60%</v>
      </c>
      <c r="X1014" s="30" t="str">
        <f t="shared" si="7"/>
        <v>136.40%</v>
      </c>
      <c r="Y1014" s="112"/>
      <c r="Z1014" s="31"/>
      <c r="AA1014" s="32" t="s">
        <v>2379</v>
      </c>
      <c r="AB1014" s="17">
        <v>1.0</v>
      </c>
      <c r="AC1014" s="33"/>
    </row>
    <row r="1015">
      <c r="A1015" s="116" t="s">
        <v>2380</v>
      </c>
      <c r="B1015" s="44">
        <v>2008.0</v>
      </c>
      <c r="C1015" s="44" t="s">
        <v>41</v>
      </c>
      <c r="D1015" s="104">
        <v>72.0</v>
      </c>
      <c r="E1015" s="104">
        <v>59.0</v>
      </c>
      <c r="F1015" s="118" t="str">
        <f t="shared" si="100"/>
        <v>65.5</v>
      </c>
      <c r="G1015" s="105">
        <v>37.0</v>
      </c>
      <c r="H1015" s="105">
        <v>89.0</v>
      </c>
      <c r="I1015" s="120" t="str">
        <f t="shared" si="101"/>
        <v>-52</v>
      </c>
      <c r="J1015" s="120" t="str">
        <f t="shared" si="102"/>
        <v>63</v>
      </c>
      <c r="K1015" s="120" t="str">
        <f t="shared" si="103"/>
        <v>2.5</v>
      </c>
      <c r="L1015" s="104" t="s">
        <v>89</v>
      </c>
      <c r="M1015" s="120" t="str">
        <f t="shared" si="127"/>
        <v>2800000</v>
      </c>
      <c r="N1015" s="135">
        <v>2.8</v>
      </c>
      <c r="O1015" s="120" t="str">
        <f t="shared" si="109"/>
        <v>12590000</v>
      </c>
      <c r="P1015" s="135">
        <v>12.59</v>
      </c>
      <c r="Q1015" s="119">
        <v>10.72</v>
      </c>
      <c r="R1015" s="28" t="str">
        <f t="shared" si="128"/>
        <v>10720000</v>
      </c>
      <c r="S1015" s="136" t="str">
        <f t="shared" si="135"/>
        <v>23,310,000</v>
      </c>
      <c r="T1015" s="105">
        <v>23.31</v>
      </c>
      <c r="U1015" s="27" t="str">
        <f t="shared" si="5"/>
        <v>45.99%</v>
      </c>
      <c r="V1015" s="105">
        <v>1.7</v>
      </c>
      <c r="W1015" s="126" t="str">
        <f t="shared" si="113"/>
        <v>1371.18%</v>
      </c>
      <c r="X1015" s="30" t="str">
        <f t="shared" si="7"/>
        <v>164.71%</v>
      </c>
      <c r="Y1015" s="112"/>
      <c r="Z1015" s="31"/>
      <c r="AA1015" s="32" t="s">
        <v>2381</v>
      </c>
      <c r="AB1015" s="17">
        <v>1.0</v>
      </c>
      <c r="AC1015" s="33"/>
    </row>
    <row r="1016">
      <c r="A1016" s="116" t="s">
        <v>2382</v>
      </c>
      <c r="B1016" s="44">
        <v>2008.0</v>
      </c>
      <c r="C1016" s="44" t="s">
        <v>41</v>
      </c>
      <c r="D1016" s="104">
        <v>40.0</v>
      </c>
      <c r="E1016" s="104">
        <v>28.0</v>
      </c>
      <c r="F1016" s="118" t="str">
        <f t="shared" si="100"/>
        <v>34</v>
      </c>
      <c r="G1016" s="105">
        <v>51.0</v>
      </c>
      <c r="H1016" s="105">
        <v>66.0</v>
      </c>
      <c r="I1016" s="120" t="str">
        <f t="shared" si="101"/>
        <v>-15</v>
      </c>
      <c r="J1016" s="120" t="str">
        <f t="shared" si="102"/>
        <v>58.5</v>
      </c>
      <c r="K1016" s="120" t="str">
        <f t="shared" si="103"/>
        <v>-24.5</v>
      </c>
      <c r="L1016" s="104" t="s">
        <v>153</v>
      </c>
      <c r="M1016" s="120" t="str">
        <f t="shared" si="127"/>
        <v>6840000</v>
      </c>
      <c r="N1016" s="135">
        <v>6.84</v>
      </c>
      <c r="O1016" s="120" t="str">
        <f t="shared" si="109"/>
        <v>33460000</v>
      </c>
      <c r="P1016" s="135">
        <v>33.46</v>
      </c>
      <c r="Q1016" s="119">
        <v>0.02</v>
      </c>
      <c r="R1016" s="28" t="str">
        <f t="shared" si="128"/>
        <v>20000</v>
      </c>
      <c r="S1016" s="123" t="str">
        <f t="shared" si="135"/>
        <v>33,480,000</v>
      </c>
      <c r="T1016" s="105">
        <v>33.48</v>
      </c>
      <c r="U1016" s="27" t="str">
        <f t="shared" si="5"/>
        <v>0.06%</v>
      </c>
      <c r="V1016" s="105">
        <v>0.5</v>
      </c>
      <c r="W1016" s="126" t="str">
        <f t="shared" si="113"/>
        <v>6696.00%</v>
      </c>
      <c r="X1016" s="30" t="str">
        <f t="shared" si="7"/>
        <v>1368.00%</v>
      </c>
      <c r="Y1016" s="112"/>
      <c r="Z1016" s="31"/>
      <c r="AA1016" s="32" t="s">
        <v>2383</v>
      </c>
      <c r="AB1016" s="17">
        <v>1.0</v>
      </c>
      <c r="AC1016" s="33"/>
    </row>
    <row r="1017">
      <c r="A1017" s="116"/>
      <c r="B1017" s="101"/>
      <c r="C1017" s="101"/>
      <c r="D1017" s="104"/>
      <c r="E1017" s="104"/>
      <c r="F1017" s="104"/>
      <c r="G1017" s="105"/>
      <c r="H1017" s="105"/>
      <c r="I1017" s="105"/>
      <c r="J1017" s="105"/>
      <c r="K1017" s="105"/>
      <c r="L1017" s="104"/>
      <c r="M1017" s="107"/>
      <c r="N1017" s="135"/>
      <c r="O1017" s="107"/>
      <c r="P1017" s="135"/>
      <c r="Q1017" s="119"/>
      <c r="R1017" s="119"/>
      <c r="S1017" s="110"/>
      <c r="T1017" s="105"/>
      <c r="U1017" s="156"/>
      <c r="V1017" s="105"/>
      <c r="W1017" s="157"/>
      <c r="X1017" s="158"/>
      <c r="Y1017" s="112"/>
      <c r="Z1017" s="31"/>
      <c r="AB1017" s="17">
        <v>1.0</v>
      </c>
      <c r="AC1017" s="33"/>
    </row>
    <row r="1018">
      <c r="A1018" s="116"/>
      <c r="B1018" s="101"/>
      <c r="C1018" s="101"/>
      <c r="D1018" s="104"/>
      <c r="E1018" s="104"/>
      <c r="F1018" s="104"/>
      <c r="G1018" s="105"/>
      <c r="H1018" s="105"/>
      <c r="I1018" s="105"/>
      <c r="J1018" s="105"/>
      <c r="K1018" s="105"/>
      <c r="L1018" s="104"/>
      <c r="M1018" s="107"/>
      <c r="N1018" s="135"/>
      <c r="O1018" s="107"/>
      <c r="P1018" s="135"/>
      <c r="Q1018" s="119"/>
      <c r="R1018" s="119"/>
      <c r="S1018" s="110"/>
      <c r="T1018" s="105"/>
      <c r="U1018" s="156"/>
      <c r="V1018" s="105"/>
      <c r="W1018" s="157"/>
      <c r="X1018" s="158"/>
      <c r="Y1018" s="112"/>
      <c r="Z1018" s="31"/>
      <c r="AB1018" s="33"/>
      <c r="AC1018" s="33"/>
    </row>
    <row r="1019">
      <c r="A1019" s="116"/>
      <c r="B1019" s="101"/>
      <c r="C1019" s="101"/>
      <c r="D1019" s="104"/>
      <c r="E1019" s="104"/>
      <c r="F1019" s="104"/>
      <c r="G1019" s="105"/>
      <c r="H1019" s="105"/>
      <c r="I1019" s="105"/>
      <c r="J1019" s="105"/>
      <c r="K1019" s="105"/>
      <c r="L1019" s="104"/>
      <c r="M1019" s="107"/>
      <c r="N1019" s="135"/>
      <c r="O1019" s="107"/>
      <c r="P1019" s="135"/>
      <c r="Q1019" s="119"/>
      <c r="R1019" s="119"/>
      <c r="S1019" s="110"/>
      <c r="T1019" s="105"/>
      <c r="U1019" s="156"/>
      <c r="V1019" s="105"/>
      <c r="W1019" s="157"/>
      <c r="X1019" s="158"/>
      <c r="Y1019" s="112"/>
      <c r="Z1019" s="31"/>
      <c r="AB1019" s="33"/>
      <c r="AC1019" s="33"/>
    </row>
    <row r="1020">
      <c r="A1020" s="116"/>
      <c r="B1020" s="101"/>
      <c r="C1020" s="101"/>
      <c r="D1020" s="104"/>
      <c r="E1020" s="104"/>
      <c r="F1020" s="104"/>
      <c r="G1020" s="105"/>
      <c r="H1020" s="105"/>
      <c r="I1020" s="105"/>
      <c r="J1020" s="105"/>
      <c r="K1020" s="105"/>
      <c r="L1020" s="104"/>
      <c r="M1020" s="107"/>
      <c r="N1020" s="135"/>
      <c r="O1020" s="107"/>
      <c r="P1020" s="135"/>
      <c r="Q1020" s="119"/>
      <c r="R1020" s="119"/>
      <c r="S1020" s="110"/>
      <c r="T1020" s="105"/>
      <c r="U1020" s="156"/>
      <c r="V1020" s="105"/>
      <c r="W1020" s="157"/>
      <c r="X1020" s="158"/>
      <c r="Y1020" s="112"/>
      <c r="Z1020" s="31"/>
      <c r="AB1020" s="33"/>
      <c r="AC1020" s="33"/>
    </row>
    <row r="1021">
      <c r="A1021" s="116"/>
      <c r="B1021" s="101"/>
      <c r="C1021" s="101"/>
      <c r="D1021" s="104"/>
      <c r="E1021" s="104"/>
      <c r="F1021" s="104"/>
      <c r="G1021" s="105"/>
      <c r="H1021" s="105"/>
      <c r="I1021" s="105"/>
      <c r="J1021" s="105"/>
      <c r="K1021" s="105"/>
      <c r="L1021" s="104"/>
      <c r="M1021" s="107"/>
      <c r="N1021" s="135"/>
      <c r="O1021" s="107"/>
      <c r="P1021" s="135"/>
      <c r="Q1021" s="119"/>
      <c r="R1021" s="119"/>
      <c r="S1021" s="110"/>
      <c r="T1021" s="105"/>
      <c r="U1021" s="156"/>
      <c r="V1021" s="105"/>
      <c r="W1021" s="157"/>
      <c r="X1021" s="158"/>
      <c r="Y1021" s="112"/>
      <c r="Z1021" s="31"/>
      <c r="AB1021" s="33"/>
      <c r="AC1021" s="33"/>
    </row>
    <row r="1022">
      <c r="A1022" s="116"/>
      <c r="B1022" s="101"/>
      <c r="C1022" s="101"/>
      <c r="D1022" s="104"/>
      <c r="E1022" s="104"/>
      <c r="F1022" s="104"/>
      <c r="G1022" s="105"/>
      <c r="H1022" s="105"/>
      <c r="I1022" s="105"/>
      <c r="J1022" s="105"/>
      <c r="K1022" s="105"/>
      <c r="L1022" s="104"/>
      <c r="M1022" s="107"/>
      <c r="N1022" s="135"/>
      <c r="O1022" s="107"/>
      <c r="P1022" s="135"/>
      <c r="Q1022" s="119"/>
      <c r="R1022" s="119"/>
      <c r="S1022" s="110"/>
      <c r="T1022" s="105"/>
      <c r="U1022" s="156"/>
      <c r="V1022" s="105"/>
      <c r="W1022" s="157"/>
      <c r="X1022" s="158"/>
      <c r="Y1022" s="112"/>
      <c r="Z1022" s="31"/>
      <c r="AB1022" s="33"/>
      <c r="AC1022" s="33"/>
    </row>
    <row r="1023">
      <c r="A1023" s="116"/>
      <c r="B1023" s="101"/>
      <c r="C1023" s="101"/>
      <c r="D1023" s="104"/>
      <c r="E1023" s="104"/>
      <c r="F1023" s="104"/>
      <c r="G1023" s="105"/>
      <c r="H1023" s="105"/>
      <c r="I1023" s="105"/>
      <c r="J1023" s="105"/>
      <c r="K1023" s="105"/>
      <c r="L1023" s="104"/>
      <c r="M1023" s="107"/>
      <c r="N1023" s="135"/>
      <c r="O1023" s="107"/>
      <c r="P1023" s="135"/>
      <c r="Q1023" s="119"/>
      <c r="R1023" s="119"/>
      <c r="S1023" s="110"/>
      <c r="T1023" s="105"/>
      <c r="U1023" s="156"/>
      <c r="V1023" s="105"/>
      <c r="W1023" s="157"/>
      <c r="X1023" s="158"/>
      <c r="Y1023" s="112"/>
      <c r="Z1023" s="31"/>
      <c r="AB1023" s="33"/>
      <c r="AC1023" s="33"/>
    </row>
    <row r="1024">
      <c r="A1024" s="116"/>
      <c r="B1024" s="101"/>
      <c r="C1024" s="101"/>
      <c r="D1024" s="104"/>
      <c r="E1024" s="104"/>
      <c r="F1024" s="104"/>
      <c r="G1024" s="105"/>
      <c r="H1024" s="105"/>
      <c r="I1024" s="105"/>
      <c r="J1024" s="105"/>
      <c r="K1024" s="105"/>
      <c r="L1024" s="104"/>
      <c r="M1024" s="107"/>
      <c r="N1024" s="135"/>
      <c r="O1024" s="107"/>
      <c r="P1024" s="135"/>
      <c r="Q1024" s="119"/>
      <c r="R1024" s="119"/>
      <c r="S1024" s="110"/>
      <c r="T1024" s="105"/>
      <c r="U1024" s="156"/>
      <c r="V1024" s="105"/>
      <c r="W1024" s="157"/>
      <c r="X1024" s="158"/>
      <c r="Y1024" s="104"/>
      <c r="Z1024" s="31"/>
      <c r="AB1024" s="33"/>
      <c r="AC1024" s="33"/>
    </row>
    <row r="1025">
      <c r="A1025" s="116"/>
      <c r="B1025" s="101"/>
      <c r="C1025" s="101"/>
      <c r="D1025" s="104"/>
      <c r="E1025" s="104"/>
      <c r="F1025" s="104"/>
      <c r="G1025" s="105"/>
      <c r="H1025" s="105"/>
      <c r="I1025" s="105"/>
      <c r="J1025" s="105"/>
      <c r="K1025" s="105"/>
      <c r="L1025" s="104"/>
      <c r="M1025" s="107"/>
      <c r="N1025" s="135"/>
      <c r="O1025" s="107"/>
      <c r="P1025" s="135"/>
      <c r="Q1025" s="119"/>
      <c r="R1025" s="119"/>
      <c r="S1025" s="110"/>
      <c r="T1025" s="105"/>
      <c r="U1025" s="156"/>
      <c r="V1025" s="105"/>
      <c r="W1025" s="157"/>
      <c r="X1025" s="158"/>
      <c r="Y1025" s="112"/>
      <c r="Z1025" s="31"/>
      <c r="AB1025" s="33"/>
      <c r="AC1025" s="33"/>
    </row>
    <row r="1026">
      <c r="A1026" s="116"/>
      <c r="B1026" s="101"/>
      <c r="C1026" s="101"/>
      <c r="D1026" s="104"/>
      <c r="E1026" s="104"/>
      <c r="F1026" s="104"/>
      <c r="G1026" s="105"/>
      <c r="H1026" s="105"/>
      <c r="I1026" s="105"/>
      <c r="J1026" s="105"/>
      <c r="K1026" s="105"/>
      <c r="L1026" s="104"/>
      <c r="M1026" s="107"/>
      <c r="N1026" s="135"/>
      <c r="O1026" s="107"/>
      <c r="P1026" s="135"/>
      <c r="Q1026" s="119"/>
      <c r="R1026" s="119"/>
      <c r="S1026" s="110"/>
      <c r="T1026" s="105"/>
      <c r="U1026" s="156"/>
      <c r="V1026" s="105"/>
      <c r="W1026" s="157"/>
      <c r="X1026" s="158"/>
      <c r="Y1026" s="112"/>
      <c r="Z1026" s="31"/>
      <c r="AB1026" s="33"/>
      <c r="AC1026" s="33"/>
    </row>
    <row r="1027">
      <c r="A1027" s="116"/>
      <c r="B1027" s="101"/>
      <c r="C1027" s="101"/>
      <c r="D1027" s="104"/>
      <c r="E1027" s="104"/>
      <c r="F1027" s="104"/>
      <c r="G1027" s="105"/>
      <c r="H1027" s="105"/>
      <c r="I1027" s="105"/>
      <c r="J1027" s="105"/>
      <c r="K1027" s="105"/>
      <c r="L1027" s="104"/>
      <c r="M1027" s="107"/>
      <c r="N1027" s="135"/>
      <c r="O1027" s="107"/>
      <c r="P1027" s="135"/>
      <c r="Q1027" s="119"/>
      <c r="R1027" s="119"/>
      <c r="S1027" s="110"/>
      <c r="T1027" s="105"/>
      <c r="U1027" s="156"/>
      <c r="V1027" s="105"/>
      <c r="W1027" s="157"/>
      <c r="X1027" s="158"/>
      <c r="Y1027" s="112"/>
      <c r="Z1027" s="31"/>
      <c r="AB1027" s="33"/>
      <c r="AC1027" s="33"/>
    </row>
    <row r="1028">
      <c r="A1028" s="116"/>
      <c r="B1028" s="101"/>
      <c r="C1028" s="101"/>
      <c r="D1028" s="104"/>
      <c r="E1028" s="104"/>
      <c r="F1028" s="104"/>
      <c r="G1028" s="105"/>
      <c r="H1028" s="105"/>
      <c r="I1028" s="105"/>
      <c r="J1028" s="105"/>
      <c r="K1028" s="105"/>
      <c r="L1028" s="104"/>
      <c r="M1028" s="107"/>
      <c r="N1028" s="135"/>
      <c r="O1028" s="107"/>
      <c r="P1028" s="135"/>
      <c r="Q1028" s="119"/>
      <c r="R1028" s="119"/>
      <c r="S1028" s="110"/>
      <c r="T1028" s="105"/>
      <c r="U1028" s="156"/>
      <c r="V1028" s="105"/>
      <c r="W1028" s="157"/>
      <c r="X1028" s="158"/>
      <c r="Y1028" s="112"/>
      <c r="Z1028" s="31"/>
      <c r="AB1028" s="33"/>
      <c r="AC1028" s="33"/>
    </row>
    <row r="1029">
      <c r="A1029" s="116"/>
      <c r="B1029" s="101"/>
      <c r="C1029" s="101"/>
      <c r="D1029" s="104"/>
      <c r="E1029" s="104"/>
      <c r="F1029" s="104"/>
      <c r="G1029" s="105"/>
      <c r="H1029" s="105"/>
      <c r="I1029" s="105"/>
      <c r="J1029" s="105"/>
      <c r="K1029" s="105"/>
      <c r="L1029" s="104"/>
      <c r="M1029" s="107"/>
      <c r="N1029" s="135"/>
      <c r="O1029" s="107"/>
      <c r="P1029" s="135"/>
      <c r="Q1029" s="119"/>
      <c r="R1029" s="119"/>
      <c r="S1029" s="110"/>
      <c r="T1029" s="105"/>
      <c r="U1029" s="156"/>
      <c r="V1029" s="105"/>
      <c r="W1029" s="157"/>
      <c r="X1029" s="158"/>
      <c r="Z1029" s="31"/>
      <c r="AB1029" s="33"/>
      <c r="AC1029" s="33"/>
    </row>
    <row r="1030">
      <c r="A1030" s="116"/>
      <c r="B1030" s="101"/>
      <c r="C1030" s="101"/>
      <c r="D1030" s="104"/>
      <c r="E1030" s="104"/>
      <c r="F1030" s="104"/>
      <c r="G1030" s="105"/>
      <c r="H1030" s="105"/>
      <c r="I1030" s="105"/>
      <c r="J1030" s="105"/>
      <c r="K1030" s="105"/>
      <c r="L1030" s="104"/>
      <c r="M1030" s="107"/>
      <c r="N1030" s="135"/>
      <c r="O1030" s="107"/>
      <c r="P1030" s="135"/>
      <c r="Q1030" s="119"/>
      <c r="R1030" s="119"/>
      <c r="S1030" s="110"/>
      <c r="T1030" s="105"/>
      <c r="U1030" s="156"/>
      <c r="V1030" s="105"/>
      <c r="W1030" s="157"/>
      <c r="X1030" s="158"/>
      <c r="Y1030" s="112"/>
      <c r="Z1030" s="31"/>
      <c r="AB1030" s="33"/>
      <c r="AC1030" s="33"/>
    </row>
    <row r="1031">
      <c r="A1031" s="116"/>
      <c r="B1031" s="101"/>
      <c r="C1031" s="101"/>
      <c r="D1031" s="104"/>
      <c r="E1031" s="104"/>
      <c r="F1031" s="104"/>
      <c r="G1031" s="105"/>
      <c r="H1031" s="105"/>
      <c r="I1031" s="105"/>
      <c r="J1031" s="105"/>
      <c r="K1031" s="105"/>
      <c r="L1031" s="104"/>
      <c r="M1031" s="107"/>
      <c r="N1031" s="135"/>
      <c r="O1031" s="107"/>
      <c r="P1031" s="135"/>
      <c r="Q1031" s="119"/>
      <c r="R1031" s="119"/>
      <c r="S1031" s="110"/>
      <c r="T1031" s="105"/>
      <c r="U1031" s="156"/>
      <c r="V1031" s="105"/>
      <c r="W1031" s="157"/>
      <c r="X1031" s="158"/>
      <c r="Y1031" s="112"/>
      <c r="Z1031" s="31"/>
      <c r="AB1031" s="33"/>
      <c r="AC1031" s="33"/>
    </row>
    <row r="1032">
      <c r="A1032" s="116"/>
      <c r="B1032" s="101"/>
      <c r="C1032" s="101"/>
      <c r="D1032" s="104"/>
      <c r="E1032" s="104"/>
      <c r="F1032" s="104"/>
      <c r="G1032" s="105"/>
      <c r="H1032" s="105"/>
      <c r="I1032" s="105"/>
      <c r="J1032" s="105"/>
      <c r="K1032" s="105"/>
      <c r="L1032" s="104"/>
      <c r="M1032" s="107"/>
      <c r="N1032" s="135"/>
      <c r="O1032" s="107"/>
      <c r="P1032" s="135"/>
      <c r="Q1032" s="119"/>
      <c r="R1032" s="119"/>
      <c r="S1032" s="110"/>
      <c r="T1032" s="105"/>
      <c r="U1032" s="156"/>
      <c r="V1032" s="105"/>
      <c r="W1032" s="157"/>
      <c r="X1032" s="158"/>
      <c r="Y1032" s="112"/>
      <c r="Z1032" s="31"/>
      <c r="AB1032" s="33"/>
      <c r="AC1032" s="33"/>
    </row>
    <row r="1033">
      <c r="A1033" s="116"/>
      <c r="B1033" s="101"/>
      <c r="C1033" s="101"/>
      <c r="D1033" s="104"/>
      <c r="E1033" s="104"/>
      <c r="F1033" s="104"/>
      <c r="G1033" s="105"/>
      <c r="H1033" s="105"/>
      <c r="I1033" s="105"/>
      <c r="J1033" s="105"/>
      <c r="K1033" s="105"/>
      <c r="L1033" s="104"/>
      <c r="M1033" s="107"/>
      <c r="N1033" s="135"/>
      <c r="O1033" s="107"/>
      <c r="P1033" s="135"/>
      <c r="Q1033" s="119"/>
      <c r="R1033" s="119"/>
      <c r="S1033" s="110"/>
      <c r="T1033" s="105"/>
      <c r="U1033" s="156"/>
      <c r="V1033" s="105"/>
      <c r="W1033" s="157"/>
      <c r="X1033" s="158"/>
      <c r="Y1033" s="112"/>
      <c r="Z1033" s="31"/>
      <c r="AB1033" s="33"/>
      <c r="AC1033" s="33"/>
    </row>
    <row r="1034">
      <c r="A1034" s="116"/>
      <c r="B1034" s="101"/>
      <c r="C1034" s="101"/>
      <c r="D1034" s="104"/>
      <c r="E1034" s="104"/>
      <c r="F1034" s="104"/>
      <c r="G1034" s="105"/>
      <c r="H1034" s="105"/>
      <c r="I1034" s="105"/>
      <c r="J1034" s="105"/>
      <c r="K1034" s="105"/>
      <c r="L1034" s="104"/>
      <c r="M1034" s="107"/>
      <c r="N1034" s="135"/>
      <c r="O1034" s="107"/>
      <c r="P1034" s="135"/>
      <c r="Q1034" s="119"/>
      <c r="R1034" s="119"/>
      <c r="S1034" s="110"/>
      <c r="T1034" s="105"/>
      <c r="U1034" s="156"/>
      <c r="V1034" s="105"/>
      <c r="W1034" s="157"/>
      <c r="X1034" s="158"/>
      <c r="Y1034" s="112"/>
      <c r="Z1034" s="31"/>
      <c r="AB1034" s="33"/>
      <c r="AC1034" s="33"/>
    </row>
    <row r="1035">
      <c r="A1035" s="116"/>
      <c r="B1035" s="101"/>
      <c r="C1035" s="101"/>
      <c r="D1035" s="104"/>
      <c r="E1035" s="104"/>
      <c r="F1035" s="104"/>
      <c r="G1035" s="105"/>
      <c r="H1035" s="105"/>
      <c r="I1035" s="105"/>
      <c r="J1035" s="105"/>
      <c r="K1035" s="105"/>
      <c r="L1035" s="104"/>
      <c r="M1035" s="107"/>
      <c r="N1035" s="135"/>
      <c r="O1035" s="107"/>
      <c r="P1035" s="135"/>
      <c r="Q1035" s="119"/>
      <c r="R1035" s="119"/>
      <c r="S1035" s="110"/>
      <c r="T1035" s="105"/>
      <c r="U1035" s="156"/>
      <c r="V1035" s="105"/>
      <c r="W1035" s="157"/>
      <c r="X1035" s="158"/>
      <c r="Y1035" s="112"/>
      <c r="Z1035" s="31"/>
      <c r="AB1035" s="33"/>
      <c r="AC1035" s="33"/>
    </row>
    <row r="1036">
      <c r="A1036" s="116"/>
      <c r="B1036" s="101"/>
      <c r="C1036" s="101"/>
      <c r="D1036" s="104"/>
      <c r="E1036" s="104"/>
      <c r="F1036" s="104"/>
      <c r="G1036" s="105"/>
      <c r="H1036" s="105"/>
      <c r="I1036" s="105"/>
      <c r="J1036" s="105"/>
      <c r="K1036" s="105"/>
      <c r="L1036" s="104"/>
      <c r="M1036" s="107"/>
      <c r="N1036" s="135"/>
      <c r="O1036" s="107"/>
      <c r="P1036" s="135"/>
      <c r="Q1036" s="119"/>
      <c r="R1036" s="119"/>
      <c r="S1036" s="110"/>
      <c r="T1036" s="105"/>
      <c r="U1036" s="156"/>
      <c r="V1036" s="105"/>
      <c r="W1036" s="157"/>
      <c r="X1036" s="158"/>
      <c r="Y1036" s="112"/>
      <c r="Z1036" s="31"/>
      <c r="AB1036" s="33"/>
      <c r="AC1036" s="33"/>
    </row>
    <row r="1037">
      <c r="A1037" s="116"/>
      <c r="B1037" s="101"/>
      <c r="C1037" s="101"/>
      <c r="D1037" s="104"/>
      <c r="E1037" s="104"/>
      <c r="F1037" s="104"/>
      <c r="G1037" s="105"/>
      <c r="H1037" s="105"/>
      <c r="I1037" s="105"/>
      <c r="J1037" s="105"/>
      <c r="K1037" s="105"/>
      <c r="L1037" s="104"/>
      <c r="M1037" s="107"/>
      <c r="N1037" s="135"/>
      <c r="O1037" s="107"/>
      <c r="P1037" s="135"/>
      <c r="Q1037" s="119"/>
      <c r="R1037" s="119"/>
      <c r="S1037" s="110"/>
      <c r="T1037" s="105"/>
      <c r="U1037" s="156"/>
      <c r="V1037" s="105"/>
      <c r="W1037" s="157"/>
      <c r="X1037" s="158"/>
      <c r="Z1037" s="31"/>
      <c r="AB1037" s="33"/>
      <c r="AC1037" s="33"/>
    </row>
    <row r="1038">
      <c r="A1038" s="116"/>
      <c r="B1038" s="101"/>
      <c r="C1038" s="101"/>
      <c r="D1038" s="104"/>
      <c r="E1038" s="104"/>
      <c r="F1038" s="104"/>
      <c r="G1038" s="105"/>
      <c r="H1038" s="105"/>
      <c r="I1038" s="105"/>
      <c r="J1038" s="105"/>
      <c r="K1038" s="105"/>
      <c r="L1038" s="104"/>
      <c r="M1038" s="107"/>
      <c r="N1038" s="135"/>
      <c r="O1038" s="107"/>
      <c r="P1038" s="135"/>
      <c r="Q1038" s="119"/>
      <c r="R1038" s="119"/>
      <c r="S1038" s="110"/>
      <c r="T1038" s="105"/>
      <c r="U1038" s="156"/>
      <c r="V1038" s="105"/>
      <c r="W1038" s="157"/>
      <c r="X1038" s="158"/>
      <c r="Y1038" s="112"/>
      <c r="Z1038" s="31"/>
      <c r="AB1038" s="33"/>
      <c r="AC1038" s="33"/>
    </row>
    <row r="1039">
      <c r="A1039" s="116"/>
      <c r="B1039" s="101"/>
      <c r="C1039" s="101"/>
      <c r="D1039" s="104"/>
      <c r="E1039" s="104"/>
      <c r="F1039" s="104"/>
      <c r="G1039" s="105"/>
      <c r="H1039" s="105"/>
      <c r="I1039" s="105"/>
      <c r="J1039" s="105"/>
      <c r="K1039" s="105"/>
      <c r="L1039" s="104"/>
      <c r="M1039" s="107"/>
      <c r="N1039" s="135"/>
      <c r="O1039" s="107"/>
      <c r="P1039" s="135"/>
      <c r="Q1039" s="119"/>
      <c r="R1039" s="119"/>
      <c r="S1039" s="110"/>
      <c r="T1039" s="105"/>
      <c r="U1039" s="156"/>
      <c r="V1039" s="105"/>
      <c r="W1039" s="157"/>
      <c r="X1039" s="158"/>
      <c r="Y1039" s="112"/>
      <c r="Z1039" s="31"/>
      <c r="AB1039" s="33"/>
      <c r="AC1039" s="33"/>
    </row>
    <row r="1040">
      <c r="A1040" s="116"/>
      <c r="B1040" s="101"/>
      <c r="C1040" s="101"/>
      <c r="D1040" s="104"/>
      <c r="E1040" s="104"/>
      <c r="F1040" s="104"/>
      <c r="G1040" s="105"/>
      <c r="H1040" s="105"/>
      <c r="I1040" s="105"/>
      <c r="J1040" s="105"/>
      <c r="K1040" s="105"/>
      <c r="L1040" s="104"/>
      <c r="M1040" s="107"/>
      <c r="N1040" s="135"/>
      <c r="O1040" s="107"/>
      <c r="P1040" s="135"/>
      <c r="Q1040" s="119"/>
      <c r="R1040" s="119"/>
      <c r="S1040" s="110"/>
      <c r="T1040" s="105"/>
      <c r="U1040" s="156"/>
      <c r="V1040" s="105"/>
      <c r="W1040" s="157"/>
      <c r="X1040" s="158"/>
      <c r="Z1040" s="31"/>
      <c r="AB1040" s="33"/>
      <c r="AC1040" s="33"/>
    </row>
    <row r="1041">
      <c r="A1041" s="116"/>
      <c r="B1041" s="101"/>
      <c r="C1041" s="101"/>
      <c r="D1041" s="104"/>
      <c r="E1041" s="104"/>
      <c r="F1041" s="104"/>
      <c r="G1041" s="105"/>
      <c r="H1041" s="105"/>
      <c r="I1041" s="105"/>
      <c r="J1041" s="105"/>
      <c r="K1041" s="105"/>
      <c r="L1041" s="104"/>
      <c r="M1041" s="107"/>
      <c r="N1041" s="135"/>
      <c r="O1041" s="107"/>
      <c r="P1041" s="135"/>
      <c r="Q1041" s="119"/>
      <c r="R1041" s="119"/>
      <c r="S1041" s="110"/>
      <c r="T1041" s="105"/>
      <c r="U1041" s="156"/>
      <c r="V1041" s="105"/>
      <c r="W1041" s="157"/>
      <c r="X1041" s="158"/>
      <c r="Y1041" s="112"/>
      <c r="Z1041" s="31"/>
      <c r="AB1041" s="33"/>
      <c r="AC1041" s="33"/>
    </row>
    <row r="1042">
      <c r="A1042" s="116"/>
      <c r="B1042" s="101"/>
      <c r="C1042" s="101"/>
      <c r="D1042" s="104"/>
      <c r="E1042" s="104"/>
      <c r="F1042" s="104"/>
      <c r="G1042" s="105"/>
      <c r="H1042" s="105"/>
      <c r="I1042" s="105"/>
      <c r="J1042" s="105"/>
      <c r="K1042" s="105"/>
      <c r="L1042" s="104"/>
      <c r="M1042" s="107"/>
      <c r="N1042" s="135"/>
      <c r="O1042" s="107"/>
      <c r="P1042" s="135"/>
      <c r="Q1042" s="119"/>
      <c r="R1042" s="119"/>
      <c r="S1042" s="110"/>
      <c r="T1042" s="105"/>
      <c r="U1042" s="156"/>
      <c r="V1042" s="105"/>
      <c r="W1042" s="157"/>
      <c r="X1042" s="158"/>
      <c r="Y1042" s="112"/>
      <c r="Z1042" s="31"/>
      <c r="AB1042" s="33"/>
      <c r="AC1042" s="33"/>
    </row>
    <row r="1043">
      <c r="A1043" s="116"/>
      <c r="B1043" s="101"/>
      <c r="C1043" s="101"/>
      <c r="D1043" s="104"/>
      <c r="E1043" s="104"/>
      <c r="F1043" s="104"/>
      <c r="G1043" s="105"/>
      <c r="H1043" s="105"/>
      <c r="I1043" s="105"/>
      <c r="J1043" s="105"/>
      <c r="K1043" s="105"/>
      <c r="L1043" s="104"/>
      <c r="M1043" s="107"/>
      <c r="N1043" s="135"/>
      <c r="O1043" s="107"/>
      <c r="P1043" s="135"/>
      <c r="Q1043" s="119"/>
      <c r="R1043" s="119"/>
      <c r="S1043" s="110"/>
      <c r="T1043" s="105"/>
      <c r="U1043" s="156"/>
      <c r="V1043" s="105"/>
      <c r="W1043" s="157"/>
      <c r="X1043" s="158"/>
      <c r="Y1043" s="104"/>
      <c r="Z1043" s="31"/>
      <c r="AB1043" s="33"/>
      <c r="AC1043" s="33"/>
    </row>
    <row r="1044">
      <c r="A1044" s="116"/>
      <c r="B1044" s="101"/>
      <c r="C1044" s="101"/>
      <c r="D1044" s="104"/>
      <c r="E1044" s="104"/>
      <c r="F1044" s="104"/>
      <c r="G1044" s="105"/>
      <c r="H1044" s="105"/>
      <c r="I1044" s="105"/>
      <c r="J1044" s="105"/>
      <c r="K1044" s="105"/>
      <c r="L1044" s="104"/>
      <c r="M1044" s="107"/>
      <c r="N1044" s="135"/>
      <c r="O1044" s="107"/>
      <c r="P1044" s="135"/>
      <c r="Q1044" s="119"/>
      <c r="R1044" s="119"/>
      <c r="S1044" s="110"/>
      <c r="T1044" s="105"/>
      <c r="U1044" s="156"/>
      <c r="V1044" s="105"/>
      <c r="W1044" s="157"/>
      <c r="X1044" s="158"/>
      <c r="Y1044" s="112"/>
      <c r="Z1044" s="31"/>
      <c r="AB1044" s="33"/>
      <c r="AC1044" s="33"/>
    </row>
    <row r="1045">
      <c r="A1045" s="116"/>
      <c r="B1045" s="101"/>
      <c r="C1045" s="101"/>
      <c r="D1045" s="104"/>
      <c r="E1045" s="104"/>
      <c r="F1045" s="104"/>
      <c r="G1045" s="105"/>
      <c r="H1045" s="105"/>
      <c r="I1045" s="105"/>
      <c r="J1045" s="105"/>
      <c r="K1045" s="105"/>
      <c r="L1045" s="104"/>
      <c r="M1045" s="107"/>
      <c r="N1045" s="135"/>
      <c r="O1045" s="107"/>
      <c r="P1045" s="135"/>
      <c r="Q1045" s="119"/>
      <c r="R1045" s="119"/>
      <c r="S1045" s="110"/>
      <c r="T1045" s="105"/>
      <c r="U1045" s="156"/>
      <c r="V1045" s="105"/>
      <c r="W1045" s="157"/>
      <c r="X1045" s="158"/>
      <c r="Z1045" s="31"/>
      <c r="AB1045" s="33"/>
      <c r="AC1045" s="33"/>
    </row>
    <row r="1046">
      <c r="A1046" s="116"/>
      <c r="B1046" s="101"/>
      <c r="C1046" s="101"/>
      <c r="D1046" s="104"/>
      <c r="E1046" s="104"/>
      <c r="F1046" s="104"/>
      <c r="G1046" s="105"/>
      <c r="H1046" s="105"/>
      <c r="I1046" s="105"/>
      <c r="J1046" s="105"/>
      <c r="K1046" s="105"/>
      <c r="L1046" s="104"/>
      <c r="M1046" s="107"/>
      <c r="N1046" s="135"/>
      <c r="O1046" s="107"/>
      <c r="P1046" s="135"/>
      <c r="Q1046" s="119"/>
      <c r="R1046" s="119"/>
      <c r="S1046" s="110"/>
      <c r="T1046" s="105"/>
      <c r="U1046" s="156"/>
      <c r="V1046" s="105"/>
      <c r="W1046" s="157"/>
      <c r="X1046" s="158"/>
      <c r="Y1046" s="112"/>
      <c r="Z1046" s="31"/>
      <c r="AB1046" s="33"/>
      <c r="AC1046" s="33"/>
    </row>
    <row r="1047">
      <c r="A1047" s="116"/>
      <c r="B1047" s="101"/>
      <c r="C1047" s="101"/>
      <c r="D1047" s="104"/>
      <c r="E1047" s="104"/>
      <c r="F1047" s="104"/>
      <c r="G1047" s="105"/>
      <c r="H1047" s="105"/>
      <c r="I1047" s="105"/>
      <c r="J1047" s="105"/>
      <c r="K1047" s="105"/>
      <c r="L1047" s="104"/>
      <c r="M1047" s="107"/>
      <c r="N1047" s="135"/>
      <c r="O1047" s="107"/>
      <c r="P1047" s="135"/>
      <c r="Q1047" s="119"/>
      <c r="R1047" s="119"/>
      <c r="S1047" s="110"/>
      <c r="T1047" s="105"/>
      <c r="U1047" s="156"/>
      <c r="V1047" s="105"/>
      <c r="W1047" s="157"/>
      <c r="X1047" s="158"/>
      <c r="Y1047" s="112"/>
      <c r="Z1047" s="31"/>
      <c r="AB1047" s="33"/>
      <c r="AC1047" s="33"/>
    </row>
    <row r="1048">
      <c r="A1048" s="116"/>
      <c r="B1048" s="101"/>
      <c r="C1048" s="101"/>
      <c r="D1048" s="104"/>
      <c r="E1048" s="104"/>
      <c r="F1048" s="104"/>
      <c r="G1048" s="105"/>
      <c r="H1048" s="105"/>
      <c r="I1048" s="105"/>
      <c r="J1048" s="105"/>
      <c r="K1048" s="105"/>
      <c r="L1048" s="104"/>
      <c r="M1048" s="107"/>
      <c r="N1048" s="135"/>
      <c r="O1048" s="107"/>
      <c r="P1048" s="135"/>
      <c r="Q1048" s="119"/>
      <c r="R1048" s="119"/>
      <c r="S1048" s="110"/>
      <c r="T1048" s="105"/>
      <c r="U1048" s="156"/>
      <c r="V1048" s="105"/>
      <c r="W1048" s="157"/>
      <c r="X1048" s="158"/>
      <c r="Y1048" s="104"/>
      <c r="Z1048" s="31"/>
      <c r="AB1048" s="33"/>
      <c r="AC1048" s="33"/>
    </row>
    <row r="1049">
      <c r="A1049" s="116"/>
      <c r="B1049" s="101"/>
      <c r="C1049" s="101"/>
      <c r="D1049" s="104"/>
      <c r="E1049" s="104"/>
      <c r="F1049" s="104"/>
      <c r="G1049" s="105"/>
      <c r="H1049" s="105"/>
      <c r="I1049" s="105"/>
      <c r="J1049" s="105"/>
      <c r="K1049" s="105"/>
      <c r="L1049" s="104"/>
      <c r="M1049" s="107"/>
      <c r="N1049" s="135"/>
      <c r="O1049" s="107"/>
      <c r="P1049" s="135"/>
      <c r="Q1049" s="119"/>
      <c r="R1049" s="119"/>
      <c r="S1049" s="110"/>
      <c r="T1049" s="105"/>
      <c r="U1049" s="156"/>
      <c r="V1049" s="105"/>
      <c r="W1049" s="157"/>
      <c r="X1049" s="158"/>
      <c r="Z1049" s="31"/>
      <c r="AB1049" s="33"/>
      <c r="AC1049" s="33"/>
    </row>
    <row r="1050">
      <c r="A1050" s="116"/>
      <c r="B1050" s="101"/>
      <c r="C1050" s="101"/>
      <c r="D1050" s="104"/>
      <c r="E1050" s="104"/>
      <c r="F1050" s="104"/>
      <c r="G1050" s="105"/>
      <c r="H1050" s="105"/>
      <c r="I1050" s="105"/>
      <c r="J1050" s="105"/>
      <c r="K1050" s="105"/>
      <c r="L1050" s="104"/>
      <c r="M1050" s="107"/>
      <c r="N1050" s="135"/>
      <c r="O1050" s="107"/>
      <c r="P1050" s="135"/>
      <c r="Q1050" s="119"/>
      <c r="R1050" s="119"/>
      <c r="S1050" s="110"/>
      <c r="T1050" s="105"/>
      <c r="U1050" s="156"/>
      <c r="V1050" s="105"/>
      <c r="W1050" s="157"/>
      <c r="X1050" s="158"/>
      <c r="Y1050" s="112"/>
      <c r="Z1050" s="31"/>
      <c r="AB1050" s="33"/>
      <c r="AC1050" s="33"/>
    </row>
    <row r="1051">
      <c r="A1051" s="116"/>
      <c r="B1051" s="101"/>
      <c r="C1051" s="101"/>
      <c r="D1051" s="104"/>
      <c r="E1051" s="104"/>
      <c r="F1051" s="104"/>
      <c r="G1051" s="105"/>
      <c r="H1051" s="105"/>
      <c r="I1051" s="105"/>
      <c r="J1051" s="105"/>
      <c r="K1051" s="105"/>
      <c r="L1051" s="104"/>
      <c r="M1051" s="107"/>
      <c r="N1051" s="135"/>
      <c r="O1051" s="107"/>
      <c r="P1051" s="135"/>
      <c r="Q1051" s="119"/>
      <c r="R1051" s="119"/>
      <c r="S1051" s="110"/>
      <c r="T1051" s="105"/>
      <c r="U1051" s="156"/>
      <c r="V1051" s="105"/>
      <c r="W1051" s="157"/>
      <c r="X1051" s="158"/>
      <c r="Y1051" s="112"/>
      <c r="Z1051" s="31"/>
      <c r="AB1051" s="33"/>
      <c r="AC1051" s="33"/>
    </row>
    <row r="1052">
      <c r="A1052" s="116"/>
      <c r="B1052" s="101"/>
      <c r="C1052" s="101"/>
      <c r="D1052" s="104"/>
      <c r="E1052" s="104"/>
      <c r="F1052" s="104"/>
      <c r="G1052" s="105"/>
      <c r="H1052" s="105"/>
      <c r="I1052" s="105"/>
      <c r="J1052" s="105"/>
      <c r="K1052" s="105"/>
      <c r="L1052" s="104"/>
      <c r="M1052" s="107"/>
      <c r="N1052" s="135"/>
      <c r="O1052" s="107"/>
      <c r="P1052" s="135"/>
      <c r="Q1052" s="119"/>
      <c r="R1052" s="119"/>
      <c r="S1052" s="110"/>
      <c r="T1052" s="105"/>
      <c r="U1052" s="156"/>
      <c r="V1052" s="105"/>
      <c r="W1052" s="157"/>
      <c r="X1052" s="158"/>
      <c r="Y1052" s="112"/>
      <c r="Z1052" s="31"/>
      <c r="AB1052" s="33"/>
      <c r="AC1052" s="33"/>
    </row>
    <row r="1053">
      <c r="A1053" s="116"/>
      <c r="B1053" s="101"/>
      <c r="C1053" s="101"/>
      <c r="D1053" s="104"/>
      <c r="E1053" s="104"/>
      <c r="F1053" s="104"/>
      <c r="G1053" s="105"/>
      <c r="H1053" s="105"/>
      <c r="I1053" s="105"/>
      <c r="J1053" s="105"/>
      <c r="K1053" s="105"/>
      <c r="L1053" s="104"/>
      <c r="M1053" s="107"/>
      <c r="N1053" s="135"/>
      <c r="O1053" s="107"/>
      <c r="P1053" s="135"/>
      <c r="Q1053" s="119"/>
      <c r="R1053" s="119"/>
      <c r="S1053" s="110"/>
      <c r="T1053" s="105"/>
      <c r="U1053" s="156"/>
      <c r="V1053" s="105"/>
      <c r="W1053" s="157"/>
      <c r="X1053" s="158"/>
      <c r="Y1053" s="112"/>
      <c r="Z1053" s="31"/>
      <c r="AB1053" s="33"/>
      <c r="AC1053" s="33"/>
    </row>
    <row r="1054">
      <c r="A1054" s="116"/>
      <c r="B1054" s="101"/>
      <c r="C1054" s="101"/>
      <c r="D1054" s="104"/>
      <c r="E1054" s="104"/>
      <c r="F1054" s="104"/>
      <c r="G1054" s="105"/>
      <c r="H1054" s="105"/>
      <c r="I1054" s="105"/>
      <c r="J1054" s="105"/>
      <c r="K1054" s="105"/>
      <c r="L1054" s="104"/>
      <c r="M1054" s="107"/>
      <c r="N1054" s="135"/>
      <c r="O1054" s="107"/>
      <c r="P1054" s="135"/>
      <c r="Q1054" s="119"/>
      <c r="R1054" s="119"/>
      <c r="S1054" s="110"/>
      <c r="T1054" s="105"/>
      <c r="U1054" s="156"/>
      <c r="V1054" s="105"/>
      <c r="W1054" s="157"/>
      <c r="X1054" s="158"/>
      <c r="Y1054" s="112"/>
      <c r="Z1054" s="31"/>
      <c r="AB1054" s="33"/>
      <c r="AC1054" s="33"/>
    </row>
    <row r="1055">
      <c r="A1055" s="116"/>
      <c r="B1055" s="101"/>
      <c r="C1055" s="101"/>
      <c r="D1055" s="104"/>
      <c r="E1055" s="104"/>
      <c r="F1055" s="104"/>
      <c r="G1055" s="105"/>
      <c r="H1055" s="105"/>
      <c r="I1055" s="105"/>
      <c r="J1055" s="105"/>
      <c r="K1055" s="105"/>
      <c r="L1055" s="104"/>
      <c r="M1055" s="107"/>
      <c r="N1055" s="135"/>
      <c r="O1055" s="107"/>
      <c r="P1055" s="135"/>
      <c r="Q1055" s="119"/>
      <c r="R1055" s="119"/>
      <c r="S1055" s="110"/>
      <c r="T1055" s="105"/>
      <c r="U1055" s="156"/>
      <c r="V1055" s="105"/>
      <c r="W1055" s="157"/>
      <c r="X1055" s="158"/>
      <c r="Y1055" s="112"/>
      <c r="Z1055" s="31"/>
      <c r="AB1055" s="33"/>
      <c r="AC1055" s="33"/>
    </row>
    <row r="1056">
      <c r="A1056" s="116"/>
      <c r="B1056" s="101"/>
      <c r="C1056" s="101"/>
      <c r="D1056" s="104"/>
      <c r="E1056" s="104"/>
      <c r="F1056" s="104"/>
      <c r="G1056" s="105"/>
      <c r="H1056" s="105"/>
      <c r="I1056" s="105"/>
      <c r="J1056" s="105"/>
      <c r="K1056" s="105"/>
      <c r="L1056" s="104"/>
      <c r="M1056" s="107"/>
      <c r="N1056" s="135"/>
      <c r="O1056" s="107"/>
      <c r="P1056" s="135"/>
      <c r="Q1056" s="119"/>
      <c r="R1056" s="119"/>
      <c r="S1056" s="110"/>
      <c r="T1056" s="105"/>
      <c r="U1056" s="156"/>
      <c r="V1056" s="105"/>
      <c r="W1056" s="157"/>
      <c r="X1056" s="158"/>
      <c r="Y1056" s="112"/>
      <c r="Z1056" s="31"/>
      <c r="AB1056" s="33"/>
      <c r="AC1056" s="33"/>
    </row>
    <row r="1057">
      <c r="A1057" s="116"/>
      <c r="B1057" s="101"/>
      <c r="C1057" s="101"/>
      <c r="D1057" s="104"/>
      <c r="E1057" s="104"/>
      <c r="F1057" s="104"/>
      <c r="G1057" s="105"/>
      <c r="H1057" s="105"/>
      <c r="I1057" s="105"/>
      <c r="J1057" s="105"/>
      <c r="K1057" s="105"/>
      <c r="L1057" s="104"/>
      <c r="M1057" s="107"/>
      <c r="N1057" s="135"/>
      <c r="O1057" s="107"/>
      <c r="P1057" s="135"/>
      <c r="Q1057" s="119"/>
      <c r="R1057" s="119"/>
      <c r="S1057" s="110"/>
      <c r="T1057" s="105"/>
      <c r="U1057" s="156"/>
      <c r="V1057" s="105"/>
      <c r="W1057" s="157"/>
      <c r="X1057" s="158"/>
      <c r="Y1057" s="104"/>
      <c r="Z1057" s="31"/>
      <c r="AB1057" s="33"/>
      <c r="AC1057" s="33"/>
    </row>
    <row r="1058">
      <c r="A1058" s="116"/>
      <c r="B1058" s="101"/>
      <c r="C1058" s="101"/>
      <c r="D1058" s="104"/>
      <c r="E1058" s="104"/>
      <c r="F1058" s="104"/>
      <c r="G1058" s="105"/>
      <c r="H1058" s="105"/>
      <c r="I1058" s="105"/>
      <c r="J1058" s="105"/>
      <c r="K1058" s="105"/>
      <c r="L1058" s="104"/>
      <c r="M1058" s="107"/>
      <c r="N1058" s="135"/>
      <c r="O1058" s="107"/>
      <c r="P1058" s="135"/>
      <c r="Q1058" s="119"/>
      <c r="R1058" s="119"/>
      <c r="S1058" s="110"/>
      <c r="T1058" s="105"/>
      <c r="U1058" s="156"/>
      <c r="V1058" s="105"/>
      <c r="W1058" s="157"/>
      <c r="X1058" s="158"/>
      <c r="Y1058" s="112"/>
      <c r="Z1058" s="31"/>
      <c r="AB1058" s="33"/>
      <c r="AC1058" s="33"/>
    </row>
    <row r="1059">
      <c r="A1059" s="116"/>
      <c r="B1059" s="101"/>
      <c r="C1059" s="101"/>
      <c r="D1059" s="104"/>
      <c r="E1059" s="104"/>
      <c r="F1059" s="104"/>
      <c r="G1059" s="105"/>
      <c r="H1059" s="105"/>
      <c r="I1059" s="105"/>
      <c r="J1059" s="105"/>
      <c r="K1059" s="105"/>
      <c r="L1059" s="104"/>
      <c r="M1059" s="107"/>
      <c r="N1059" s="135"/>
      <c r="O1059" s="107"/>
      <c r="P1059" s="135"/>
      <c r="Q1059" s="119"/>
      <c r="R1059" s="119"/>
      <c r="S1059" s="110"/>
      <c r="T1059" s="105"/>
      <c r="U1059" s="156"/>
      <c r="V1059" s="105"/>
      <c r="W1059" s="157"/>
      <c r="X1059" s="158"/>
      <c r="Z1059" s="31"/>
      <c r="AB1059" s="33"/>
      <c r="AC1059" s="33"/>
    </row>
    <row r="1060">
      <c r="A1060" s="116"/>
      <c r="B1060" s="101"/>
      <c r="C1060" s="101"/>
      <c r="D1060" s="104"/>
      <c r="E1060" s="104"/>
      <c r="F1060" s="104"/>
      <c r="G1060" s="105"/>
      <c r="H1060" s="105"/>
      <c r="I1060" s="105"/>
      <c r="J1060" s="105"/>
      <c r="K1060" s="105"/>
      <c r="L1060" s="104"/>
      <c r="M1060" s="107"/>
      <c r="N1060" s="135"/>
      <c r="O1060" s="107"/>
      <c r="P1060" s="135"/>
      <c r="Q1060" s="119"/>
      <c r="R1060" s="119"/>
      <c r="S1060" s="110"/>
      <c r="T1060" s="105"/>
      <c r="U1060" s="156"/>
      <c r="V1060" s="105"/>
      <c r="W1060" s="157"/>
      <c r="X1060" s="158"/>
      <c r="Y1060" s="112"/>
      <c r="Z1060" s="31"/>
      <c r="AB1060" s="33"/>
      <c r="AC1060" s="33"/>
    </row>
    <row r="1061">
      <c r="A1061" s="116"/>
      <c r="B1061" s="101"/>
      <c r="C1061" s="101"/>
      <c r="D1061" s="104"/>
      <c r="E1061" s="104"/>
      <c r="F1061" s="104"/>
      <c r="G1061" s="105"/>
      <c r="H1061" s="105"/>
      <c r="I1061" s="105"/>
      <c r="J1061" s="105"/>
      <c r="K1061" s="105"/>
      <c r="L1061" s="104"/>
      <c r="M1061" s="107"/>
      <c r="N1061" s="135"/>
      <c r="O1061" s="107"/>
      <c r="P1061" s="135"/>
      <c r="Q1061" s="119"/>
      <c r="R1061" s="119"/>
      <c r="S1061" s="110"/>
      <c r="T1061" s="105"/>
      <c r="U1061" s="156"/>
      <c r="V1061" s="105"/>
      <c r="W1061" s="157"/>
      <c r="X1061" s="158"/>
      <c r="Y1061" s="112"/>
      <c r="Z1061" s="31"/>
      <c r="AB1061" s="33"/>
      <c r="AC1061" s="33"/>
    </row>
    <row r="1062">
      <c r="A1062" s="116"/>
      <c r="B1062" s="101"/>
      <c r="C1062" s="101"/>
      <c r="D1062" s="104"/>
      <c r="E1062" s="104"/>
      <c r="F1062" s="104"/>
      <c r="G1062" s="105"/>
      <c r="H1062" s="105"/>
      <c r="I1062" s="105"/>
      <c r="J1062" s="105"/>
      <c r="K1062" s="105"/>
      <c r="L1062" s="104"/>
      <c r="M1062" s="107"/>
      <c r="N1062" s="135"/>
      <c r="O1062" s="107"/>
      <c r="P1062" s="135"/>
      <c r="Q1062" s="119"/>
      <c r="R1062" s="119"/>
      <c r="S1062" s="110"/>
      <c r="T1062" s="105"/>
      <c r="U1062" s="156"/>
      <c r="V1062" s="105"/>
      <c r="W1062" s="157"/>
      <c r="X1062" s="158"/>
      <c r="Y1062" s="112"/>
      <c r="Z1062" s="31"/>
      <c r="AB1062" s="33"/>
      <c r="AC1062" s="33"/>
    </row>
    <row r="1063">
      <c r="A1063" s="116"/>
      <c r="B1063" s="101"/>
      <c r="C1063" s="101"/>
      <c r="D1063" s="104"/>
      <c r="E1063" s="104"/>
      <c r="F1063" s="104"/>
      <c r="G1063" s="105"/>
      <c r="H1063" s="105"/>
      <c r="I1063" s="105"/>
      <c r="J1063" s="105"/>
      <c r="K1063" s="105"/>
      <c r="L1063" s="104"/>
      <c r="M1063" s="107"/>
      <c r="N1063" s="135"/>
      <c r="O1063" s="107"/>
      <c r="P1063" s="135"/>
      <c r="Q1063" s="119"/>
      <c r="R1063" s="119"/>
      <c r="S1063" s="110"/>
      <c r="T1063" s="105"/>
      <c r="U1063" s="156"/>
      <c r="V1063" s="105"/>
      <c r="W1063" s="157"/>
      <c r="X1063" s="158"/>
      <c r="Y1063" s="112"/>
      <c r="Z1063" s="31"/>
      <c r="AB1063" s="33"/>
      <c r="AC1063" s="33"/>
    </row>
    <row r="1064">
      <c r="A1064" s="116"/>
      <c r="B1064" s="101"/>
      <c r="C1064" s="101"/>
      <c r="D1064" s="104"/>
      <c r="E1064" s="104"/>
      <c r="F1064" s="104"/>
      <c r="G1064" s="105"/>
      <c r="H1064" s="105"/>
      <c r="I1064" s="105"/>
      <c r="J1064" s="105"/>
      <c r="K1064" s="105"/>
      <c r="L1064" s="104"/>
      <c r="M1064" s="107"/>
      <c r="N1064" s="135"/>
      <c r="O1064" s="107"/>
      <c r="P1064" s="135"/>
      <c r="Q1064" s="119"/>
      <c r="R1064" s="119"/>
      <c r="S1064" s="110"/>
      <c r="T1064" s="105"/>
      <c r="U1064" s="156"/>
      <c r="V1064" s="105"/>
      <c r="W1064" s="157"/>
      <c r="X1064" s="158"/>
      <c r="Y1064" s="112"/>
      <c r="Z1064" s="31"/>
      <c r="AB1064" s="33"/>
      <c r="AC1064" s="33"/>
    </row>
    <row r="1065">
      <c r="A1065" s="116"/>
      <c r="B1065" s="101"/>
      <c r="C1065" s="101"/>
      <c r="D1065" s="104"/>
      <c r="E1065" s="104"/>
      <c r="F1065" s="104"/>
      <c r="G1065" s="105"/>
      <c r="H1065" s="105"/>
      <c r="I1065" s="105"/>
      <c r="J1065" s="105"/>
      <c r="K1065" s="105"/>
      <c r="L1065" s="104"/>
      <c r="M1065" s="107"/>
      <c r="N1065" s="135"/>
      <c r="O1065" s="107"/>
      <c r="P1065" s="135"/>
      <c r="Q1065" s="119"/>
      <c r="R1065" s="119"/>
      <c r="S1065" s="110"/>
      <c r="T1065" s="105"/>
      <c r="U1065" s="156"/>
      <c r="V1065" s="105"/>
      <c r="W1065" s="157"/>
      <c r="X1065" s="158"/>
      <c r="Y1065" s="104"/>
      <c r="Z1065" s="31"/>
      <c r="AB1065" s="33"/>
      <c r="AC1065" s="33"/>
    </row>
    <row r="1066">
      <c r="A1066" s="116"/>
      <c r="B1066" s="101"/>
      <c r="C1066" s="101"/>
      <c r="D1066" s="104"/>
      <c r="E1066" s="104"/>
      <c r="F1066" s="104"/>
      <c r="G1066" s="105"/>
      <c r="H1066" s="105"/>
      <c r="I1066" s="105"/>
      <c r="J1066" s="105"/>
      <c r="K1066" s="105"/>
      <c r="L1066" s="104"/>
      <c r="M1066" s="107"/>
      <c r="N1066" s="135"/>
      <c r="O1066" s="107"/>
      <c r="P1066" s="135"/>
      <c r="Q1066" s="119"/>
      <c r="R1066" s="119"/>
      <c r="S1066" s="110"/>
      <c r="T1066" s="105"/>
      <c r="U1066" s="156"/>
      <c r="V1066" s="105"/>
      <c r="W1066" s="157"/>
      <c r="X1066" s="158"/>
      <c r="Y1066" s="112"/>
      <c r="Z1066" s="31"/>
      <c r="AB1066" s="33"/>
      <c r="AC1066" s="33"/>
    </row>
    <row r="1067">
      <c r="A1067" s="116"/>
      <c r="B1067" s="101"/>
      <c r="C1067" s="101"/>
      <c r="D1067" s="104"/>
      <c r="E1067" s="104"/>
      <c r="F1067" s="104"/>
      <c r="G1067" s="105"/>
      <c r="H1067" s="105"/>
      <c r="I1067" s="105"/>
      <c r="J1067" s="105"/>
      <c r="K1067" s="105"/>
      <c r="L1067" s="104"/>
      <c r="M1067" s="107"/>
      <c r="N1067" s="135"/>
      <c r="O1067" s="107"/>
      <c r="P1067" s="135"/>
      <c r="Q1067" s="119"/>
      <c r="R1067" s="119"/>
      <c r="S1067" s="110"/>
      <c r="T1067" s="105"/>
      <c r="U1067" s="156"/>
      <c r="V1067" s="105"/>
      <c r="W1067" s="157"/>
      <c r="X1067" s="158"/>
      <c r="Z1067" s="31"/>
      <c r="AB1067" s="33"/>
      <c r="AC1067" s="33"/>
    </row>
    <row r="1068">
      <c r="A1068" s="116"/>
      <c r="B1068" s="101"/>
      <c r="C1068" s="101"/>
      <c r="D1068" s="104"/>
      <c r="E1068" s="104"/>
      <c r="F1068" s="104"/>
      <c r="G1068" s="105"/>
      <c r="H1068" s="105"/>
      <c r="I1068" s="105"/>
      <c r="J1068" s="105"/>
      <c r="K1068" s="105"/>
      <c r="L1068" s="104"/>
      <c r="M1068" s="107"/>
      <c r="N1068" s="135"/>
      <c r="O1068" s="107"/>
      <c r="P1068" s="135"/>
      <c r="Q1068" s="119"/>
      <c r="R1068" s="119"/>
      <c r="S1068" s="110"/>
      <c r="T1068" s="105"/>
      <c r="U1068" s="156"/>
      <c r="V1068" s="105"/>
      <c r="W1068" s="157"/>
      <c r="X1068" s="158"/>
      <c r="Y1068" s="112"/>
      <c r="Z1068" s="31"/>
      <c r="AB1068" s="33"/>
      <c r="AC1068" s="33"/>
    </row>
    <row r="1069">
      <c r="A1069" s="116"/>
      <c r="B1069" s="101"/>
      <c r="C1069" s="101"/>
      <c r="D1069" s="104"/>
      <c r="E1069" s="104"/>
      <c r="F1069" s="104"/>
      <c r="G1069" s="105"/>
      <c r="H1069" s="105"/>
      <c r="I1069" s="105"/>
      <c r="J1069" s="105"/>
      <c r="K1069" s="105"/>
      <c r="L1069" s="104"/>
      <c r="M1069" s="107"/>
      <c r="N1069" s="135"/>
      <c r="O1069" s="107"/>
      <c r="P1069" s="135"/>
      <c r="Q1069" s="119"/>
      <c r="R1069" s="119"/>
      <c r="S1069" s="110"/>
      <c r="T1069" s="105"/>
      <c r="U1069" s="156"/>
      <c r="V1069" s="105"/>
      <c r="W1069" s="157"/>
      <c r="X1069" s="158"/>
      <c r="Y1069" s="112"/>
      <c r="Z1069" s="31"/>
      <c r="AB1069" s="33"/>
      <c r="AC1069" s="33"/>
    </row>
    <row r="1070">
      <c r="A1070" s="116"/>
      <c r="B1070" s="101"/>
      <c r="C1070" s="101"/>
      <c r="D1070" s="104"/>
      <c r="E1070" s="104"/>
      <c r="F1070" s="104"/>
      <c r="G1070" s="105"/>
      <c r="H1070" s="105"/>
      <c r="I1070" s="105"/>
      <c r="J1070" s="105"/>
      <c r="K1070" s="105"/>
      <c r="L1070" s="104"/>
      <c r="M1070" s="107"/>
      <c r="N1070" s="135"/>
      <c r="O1070" s="107"/>
      <c r="P1070" s="135"/>
      <c r="Q1070" s="119"/>
      <c r="R1070" s="119"/>
      <c r="S1070" s="110"/>
      <c r="T1070" s="105"/>
      <c r="U1070" s="156"/>
      <c r="V1070" s="105"/>
      <c r="W1070" s="157"/>
      <c r="X1070" s="158"/>
      <c r="Y1070" s="112"/>
      <c r="Z1070" s="31"/>
      <c r="AB1070" s="33"/>
      <c r="AC1070" s="33"/>
    </row>
    <row r="1071">
      <c r="A1071" s="116"/>
      <c r="B1071" s="101"/>
      <c r="C1071" s="101"/>
      <c r="D1071" s="104"/>
      <c r="E1071" s="104"/>
      <c r="F1071" s="104"/>
      <c r="G1071" s="105"/>
      <c r="H1071" s="105"/>
      <c r="I1071" s="105"/>
      <c r="J1071" s="105"/>
      <c r="K1071" s="105"/>
      <c r="L1071" s="104"/>
      <c r="M1071" s="107"/>
      <c r="N1071" s="135"/>
      <c r="O1071" s="107"/>
      <c r="P1071" s="135"/>
      <c r="Q1071" s="119"/>
      <c r="R1071" s="119"/>
      <c r="S1071" s="110"/>
      <c r="T1071" s="105"/>
      <c r="U1071" s="156"/>
      <c r="V1071" s="105"/>
      <c r="W1071" s="157"/>
      <c r="X1071" s="158"/>
      <c r="Y1071" s="112"/>
      <c r="Z1071" s="31"/>
      <c r="AB1071" s="33"/>
      <c r="AC1071" s="33"/>
    </row>
    <row r="1072">
      <c r="A1072" s="116"/>
      <c r="B1072" s="101"/>
      <c r="C1072" s="101"/>
      <c r="D1072" s="104"/>
      <c r="E1072" s="104"/>
      <c r="F1072" s="104"/>
      <c r="G1072" s="105"/>
      <c r="H1072" s="105"/>
      <c r="I1072" s="105"/>
      <c r="J1072" s="105"/>
      <c r="K1072" s="105"/>
      <c r="L1072" s="104"/>
      <c r="M1072" s="107"/>
      <c r="N1072" s="135"/>
      <c r="O1072" s="107"/>
      <c r="P1072" s="135"/>
      <c r="Q1072" s="119"/>
      <c r="R1072" s="119"/>
      <c r="S1072" s="110"/>
      <c r="T1072" s="105"/>
      <c r="U1072" s="156"/>
      <c r="V1072" s="105"/>
      <c r="W1072" s="157"/>
      <c r="X1072" s="158"/>
      <c r="Y1072" s="112"/>
      <c r="Z1072" s="31"/>
      <c r="AB1072" s="33"/>
      <c r="AC1072" s="33"/>
    </row>
    <row r="1073">
      <c r="A1073" s="116"/>
      <c r="B1073" s="101"/>
      <c r="C1073" s="101"/>
      <c r="D1073" s="104"/>
      <c r="E1073" s="104"/>
      <c r="F1073" s="104"/>
      <c r="G1073" s="105"/>
      <c r="H1073" s="105"/>
      <c r="I1073" s="105"/>
      <c r="J1073" s="105"/>
      <c r="K1073" s="105"/>
      <c r="L1073" s="104"/>
      <c r="M1073" s="107"/>
      <c r="N1073" s="135"/>
      <c r="O1073" s="107"/>
      <c r="P1073" s="135"/>
      <c r="Q1073" s="119"/>
      <c r="R1073" s="119"/>
      <c r="S1073" s="110"/>
      <c r="T1073" s="105"/>
      <c r="U1073" s="156"/>
      <c r="V1073" s="105"/>
      <c r="W1073" s="157"/>
      <c r="X1073" s="158"/>
      <c r="Y1073" s="112"/>
      <c r="Z1073" s="31"/>
      <c r="AB1073" s="33"/>
      <c r="AC1073" s="33"/>
    </row>
    <row r="1074">
      <c r="A1074" s="116"/>
      <c r="B1074" s="101"/>
      <c r="C1074" s="101"/>
      <c r="D1074" s="104"/>
      <c r="E1074" s="104"/>
      <c r="F1074" s="104"/>
      <c r="G1074" s="105"/>
      <c r="H1074" s="105"/>
      <c r="I1074" s="105"/>
      <c r="J1074" s="105"/>
      <c r="K1074" s="105"/>
      <c r="L1074" s="104"/>
      <c r="M1074" s="107"/>
      <c r="N1074" s="135"/>
      <c r="O1074" s="107"/>
      <c r="P1074" s="135"/>
      <c r="Q1074" s="119"/>
      <c r="R1074" s="119"/>
      <c r="S1074" s="110"/>
      <c r="T1074" s="105"/>
      <c r="U1074" s="156"/>
      <c r="V1074" s="105"/>
      <c r="W1074" s="157"/>
      <c r="X1074" s="158"/>
      <c r="Y1074" s="112"/>
      <c r="Z1074" s="31"/>
      <c r="AB1074" s="33"/>
      <c r="AC1074" s="33"/>
    </row>
    <row r="1075">
      <c r="A1075" s="116"/>
      <c r="B1075" s="101"/>
      <c r="C1075" s="101"/>
      <c r="D1075" s="104"/>
      <c r="E1075" s="104"/>
      <c r="F1075" s="104"/>
      <c r="G1075" s="105"/>
      <c r="H1075" s="105"/>
      <c r="I1075" s="105"/>
      <c r="J1075" s="105"/>
      <c r="K1075" s="105"/>
      <c r="L1075" s="104"/>
      <c r="M1075" s="107"/>
      <c r="N1075" s="135"/>
      <c r="O1075" s="107"/>
      <c r="P1075" s="135"/>
      <c r="Q1075" s="119"/>
      <c r="R1075" s="119"/>
      <c r="S1075" s="110"/>
      <c r="T1075" s="105"/>
      <c r="U1075" s="156"/>
      <c r="V1075" s="105"/>
      <c r="W1075" s="157"/>
      <c r="X1075" s="158"/>
      <c r="Y1075" s="112"/>
      <c r="Z1075" s="31"/>
      <c r="AB1075" s="33"/>
      <c r="AC1075" s="33"/>
    </row>
    <row r="1076">
      <c r="A1076" s="116"/>
      <c r="B1076" s="101"/>
      <c r="C1076" s="101"/>
      <c r="D1076" s="104"/>
      <c r="E1076" s="104"/>
      <c r="F1076" s="104"/>
      <c r="G1076" s="105"/>
      <c r="H1076" s="105"/>
      <c r="I1076" s="105"/>
      <c r="J1076" s="105"/>
      <c r="K1076" s="105"/>
      <c r="L1076" s="104"/>
      <c r="M1076" s="107"/>
      <c r="N1076" s="135"/>
      <c r="O1076" s="107"/>
      <c r="P1076" s="135"/>
      <c r="Q1076" s="119"/>
      <c r="R1076" s="119"/>
      <c r="S1076" s="110"/>
      <c r="T1076" s="105"/>
      <c r="U1076" s="156"/>
      <c r="V1076" s="105"/>
      <c r="W1076" s="157"/>
      <c r="X1076" s="158"/>
      <c r="Y1076" s="112"/>
      <c r="Z1076" s="31"/>
      <c r="AB1076" s="33"/>
      <c r="AC1076" s="33"/>
    </row>
    <row r="1077">
      <c r="A1077" s="116"/>
      <c r="B1077" s="101"/>
      <c r="C1077" s="101"/>
      <c r="D1077" s="104"/>
      <c r="E1077" s="104"/>
      <c r="F1077" s="104"/>
      <c r="G1077" s="105"/>
      <c r="H1077" s="105"/>
      <c r="I1077" s="105"/>
      <c r="J1077" s="105"/>
      <c r="K1077" s="105"/>
      <c r="L1077" s="104"/>
      <c r="M1077" s="107"/>
      <c r="N1077" s="135"/>
      <c r="O1077" s="107"/>
      <c r="P1077" s="135"/>
      <c r="Q1077" s="119"/>
      <c r="R1077" s="119"/>
      <c r="S1077" s="110"/>
      <c r="T1077" s="105"/>
      <c r="U1077" s="156"/>
      <c r="V1077" s="105"/>
      <c r="W1077" s="157"/>
      <c r="X1077" s="158"/>
      <c r="Y1077" s="112"/>
      <c r="Z1077" s="31"/>
      <c r="AB1077" s="33"/>
      <c r="AC1077" s="33"/>
    </row>
    <row r="1078">
      <c r="A1078" s="116"/>
      <c r="B1078" s="101"/>
      <c r="C1078" s="101"/>
      <c r="D1078" s="104"/>
      <c r="E1078" s="104"/>
      <c r="F1078" s="104"/>
      <c r="G1078" s="105"/>
      <c r="H1078" s="105"/>
      <c r="I1078" s="105"/>
      <c r="J1078" s="105"/>
      <c r="K1078" s="105"/>
      <c r="L1078" s="104"/>
      <c r="M1078" s="107"/>
      <c r="N1078" s="135"/>
      <c r="O1078" s="107"/>
      <c r="P1078" s="135"/>
      <c r="Q1078" s="119"/>
      <c r="R1078" s="119"/>
      <c r="S1078" s="110"/>
      <c r="T1078" s="105"/>
      <c r="U1078" s="156"/>
      <c r="V1078" s="105"/>
      <c r="W1078" s="157"/>
      <c r="X1078" s="158"/>
      <c r="Y1078" s="112"/>
      <c r="Z1078" s="31"/>
      <c r="AB1078" s="33"/>
      <c r="AC1078" s="33"/>
    </row>
    <row r="1079">
      <c r="A1079" s="116"/>
      <c r="B1079" s="101"/>
      <c r="C1079" s="101"/>
      <c r="D1079" s="104"/>
      <c r="E1079" s="104"/>
      <c r="F1079" s="104"/>
      <c r="G1079" s="105"/>
      <c r="H1079" s="105"/>
      <c r="I1079" s="105"/>
      <c r="J1079" s="105"/>
      <c r="K1079" s="105"/>
      <c r="L1079" s="104"/>
      <c r="M1079" s="107"/>
      <c r="N1079" s="135"/>
      <c r="O1079" s="107"/>
      <c r="P1079" s="135"/>
      <c r="Q1079" s="119"/>
      <c r="R1079" s="119"/>
      <c r="S1079" s="110"/>
      <c r="T1079" s="105"/>
      <c r="U1079" s="156"/>
      <c r="V1079" s="105"/>
      <c r="W1079" s="157"/>
      <c r="X1079" s="158"/>
      <c r="Y1079" s="112"/>
      <c r="Z1079" s="31"/>
      <c r="AB1079" s="33"/>
      <c r="AC1079" s="33"/>
    </row>
    <row r="1080">
      <c r="A1080" s="116"/>
      <c r="B1080" s="101"/>
      <c r="C1080" s="101"/>
      <c r="D1080" s="104"/>
      <c r="E1080" s="104"/>
      <c r="F1080" s="104"/>
      <c r="G1080" s="105"/>
      <c r="H1080" s="105"/>
      <c r="I1080" s="105"/>
      <c r="J1080" s="105"/>
      <c r="K1080" s="105"/>
      <c r="L1080" s="104"/>
      <c r="M1080" s="107"/>
      <c r="N1080" s="135"/>
      <c r="O1080" s="107"/>
      <c r="P1080" s="135"/>
      <c r="Q1080" s="119"/>
      <c r="R1080" s="119"/>
      <c r="S1080" s="110"/>
      <c r="T1080" s="105"/>
      <c r="U1080" s="156"/>
      <c r="V1080" s="105"/>
      <c r="W1080" s="157"/>
      <c r="X1080" s="158"/>
      <c r="Y1080" s="112"/>
      <c r="Z1080" s="31"/>
      <c r="AB1080" s="33"/>
      <c r="AC1080" s="33"/>
    </row>
    <row r="1081">
      <c r="A1081" s="116"/>
      <c r="B1081" s="101"/>
      <c r="C1081" s="101"/>
      <c r="D1081" s="104"/>
      <c r="E1081" s="104"/>
      <c r="F1081" s="104"/>
      <c r="G1081" s="105"/>
      <c r="H1081" s="105"/>
      <c r="I1081" s="105"/>
      <c r="J1081" s="105"/>
      <c r="K1081" s="105"/>
      <c r="L1081" s="104"/>
      <c r="M1081" s="107"/>
      <c r="N1081" s="135"/>
      <c r="O1081" s="107"/>
      <c r="P1081" s="135"/>
      <c r="Q1081" s="119"/>
      <c r="R1081" s="119"/>
      <c r="S1081" s="110"/>
      <c r="T1081" s="105"/>
      <c r="U1081" s="156"/>
      <c r="V1081" s="105"/>
      <c r="W1081" s="157"/>
      <c r="X1081" s="158"/>
      <c r="Y1081" s="112"/>
      <c r="Z1081" s="31"/>
      <c r="AB1081" s="33"/>
      <c r="AC1081" s="33"/>
    </row>
    <row r="1082">
      <c r="A1082" s="116"/>
      <c r="B1082" s="101"/>
      <c r="C1082" s="101"/>
      <c r="D1082" s="104"/>
      <c r="E1082" s="104"/>
      <c r="F1082" s="104"/>
      <c r="G1082" s="105"/>
      <c r="H1082" s="105"/>
      <c r="I1082" s="105"/>
      <c r="J1082" s="105"/>
      <c r="K1082" s="105"/>
      <c r="L1082" s="104"/>
      <c r="M1082" s="107"/>
      <c r="N1082" s="135"/>
      <c r="O1082" s="107"/>
      <c r="P1082" s="135"/>
      <c r="Q1082" s="119"/>
      <c r="R1082" s="119"/>
      <c r="S1082" s="110"/>
      <c r="T1082" s="105"/>
      <c r="U1082" s="156"/>
      <c r="V1082" s="105"/>
      <c r="W1082" s="157"/>
      <c r="X1082" s="158"/>
      <c r="Y1082" s="112"/>
      <c r="Z1082" s="31"/>
      <c r="AB1082" s="33"/>
      <c r="AC1082" s="33"/>
    </row>
    <row r="1083">
      <c r="A1083" s="116"/>
      <c r="B1083" s="101"/>
      <c r="C1083" s="101"/>
      <c r="D1083" s="104"/>
      <c r="E1083" s="104"/>
      <c r="F1083" s="104"/>
      <c r="G1083" s="105"/>
      <c r="H1083" s="105"/>
      <c r="I1083" s="105"/>
      <c r="J1083" s="105"/>
      <c r="K1083" s="105"/>
      <c r="L1083" s="104"/>
      <c r="M1083" s="107"/>
      <c r="N1083" s="135"/>
      <c r="O1083" s="107"/>
      <c r="P1083" s="135"/>
      <c r="Q1083" s="119"/>
      <c r="R1083" s="119"/>
      <c r="S1083" s="110"/>
      <c r="T1083" s="105"/>
      <c r="U1083" s="156"/>
      <c r="V1083" s="105"/>
      <c r="W1083" s="157"/>
      <c r="X1083" s="158"/>
      <c r="Y1083" s="112"/>
      <c r="Z1083" s="31"/>
      <c r="AB1083" s="33"/>
      <c r="AC1083" s="33"/>
    </row>
    <row r="1084">
      <c r="A1084" s="116"/>
      <c r="B1084" s="101"/>
      <c r="C1084" s="101"/>
      <c r="D1084" s="104"/>
      <c r="E1084" s="104"/>
      <c r="F1084" s="104"/>
      <c r="G1084" s="105"/>
      <c r="H1084" s="105"/>
      <c r="I1084" s="105"/>
      <c r="J1084" s="105"/>
      <c r="K1084" s="105"/>
      <c r="L1084" s="104"/>
      <c r="M1084" s="107"/>
      <c r="N1084" s="135"/>
      <c r="O1084" s="107"/>
      <c r="P1084" s="135"/>
      <c r="Q1084" s="119"/>
      <c r="R1084" s="119"/>
      <c r="S1084" s="110"/>
      <c r="T1084" s="105"/>
      <c r="U1084" s="156"/>
      <c r="V1084" s="105"/>
      <c r="W1084" s="157"/>
      <c r="X1084" s="158"/>
      <c r="Y1084" s="112"/>
      <c r="Z1084" s="31"/>
      <c r="AB1084" s="33"/>
      <c r="AC1084" s="33"/>
    </row>
    <row r="1085">
      <c r="A1085" s="116"/>
      <c r="B1085" s="101"/>
      <c r="C1085" s="101"/>
      <c r="D1085" s="104"/>
      <c r="E1085" s="104"/>
      <c r="F1085" s="104"/>
      <c r="G1085" s="105"/>
      <c r="H1085" s="105"/>
      <c r="I1085" s="105"/>
      <c r="J1085" s="105"/>
      <c r="K1085" s="105"/>
      <c r="L1085" s="104"/>
      <c r="M1085" s="107"/>
      <c r="N1085" s="135"/>
      <c r="O1085" s="107"/>
      <c r="P1085" s="135"/>
      <c r="Q1085" s="119"/>
      <c r="R1085" s="119"/>
      <c r="S1085" s="110"/>
      <c r="T1085" s="105"/>
      <c r="U1085" s="156"/>
      <c r="V1085" s="105"/>
      <c r="W1085" s="157"/>
      <c r="X1085" s="158"/>
      <c r="Y1085" s="112"/>
      <c r="Z1085" s="31"/>
      <c r="AB1085" s="33"/>
      <c r="AC1085" s="33"/>
    </row>
    <row r="1086">
      <c r="A1086" s="116"/>
      <c r="B1086" s="101"/>
      <c r="C1086" s="101"/>
      <c r="D1086" s="104"/>
      <c r="E1086" s="104"/>
      <c r="F1086" s="104"/>
      <c r="G1086" s="105"/>
      <c r="H1086" s="105"/>
      <c r="I1086" s="105"/>
      <c r="J1086" s="105"/>
      <c r="K1086" s="105"/>
      <c r="L1086" s="104"/>
      <c r="M1086" s="107"/>
      <c r="N1086" s="135"/>
      <c r="O1086" s="107"/>
      <c r="P1086" s="135"/>
      <c r="Q1086" s="119"/>
      <c r="R1086" s="119"/>
      <c r="S1086" s="110"/>
      <c r="T1086" s="105"/>
      <c r="U1086" s="156"/>
      <c r="V1086" s="105"/>
      <c r="W1086" s="157"/>
      <c r="X1086" s="158"/>
      <c r="Y1086" s="112"/>
      <c r="Z1086" s="31"/>
      <c r="AB1086" s="33"/>
      <c r="AC1086" s="33"/>
    </row>
    <row r="1087">
      <c r="A1087" s="116"/>
      <c r="B1087" s="101"/>
      <c r="C1087" s="101"/>
      <c r="D1087" s="104"/>
      <c r="E1087" s="104"/>
      <c r="F1087" s="104"/>
      <c r="G1087" s="105"/>
      <c r="H1087" s="105"/>
      <c r="I1087" s="105"/>
      <c r="J1087" s="105"/>
      <c r="K1087" s="105"/>
      <c r="L1087" s="104"/>
      <c r="M1087" s="107"/>
      <c r="N1087" s="135"/>
      <c r="O1087" s="107"/>
      <c r="P1087" s="135"/>
      <c r="Q1087" s="119"/>
      <c r="R1087" s="119"/>
      <c r="S1087" s="110"/>
      <c r="T1087" s="105"/>
      <c r="U1087" s="156"/>
      <c r="V1087" s="105"/>
      <c r="W1087" s="157"/>
      <c r="X1087" s="158"/>
      <c r="Y1087" s="112"/>
      <c r="Z1087" s="31"/>
      <c r="AB1087" s="33"/>
      <c r="AC1087" s="33"/>
    </row>
    <row r="1088">
      <c r="A1088" s="116"/>
      <c r="B1088" s="101"/>
      <c r="C1088" s="101"/>
      <c r="D1088" s="104"/>
      <c r="E1088" s="104"/>
      <c r="F1088" s="104"/>
      <c r="G1088" s="105"/>
      <c r="H1088" s="105"/>
      <c r="I1088" s="105"/>
      <c r="J1088" s="105"/>
      <c r="K1088" s="105"/>
      <c r="L1088" s="104"/>
      <c r="M1088" s="107"/>
      <c r="N1088" s="135"/>
      <c r="O1088" s="107"/>
      <c r="P1088" s="135"/>
      <c r="Q1088" s="119"/>
      <c r="R1088" s="119"/>
      <c r="S1088" s="110"/>
      <c r="T1088" s="105"/>
      <c r="U1088" s="156"/>
      <c r="V1088" s="105"/>
      <c r="W1088" s="157"/>
      <c r="X1088" s="158"/>
      <c r="Y1088" s="112"/>
      <c r="Z1088" s="31"/>
      <c r="AB1088" s="33"/>
      <c r="AC1088" s="33"/>
    </row>
    <row r="1089">
      <c r="A1089" s="116"/>
      <c r="B1089" s="101"/>
      <c r="C1089" s="101"/>
      <c r="D1089" s="104"/>
      <c r="E1089" s="104"/>
      <c r="F1089" s="104"/>
      <c r="G1089" s="105"/>
      <c r="H1089" s="105"/>
      <c r="I1089" s="105"/>
      <c r="J1089" s="105"/>
      <c r="K1089" s="105"/>
      <c r="L1089" s="104"/>
      <c r="M1089" s="107"/>
      <c r="N1089" s="135"/>
      <c r="O1089" s="107"/>
      <c r="P1089" s="135"/>
      <c r="Q1089" s="119"/>
      <c r="R1089" s="119"/>
      <c r="S1089" s="110"/>
      <c r="T1089" s="105"/>
      <c r="U1089" s="156"/>
      <c r="V1089" s="105"/>
      <c r="W1089" s="157"/>
      <c r="X1089" s="158"/>
      <c r="Y1089" s="112"/>
      <c r="Z1089" s="31"/>
      <c r="AB1089" s="33"/>
      <c r="AC1089" s="33"/>
    </row>
    <row r="1090">
      <c r="A1090" s="116"/>
      <c r="B1090" s="101"/>
      <c r="C1090" s="101"/>
      <c r="D1090" s="104"/>
      <c r="E1090" s="104"/>
      <c r="F1090" s="104"/>
      <c r="G1090" s="105"/>
      <c r="H1090" s="105"/>
      <c r="I1090" s="105"/>
      <c r="J1090" s="105"/>
      <c r="K1090" s="105"/>
      <c r="L1090" s="104"/>
      <c r="M1090" s="107"/>
      <c r="N1090" s="135"/>
      <c r="O1090" s="107"/>
      <c r="P1090" s="135"/>
      <c r="Q1090" s="119"/>
      <c r="R1090" s="119"/>
      <c r="S1090" s="110"/>
      <c r="T1090" s="105"/>
      <c r="U1090" s="156"/>
      <c r="V1090" s="105"/>
      <c r="W1090" s="157"/>
      <c r="X1090" s="158"/>
      <c r="Z1090" s="31"/>
      <c r="AB1090" s="33"/>
      <c r="AC1090" s="33"/>
    </row>
    <row r="1091">
      <c r="A1091" s="116"/>
      <c r="B1091" s="101"/>
      <c r="C1091" s="101"/>
      <c r="D1091" s="104"/>
      <c r="E1091" s="104"/>
      <c r="F1091" s="104"/>
      <c r="G1091" s="105"/>
      <c r="H1091" s="105"/>
      <c r="I1091" s="105"/>
      <c r="J1091" s="105"/>
      <c r="K1091" s="105"/>
      <c r="L1091" s="104"/>
      <c r="M1091" s="107"/>
      <c r="N1091" s="135"/>
      <c r="O1091" s="107"/>
      <c r="P1091" s="135"/>
      <c r="Q1091" s="119"/>
      <c r="R1091" s="119"/>
      <c r="S1091" s="110"/>
      <c r="T1091" s="105"/>
      <c r="U1091" s="156"/>
      <c r="V1091" s="105"/>
      <c r="W1091" s="157"/>
      <c r="X1091" s="158"/>
      <c r="Y1091" s="112"/>
      <c r="Z1091" s="31"/>
      <c r="AB1091" s="33"/>
      <c r="AC1091" s="33"/>
    </row>
    <row r="1092">
      <c r="A1092" s="116"/>
      <c r="B1092" s="101"/>
      <c r="C1092" s="101"/>
      <c r="D1092" s="104"/>
      <c r="E1092" s="104"/>
      <c r="F1092" s="104"/>
      <c r="G1092" s="105"/>
      <c r="H1092" s="105"/>
      <c r="I1092" s="105"/>
      <c r="J1092" s="105"/>
      <c r="K1092" s="105"/>
      <c r="L1092" s="104"/>
      <c r="M1092" s="107"/>
      <c r="N1092" s="135"/>
      <c r="O1092" s="107"/>
      <c r="P1092" s="135"/>
      <c r="Q1092" s="119"/>
      <c r="R1092" s="119"/>
      <c r="S1092" s="110"/>
      <c r="T1092" s="105"/>
      <c r="U1092" s="156"/>
      <c r="V1092" s="105"/>
      <c r="W1092" s="157"/>
      <c r="X1092" s="158"/>
      <c r="Y1092" s="112"/>
      <c r="Z1092" s="31"/>
      <c r="AB1092" s="33"/>
      <c r="AC1092" s="33"/>
    </row>
    <row r="1093">
      <c r="A1093" s="116"/>
      <c r="B1093" s="101"/>
      <c r="C1093" s="101"/>
      <c r="D1093" s="104"/>
      <c r="E1093" s="104"/>
      <c r="F1093" s="104"/>
      <c r="G1093" s="105"/>
      <c r="H1093" s="105"/>
      <c r="I1093" s="105"/>
      <c r="J1093" s="105"/>
      <c r="K1093" s="105"/>
      <c r="L1093" s="104"/>
      <c r="M1093" s="107"/>
      <c r="N1093" s="135"/>
      <c r="O1093" s="107"/>
      <c r="P1093" s="135"/>
      <c r="Q1093" s="119"/>
      <c r="R1093" s="119"/>
      <c r="S1093" s="110"/>
      <c r="T1093" s="105"/>
      <c r="U1093" s="156"/>
      <c r="V1093" s="105"/>
      <c r="W1093" s="157"/>
      <c r="X1093" s="158"/>
      <c r="Y1093" s="112"/>
      <c r="Z1093" s="31"/>
      <c r="AB1093" s="33"/>
      <c r="AC1093" s="33"/>
    </row>
    <row r="1094">
      <c r="A1094" s="116"/>
      <c r="B1094" s="101"/>
      <c r="C1094" s="101"/>
      <c r="D1094" s="104"/>
      <c r="E1094" s="104"/>
      <c r="F1094" s="104"/>
      <c r="G1094" s="105"/>
      <c r="H1094" s="105"/>
      <c r="I1094" s="105"/>
      <c r="J1094" s="105"/>
      <c r="K1094" s="105"/>
      <c r="L1094" s="104"/>
      <c r="M1094" s="107"/>
      <c r="N1094" s="135"/>
      <c r="O1094" s="107"/>
      <c r="P1094" s="135"/>
      <c r="Q1094" s="119"/>
      <c r="R1094" s="119"/>
      <c r="S1094" s="110"/>
      <c r="T1094" s="105"/>
      <c r="U1094" s="156"/>
      <c r="V1094" s="105"/>
      <c r="W1094" s="157"/>
      <c r="X1094" s="158"/>
      <c r="Y1094" s="112"/>
      <c r="Z1094" s="31"/>
      <c r="AB1094" s="33"/>
      <c r="AC1094" s="33"/>
    </row>
    <row r="1095">
      <c r="A1095" s="116"/>
      <c r="B1095" s="101"/>
      <c r="C1095" s="101"/>
      <c r="D1095" s="104"/>
      <c r="E1095" s="104"/>
      <c r="F1095" s="104"/>
      <c r="G1095" s="105"/>
      <c r="H1095" s="105"/>
      <c r="I1095" s="105"/>
      <c r="J1095" s="105"/>
      <c r="K1095" s="105"/>
      <c r="L1095" s="104"/>
      <c r="M1095" s="107"/>
      <c r="N1095" s="135"/>
      <c r="O1095" s="107"/>
      <c r="P1095" s="135"/>
      <c r="Q1095" s="119"/>
      <c r="R1095" s="119"/>
      <c r="S1095" s="110"/>
      <c r="T1095" s="105"/>
      <c r="U1095" s="156"/>
      <c r="V1095" s="105"/>
      <c r="W1095" s="157"/>
      <c r="X1095" s="158"/>
      <c r="Y1095" s="112"/>
      <c r="Z1095" s="31"/>
      <c r="AB1095" s="33"/>
      <c r="AC1095" s="33"/>
    </row>
    <row r="1096">
      <c r="A1096" s="116"/>
      <c r="B1096" s="101"/>
      <c r="C1096" s="101"/>
      <c r="D1096" s="104"/>
      <c r="E1096" s="104"/>
      <c r="F1096" s="104"/>
      <c r="G1096" s="105"/>
      <c r="H1096" s="105"/>
      <c r="I1096" s="105"/>
      <c r="J1096" s="105"/>
      <c r="K1096" s="105"/>
      <c r="L1096" s="104"/>
      <c r="M1096" s="107"/>
      <c r="N1096" s="135"/>
      <c r="O1096" s="107"/>
      <c r="P1096" s="135"/>
      <c r="Q1096" s="119"/>
      <c r="R1096" s="119"/>
      <c r="S1096" s="110"/>
      <c r="T1096" s="105"/>
      <c r="U1096" s="156"/>
      <c r="V1096" s="105"/>
      <c r="W1096" s="157"/>
      <c r="X1096" s="158"/>
      <c r="Y1096" s="104"/>
      <c r="Z1096" s="31"/>
      <c r="AB1096" s="33"/>
      <c r="AC1096" s="33"/>
    </row>
    <row r="1097">
      <c r="A1097" s="116"/>
      <c r="B1097" s="101"/>
      <c r="C1097" s="101"/>
      <c r="D1097" s="104"/>
      <c r="E1097" s="104"/>
      <c r="F1097" s="104"/>
      <c r="G1097" s="105"/>
      <c r="H1097" s="105"/>
      <c r="I1097" s="105"/>
      <c r="J1097" s="105"/>
      <c r="K1097" s="105"/>
      <c r="L1097" s="104"/>
      <c r="M1097" s="107"/>
      <c r="N1097" s="135"/>
      <c r="O1097" s="107"/>
      <c r="P1097" s="135"/>
      <c r="Q1097" s="119"/>
      <c r="R1097" s="119"/>
      <c r="S1097" s="110"/>
      <c r="T1097" s="105"/>
      <c r="U1097" s="156"/>
      <c r="V1097" s="105"/>
      <c r="W1097" s="157"/>
      <c r="X1097" s="158"/>
      <c r="Z1097" s="31"/>
      <c r="AB1097" s="33"/>
      <c r="AC1097" s="33"/>
    </row>
    <row r="1098">
      <c r="A1098" s="116"/>
      <c r="B1098" s="101"/>
      <c r="C1098" s="101"/>
      <c r="D1098" s="104"/>
      <c r="E1098" s="104"/>
      <c r="F1098" s="104"/>
      <c r="G1098" s="105"/>
      <c r="H1098" s="105"/>
      <c r="I1098" s="105"/>
      <c r="J1098" s="105"/>
      <c r="K1098" s="105"/>
      <c r="L1098" s="104"/>
      <c r="M1098" s="107"/>
      <c r="N1098" s="135"/>
      <c r="O1098" s="107"/>
      <c r="P1098" s="135"/>
      <c r="Q1098" s="119"/>
      <c r="R1098" s="119"/>
      <c r="S1098" s="110"/>
      <c r="T1098" s="105"/>
      <c r="U1098" s="156"/>
      <c r="V1098" s="105"/>
      <c r="W1098" s="157"/>
      <c r="X1098" s="158"/>
      <c r="Y1098" s="112"/>
      <c r="Z1098" s="31"/>
      <c r="AB1098" s="33"/>
      <c r="AC1098" s="33"/>
    </row>
    <row r="1099">
      <c r="A1099" s="116"/>
      <c r="B1099" s="101"/>
      <c r="C1099" s="101"/>
      <c r="D1099" s="104"/>
      <c r="E1099" s="104"/>
      <c r="F1099" s="104"/>
      <c r="G1099" s="105"/>
      <c r="H1099" s="105"/>
      <c r="I1099" s="105"/>
      <c r="J1099" s="105"/>
      <c r="K1099" s="105"/>
      <c r="L1099" s="104"/>
      <c r="M1099" s="107"/>
      <c r="N1099" s="135"/>
      <c r="O1099" s="107"/>
      <c r="P1099" s="135"/>
      <c r="Q1099" s="119"/>
      <c r="R1099" s="119"/>
      <c r="S1099" s="110"/>
      <c r="T1099" s="105"/>
      <c r="U1099" s="156"/>
      <c r="V1099" s="105"/>
      <c r="W1099" s="157"/>
      <c r="X1099" s="158"/>
      <c r="Y1099" s="159"/>
      <c r="Z1099" s="31"/>
      <c r="AB1099" s="33"/>
      <c r="AC1099" s="33"/>
    </row>
    <row r="1100">
      <c r="A1100" s="116"/>
      <c r="B1100" s="101"/>
      <c r="C1100" s="101"/>
      <c r="D1100" s="104"/>
      <c r="E1100" s="104"/>
      <c r="F1100" s="104"/>
      <c r="G1100" s="105"/>
      <c r="H1100" s="105"/>
      <c r="I1100" s="105"/>
      <c r="J1100" s="105"/>
      <c r="K1100" s="105"/>
      <c r="L1100" s="104"/>
      <c r="M1100" s="107"/>
      <c r="N1100" s="135"/>
      <c r="O1100" s="107"/>
      <c r="P1100" s="135"/>
      <c r="Q1100" s="119"/>
      <c r="R1100" s="119"/>
      <c r="S1100" s="110"/>
      <c r="T1100" s="105"/>
      <c r="U1100" s="156"/>
      <c r="V1100" s="105"/>
      <c r="W1100" s="157"/>
      <c r="X1100" s="158"/>
      <c r="Y1100" s="112"/>
      <c r="Z1100" s="31"/>
      <c r="AB1100" s="33"/>
      <c r="AC1100" s="33"/>
    </row>
    <row r="1101">
      <c r="A1101" s="116"/>
      <c r="B1101" s="101"/>
      <c r="C1101" s="101"/>
      <c r="D1101" s="104"/>
      <c r="E1101" s="104"/>
      <c r="F1101" s="104"/>
      <c r="G1101" s="105"/>
      <c r="H1101" s="105"/>
      <c r="I1101" s="105"/>
      <c r="J1101" s="105"/>
      <c r="K1101" s="105"/>
      <c r="L1101" s="104"/>
      <c r="M1101" s="107"/>
      <c r="N1101" s="135"/>
      <c r="O1101" s="107"/>
      <c r="P1101" s="135"/>
      <c r="Q1101" s="119"/>
      <c r="R1101" s="119"/>
      <c r="S1101" s="110"/>
      <c r="T1101" s="105"/>
      <c r="U1101" s="156"/>
      <c r="V1101" s="105"/>
      <c r="W1101" s="157"/>
      <c r="X1101" s="158"/>
      <c r="Y1101" s="112"/>
      <c r="Z1101" s="31"/>
      <c r="AB1101" s="33"/>
      <c r="AC1101" s="33"/>
    </row>
    <row r="1102">
      <c r="A1102" s="116"/>
      <c r="B1102" s="101"/>
      <c r="C1102" s="101"/>
      <c r="D1102" s="104"/>
      <c r="E1102" s="104"/>
      <c r="F1102" s="104"/>
      <c r="G1102" s="105"/>
      <c r="H1102" s="105"/>
      <c r="I1102" s="105"/>
      <c r="J1102" s="105"/>
      <c r="K1102" s="105"/>
      <c r="L1102" s="104"/>
      <c r="M1102" s="107"/>
      <c r="N1102" s="135"/>
      <c r="O1102" s="107"/>
      <c r="P1102" s="135"/>
      <c r="Q1102" s="119"/>
      <c r="R1102" s="119"/>
      <c r="S1102" s="110"/>
      <c r="T1102" s="105"/>
      <c r="U1102" s="156"/>
      <c r="V1102" s="105"/>
      <c r="W1102" s="157"/>
      <c r="X1102" s="158"/>
      <c r="Y1102" s="112"/>
      <c r="Z1102" s="31"/>
      <c r="AB1102" s="33"/>
      <c r="AC1102" s="33"/>
    </row>
    <row r="1103">
      <c r="A1103" s="116"/>
      <c r="B1103" s="101"/>
      <c r="C1103" s="101"/>
      <c r="D1103" s="104"/>
      <c r="E1103" s="104"/>
      <c r="F1103" s="104"/>
      <c r="G1103" s="105"/>
      <c r="H1103" s="105"/>
      <c r="I1103" s="105"/>
      <c r="J1103" s="105"/>
      <c r="K1103" s="105"/>
      <c r="L1103" s="104"/>
      <c r="M1103" s="107"/>
      <c r="N1103" s="135"/>
      <c r="O1103" s="107"/>
      <c r="P1103" s="135"/>
      <c r="Q1103" s="119"/>
      <c r="R1103" s="119"/>
      <c r="S1103" s="110"/>
      <c r="T1103" s="105"/>
      <c r="U1103" s="156"/>
      <c r="V1103" s="105"/>
      <c r="W1103" s="157"/>
      <c r="X1103" s="158"/>
      <c r="Y1103" s="112"/>
      <c r="Z1103" s="31"/>
      <c r="AB1103" s="33"/>
      <c r="AC1103" s="33"/>
    </row>
    <row r="1104">
      <c r="A1104" s="116"/>
      <c r="B1104" s="101"/>
      <c r="C1104" s="101"/>
      <c r="D1104" s="104"/>
      <c r="E1104" s="104"/>
      <c r="F1104" s="104"/>
      <c r="G1104" s="105"/>
      <c r="H1104" s="105"/>
      <c r="I1104" s="105"/>
      <c r="J1104" s="105"/>
      <c r="K1104" s="105"/>
      <c r="L1104" s="104"/>
      <c r="M1104" s="107"/>
      <c r="N1104" s="135"/>
      <c r="O1104" s="107"/>
      <c r="P1104" s="135"/>
      <c r="Q1104" s="119"/>
      <c r="R1104" s="119"/>
      <c r="S1104" s="110"/>
      <c r="T1104" s="105"/>
      <c r="U1104" s="156"/>
      <c r="V1104" s="105"/>
      <c r="W1104" s="157"/>
      <c r="X1104" s="158"/>
      <c r="Y1104" s="112"/>
      <c r="Z1104" s="31"/>
      <c r="AB1104" s="33"/>
      <c r="AC1104" s="33"/>
    </row>
    <row r="1105">
      <c r="A1105" s="116"/>
      <c r="B1105" s="101"/>
      <c r="C1105" s="101"/>
      <c r="D1105" s="104"/>
      <c r="E1105" s="104"/>
      <c r="F1105" s="104"/>
      <c r="G1105" s="105"/>
      <c r="H1105" s="105"/>
      <c r="I1105" s="105"/>
      <c r="J1105" s="105"/>
      <c r="K1105" s="105"/>
      <c r="L1105" s="104"/>
      <c r="M1105" s="107"/>
      <c r="N1105" s="135"/>
      <c r="O1105" s="107"/>
      <c r="P1105" s="135"/>
      <c r="Q1105" s="119"/>
      <c r="R1105" s="119"/>
      <c r="S1105" s="110"/>
      <c r="T1105" s="105"/>
      <c r="U1105" s="156"/>
      <c r="V1105" s="105"/>
      <c r="W1105" s="157"/>
      <c r="X1105" s="158"/>
      <c r="Y1105" s="112"/>
      <c r="Z1105" s="31"/>
      <c r="AB1105" s="33"/>
      <c r="AC1105" s="33"/>
    </row>
    <row r="1106">
      <c r="A1106" s="116"/>
      <c r="B1106" s="44"/>
      <c r="C1106" s="44"/>
      <c r="D1106" s="104"/>
      <c r="E1106" s="104"/>
      <c r="F1106" s="112"/>
      <c r="G1106" s="105"/>
      <c r="H1106" s="105"/>
      <c r="I1106" s="145"/>
      <c r="J1106" s="145"/>
      <c r="K1106" s="145"/>
      <c r="L1106" s="104"/>
      <c r="M1106" s="160"/>
      <c r="N1106" s="135"/>
      <c r="O1106" s="160"/>
      <c r="P1106" s="135"/>
      <c r="Q1106" s="119"/>
      <c r="R1106" s="119"/>
      <c r="S1106" s="161"/>
      <c r="T1106" s="105"/>
      <c r="U1106" s="162"/>
      <c r="V1106" s="105"/>
      <c r="W1106" s="126"/>
      <c r="X1106" s="30"/>
      <c r="Y1106" s="112"/>
      <c r="Z1106" s="31"/>
      <c r="AB1106" s="33"/>
      <c r="AC1106" s="33"/>
    </row>
    <row r="1107">
      <c r="A1107" s="116"/>
      <c r="B1107" s="44"/>
      <c r="C1107" s="44"/>
      <c r="D1107" s="104"/>
      <c r="E1107" s="104"/>
      <c r="F1107" s="112"/>
      <c r="G1107" s="105"/>
      <c r="H1107" s="105"/>
      <c r="I1107" s="145"/>
      <c r="J1107" s="145"/>
      <c r="K1107" s="145"/>
      <c r="L1107" s="104"/>
      <c r="M1107" s="160"/>
      <c r="N1107" s="135"/>
      <c r="O1107" s="160"/>
      <c r="P1107" s="135"/>
      <c r="Q1107" s="119"/>
      <c r="R1107" s="119"/>
      <c r="S1107" s="161"/>
      <c r="T1107" s="105"/>
      <c r="U1107" s="162"/>
      <c r="V1107" s="105"/>
      <c r="W1107" s="126"/>
      <c r="X1107" s="30"/>
      <c r="Y1107" s="112"/>
      <c r="Z1107" s="31"/>
      <c r="AB1107" s="33"/>
      <c r="AC1107" s="33"/>
    </row>
    <row r="1108">
      <c r="A1108" s="116"/>
      <c r="B1108" s="44"/>
      <c r="C1108" s="44"/>
      <c r="D1108" s="104"/>
      <c r="E1108" s="104"/>
      <c r="F1108" s="112"/>
      <c r="G1108" s="105"/>
      <c r="H1108" s="105"/>
      <c r="I1108" s="145"/>
      <c r="J1108" s="145"/>
      <c r="K1108" s="145"/>
      <c r="L1108" s="104"/>
      <c r="M1108" s="160"/>
      <c r="N1108" s="135"/>
      <c r="O1108" s="160"/>
      <c r="P1108" s="135"/>
      <c r="Q1108" s="119"/>
      <c r="R1108" s="119"/>
      <c r="S1108" s="161"/>
      <c r="T1108" s="105"/>
      <c r="U1108" s="162"/>
      <c r="V1108" s="105"/>
      <c r="W1108" s="126"/>
      <c r="X1108" s="30"/>
      <c r="Y1108" s="112"/>
      <c r="Z1108" s="31"/>
      <c r="AB1108" s="33"/>
      <c r="AC1108" s="33"/>
    </row>
    <row r="1109">
      <c r="A1109" s="116"/>
      <c r="B1109" s="44"/>
      <c r="C1109" s="44"/>
      <c r="D1109" s="104"/>
      <c r="E1109" s="104"/>
      <c r="F1109" s="112"/>
      <c r="G1109" s="105"/>
      <c r="H1109" s="105"/>
      <c r="I1109" s="145"/>
      <c r="J1109" s="145"/>
      <c r="K1109" s="145"/>
      <c r="L1109" s="104"/>
      <c r="M1109" s="160"/>
      <c r="N1109" s="135"/>
      <c r="O1109" s="160"/>
      <c r="P1109" s="135"/>
      <c r="Q1109" s="119"/>
      <c r="R1109" s="119"/>
      <c r="S1109" s="161"/>
      <c r="T1109" s="105"/>
      <c r="U1109" s="162"/>
      <c r="V1109" s="105"/>
      <c r="W1109" s="126"/>
      <c r="X1109" s="30"/>
      <c r="Y1109" s="112"/>
      <c r="Z1109" s="31"/>
      <c r="AB1109" s="33"/>
      <c r="AC1109" s="33"/>
    </row>
    <row r="1110">
      <c r="A1110" s="116"/>
      <c r="B1110" s="44"/>
      <c r="C1110" s="44"/>
      <c r="D1110" s="104"/>
      <c r="E1110" s="104"/>
      <c r="F1110" s="112"/>
      <c r="G1110" s="105"/>
      <c r="H1110" s="105"/>
      <c r="I1110" s="145"/>
      <c r="J1110" s="145"/>
      <c r="K1110" s="145"/>
      <c r="L1110" s="104"/>
      <c r="M1110" s="160"/>
      <c r="N1110" s="135"/>
      <c r="O1110" s="160"/>
      <c r="P1110" s="135"/>
      <c r="Q1110" s="119"/>
      <c r="R1110" s="119"/>
      <c r="S1110" s="161"/>
      <c r="T1110" s="105"/>
      <c r="U1110" s="162"/>
      <c r="V1110" s="105"/>
      <c r="W1110" s="126"/>
      <c r="X1110" s="30"/>
      <c r="Y1110" s="112"/>
      <c r="Z1110" s="31"/>
      <c r="AB1110" s="33"/>
      <c r="AC1110" s="33"/>
    </row>
    <row r="1111">
      <c r="A1111" s="116"/>
      <c r="B1111" s="44"/>
      <c r="C1111" s="44"/>
      <c r="D1111" s="104"/>
      <c r="E1111" s="104"/>
      <c r="F1111" s="112"/>
      <c r="G1111" s="105"/>
      <c r="H1111" s="105"/>
      <c r="I1111" s="145"/>
      <c r="J1111" s="145"/>
      <c r="K1111" s="145"/>
      <c r="L1111" s="104"/>
      <c r="M1111" s="160"/>
      <c r="N1111" s="135"/>
      <c r="O1111" s="160"/>
      <c r="P1111" s="135"/>
      <c r="Q1111" s="119"/>
      <c r="R1111" s="119"/>
      <c r="S1111" s="161"/>
      <c r="T1111" s="105"/>
      <c r="U1111" s="162"/>
      <c r="V1111" s="105"/>
      <c r="W1111" s="126"/>
      <c r="X1111" s="30"/>
      <c r="Y1111" s="112"/>
      <c r="Z1111" s="31"/>
      <c r="AB1111" s="33"/>
      <c r="AC1111" s="33"/>
    </row>
    <row r="1112">
      <c r="A1112" s="116"/>
      <c r="B1112" s="44"/>
      <c r="C1112" s="44"/>
      <c r="D1112" s="104"/>
      <c r="E1112" s="104"/>
      <c r="F1112" s="112"/>
      <c r="G1112" s="105"/>
      <c r="H1112" s="105"/>
      <c r="I1112" s="145"/>
      <c r="J1112" s="145"/>
      <c r="K1112" s="145"/>
      <c r="L1112" s="104"/>
      <c r="M1112" s="160"/>
      <c r="N1112" s="135"/>
      <c r="O1112" s="160"/>
      <c r="P1112" s="135"/>
      <c r="Q1112" s="119"/>
      <c r="R1112" s="119"/>
      <c r="S1112" s="161"/>
      <c r="T1112" s="105"/>
      <c r="U1112" s="162"/>
      <c r="V1112" s="105"/>
      <c r="W1112" s="126"/>
      <c r="X1112" s="30"/>
      <c r="Y1112" s="112"/>
      <c r="Z1112" s="31"/>
      <c r="AB1112" s="33"/>
      <c r="AC1112" s="33"/>
    </row>
    <row r="1113">
      <c r="A1113" s="116"/>
      <c r="B1113" s="44"/>
      <c r="C1113" s="44"/>
      <c r="D1113" s="104"/>
      <c r="E1113" s="104"/>
      <c r="F1113" s="112"/>
      <c r="G1113" s="105"/>
      <c r="H1113" s="105"/>
      <c r="I1113" s="145"/>
      <c r="J1113" s="145"/>
      <c r="K1113" s="145"/>
      <c r="L1113" s="104"/>
      <c r="M1113" s="160"/>
      <c r="N1113" s="135"/>
      <c r="O1113" s="160"/>
      <c r="P1113" s="135"/>
      <c r="Q1113" s="119"/>
      <c r="R1113" s="119"/>
      <c r="S1113" s="161"/>
      <c r="T1113" s="105"/>
      <c r="U1113" s="162"/>
      <c r="V1113" s="105"/>
      <c r="W1113" s="126"/>
      <c r="X1113" s="30"/>
      <c r="Y1113" s="112"/>
      <c r="Z1113" s="31"/>
      <c r="AB1113" s="33"/>
      <c r="AC1113" s="33"/>
    </row>
    <row r="1114">
      <c r="A1114" s="116"/>
      <c r="B1114" s="44"/>
      <c r="C1114" s="44"/>
      <c r="D1114" s="104"/>
      <c r="E1114" s="104"/>
      <c r="F1114" s="112"/>
      <c r="G1114" s="105"/>
      <c r="H1114" s="105"/>
      <c r="I1114" s="145"/>
      <c r="J1114" s="145"/>
      <c r="K1114" s="145"/>
      <c r="L1114" s="104"/>
      <c r="M1114" s="160"/>
      <c r="N1114" s="135"/>
      <c r="O1114" s="160"/>
      <c r="P1114" s="135"/>
      <c r="Q1114" s="119"/>
      <c r="R1114" s="119"/>
      <c r="S1114" s="161"/>
      <c r="T1114" s="105"/>
      <c r="U1114" s="162"/>
      <c r="V1114" s="105"/>
      <c r="W1114" s="126"/>
      <c r="X1114" s="30"/>
      <c r="Y1114" s="112"/>
      <c r="Z1114" s="31"/>
      <c r="AB1114" s="33"/>
      <c r="AC1114" s="33"/>
    </row>
    <row r="1115">
      <c r="A1115" s="116"/>
      <c r="B1115" s="44"/>
      <c r="C1115" s="44"/>
      <c r="D1115" s="104"/>
      <c r="E1115" s="104"/>
      <c r="F1115" s="112"/>
      <c r="G1115" s="105"/>
      <c r="H1115" s="105"/>
      <c r="I1115" s="145"/>
      <c r="J1115" s="145"/>
      <c r="K1115" s="145"/>
      <c r="L1115" s="104"/>
      <c r="M1115" s="160"/>
      <c r="N1115" s="135"/>
      <c r="O1115" s="160"/>
      <c r="P1115" s="135"/>
      <c r="Q1115" s="119"/>
      <c r="R1115" s="119"/>
      <c r="S1115" s="161"/>
      <c r="T1115" s="105"/>
      <c r="U1115" s="162"/>
      <c r="V1115" s="105"/>
      <c r="W1115" s="126"/>
      <c r="X1115" s="30"/>
      <c r="Y1115" s="112"/>
      <c r="Z1115" s="31"/>
      <c r="AB1115" s="33"/>
      <c r="AC1115" s="33"/>
    </row>
    <row r="1116">
      <c r="A1116" s="116"/>
      <c r="B1116" s="44"/>
      <c r="C1116" s="44"/>
      <c r="D1116" s="104"/>
      <c r="E1116" s="104"/>
      <c r="F1116" s="112"/>
      <c r="G1116" s="105"/>
      <c r="H1116" s="105"/>
      <c r="I1116" s="145"/>
      <c r="J1116" s="145"/>
      <c r="K1116" s="145"/>
      <c r="L1116" s="104"/>
      <c r="M1116" s="160"/>
      <c r="N1116" s="135"/>
      <c r="O1116" s="160"/>
      <c r="P1116" s="135"/>
      <c r="Q1116" s="119"/>
      <c r="R1116" s="119"/>
      <c r="S1116" s="161"/>
      <c r="T1116" s="105"/>
      <c r="U1116" s="162"/>
      <c r="V1116" s="105"/>
      <c r="W1116" s="126"/>
      <c r="X1116" s="30"/>
      <c r="Y1116" s="112"/>
      <c r="Z1116" s="31"/>
      <c r="AB1116" s="33"/>
      <c r="AC1116" s="33"/>
    </row>
    <row r="1117">
      <c r="A1117" s="116"/>
      <c r="B1117" s="44"/>
      <c r="C1117" s="44"/>
      <c r="D1117" s="104"/>
      <c r="E1117" s="104"/>
      <c r="F1117" s="112"/>
      <c r="G1117" s="105"/>
      <c r="H1117" s="105"/>
      <c r="I1117" s="145"/>
      <c r="J1117" s="145"/>
      <c r="K1117" s="145"/>
      <c r="L1117" s="104"/>
      <c r="M1117" s="160"/>
      <c r="N1117" s="135"/>
      <c r="O1117" s="160"/>
      <c r="P1117" s="135"/>
      <c r="Q1117" s="119"/>
      <c r="R1117" s="119"/>
      <c r="S1117" s="161"/>
      <c r="T1117" s="105"/>
      <c r="U1117" s="162"/>
      <c r="V1117" s="105"/>
      <c r="W1117" s="126"/>
      <c r="X1117" s="30"/>
      <c r="Y1117" s="112"/>
      <c r="Z1117" s="31"/>
      <c r="AB1117" s="33"/>
      <c r="AC1117" s="33"/>
    </row>
    <row r="1118">
      <c r="A1118" s="116"/>
      <c r="B1118" s="44"/>
      <c r="C1118" s="44"/>
      <c r="D1118" s="104"/>
      <c r="E1118" s="104"/>
      <c r="F1118" s="112"/>
      <c r="G1118" s="105"/>
      <c r="H1118" s="105"/>
      <c r="I1118" s="145"/>
      <c r="J1118" s="145"/>
      <c r="K1118" s="145"/>
      <c r="L1118" s="104"/>
      <c r="M1118" s="160"/>
      <c r="N1118" s="135"/>
      <c r="O1118" s="160"/>
      <c r="P1118" s="135"/>
      <c r="Q1118" s="119"/>
      <c r="R1118" s="119"/>
      <c r="S1118" s="161"/>
      <c r="T1118" s="105"/>
      <c r="U1118" s="162"/>
      <c r="V1118" s="105"/>
      <c r="W1118" s="126"/>
      <c r="X1118" s="30"/>
      <c r="Y1118" s="112"/>
      <c r="Z1118" s="31"/>
      <c r="AB1118" s="33"/>
      <c r="AC1118" s="33"/>
    </row>
    <row r="1119">
      <c r="A1119" s="116"/>
      <c r="B1119" s="44"/>
      <c r="C1119" s="44"/>
      <c r="D1119" s="104"/>
      <c r="E1119" s="104"/>
      <c r="F1119" s="112"/>
      <c r="G1119" s="105"/>
      <c r="H1119" s="105"/>
      <c r="I1119" s="145"/>
      <c r="J1119" s="145"/>
      <c r="K1119" s="145"/>
      <c r="L1119" s="104"/>
      <c r="M1119" s="160"/>
      <c r="N1119" s="135"/>
      <c r="O1119" s="160"/>
      <c r="P1119" s="135"/>
      <c r="Q1119" s="119"/>
      <c r="R1119" s="119"/>
      <c r="S1119" s="161"/>
      <c r="T1119" s="105"/>
      <c r="U1119" s="162"/>
      <c r="V1119" s="105"/>
      <c r="W1119" s="126"/>
      <c r="X1119" s="30"/>
      <c r="Y1119" s="112"/>
      <c r="Z1119" s="31"/>
      <c r="AB1119" s="33"/>
      <c r="AC1119" s="33"/>
    </row>
    <row r="1120">
      <c r="A1120" s="116"/>
      <c r="B1120" s="44"/>
      <c r="C1120" s="44"/>
      <c r="D1120" s="104"/>
      <c r="E1120" s="104"/>
      <c r="F1120" s="112"/>
      <c r="G1120" s="105"/>
      <c r="H1120" s="105"/>
      <c r="I1120" s="145"/>
      <c r="J1120" s="145"/>
      <c r="K1120" s="145"/>
      <c r="L1120" s="104"/>
      <c r="M1120" s="160"/>
      <c r="N1120" s="135"/>
      <c r="O1120" s="160"/>
      <c r="P1120" s="135"/>
      <c r="Q1120" s="119"/>
      <c r="R1120" s="119"/>
      <c r="S1120" s="161"/>
      <c r="T1120" s="105"/>
      <c r="U1120" s="162"/>
      <c r="V1120" s="105"/>
      <c r="W1120" s="126"/>
      <c r="X1120" s="30"/>
      <c r="Y1120" s="112"/>
      <c r="Z1120" s="31"/>
      <c r="AB1120" s="33"/>
      <c r="AC1120" s="33"/>
    </row>
    <row r="1121">
      <c r="A1121" s="116"/>
      <c r="B1121" s="44"/>
      <c r="C1121" s="44"/>
      <c r="D1121" s="104"/>
      <c r="E1121" s="104"/>
      <c r="F1121" s="112"/>
      <c r="G1121" s="105"/>
      <c r="H1121" s="105"/>
      <c r="I1121" s="145"/>
      <c r="J1121" s="145"/>
      <c r="K1121" s="145"/>
      <c r="L1121" s="104"/>
      <c r="M1121" s="160"/>
      <c r="N1121" s="135"/>
      <c r="O1121" s="160"/>
      <c r="P1121" s="135"/>
      <c r="Q1121" s="119"/>
      <c r="R1121" s="119"/>
      <c r="S1121" s="161"/>
      <c r="T1121" s="105"/>
      <c r="U1121" s="162"/>
      <c r="V1121" s="105"/>
      <c r="W1121" s="126"/>
      <c r="X1121" s="30"/>
      <c r="Y1121" s="112"/>
      <c r="Z1121" s="31"/>
      <c r="AB1121" s="33"/>
      <c r="AC1121" s="33"/>
    </row>
    <row r="1122">
      <c r="A1122" s="116"/>
      <c r="B1122" s="44"/>
      <c r="C1122" s="44"/>
      <c r="D1122" s="104"/>
      <c r="E1122" s="104"/>
      <c r="F1122" s="112"/>
      <c r="G1122" s="105"/>
      <c r="H1122" s="105"/>
      <c r="I1122" s="145"/>
      <c r="J1122" s="145"/>
      <c r="K1122" s="145"/>
      <c r="L1122" s="104"/>
      <c r="M1122" s="160"/>
      <c r="N1122" s="135"/>
      <c r="O1122" s="160"/>
      <c r="P1122" s="135"/>
      <c r="Q1122" s="119"/>
      <c r="R1122" s="119"/>
      <c r="S1122" s="161"/>
      <c r="T1122" s="105"/>
      <c r="U1122" s="162"/>
      <c r="V1122" s="105"/>
      <c r="W1122" s="126"/>
      <c r="X1122" s="30"/>
      <c r="Y1122" s="112"/>
      <c r="Z1122" s="31"/>
      <c r="AB1122" s="33"/>
      <c r="AC1122" s="33"/>
    </row>
    <row r="1123">
      <c r="A1123" s="116"/>
      <c r="B1123" s="44"/>
      <c r="C1123" s="44"/>
      <c r="D1123" s="104"/>
      <c r="E1123" s="104"/>
      <c r="F1123" s="112"/>
      <c r="G1123" s="105"/>
      <c r="H1123" s="105"/>
      <c r="I1123" s="145"/>
      <c r="J1123" s="145"/>
      <c r="K1123" s="145"/>
      <c r="L1123" s="104"/>
      <c r="M1123" s="160"/>
      <c r="N1123" s="135"/>
      <c r="O1123" s="160"/>
      <c r="P1123" s="135"/>
      <c r="Q1123" s="119"/>
      <c r="R1123" s="119"/>
      <c r="S1123" s="161"/>
      <c r="T1123" s="105"/>
      <c r="U1123" s="162"/>
      <c r="V1123" s="105"/>
      <c r="W1123" s="126"/>
      <c r="X1123" s="30"/>
      <c r="Y1123" s="112"/>
      <c r="Z1123" s="31"/>
      <c r="AB1123" s="33"/>
      <c r="AC1123" s="33"/>
    </row>
    <row r="1124">
      <c r="A1124" s="116"/>
      <c r="B1124" s="44"/>
      <c r="C1124" s="44"/>
      <c r="D1124" s="104"/>
      <c r="E1124" s="104"/>
      <c r="F1124" s="112"/>
      <c r="G1124" s="105"/>
      <c r="H1124" s="105"/>
      <c r="I1124" s="145"/>
      <c r="J1124" s="145"/>
      <c r="K1124" s="145"/>
      <c r="L1124" s="104"/>
      <c r="M1124" s="160"/>
      <c r="N1124" s="135"/>
      <c r="O1124" s="160"/>
      <c r="P1124" s="135"/>
      <c r="Q1124" s="119"/>
      <c r="R1124" s="119"/>
      <c r="S1124" s="161"/>
      <c r="T1124" s="105"/>
      <c r="U1124" s="162"/>
      <c r="V1124" s="105"/>
      <c r="W1124" s="126"/>
      <c r="X1124" s="30"/>
      <c r="Y1124" s="112"/>
      <c r="Z1124" s="31"/>
      <c r="AB1124" s="33"/>
      <c r="AC1124" s="33"/>
    </row>
    <row r="1125">
      <c r="A1125" s="116"/>
      <c r="B1125" s="44"/>
      <c r="C1125" s="44"/>
      <c r="D1125" s="104"/>
      <c r="E1125" s="104"/>
      <c r="F1125" s="112"/>
      <c r="G1125" s="105"/>
      <c r="H1125" s="105"/>
      <c r="I1125" s="145"/>
      <c r="J1125" s="145"/>
      <c r="K1125" s="145"/>
      <c r="L1125" s="104"/>
      <c r="M1125" s="160"/>
      <c r="N1125" s="135"/>
      <c r="O1125" s="160"/>
      <c r="P1125" s="135"/>
      <c r="Q1125" s="119"/>
      <c r="R1125" s="119"/>
      <c r="S1125" s="161"/>
      <c r="T1125" s="105"/>
      <c r="U1125" s="162"/>
      <c r="V1125" s="105"/>
      <c r="W1125" s="126"/>
      <c r="X1125" s="30"/>
      <c r="Y1125" s="112"/>
      <c r="Z1125" s="31"/>
      <c r="AB1125" s="33"/>
      <c r="AC1125" s="33"/>
    </row>
    <row r="1126">
      <c r="A1126" s="116"/>
      <c r="B1126" s="44"/>
      <c r="C1126" s="44"/>
      <c r="D1126" s="104"/>
      <c r="E1126" s="104"/>
      <c r="F1126" s="112"/>
      <c r="G1126" s="105"/>
      <c r="H1126" s="105"/>
      <c r="I1126" s="145"/>
      <c r="J1126" s="145"/>
      <c r="K1126" s="145"/>
      <c r="L1126" s="104"/>
      <c r="M1126" s="160"/>
      <c r="N1126" s="135"/>
      <c r="O1126" s="160"/>
      <c r="P1126" s="135"/>
      <c r="Q1126" s="119"/>
      <c r="R1126" s="119"/>
      <c r="S1126" s="161"/>
      <c r="T1126" s="105"/>
      <c r="U1126" s="162"/>
      <c r="V1126" s="105"/>
      <c r="W1126" s="126"/>
      <c r="X1126" s="30"/>
      <c r="Y1126" s="112"/>
      <c r="Z1126" s="31"/>
      <c r="AB1126" s="33"/>
      <c r="AC1126" s="33"/>
    </row>
    <row r="1127">
      <c r="A1127" s="116"/>
      <c r="B1127" s="44"/>
      <c r="C1127" s="44"/>
      <c r="D1127" s="104"/>
      <c r="E1127" s="104"/>
      <c r="F1127" s="112"/>
      <c r="G1127" s="105"/>
      <c r="H1127" s="105"/>
      <c r="I1127" s="145"/>
      <c r="J1127" s="145"/>
      <c r="K1127" s="145"/>
      <c r="L1127" s="104"/>
      <c r="M1127" s="160"/>
      <c r="N1127" s="135"/>
      <c r="O1127" s="160"/>
      <c r="P1127" s="135"/>
      <c r="Q1127" s="119"/>
      <c r="R1127" s="119"/>
      <c r="S1127" s="161"/>
      <c r="T1127" s="105"/>
      <c r="U1127" s="162"/>
      <c r="V1127" s="105"/>
      <c r="W1127" s="126"/>
      <c r="X1127" s="30"/>
      <c r="Y1127" s="112"/>
      <c r="Z1127" s="31"/>
      <c r="AB1127" s="33"/>
      <c r="AC1127" s="33"/>
    </row>
    <row r="1128">
      <c r="A1128" s="116"/>
      <c r="B1128" s="44"/>
      <c r="C1128" s="44"/>
      <c r="D1128" s="104"/>
      <c r="E1128" s="104"/>
      <c r="F1128" s="112"/>
      <c r="G1128" s="105"/>
      <c r="H1128" s="105"/>
      <c r="I1128" s="145"/>
      <c r="J1128" s="145"/>
      <c r="K1128" s="145"/>
      <c r="L1128" s="104"/>
      <c r="M1128" s="160"/>
      <c r="N1128" s="135"/>
      <c r="O1128" s="160"/>
      <c r="P1128" s="135"/>
      <c r="Q1128" s="119"/>
      <c r="R1128" s="119"/>
      <c r="S1128" s="161"/>
      <c r="T1128" s="105"/>
      <c r="U1128" s="162"/>
      <c r="V1128" s="105"/>
      <c r="W1128" s="126"/>
      <c r="X1128" s="30"/>
      <c r="Y1128" s="112"/>
      <c r="Z1128" s="31"/>
      <c r="AB1128" s="33"/>
      <c r="AC1128" s="33"/>
    </row>
    <row r="1129">
      <c r="A1129" s="116"/>
      <c r="B1129" s="44"/>
      <c r="C1129" s="44"/>
      <c r="D1129" s="104"/>
      <c r="E1129" s="104"/>
      <c r="F1129" s="112"/>
      <c r="G1129" s="105"/>
      <c r="H1129" s="105"/>
      <c r="I1129" s="145"/>
      <c r="J1129" s="145"/>
      <c r="K1129" s="145"/>
      <c r="L1129" s="104"/>
      <c r="M1129" s="160"/>
      <c r="N1129" s="135"/>
      <c r="O1129" s="160"/>
      <c r="P1129" s="135"/>
      <c r="Q1129" s="119"/>
      <c r="R1129" s="119"/>
      <c r="S1129" s="161"/>
      <c r="T1129" s="105"/>
      <c r="U1129" s="162"/>
      <c r="V1129" s="105"/>
      <c r="W1129" s="126"/>
      <c r="X1129" s="30"/>
      <c r="Y1129" s="112"/>
      <c r="Z1129" s="31"/>
      <c r="AB1129" s="33"/>
      <c r="AC1129" s="33"/>
    </row>
    <row r="1130">
      <c r="A1130" s="116"/>
      <c r="B1130" s="44"/>
      <c r="C1130" s="44"/>
      <c r="D1130" s="104"/>
      <c r="E1130" s="104"/>
      <c r="F1130" s="112"/>
      <c r="G1130" s="105"/>
      <c r="H1130" s="105"/>
      <c r="I1130" s="145"/>
      <c r="J1130" s="145"/>
      <c r="K1130" s="145"/>
      <c r="L1130" s="104"/>
      <c r="M1130" s="160"/>
      <c r="N1130" s="135"/>
      <c r="O1130" s="160"/>
      <c r="P1130" s="135"/>
      <c r="Q1130" s="119"/>
      <c r="R1130" s="119"/>
      <c r="S1130" s="161"/>
      <c r="T1130" s="105"/>
      <c r="U1130" s="162"/>
      <c r="V1130" s="105"/>
      <c r="W1130" s="126"/>
      <c r="X1130" s="30"/>
      <c r="Y1130" s="112"/>
      <c r="Z1130" s="31"/>
      <c r="AB1130" s="33"/>
      <c r="AC1130" s="33"/>
    </row>
    <row r="1131">
      <c r="A1131" s="116"/>
      <c r="B1131" s="44"/>
      <c r="C1131" s="44"/>
      <c r="D1131" s="104"/>
      <c r="E1131" s="104"/>
      <c r="F1131" s="112"/>
      <c r="G1131" s="105"/>
      <c r="H1131" s="105"/>
      <c r="I1131" s="145"/>
      <c r="J1131" s="145"/>
      <c r="K1131" s="145"/>
      <c r="L1131" s="104"/>
      <c r="M1131" s="160"/>
      <c r="N1131" s="135"/>
      <c r="O1131" s="160"/>
      <c r="P1131" s="135"/>
      <c r="Q1131" s="119"/>
      <c r="R1131" s="119"/>
      <c r="S1131" s="161"/>
      <c r="T1131" s="105"/>
      <c r="U1131" s="162"/>
      <c r="V1131" s="105"/>
      <c r="W1131" s="126"/>
      <c r="X1131" s="30"/>
      <c r="Y1131" s="112"/>
      <c r="Z1131" s="31"/>
      <c r="AB1131" s="33"/>
      <c r="AC1131" s="33"/>
    </row>
    <row r="1132">
      <c r="A1132" s="116"/>
      <c r="B1132" s="44"/>
      <c r="C1132" s="44"/>
      <c r="D1132" s="104"/>
      <c r="E1132" s="104"/>
      <c r="F1132" s="112"/>
      <c r="G1132" s="105"/>
      <c r="H1132" s="105"/>
      <c r="I1132" s="145"/>
      <c r="J1132" s="145"/>
      <c r="K1132" s="145"/>
      <c r="L1132" s="104"/>
      <c r="M1132" s="160"/>
      <c r="N1132" s="135"/>
      <c r="O1132" s="160"/>
      <c r="P1132" s="135"/>
      <c r="Q1132" s="119"/>
      <c r="R1132" s="119"/>
      <c r="S1132" s="161"/>
      <c r="T1132" s="105"/>
      <c r="U1132" s="162"/>
      <c r="V1132" s="105"/>
      <c r="W1132" s="126"/>
      <c r="X1132" s="30"/>
      <c r="Y1132" s="112"/>
      <c r="Z1132" s="31"/>
      <c r="AB1132" s="33"/>
      <c r="AC1132" s="33"/>
    </row>
    <row r="1133">
      <c r="A1133" s="116"/>
      <c r="B1133" s="44"/>
      <c r="C1133" s="44"/>
      <c r="D1133" s="104"/>
      <c r="E1133" s="104"/>
      <c r="F1133" s="112"/>
      <c r="G1133" s="105"/>
      <c r="H1133" s="105"/>
      <c r="I1133" s="145"/>
      <c r="J1133" s="145"/>
      <c r="K1133" s="145"/>
      <c r="L1133" s="104"/>
      <c r="M1133" s="160"/>
      <c r="N1133" s="135"/>
      <c r="O1133" s="160"/>
      <c r="P1133" s="135"/>
      <c r="Q1133" s="119"/>
      <c r="R1133" s="119"/>
      <c r="S1133" s="161"/>
      <c r="T1133" s="105"/>
      <c r="U1133" s="162"/>
      <c r="V1133" s="105"/>
      <c r="W1133" s="126"/>
      <c r="X1133" s="30"/>
      <c r="Y1133" s="112"/>
      <c r="Z1133" s="31"/>
      <c r="AB1133" s="33"/>
      <c r="AC1133" s="33"/>
    </row>
    <row r="1134">
      <c r="A1134" s="116"/>
      <c r="B1134" s="44"/>
      <c r="C1134" s="44"/>
      <c r="D1134" s="104"/>
      <c r="E1134" s="104"/>
      <c r="F1134" s="112"/>
      <c r="G1134" s="105"/>
      <c r="H1134" s="105"/>
      <c r="I1134" s="145"/>
      <c r="J1134" s="145"/>
      <c r="K1134" s="145"/>
      <c r="L1134" s="104"/>
      <c r="M1134" s="160"/>
      <c r="N1134" s="135"/>
      <c r="O1134" s="160"/>
      <c r="P1134" s="135"/>
      <c r="Q1134" s="119"/>
      <c r="R1134" s="119"/>
      <c r="S1134" s="161"/>
      <c r="T1134" s="105"/>
      <c r="U1134" s="162"/>
      <c r="V1134" s="105"/>
      <c r="W1134" s="126"/>
      <c r="X1134" s="30"/>
      <c r="Y1134" s="112"/>
      <c r="Z1134" s="31"/>
      <c r="AB1134" s="33"/>
      <c r="AC1134" s="33"/>
    </row>
    <row r="1135">
      <c r="A1135" s="116"/>
      <c r="B1135" s="44"/>
      <c r="C1135" s="44"/>
      <c r="D1135" s="104"/>
      <c r="E1135" s="104"/>
      <c r="F1135" s="112"/>
      <c r="G1135" s="105"/>
      <c r="H1135" s="105"/>
      <c r="I1135" s="145"/>
      <c r="J1135" s="145"/>
      <c r="K1135" s="145"/>
      <c r="L1135" s="104"/>
      <c r="M1135" s="160"/>
      <c r="N1135" s="135"/>
      <c r="O1135" s="160"/>
      <c r="P1135" s="135"/>
      <c r="Q1135" s="119"/>
      <c r="R1135" s="119"/>
      <c r="S1135" s="161"/>
      <c r="T1135" s="105"/>
      <c r="U1135" s="162"/>
      <c r="V1135" s="105"/>
      <c r="W1135" s="126"/>
      <c r="X1135" s="30"/>
      <c r="Y1135" s="112"/>
      <c r="Z1135" s="31"/>
      <c r="AB1135" s="33"/>
      <c r="AC1135" s="33"/>
    </row>
    <row r="1136">
      <c r="A1136" s="116"/>
      <c r="B1136" s="44"/>
      <c r="C1136" s="44"/>
      <c r="D1136" s="104"/>
      <c r="E1136" s="104"/>
      <c r="F1136" s="112"/>
      <c r="G1136" s="105"/>
      <c r="H1136" s="105"/>
      <c r="I1136" s="145"/>
      <c r="J1136" s="145"/>
      <c r="K1136" s="145"/>
      <c r="L1136" s="104"/>
      <c r="M1136" s="160"/>
      <c r="N1136" s="135"/>
      <c r="O1136" s="160"/>
      <c r="P1136" s="135"/>
      <c r="Q1136" s="119"/>
      <c r="R1136" s="119"/>
      <c r="S1136" s="161"/>
      <c r="T1136" s="105"/>
      <c r="U1136" s="162"/>
      <c r="V1136" s="105"/>
      <c r="W1136" s="126"/>
      <c r="X1136" s="30"/>
      <c r="Y1136" s="112"/>
      <c r="Z1136" s="31"/>
      <c r="AB1136" s="33"/>
      <c r="AC1136" s="33"/>
    </row>
    <row r="1137">
      <c r="A1137" s="116"/>
      <c r="B1137" s="44"/>
      <c r="C1137" s="44"/>
      <c r="D1137" s="104"/>
      <c r="E1137" s="104"/>
      <c r="F1137" s="112"/>
      <c r="G1137" s="105"/>
      <c r="H1137" s="105"/>
      <c r="I1137" s="145"/>
      <c r="J1137" s="145"/>
      <c r="K1137" s="145"/>
      <c r="L1137" s="104"/>
      <c r="M1137" s="160"/>
      <c r="N1137" s="135"/>
      <c r="O1137" s="160"/>
      <c r="P1137" s="135"/>
      <c r="Q1137" s="119"/>
      <c r="R1137" s="119"/>
      <c r="S1137" s="161"/>
      <c r="T1137" s="105"/>
      <c r="U1137" s="162"/>
      <c r="V1137" s="105"/>
      <c r="W1137" s="126"/>
      <c r="X1137" s="30"/>
      <c r="Y1137" s="112"/>
      <c r="Z1137" s="31"/>
      <c r="AB1137" s="33"/>
      <c r="AC1137" s="33"/>
    </row>
    <row r="1138">
      <c r="A1138" s="116"/>
      <c r="B1138" s="44"/>
      <c r="C1138" s="44"/>
      <c r="D1138" s="104"/>
      <c r="E1138" s="104"/>
      <c r="F1138" s="112"/>
      <c r="G1138" s="105"/>
      <c r="H1138" s="105"/>
      <c r="I1138" s="145"/>
      <c r="J1138" s="145"/>
      <c r="K1138" s="145"/>
      <c r="L1138" s="104"/>
      <c r="M1138" s="160"/>
      <c r="N1138" s="135"/>
      <c r="O1138" s="160"/>
      <c r="P1138" s="135"/>
      <c r="Q1138" s="119"/>
      <c r="R1138" s="119"/>
      <c r="S1138" s="161"/>
      <c r="T1138" s="105"/>
      <c r="U1138" s="162"/>
      <c r="V1138" s="105"/>
      <c r="W1138" s="126"/>
      <c r="X1138" s="30"/>
      <c r="Y1138" s="112"/>
      <c r="Z1138" s="31"/>
      <c r="AB1138" s="33"/>
      <c r="AC1138" s="33"/>
    </row>
    <row r="1139">
      <c r="A1139" s="116"/>
      <c r="B1139" s="44"/>
      <c r="C1139" s="44"/>
      <c r="D1139" s="104"/>
      <c r="E1139" s="104"/>
      <c r="F1139" s="112"/>
      <c r="G1139" s="105"/>
      <c r="H1139" s="105"/>
      <c r="I1139" s="145"/>
      <c r="J1139" s="145"/>
      <c r="K1139" s="145"/>
      <c r="L1139" s="104"/>
      <c r="M1139" s="160"/>
      <c r="N1139" s="135"/>
      <c r="O1139" s="160"/>
      <c r="P1139" s="135"/>
      <c r="Q1139" s="119"/>
      <c r="R1139" s="119"/>
      <c r="S1139" s="161"/>
      <c r="T1139" s="105"/>
      <c r="U1139" s="162"/>
      <c r="V1139" s="105"/>
      <c r="W1139" s="126"/>
      <c r="X1139" s="30"/>
      <c r="Y1139" s="112"/>
      <c r="Z1139" s="31"/>
      <c r="AB1139" s="33"/>
      <c r="AC1139" s="33"/>
    </row>
    <row r="1140">
      <c r="A1140" s="116"/>
      <c r="B1140" s="44"/>
      <c r="C1140" s="44"/>
      <c r="D1140" s="104"/>
      <c r="E1140" s="104"/>
      <c r="F1140" s="112"/>
      <c r="G1140" s="105"/>
      <c r="H1140" s="105"/>
      <c r="I1140" s="145"/>
      <c r="J1140" s="145"/>
      <c r="K1140" s="145"/>
      <c r="L1140" s="104"/>
      <c r="M1140" s="160"/>
      <c r="N1140" s="135"/>
      <c r="O1140" s="160"/>
      <c r="P1140" s="135"/>
      <c r="Q1140" s="119"/>
      <c r="R1140" s="119"/>
      <c r="S1140" s="161"/>
      <c r="T1140" s="105"/>
      <c r="U1140" s="162"/>
      <c r="V1140" s="105"/>
      <c r="W1140" s="126"/>
      <c r="X1140" s="30"/>
      <c r="Y1140" s="112"/>
      <c r="Z1140" s="31"/>
      <c r="AB1140" s="33"/>
      <c r="AC1140" s="33"/>
    </row>
    <row r="1141">
      <c r="A1141" s="116"/>
      <c r="B1141" s="44"/>
      <c r="C1141" s="44"/>
      <c r="D1141" s="104"/>
      <c r="E1141" s="104"/>
      <c r="F1141" s="112"/>
      <c r="G1141" s="105"/>
      <c r="H1141" s="105"/>
      <c r="I1141" s="145"/>
      <c r="J1141" s="145"/>
      <c r="K1141" s="145"/>
      <c r="L1141" s="104"/>
      <c r="M1141" s="160"/>
      <c r="N1141" s="135"/>
      <c r="O1141" s="160"/>
      <c r="P1141" s="135"/>
      <c r="Q1141" s="119"/>
      <c r="R1141" s="119"/>
      <c r="S1141" s="161"/>
      <c r="T1141" s="105"/>
      <c r="U1141" s="162"/>
      <c r="V1141" s="105"/>
      <c r="W1141" s="126"/>
      <c r="X1141" s="30"/>
      <c r="Y1141" s="112"/>
      <c r="Z1141" s="31"/>
      <c r="AB1141" s="33"/>
      <c r="AC1141" s="33"/>
    </row>
    <row r="1142">
      <c r="A1142" s="116"/>
      <c r="B1142" s="44"/>
      <c r="C1142" s="44"/>
      <c r="D1142" s="104"/>
      <c r="E1142" s="104"/>
      <c r="F1142" s="112"/>
      <c r="G1142" s="105"/>
      <c r="H1142" s="105"/>
      <c r="I1142" s="145"/>
      <c r="J1142" s="145"/>
      <c r="K1142" s="145"/>
      <c r="L1142" s="104"/>
      <c r="M1142" s="160"/>
      <c r="N1142" s="135"/>
      <c r="O1142" s="160"/>
      <c r="P1142" s="135"/>
      <c r="Q1142" s="119"/>
      <c r="R1142" s="119"/>
      <c r="S1142" s="161"/>
      <c r="T1142" s="105"/>
      <c r="U1142" s="162"/>
      <c r="V1142" s="105"/>
      <c r="W1142" s="126"/>
      <c r="X1142" s="30"/>
      <c r="Y1142" s="112"/>
      <c r="Z1142" s="31"/>
      <c r="AB1142" s="33"/>
      <c r="AC1142" s="33"/>
    </row>
    <row r="1143">
      <c r="A1143" s="116"/>
      <c r="B1143" s="44"/>
      <c r="C1143" s="44"/>
      <c r="D1143" s="104"/>
      <c r="E1143" s="104"/>
      <c r="F1143" s="112"/>
      <c r="G1143" s="105"/>
      <c r="H1143" s="105"/>
      <c r="I1143" s="145"/>
      <c r="J1143" s="145"/>
      <c r="K1143" s="145"/>
      <c r="L1143" s="104"/>
      <c r="M1143" s="160"/>
      <c r="N1143" s="135"/>
      <c r="O1143" s="160"/>
      <c r="P1143" s="135"/>
      <c r="Q1143" s="119"/>
      <c r="R1143" s="119"/>
      <c r="S1143" s="161"/>
      <c r="T1143" s="105"/>
      <c r="U1143" s="162"/>
      <c r="V1143" s="105"/>
      <c r="W1143" s="126"/>
      <c r="X1143" s="30"/>
      <c r="Y1143" s="112"/>
      <c r="Z1143" s="31"/>
      <c r="AB1143" s="33"/>
      <c r="AC1143" s="33"/>
    </row>
    <row r="1144">
      <c r="A1144" s="116"/>
      <c r="B1144" s="44"/>
      <c r="C1144" s="44"/>
      <c r="D1144" s="104"/>
      <c r="E1144" s="104"/>
      <c r="F1144" s="112"/>
      <c r="G1144" s="105"/>
      <c r="H1144" s="105"/>
      <c r="I1144" s="145"/>
      <c r="J1144" s="145"/>
      <c r="K1144" s="145"/>
      <c r="L1144" s="104"/>
      <c r="M1144" s="160"/>
      <c r="N1144" s="135"/>
      <c r="O1144" s="160"/>
      <c r="P1144" s="135"/>
      <c r="Q1144" s="119"/>
      <c r="R1144" s="119"/>
      <c r="S1144" s="161"/>
      <c r="T1144" s="105"/>
      <c r="U1144" s="162"/>
      <c r="V1144" s="105"/>
      <c r="W1144" s="126"/>
      <c r="X1144" s="30"/>
      <c r="Y1144" s="112"/>
      <c r="Z1144" s="31"/>
      <c r="AB1144" s="33"/>
      <c r="AC1144" s="33"/>
    </row>
    <row r="1145">
      <c r="A1145" s="116"/>
      <c r="B1145" s="44"/>
      <c r="C1145" s="44"/>
      <c r="D1145" s="104"/>
      <c r="E1145" s="104"/>
      <c r="F1145" s="112"/>
      <c r="G1145" s="105"/>
      <c r="H1145" s="105"/>
      <c r="I1145" s="145"/>
      <c r="J1145" s="145"/>
      <c r="K1145" s="145"/>
      <c r="L1145" s="104"/>
      <c r="M1145" s="160"/>
      <c r="N1145" s="135"/>
      <c r="O1145" s="160"/>
      <c r="P1145" s="135"/>
      <c r="Q1145" s="119"/>
      <c r="R1145" s="119"/>
      <c r="S1145" s="161"/>
      <c r="T1145" s="105"/>
      <c r="U1145" s="162"/>
      <c r="V1145" s="105"/>
      <c r="W1145" s="126"/>
      <c r="X1145" s="30"/>
      <c r="Y1145" s="112"/>
      <c r="Z1145" s="31"/>
      <c r="AB1145" s="33"/>
      <c r="AC1145" s="33"/>
    </row>
    <row r="1146">
      <c r="A1146" s="116"/>
      <c r="B1146" s="44"/>
      <c r="C1146" s="44"/>
      <c r="D1146" s="104"/>
      <c r="E1146" s="104"/>
      <c r="F1146" s="112"/>
      <c r="G1146" s="105"/>
      <c r="H1146" s="105"/>
      <c r="I1146" s="145"/>
      <c r="J1146" s="145"/>
      <c r="K1146" s="145"/>
      <c r="L1146" s="104"/>
      <c r="M1146" s="160"/>
      <c r="N1146" s="135"/>
      <c r="O1146" s="160"/>
      <c r="P1146" s="135"/>
      <c r="Q1146" s="119"/>
      <c r="R1146" s="119"/>
      <c r="S1146" s="161"/>
      <c r="T1146" s="105"/>
      <c r="U1146" s="162"/>
      <c r="V1146" s="105"/>
      <c r="W1146" s="126"/>
      <c r="X1146" s="30"/>
      <c r="Y1146" s="112"/>
      <c r="Z1146" s="31"/>
      <c r="AB1146" s="33"/>
      <c r="AC1146" s="33"/>
    </row>
    <row r="1147">
      <c r="A1147" s="116"/>
      <c r="B1147" s="44"/>
      <c r="C1147" s="44"/>
      <c r="D1147" s="104"/>
      <c r="E1147" s="104"/>
      <c r="F1147" s="112"/>
      <c r="G1147" s="105"/>
      <c r="H1147" s="105"/>
      <c r="I1147" s="145"/>
      <c r="J1147" s="145"/>
      <c r="K1147" s="145"/>
      <c r="L1147" s="104"/>
      <c r="M1147" s="160"/>
      <c r="N1147" s="135"/>
      <c r="O1147" s="160"/>
      <c r="P1147" s="135"/>
      <c r="Q1147" s="119"/>
      <c r="R1147" s="119"/>
      <c r="S1147" s="161"/>
      <c r="T1147" s="105"/>
      <c r="U1147" s="162"/>
      <c r="V1147" s="105"/>
      <c r="W1147" s="126"/>
      <c r="X1147" s="30"/>
      <c r="Y1147" s="112"/>
      <c r="Z1147" s="31"/>
      <c r="AB1147" s="33"/>
      <c r="AC1147" s="33"/>
    </row>
    <row r="1148">
      <c r="A1148" s="116"/>
      <c r="B1148" s="44"/>
      <c r="C1148" s="44"/>
      <c r="D1148" s="104"/>
      <c r="E1148" s="104"/>
      <c r="F1148" s="112"/>
      <c r="G1148" s="105"/>
      <c r="H1148" s="105"/>
      <c r="I1148" s="145"/>
      <c r="J1148" s="145"/>
      <c r="K1148" s="145"/>
      <c r="L1148" s="104"/>
      <c r="M1148" s="160"/>
      <c r="N1148" s="135"/>
      <c r="O1148" s="160"/>
      <c r="P1148" s="135"/>
      <c r="Q1148" s="119"/>
      <c r="R1148" s="119"/>
      <c r="S1148" s="161"/>
      <c r="T1148" s="105"/>
      <c r="U1148" s="162"/>
      <c r="V1148" s="105"/>
      <c r="W1148" s="126"/>
      <c r="X1148" s="30"/>
      <c r="Y1148" s="112"/>
      <c r="Z1148" s="31"/>
      <c r="AB1148" s="33"/>
      <c r="AC1148" s="33"/>
    </row>
    <row r="1149">
      <c r="A1149" s="116"/>
      <c r="B1149" s="44"/>
      <c r="C1149" s="44"/>
      <c r="D1149" s="104"/>
      <c r="E1149" s="104"/>
      <c r="F1149" s="112"/>
      <c r="G1149" s="105"/>
      <c r="H1149" s="105"/>
      <c r="I1149" s="145"/>
      <c r="J1149" s="145"/>
      <c r="K1149" s="145"/>
      <c r="L1149" s="104"/>
      <c r="M1149" s="160"/>
      <c r="N1149" s="135"/>
      <c r="O1149" s="160"/>
      <c r="P1149" s="135"/>
      <c r="Q1149" s="119"/>
      <c r="R1149" s="119"/>
      <c r="S1149" s="161"/>
      <c r="T1149" s="105"/>
      <c r="U1149" s="162"/>
      <c r="V1149" s="105"/>
      <c r="W1149" s="126"/>
      <c r="X1149" s="30"/>
      <c r="Y1149" s="112"/>
      <c r="Z1149" s="31"/>
      <c r="AB1149" s="33"/>
      <c r="AC1149" s="33"/>
    </row>
    <row r="1150">
      <c r="A1150" s="116"/>
      <c r="B1150" s="44"/>
      <c r="C1150" s="44"/>
      <c r="D1150" s="104"/>
      <c r="E1150" s="104"/>
      <c r="F1150" s="112"/>
      <c r="G1150" s="105"/>
      <c r="H1150" s="105"/>
      <c r="I1150" s="145"/>
      <c r="J1150" s="145"/>
      <c r="K1150" s="145"/>
      <c r="L1150" s="104"/>
      <c r="M1150" s="160"/>
      <c r="N1150" s="135"/>
      <c r="O1150" s="160"/>
      <c r="P1150" s="135"/>
      <c r="Q1150" s="119"/>
      <c r="R1150" s="119"/>
      <c r="S1150" s="161"/>
      <c r="T1150" s="105"/>
      <c r="U1150" s="162"/>
      <c r="V1150" s="105"/>
      <c r="W1150" s="126"/>
      <c r="X1150" s="30"/>
      <c r="Y1150" s="112"/>
      <c r="Z1150" s="31"/>
      <c r="AB1150" s="33"/>
      <c r="AC1150" s="33"/>
    </row>
    <row r="1151">
      <c r="A1151" s="116"/>
      <c r="B1151" s="44"/>
      <c r="C1151" s="44"/>
      <c r="D1151" s="104"/>
      <c r="E1151" s="104"/>
      <c r="F1151" s="112"/>
      <c r="G1151" s="105"/>
      <c r="H1151" s="105"/>
      <c r="I1151" s="145"/>
      <c r="J1151" s="145"/>
      <c r="K1151" s="145"/>
      <c r="L1151" s="104"/>
      <c r="M1151" s="160"/>
      <c r="N1151" s="135"/>
      <c r="O1151" s="160"/>
      <c r="P1151" s="135"/>
      <c r="Q1151" s="119"/>
      <c r="R1151" s="119"/>
      <c r="S1151" s="161"/>
      <c r="T1151" s="105"/>
      <c r="U1151" s="162"/>
      <c r="V1151" s="105"/>
      <c r="W1151" s="126"/>
      <c r="X1151" s="30"/>
      <c r="Y1151" s="112"/>
      <c r="Z1151" s="31"/>
      <c r="AB1151" s="33"/>
      <c r="AC1151" s="33"/>
    </row>
    <row r="1152">
      <c r="A1152" s="116"/>
      <c r="B1152" s="44"/>
      <c r="C1152" s="44"/>
      <c r="D1152" s="104"/>
      <c r="E1152" s="104"/>
      <c r="F1152" s="112"/>
      <c r="G1152" s="105"/>
      <c r="H1152" s="105"/>
      <c r="I1152" s="145"/>
      <c r="J1152" s="145"/>
      <c r="K1152" s="145"/>
      <c r="L1152" s="104"/>
      <c r="M1152" s="160"/>
      <c r="N1152" s="135"/>
      <c r="O1152" s="160"/>
      <c r="P1152" s="135"/>
      <c r="Q1152" s="119"/>
      <c r="R1152" s="119"/>
      <c r="S1152" s="161"/>
      <c r="T1152" s="105"/>
      <c r="U1152" s="162"/>
      <c r="V1152" s="105"/>
      <c r="W1152" s="126"/>
      <c r="X1152" s="30"/>
      <c r="Y1152" s="112"/>
      <c r="Z1152" s="31"/>
      <c r="AB1152" s="33"/>
      <c r="AC1152" s="33"/>
    </row>
    <row r="1153">
      <c r="A1153" s="116"/>
      <c r="B1153" s="44"/>
      <c r="C1153" s="44"/>
      <c r="D1153" s="104"/>
      <c r="E1153" s="104"/>
      <c r="F1153" s="112"/>
      <c r="G1153" s="105"/>
      <c r="H1153" s="105"/>
      <c r="I1153" s="145"/>
      <c r="J1153" s="145"/>
      <c r="K1153" s="145"/>
      <c r="L1153" s="104"/>
      <c r="M1153" s="160"/>
      <c r="N1153" s="135"/>
      <c r="O1153" s="160"/>
      <c r="P1153" s="135"/>
      <c r="Q1153" s="119"/>
      <c r="R1153" s="119"/>
      <c r="S1153" s="161"/>
      <c r="T1153" s="105"/>
      <c r="U1153" s="162"/>
      <c r="V1153" s="105"/>
      <c r="W1153" s="126"/>
      <c r="X1153" s="30"/>
      <c r="Y1153" s="112"/>
      <c r="Z1153" s="31"/>
      <c r="AB1153" s="33"/>
      <c r="AC1153" s="33"/>
    </row>
    <row r="1154">
      <c r="A1154" s="116"/>
      <c r="B1154" s="44"/>
      <c r="C1154" s="44"/>
      <c r="D1154" s="104"/>
      <c r="E1154" s="104"/>
      <c r="F1154" s="112"/>
      <c r="G1154" s="105"/>
      <c r="H1154" s="105"/>
      <c r="I1154" s="145"/>
      <c r="J1154" s="145"/>
      <c r="K1154" s="145"/>
      <c r="L1154" s="104"/>
      <c r="M1154" s="160"/>
      <c r="N1154" s="135"/>
      <c r="O1154" s="160"/>
      <c r="P1154" s="135"/>
      <c r="Q1154" s="119"/>
      <c r="R1154" s="119"/>
      <c r="S1154" s="161"/>
      <c r="T1154" s="105"/>
      <c r="U1154" s="162"/>
      <c r="V1154" s="105"/>
      <c r="W1154" s="126"/>
      <c r="X1154" s="30"/>
      <c r="Y1154" s="112"/>
      <c r="Z1154" s="31"/>
      <c r="AB1154" s="33"/>
      <c r="AC1154" s="33"/>
    </row>
    <row r="1155">
      <c r="A1155" s="116"/>
      <c r="B1155" s="44"/>
      <c r="C1155" s="44"/>
      <c r="D1155" s="104"/>
      <c r="E1155" s="104"/>
      <c r="F1155" s="112"/>
      <c r="G1155" s="105"/>
      <c r="H1155" s="105"/>
      <c r="I1155" s="145"/>
      <c r="J1155" s="145"/>
      <c r="K1155" s="145"/>
      <c r="L1155" s="104"/>
      <c r="M1155" s="160"/>
      <c r="N1155" s="135"/>
      <c r="O1155" s="160"/>
      <c r="P1155" s="135"/>
      <c r="Q1155" s="119"/>
      <c r="R1155" s="119"/>
      <c r="S1155" s="161"/>
      <c r="T1155" s="105"/>
      <c r="U1155" s="162"/>
      <c r="V1155" s="105"/>
      <c r="W1155" s="126"/>
      <c r="X1155" s="30"/>
      <c r="Y1155" s="112"/>
      <c r="Z1155" s="31"/>
      <c r="AB1155" s="33"/>
      <c r="AC1155" s="33"/>
    </row>
    <row r="1156">
      <c r="A1156" s="116"/>
      <c r="B1156" s="44"/>
      <c r="C1156" s="44"/>
      <c r="D1156" s="104"/>
      <c r="E1156" s="104"/>
      <c r="F1156" s="112"/>
      <c r="G1156" s="105"/>
      <c r="H1156" s="105"/>
      <c r="I1156" s="145"/>
      <c r="J1156" s="145"/>
      <c r="K1156" s="145"/>
      <c r="L1156" s="104"/>
      <c r="M1156" s="160"/>
      <c r="N1156" s="135"/>
      <c r="O1156" s="160"/>
      <c r="P1156" s="135"/>
      <c r="Q1156" s="119"/>
      <c r="R1156" s="119"/>
      <c r="S1156" s="161"/>
      <c r="T1156" s="105"/>
      <c r="U1156" s="162"/>
      <c r="V1156" s="105"/>
      <c r="W1156" s="126"/>
      <c r="X1156" s="30"/>
      <c r="Y1156" s="112"/>
      <c r="Z1156" s="31"/>
      <c r="AB1156" s="33"/>
      <c r="AC1156" s="33"/>
    </row>
    <row r="1157">
      <c r="A1157" s="116"/>
      <c r="B1157" s="44"/>
      <c r="C1157" s="44"/>
      <c r="D1157" s="104"/>
      <c r="E1157" s="104"/>
      <c r="F1157" s="112"/>
      <c r="G1157" s="105"/>
      <c r="H1157" s="105"/>
      <c r="I1157" s="145"/>
      <c r="J1157" s="145"/>
      <c r="K1157" s="145"/>
      <c r="L1157" s="104"/>
      <c r="M1157" s="160"/>
      <c r="N1157" s="135"/>
      <c r="O1157" s="160"/>
      <c r="P1157" s="135"/>
      <c r="Q1157" s="119"/>
      <c r="R1157" s="119"/>
      <c r="S1157" s="161"/>
      <c r="T1157" s="105"/>
      <c r="U1157" s="162"/>
      <c r="V1157" s="105"/>
      <c r="W1157" s="126"/>
      <c r="X1157" s="30"/>
      <c r="Y1157" s="112"/>
      <c r="Z1157" s="31"/>
      <c r="AB1157" s="33"/>
      <c r="AC1157" s="33"/>
    </row>
    <row r="1158">
      <c r="A1158" s="116"/>
      <c r="B1158" s="44"/>
      <c r="C1158" s="44"/>
      <c r="D1158" s="104"/>
      <c r="E1158" s="104"/>
      <c r="F1158" s="112"/>
      <c r="G1158" s="105"/>
      <c r="H1158" s="105"/>
      <c r="I1158" s="145"/>
      <c r="J1158" s="145"/>
      <c r="K1158" s="145"/>
      <c r="L1158" s="104"/>
      <c r="M1158" s="160"/>
      <c r="N1158" s="135"/>
      <c r="O1158" s="160"/>
      <c r="P1158" s="135"/>
      <c r="Q1158" s="119"/>
      <c r="R1158" s="119"/>
      <c r="S1158" s="161"/>
      <c r="T1158" s="105"/>
      <c r="U1158" s="162"/>
      <c r="V1158" s="105"/>
      <c r="W1158" s="126"/>
      <c r="X1158" s="30"/>
      <c r="Y1158" s="112"/>
      <c r="Z1158" s="31"/>
      <c r="AB1158" s="33"/>
      <c r="AC1158" s="33"/>
    </row>
    <row r="1159">
      <c r="A1159" s="116"/>
      <c r="B1159" s="44"/>
      <c r="C1159" s="44"/>
      <c r="D1159" s="104"/>
      <c r="E1159" s="104"/>
      <c r="F1159" s="112"/>
      <c r="G1159" s="105"/>
      <c r="H1159" s="105"/>
      <c r="I1159" s="145"/>
      <c r="J1159" s="145"/>
      <c r="K1159" s="145"/>
      <c r="L1159" s="104"/>
      <c r="M1159" s="160"/>
      <c r="N1159" s="135"/>
      <c r="O1159" s="160"/>
      <c r="P1159" s="135"/>
      <c r="Q1159" s="119"/>
      <c r="R1159" s="119"/>
      <c r="S1159" s="161"/>
      <c r="T1159" s="105"/>
      <c r="U1159" s="162"/>
      <c r="V1159" s="105"/>
      <c r="W1159" s="126"/>
      <c r="X1159" s="30"/>
      <c r="Y1159" s="112"/>
      <c r="Z1159" s="31"/>
      <c r="AB1159" s="33"/>
      <c r="AC1159" s="33"/>
    </row>
    <row r="1160">
      <c r="A1160" s="116"/>
      <c r="B1160" s="44"/>
      <c r="C1160" s="44"/>
      <c r="D1160" s="104"/>
      <c r="E1160" s="104"/>
      <c r="F1160" s="112"/>
      <c r="G1160" s="105"/>
      <c r="H1160" s="105"/>
      <c r="I1160" s="145"/>
      <c r="J1160" s="145"/>
      <c r="K1160" s="145"/>
      <c r="L1160" s="104"/>
      <c r="M1160" s="160"/>
      <c r="N1160" s="135"/>
      <c r="O1160" s="160"/>
      <c r="P1160" s="135"/>
      <c r="Q1160" s="119"/>
      <c r="R1160" s="119"/>
      <c r="S1160" s="161"/>
      <c r="T1160" s="105"/>
      <c r="U1160" s="162"/>
      <c r="V1160" s="105"/>
      <c r="W1160" s="126"/>
      <c r="X1160" s="30"/>
      <c r="Y1160" s="112"/>
      <c r="Z1160" s="31"/>
      <c r="AB1160" s="33"/>
      <c r="AC1160" s="33"/>
    </row>
    <row r="1161">
      <c r="A1161" s="116"/>
      <c r="B1161" s="44"/>
      <c r="C1161" s="44"/>
      <c r="D1161" s="104"/>
      <c r="E1161" s="104"/>
      <c r="F1161" s="112"/>
      <c r="G1161" s="105"/>
      <c r="H1161" s="105"/>
      <c r="I1161" s="145"/>
      <c r="J1161" s="145"/>
      <c r="K1161" s="145"/>
      <c r="L1161" s="104"/>
      <c r="M1161" s="160"/>
      <c r="N1161" s="135"/>
      <c r="O1161" s="160"/>
      <c r="P1161" s="135"/>
      <c r="Q1161" s="119"/>
      <c r="R1161" s="119"/>
      <c r="S1161" s="161"/>
      <c r="T1161" s="105"/>
      <c r="U1161" s="162"/>
      <c r="V1161" s="105"/>
      <c r="W1161" s="126"/>
      <c r="X1161" s="30"/>
      <c r="Y1161" s="112"/>
      <c r="Z1161" s="31"/>
      <c r="AB1161" s="33"/>
      <c r="AC1161" s="33"/>
    </row>
    <row r="1162">
      <c r="A1162" s="116"/>
      <c r="B1162" s="44"/>
      <c r="C1162" s="44"/>
      <c r="D1162" s="104"/>
      <c r="E1162" s="104"/>
      <c r="F1162" s="112"/>
      <c r="G1162" s="105"/>
      <c r="H1162" s="105"/>
      <c r="I1162" s="145"/>
      <c r="J1162" s="145"/>
      <c r="K1162" s="145"/>
      <c r="L1162" s="104"/>
      <c r="M1162" s="160"/>
      <c r="N1162" s="135"/>
      <c r="O1162" s="160"/>
      <c r="P1162" s="135"/>
      <c r="Q1162" s="119"/>
      <c r="R1162" s="119"/>
      <c r="S1162" s="161"/>
      <c r="T1162" s="105"/>
      <c r="U1162" s="162"/>
      <c r="V1162" s="105"/>
      <c r="W1162" s="126"/>
      <c r="X1162" s="30"/>
      <c r="Y1162" s="112"/>
      <c r="Z1162" s="31"/>
      <c r="AB1162" s="33"/>
      <c r="AC1162" s="33"/>
    </row>
    <row r="1163">
      <c r="A1163" s="116"/>
      <c r="B1163" s="44"/>
      <c r="C1163" s="44"/>
      <c r="D1163" s="104"/>
      <c r="E1163" s="104"/>
      <c r="F1163" s="112"/>
      <c r="G1163" s="105"/>
      <c r="H1163" s="105"/>
      <c r="I1163" s="145"/>
      <c r="J1163" s="145"/>
      <c r="K1163" s="145"/>
      <c r="L1163" s="104"/>
      <c r="M1163" s="160"/>
      <c r="N1163" s="135"/>
      <c r="O1163" s="160"/>
      <c r="P1163" s="135"/>
      <c r="Q1163" s="119"/>
      <c r="R1163" s="119"/>
      <c r="S1163" s="161"/>
      <c r="T1163" s="105"/>
      <c r="U1163" s="162"/>
      <c r="V1163" s="105"/>
      <c r="W1163" s="126"/>
      <c r="X1163" s="30"/>
      <c r="Y1163" s="112"/>
      <c r="Z1163" s="31"/>
      <c r="AB1163" s="33"/>
      <c r="AC1163" s="33"/>
    </row>
    <row r="1164">
      <c r="A1164" s="116"/>
      <c r="B1164" s="44"/>
      <c r="C1164" s="44"/>
      <c r="D1164" s="104"/>
      <c r="E1164" s="104"/>
      <c r="F1164" s="112"/>
      <c r="G1164" s="105"/>
      <c r="H1164" s="105"/>
      <c r="I1164" s="145"/>
      <c r="J1164" s="145"/>
      <c r="K1164" s="145"/>
      <c r="L1164" s="104"/>
      <c r="M1164" s="160"/>
      <c r="N1164" s="135"/>
      <c r="O1164" s="160"/>
      <c r="P1164" s="135"/>
      <c r="Q1164" s="119"/>
      <c r="R1164" s="119"/>
      <c r="S1164" s="161"/>
      <c r="T1164" s="105"/>
      <c r="U1164" s="162"/>
      <c r="V1164" s="105"/>
      <c r="W1164" s="126"/>
      <c r="X1164" s="30"/>
      <c r="Y1164" s="112"/>
      <c r="Z1164" s="31"/>
      <c r="AB1164" s="33"/>
      <c r="AC1164" s="33"/>
    </row>
    <row r="1165">
      <c r="A1165" s="116"/>
      <c r="B1165" s="44"/>
      <c r="C1165" s="44"/>
      <c r="D1165" s="104"/>
      <c r="E1165" s="104"/>
      <c r="F1165" s="112"/>
      <c r="G1165" s="105"/>
      <c r="H1165" s="105"/>
      <c r="I1165" s="145"/>
      <c r="J1165" s="145"/>
      <c r="K1165" s="145"/>
      <c r="L1165" s="104"/>
      <c r="M1165" s="160"/>
      <c r="N1165" s="135"/>
      <c r="O1165" s="160"/>
      <c r="P1165" s="135"/>
      <c r="Q1165" s="119"/>
      <c r="R1165" s="119"/>
      <c r="S1165" s="161"/>
      <c r="T1165" s="105"/>
      <c r="U1165" s="162"/>
      <c r="V1165" s="105"/>
      <c r="W1165" s="126"/>
      <c r="X1165" s="30"/>
      <c r="Y1165" s="112"/>
      <c r="Z1165" s="31"/>
      <c r="AB1165" s="33"/>
      <c r="AC1165" s="33"/>
    </row>
    <row r="1166">
      <c r="A1166" s="116"/>
      <c r="B1166" s="44"/>
      <c r="C1166" s="44"/>
      <c r="D1166" s="104"/>
      <c r="E1166" s="104"/>
      <c r="F1166" s="112"/>
      <c r="G1166" s="105"/>
      <c r="H1166" s="105"/>
      <c r="I1166" s="145"/>
      <c r="J1166" s="145"/>
      <c r="K1166" s="145"/>
      <c r="L1166" s="104"/>
      <c r="M1166" s="160"/>
      <c r="N1166" s="135"/>
      <c r="O1166" s="160"/>
      <c r="P1166" s="135"/>
      <c r="Q1166" s="119"/>
      <c r="R1166" s="119"/>
      <c r="S1166" s="161"/>
      <c r="T1166" s="105"/>
      <c r="U1166" s="162"/>
      <c r="V1166" s="105"/>
      <c r="W1166" s="126"/>
      <c r="X1166" s="30"/>
      <c r="Y1166" s="112"/>
      <c r="Z1166" s="31"/>
      <c r="AB1166" s="33"/>
      <c r="AC1166" s="33"/>
    </row>
    <row r="1167">
      <c r="A1167" s="116"/>
      <c r="B1167" s="44"/>
      <c r="C1167" s="44"/>
      <c r="D1167" s="104"/>
      <c r="E1167" s="104"/>
      <c r="F1167" s="112"/>
      <c r="G1167" s="105"/>
      <c r="H1167" s="105"/>
      <c r="I1167" s="145"/>
      <c r="J1167" s="145"/>
      <c r="K1167" s="145"/>
      <c r="L1167" s="104"/>
      <c r="M1167" s="160"/>
      <c r="N1167" s="135"/>
      <c r="O1167" s="160"/>
      <c r="P1167" s="135"/>
      <c r="Q1167" s="119"/>
      <c r="R1167" s="119"/>
      <c r="S1167" s="161"/>
      <c r="T1167" s="105"/>
      <c r="U1167" s="162"/>
      <c r="V1167" s="105"/>
      <c r="W1167" s="126"/>
      <c r="X1167" s="30"/>
      <c r="Y1167" s="112"/>
      <c r="Z1167" s="31"/>
      <c r="AB1167" s="33"/>
      <c r="AC1167" s="33"/>
    </row>
    <row r="1168">
      <c r="A1168" s="116"/>
      <c r="B1168" s="44"/>
      <c r="C1168" s="44"/>
      <c r="D1168" s="104"/>
      <c r="E1168" s="104"/>
      <c r="F1168" s="112"/>
      <c r="G1168" s="105"/>
      <c r="H1168" s="105"/>
      <c r="I1168" s="145"/>
      <c r="J1168" s="145"/>
      <c r="K1168" s="145"/>
      <c r="L1168" s="104"/>
      <c r="M1168" s="160"/>
      <c r="N1168" s="135"/>
      <c r="O1168" s="160"/>
      <c r="P1168" s="135"/>
      <c r="Q1168" s="119"/>
      <c r="R1168" s="119"/>
      <c r="S1168" s="161"/>
      <c r="T1168" s="105"/>
      <c r="U1168" s="162"/>
      <c r="V1168" s="105"/>
      <c r="W1168" s="126"/>
      <c r="X1168" s="30"/>
      <c r="Y1168" s="112"/>
      <c r="Z1168" s="31"/>
      <c r="AB1168" s="33"/>
      <c r="AC1168" s="33"/>
    </row>
    <row r="1169">
      <c r="A1169" s="116"/>
      <c r="B1169" s="44"/>
      <c r="C1169" s="44"/>
      <c r="D1169" s="104"/>
      <c r="E1169" s="104"/>
      <c r="F1169" s="112"/>
      <c r="G1169" s="105"/>
      <c r="H1169" s="105"/>
      <c r="I1169" s="145"/>
      <c r="J1169" s="145"/>
      <c r="K1169" s="145"/>
      <c r="L1169" s="104"/>
      <c r="M1169" s="160"/>
      <c r="N1169" s="135"/>
      <c r="O1169" s="160"/>
      <c r="P1169" s="135"/>
      <c r="Q1169" s="119"/>
      <c r="R1169" s="119"/>
      <c r="S1169" s="161"/>
      <c r="T1169" s="105"/>
      <c r="U1169" s="162"/>
      <c r="V1169" s="105"/>
      <c r="W1169" s="126"/>
      <c r="X1169" s="30"/>
      <c r="Y1169" s="112"/>
      <c r="Z1169" s="31"/>
      <c r="AB1169" s="33"/>
      <c r="AC1169" s="33"/>
    </row>
    <row r="1170">
      <c r="A1170" s="116"/>
      <c r="B1170" s="44"/>
      <c r="C1170" s="44"/>
      <c r="D1170" s="104"/>
      <c r="E1170" s="104"/>
      <c r="F1170" s="112"/>
      <c r="G1170" s="105"/>
      <c r="H1170" s="105"/>
      <c r="I1170" s="145"/>
      <c r="J1170" s="145"/>
      <c r="K1170" s="145"/>
      <c r="L1170" s="104"/>
      <c r="M1170" s="160"/>
      <c r="N1170" s="135"/>
      <c r="O1170" s="160"/>
      <c r="P1170" s="135"/>
      <c r="Q1170" s="119"/>
      <c r="R1170" s="119"/>
      <c r="S1170" s="161"/>
      <c r="T1170" s="105"/>
      <c r="U1170" s="162"/>
      <c r="V1170" s="105"/>
      <c r="W1170" s="126"/>
      <c r="X1170" s="30"/>
      <c r="Y1170" s="112"/>
      <c r="Z1170" s="31"/>
      <c r="AB1170" s="33"/>
      <c r="AC1170" s="33"/>
    </row>
    <row r="1171">
      <c r="A1171" s="116"/>
      <c r="B1171" s="44"/>
      <c r="C1171" s="44"/>
      <c r="D1171" s="104"/>
      <c r="E1171" s="104"/>
      <c r="F1171" s="112"/>
      <c r="G1171" s="105"/>
      <c r="H1171" s="105"/>
      <c r="I1171" s="145"/>
      <c r="J1171" s="145"/>
      <c r="K1171" s="145"/>
      <c r="L1171" s="104"/>
      <c r="M1171" s="160"/>
      <c r="N1171" s="135"/>
      <c r="O1171" s="160"/>
      <c r="P1171" s="135"/>
      <c r="Q1171" s="119"/>
      <c r="R1171" s="119"/>
      <c r="S1171" s="161"/>
      <c r="T1171" s="105"/>
      <c r="U1171" s="162"/>
      <c r="V1171" s="105"/>
      <c r="W1171" s="126"/>
      <c r="X1171" s="30"/>
      <c r="Y1171" s="112"/>
      <c r="Z1171" s="31"/>
      <c r="AB1171" s="33"/>
      <c r="AC1171" s="33"/>
    </row>
    <row r="1172">
      <c r="A1172" s="116"/>
      <c r="B1172" s="44"/>
      <c r="C1172" s="44"/>
      <c r="D1172" s="104"/>
      <c r="E1172" s="104"/>
      <c r="F1172" s="112"/>
      <c r="G1172" s="105"/>
      <c r="H1172" s="105"/>
      <c r="I1172" s="145"/>
      <c r="J1172" s="145"/>
      <c r="K1172" s="145"/>
      <c r="L1172" s="104"/>
      <c r="M1172" s="160"/>
      <c r="N1172" s="135"/>
      <c r="O1172" s="160"/>
      <c r="P1172" s="135"/>
      <c r="Q1172" s="119"/>
      <c r="R1172" s="119"/>
      <c r="S1172" s="161"/>
      <c r="T1172" s="105"/>
      <c r="U1172" s="162"/>
      <c r="V1172" s="105"/>
      <c r="W1172" s="126"/>
      <c r="X1172" s="30"/>
      <c r="Y1172" s="112"/>
      <c r="Z1172" s="31"/>
      <c r="AB1172" s="33"/>
      <c r="AC1172" s="33"/>
    </row>
    <row r="1173">
      <c r="A1173" s="116"/>
      <c r="B1173" s="44"/>
      <c r="C1173" s="44"/>
      <c r="D1173" s="104"/>
      <c r="E1173" s="104"/>
      <c r="F1173" s="112"/>
      <c r="G1173" s="105"/>
      <c r="H1173" s="105"/>
      <c r="I1173" s="145"/>
      <c r="J1173" s="145"/>
      <c r="K1173" s="145"/>
      <c r="L1173" s="104"/>
      <c r="M1173" s="160"/>
      <c r="N1173" s="135"/>
      <c r="O1173" s="160"/>
      <c r="P1173" s="135"/>
      <c r="Q1173" s="119"/>
      <c r="R1173" s="119"/>
      <c r="S1173" s="161"/>
      <c r="T1173" s="105"/>
      <c r="U1173" s="162"/>
      <c r="V1173" s="105"/>
      <c r="W1173" s="126"/>
      <c r="X1173" s="30"/>
      <c r="Y1173" s="112"/>
      <c r="Z1173" s="31"/>
      <c r="AB1173" s="33"/>
      <c r="AC1173" s="33"/>
    </row>
    <row r="1174">
      <c r="A1174" s="116"/>
      <c r="B1174" s="44"/>
      <c r="C1174" s="44"/>
      <c r="D1174" s="104"/>
      <c r="E1174" s="104"/>
      <c r="F1174" s="112"/>
      <c r="G1174" s="105"/>
      <c r="H1174" s="105"/>
      <c r="I1174" s="145"/>
      <c r="J1174" s="145"/>
      <c r="K1174" s="145"/>
      <c r="L1174" s="104"/>
      <c r="M1174" s="160"/>
      <c r="N1174" s="135"/>
      <c r="O1174" s="160"/>
      <c r="P1174" s="135"/>
      <c r="Q1174" s="119"/>
      <c r="R1174" s="119"/>
      <c r="S1174" s="161"/>
      <c r="T1174" s="105"/>
      <c r="U1174" s="162"/>
      <c r="V1174" s="105"/>
      <c r="W1174" s="126"/>
      <c r="X1174" s="30"/>
      <c r="Y1174" s="112"/>
      <c r="Z1174" s="31"/>
      <c r="AB1174" s="33"/>
      <c r="AC1174" s="33"/>
    </row>
    <row r="1175">
      <c r="A1175" s="116"/>
      <c r="B1175" s="44"/>
      <c r="C1175" s="44"/>
      <c r="D1175" s="104"/>
      <c r="E1175" s="104"/>
      <c r="F1175" s="112"/>
      <c r="G1175" s="105"/>
      <c r="H1175" s="105"/>
      <c r="I1175" s="145"/>
      <c r="J1175" s="145"/>
      <c r="K1175" s="145"/>
      <c r="L1175" s="104"/>
      <c r="M1175" s="160"/>
      <c r="N1175" s="135"/>
      <c r="O1175" s="160"/>
      <c r="P1175" s="135"/>
      <c r="Q1175" s="119"/>
      <c r="R1175" s="119"/>
      <c r="S1175" s="161"/>
      <c r="T1175" s="105"/>
      <c r="U1175" s="162"/>
      <c r="V1175" s="105"/>
      <c r="W1175" s="126"/>
      <c r="X1175" s="30"/>
      <c r="Y1175" s="112"/>
      <c r="Z1175" s="31"/>
      <c r="AB1175" s="33"/>
      <c r="AC1175" s="33"/>
    </row>
    <row r="1176">
      <c r="A1176" s="116"/>
      <c r="B1176" s="44"/>
      <c r="C1176" s="44"/>
      <c r="D1176" s="104"/>
      <c r="E1176" s="104"/>
      <c r="F1176" s="112"/>
      <c r="G1176" s="105"/>
      <c r="H1176" s="105"/>
      <c r="I1176" s="145"/>
      <c r="J1176" s="145"/>
      <c r="K1176" s="145"/>
      <c r="L1176" s="104"/>
      <c r="M1176" s="160"/>
      <c r="N1176" s="135"/>
      <c r="O1176" s="160"/>
      <c r="P1176" s="135"/>
      <c r="Q1176" s="119"/>
      <c r="R1176" s="119"/>
      <c r="S1176" s="161"/>
      <c r="T1176" s="105"/>
      <c r="U1176" s="162"/>
      <c r="V1176" s="105"/>
      <c r="W1176" s="126"/>
      <c r="X1176" s="30"/>
      <c r="Y1176" s="112"/>
      <c r="Z1176" s="31"/>
      <c r="AB1176" s="33"/>
      <c r="AC1176" s="33"/>
    </row>
    <row r="1177">
      <c r="A1177" s="116"/>
      <c r="B1177" s="44"/>
      <c r="C1177" s="44"/>
      <c r="D1177" s="104"/>
      <c r="E1177" s="104"/>
      <c r="F1177" s="112"/>
      <c r="G1177" s="105"/>
      <c r="H1177" s="105"/>
      <c r="I1177" s="145"/>
      <c r="J1177" s="145"/>
      <c r="K1177" s="145"/>
      <c r="L1177" s="104"/>
      <c r="M1177" s="160"/>
      <c r="N1177" s="135"/>
      <c r="O1177" s="160"/>
      <c r="P1177" s="135"/>
      <c r="Q1177" s="119"/>
      <c r="R1177" s="119"/>
      <c r="S1177" s="161"/>
      <c r="T1177" s="105"/>
      <c r="U1177" s="162"/>
      <c r="V1177" s="105"/>
      <c r="W1177" s="126"/>
      <c r="X1177" s="30"/>
      <c r="Y1177" s="112"/>
      <c r="Z1177" s="31"/>
      <c r="AB1177" s="33"/>
      <c r="AC1177" s="33"/>
    </row>
    <row r="1178">
      <c r="A1178" s="116"/>
      <c r="B1178" s="44"/>
      <c r="C1178" s="44"/>
      <c r="D1178" s="104"/>
      <c r="E1178" s="104"/>
      <c r="F1178" s="112"/>
      <c r="G1178" s="105"/>
      <c r="H1178" s="105"/>
      <c r="I1178" s="145"/>
      <c r="J1178" s="145"/>
      <c r="K1178" s="145"/>
      <c r="L1178" s="104"/>
      <c r="M1178" s="160"/>
      <c r="N1178" s="135"/>
      <c r="O1178" s="160"/>
      <c r="P1178" s="135"/>
      <c r="Q1178" s="119"/>
      <c r="R1178" s="119"/>
      <c r="S1178" s="161"/>
      <c r="T1178" s="105"/>
      <c r="U1178" s="162"/>
      <c r="V1178" s="105"/>
      <c r="W1178" s="126"/>
      <c r="X1178" s="30"/>
      <c r="Y1178" s="112"/>
      <c r="Z1178" s="31"/>
      <c r="AB1178" s="33"/>
      <c r="AC1178" s="33"/>
    </row>
    <row r="1179">
      <c r="A1179" s="116"/>
      <c r="B1179" s="44"/>
      <c r="C1179" s="44"/>
      <c r="D1179" s="104"/>
      <c r="E1179" s="104"/>
      <c r="F1179" s="112"/>
      <c r="G1179" s="105"/>
      <c r="H1179" s="105"/>
      <c r="I1179" s="145"/>
      <c r="J1179" s="145"/>
      <c r="K1179" s="145"/>
      <c r="L1179" s="104"/>
      <c r="M1179" s="160"/>
      <c r="N1179" s="135"/>
      <c r="O1179" s="160"/>
      <c r="P1179" s="135"/>
      <c r="Q1179" s="119"/>
      <c r="R1179" s="119"/>
      <c r="S1179" s="161"/>
      <c r="T1179" s="105"/>
      <c r="U1179" s="162"/>
      <c r="V1179" s="105"/>
      <c r="W1179" s="126"/>
      <c r="X1179" s="30"/>
      <c r="Y1179" s="112"/>
      <c r="Z1179" s="31"/>
      <c r="AB1179" s="33"/>
      <c r="AC1179" s="33"/>
    </row>
    <row r="1180">
      <c r="A1180" s="116"/>
      <c r="B1180" s="44"/>
      <c r="C1180" s="44"/>
      <c r="D1180" s="104"/>
      <c r="E1180" s="104"/>
      <c r="F1180" s="112"/>
      <c r="G1180" s="105"/>
      <c r="H1180" s="105"/>
      <c r="I1180" s="145"/>
      <c r="J1180" s="145"/>
      <c r="K1180" s="145"/>
      <c r="L1180" s="104"/>
      <c r="M1180" s="160"/>
      <c r="N1180" s="135"/>
      <c r="O1180" s="160"/>
      <c r="P1180" s="135"/>
      <c r="Q1180" s="119"/>
      <c r="R1180" s="119"/>
      <c r="S1180" s="161"/>
      <c r="T1180" s="105"/>
      <c r="U1180" s="162"/>
      <c r="V1180" s="105"/>
      <c r="W1180" s="126"/>
      <c r="X1180" s="30"/>
      <c r="Y1180" s="112"/>
      <c r="Z1180" s="31"/>
      <c r="AB1180" s="33"/>
      <c r="AC1180" s="33"/>
    </row>
    <row r="1181">
      <c r="A1181" s="116"/>
      <c r="B1181" s="44"/>
      <c r="C1181" s="44"/>
      <c r="D1181" s="104"/>
      <c r="E1181" s="104"/>
      <c r="F1181" s="112"/>
      <c r="G1181" s="105"/>
      <c r="H1181" s="105"/>
      <c r="I1181" s="145"/>
      <c r="J1181" s="145"/>
      <c r="K1181" s="145"/>
      <c r="L1181" s="104"/>
      <c r="M1181" s="160"/>
      <c r="N1181" s="135"/>
      <c r="O1181" s="160"/>
      <c r="P1181" s="135"/>
      <c r="Q1181" s="119"/>
      <c r="R1181" s="119"/>
      <c r="S1181" s="161"/>
      <c r="T1181" s="105"/>
      <c r="U1181" s="162"/>
      <c r="V1181" s="105"/>
      <c r="W1181" s="126"/>
      <c r="X1181" s="30"/>
      <c r="Y1181" s="112"/>
      <c r="Z1181" s="31"/>
      <c r="AB1181" s="33"/>
      <c r="AC1181" s="33"/>
    </row>
    <row r="1182">
      <c r="A1182" s="116"/>
      <c r="B1182" s="44"/>
      <c r="C1182" s="44"/>
      <c r="D1182" s="104"/>
      <c r="E1182" s="104"/>
      <c r="F1182" s="112"/>
      <c r="G1182" s="105"/>
      <c r="H1182" s="105"/>
      <c r="I1182" s="145"/>
      <c r="J1182" s="145"/>
      <c r="K1182" s="145"/>
      <c r="L1182" s="104"/>
      <c r="M1182" s="160"/>
      <c r="N1182" s="135"/>
      <c r="O1182" s="160"/>
      <c r="P1182" s="135"/>
      <c r="Q1182" s="119"/>
      <c r="R1182" s="119"/>
      <c r="S1182" s="161"/>
      <c r="T1182" s="105"/>
      <c r="U1182" s="162"/>
      <c r="V1182" s="105"/>
      <c r="W1182" s="126"/>
      <c r="X1182" s="30"/>
      <c r="Y1182" s="112"/>
      <c r="Z1182" s="31"/>
      <c r="AB1182" s="33"/>
      <c r="AC1182" s="33"/>
    </row>
    <row r="1183">
      <c r="A1183" s="116"/>
      <c r="B1183" s="44"/>
      <c r="C1183" s="44"/>
      <c r="D1183" s="104"/>
      <c r="E1183" s="104"/>
      <c r="F1183" s="112"/>
      <c r="G1183" s="105"/>
      <c r="H1183" s="105"/>
      <c r="I1183" s="145"/>
      <c r="J1183" s="145"/>
      <c r="K1183" s="145"/>
      <c r="L1183" s="104"/>
      <c r="M1183" s="160"/>
      <c r="N1183" s="135"/>
      <c r="O1183" s="160"/>
      <c r="P1183" s="135"/>
      <c r="Q1183" s="119"/>
      <c r="R1183" s="119"/>
      <c r="S1183" s="161"/>
      <c r="T1183" s="105"/>
      <c r="U1183" s="162"/>
      <c r="V1183" s="105"/>
      <c r="W1183" s="126"/>
      <c r="X1183" s="30"/>
      <c r="Y1183" s="112"/>
      <c r="Z1183" s="31"/>
      <c r="AB1183" s="33"/>
      <c r="AC1183" s="33"/>
    </row>
    <row r="1184">
      <c r="A1184" s="116"/>
      <c r="B1184" s="44"/>
      <c r="C1184" s="44"/>
      <c r="D1184" s="104"/>
      <c r="E1184" s="104"/>
      <c r="F1184" s="112"/>
      <c r="G1184" s="105"/>
      <c r="H1184" s="105"/>
      <c r="I1184" s="145"/>
      <c r="J1184" s="145"/>
      <c r="K1184" s="145"/>
      <c r="L1184" s="104"/>
      <c r="M1184" s="160"/>
      <c r="N1184" s="135"/>
      <c r="O1184" s="160"/>
      <c r="P1184" s="135"/>
      <c r="Q1184" s="119"/>
      <c r="R1184" s="119"/>
      <c r="S1184" s="161"/>
      <c r="T1184" s="105"/>
      <c r="U1184" s="162"/>
      <c r="V1184" s="105"/>
      <c r="W1184" s="126"/>
      <c r="X1184" s="30"/>
      <c r="Y1184" s="112"/>
      <c r="Z1184" s="31"/>
      <c r="AB1184" s="33"/>
      <c r="AC1184" s="33"/>
    </row>
    <row r="1185">
      <c r="A1185" s="116"/>
      <c r="B1185" s="44"/>
      <c r="C1185" s="44"/>
      <c r="D1185" s="104"/>
      <c r="E1185" s="104"/>
      <c r="F1185" s="112"/>
      <c r="G1185" s="105"/>
      <c r="H1185" s="105"/>
      <c r="I1185" s="145"/>
      <c r="J1185" s="145"/>
      <c r="K1185" s="145"/>
      <c r="L1185" s="104"/>
      <c r="M1185" s="160"/>
      <c r="N1185" s="135"/>
      <c r="O1185" s="160"/>
      <c r="P1185" s="135"/>
      <c r="Q1185" s="119"/>
      <c r="R1185" s="119"/>
      <c r="S1185" s="161"/>
      <c r="T1185" s="105"/>
      <c r="U1185" s="162"/>
      <c r="V1185" s="105"/>
      <c r="W1185" s="126"/>
      <c r="X1185" s="30"/>
      <c r="Y1185" s="112"/>
      <c r="Z1185" s="31"/>
      <c r="AB1185" s="33"/>
      <c r="AC1185" s="33"/>
    </row>
    <row r="1186">
      <c r="A1186" s="116"/>
      <c r="B1186" s="44"/>
      <c r="C1186" s="44"/>
      <c r="D1186" s="104"/>
      <c r="E1186" s="104"/>
      <c r="F1186" s="112"/>
      <c r="G1186" s="105"/>
      <c r="H1186" s="105"/>
      <c r="I1186" s="145"/>
      <c r="J1186" s="145"/>
      <c r="K1186" s="145"/>
      <c r="L1186" s="104"/>
      <c r="M1186" s="160"/>
      <c r="N1186" s="135"/>
      <c r="O1186" s="160"/>
      <c r="P1186" s="135"/>
      <c r="Q1186" s="119"/>
      <c r="R1186" s="119"/>
      <c r="S1186" s="161"/>
      <c r="T1186" s="105"/>
      <c r="U1186" s="162"/>
      <c r="V1186" s="105"/>
      <c r="W1186" s="126"/>
      <c r="X1186" s="30"/>
      <c r="Y1186" s="112"/>
      <c r="Z1186" s="31"/>
      <c r="AB1186" s="33"/>
      <c r="AC1186" s="33"/>
    </row>
    <row r="1187">
      <c r="A1187" s="116"/>
      <c r="B1187" s="44"/>
      <c r="C1187" s="44"/>
      <c r="D1187" s="104"/>
      <c r="E1187" s="104"/>
      <c r="F1187" s="112"/>
      <c r="G1187" s="105"/>
      <c r="H1187" s="105"/>
      <c r="I1187" s="145"/>
      <c r="J1187" s="145"/>
      <c r="K1187" s="145"/>
      <c r="L1187" s="104"/>
      <c r="M1187" s="160"/>
      <c r="N1187" s="135"/>
      <c r="O1187" s="160"/>
      <c r="P1187" s="135"/>
      <c r="Q1187" s="119"/>
      <c r="R1187" s="119"/>
      <c r="S1187" s="161"/>
      <c r="T1187" s="105"/>
      <c r="U1187" s="162"/>
      <c r="V1187" s="105"/>
      <c r="W1187" s="126"/>
      <c r="X1187" s="30"/>
      <c r="Y1187" s="112"/>
      <c r="Z1187" s="31"/>
      <c r="AB1187" s="33"/>
      <c r="AC1187" s="33"/>
    </row>
    <row r="1188">
      <c r="A1188" s="116"/>
      <c r="B1188" s="44"/>
      <c r="C1188" s="44"/>
      <c r="D1188" s="104"/>
      <c r="E1188" s="104"/>
      <c r="F1188" s="112"/>
      <c r="G1188" s="105"/>
      <c r="H1188" s="105"/>
      <c r="I1188" s="145"/>
      <c r="J1188" s="145"/>
      <c r="K1188" s="145"/>
      <c r="L1188" s="104"/>
      <c r="M1188" s="160"/>
      <c r="N1188" s="135"/>
      <c r="O1188" s="160"/>
      <c r="P1188" s="135"/>
      <c r="Q1188" s="119"/>
      <c r="R1188" s="119"/>
      <c r="S1188" s="161"/>
      <c r="T1188" s="105"/>
      <c r="U1188" s="162"/>
      <c r="V1188" s="105"/>
      <c r="W1188" s="126"/>
      <c r="X1188" s="30"/>
      <c r="Y1188" s="112"/>
      <c r="Z1188" s="31"/>
      <c r="AB1188" s="33"/>
      <c r="AC1188" s="33"/>
    </row>
    <row r="1189">
      <c r="A1189" s="116"/>
      <c r="B1189" s="44"/>
      <c r="C1189" s="44"/>
      <c r="D1189" s="104"/>
      <c r="E1189" s="104"/>
      <c r="F1189" s="112"/>
      <c r="G1189" s="105"/>
      <c r="H1189" s="105"/>
      <c r="I1189" s="145"/>
      <c r="J1189" s="145"/>
      <c r="K1189" s="145"/>
      <c r="L1189" s="104"/>
      <c r="M1189" s="160"/>
      <c r="N1189" s="135"/>
      <c r="O1189" s="160"/>
      <c r="P1189" s="135"/>
      <c r="Q1189" s="119"/>
      <c r="R1189" s="119"/>
      <c r="S1189" s="161"/>
      <c r="T1189" s="105"/>
      <c r="U1189" s="162"/>
      <c r="V1189" s="105"/>
      <c r="W1189" s="126"/>
      <c r="X1189" s="30"/>
      <c r="Y1189" s="112"/>
      <c r="Z1189" s="31"/>
      <c r="AB1189" s="33"/>
      <c r="AC1189" s="33"/>
    </row>
    <row r="1190">
      <c r="A1190" s="116"/>
      <c r="B1190" s="44"/>
      <c r="C1190" s="44"/>
      <c r="D1190" s="104"/>
      <c r="E1190" s="104"/>
      <c r="F1190" s="112"/>
      <c r="G1190" s="105"/>
      <c r="H1190" s="105"/>
      <c r="I1190" s="145"/>
      <c r="J1190" s="145"/>
      <c r="K1190" s="145"/>
      <c r="L1190" s="104"/>
      <c r="M1190" s="160"/>
      <c r="N1190" s="135"/>
      <c r="O1190" s="160"/>
      <c r="P1190" s="135"/>
      <c r="Q1190" s="119"/>
      <c r="R1190" s="119"/>
      <c r="S1190" s="161"/>
      <c r="T1190" s="105"/>
      <c r="U1190" s="162"/>
      <c r="V1190" s="105"/>
      <c r="W1190" s="126"/>
      <c r="X1190" s="30"/>
      <c r="Y1190" s="112"/>
      <c r="Z1190" s="31"/>
      <c r="AB1190" s="33"/>
      <c r="AC1190" s="33"/>
    </row>
    <row r="1191">
      <c r="A1191" s="116"/>
      <c r="B1191" s="44"/>
      <c r="C1191" s="44"/>
      <c r="D1191" s="104"/>
      <c r="E1191" s="104"/>
      <c r="F1191" s="112"/>
      <c r="G1191" s="105"/>
      <c r="H1191" s="105"/>
      <c r="I1191" s="145"/>
      <c r="J1191" s="145"/>
      <c r="K1191" s="145"/>
      <c r="L1191" s="104"/>
      <c r="M1191" s="160"/>
      <c r="N1191" s="135"/>
      <c r="O1191" s="160"/>
      <c r="P1191" s="135"/>
      <c r="Q1191" s="119"/>
      <c r="R1191" s="119"/>
      <c r="S1191" s="161"/>
      <c r="T1191" s="105"/>
      <c r="U1191" s="162"/>
      <c r="V1191" s="105"/>
      <c r="W1191" s="126"/>
      <c r="X1191" s="30"/>
      <c r="Y1191" s="112"/>
      <c r="Z1191" s="31"/>
      <c r="AB1191" s="33"/>
      <c r="AC1191" s="33"/>
    </row>
    <row r="1192">
      <c r="A1192" s="116"/>
      <c r="B1192" s="44"/>
      <c r="C1192" s="44"/>
      <c r="D1192" s="104"/>
      <c r="E1192" s="104"/>
      <c r="F1192" s="112"/>
      <c r="G1192" s="105"/>
      <c r="H1192" s="105"/>
      <c r="I1192" s="145"/>
      <c r="J1192" s="145"/>
      <c r="K1192" s="145"/>
      <c r="L1192" s="104"/>
      <c r="M1192" s="160"/>
      <c r="N1192" s="135"/>
      <c r="O1192" s="160"/>
      <c r="P1192" s="135"/>
      <c r="Q1192" s="119"/>
      <c r="R1192" s="119"/>
      <c r="S1192" s="161"/>
      <c r="T1192" s="105"/>
      <c r="U1192" s="162"/>
      <c r="V1192" s="105"/>
      <c r="W1192" s="126"/>
      <c r="X1192" s="30"/>
      <c r="Y1192" s="112"/>
      <c r="Z1192" s="31"/>
      <c r="AB1192" s="33"/>
      <c r="AC1192" s="33"/>
    </row>
    <row r="1193">
      <c r="A1193" s="116"/>
      <c r="B1193" s="44"/>
      <c r="C1193" s="44"/>
      <c r="D1193" s="104"/>
      <c r="E1193" s="104"/>
      <c r="F1193" s="112"/>
      <c r="G1193" s="105"/>
      <c r="H1193" s="105"/>
      <c r="I1193" s="145"/>
      <c r="J1193" s="145"/>
      <c r="K1193" s="145"/>
      <c r="L1193" s="104"/>
      <c r="M1193" s="160"/>
      <c r="N1193" s="135"/>
      <c r="O1193" s="160"/>
      <c r="P1193" s="135"/>
      <c r="Q1193" s="119"/>
      <c r="R1193" s="119"/>
      <c r="S1193" s="161"/>
      <c r="T1193" s="105"/>
      <c r="U1193" s="162"/>
      <c r="V1193" s="105"/>
      <c r="W1193" s="126"/>
      <c r="X1193" s="30"/>
      <c r="Y1193" s="112"/>
      <c r="Z1193" s="31"/>
      <c r="AB1193" s="33"/>
      <c r="AC1193" s="33"/>
    </row>
    <row r="1194">
      <c r="A1194" s="116"/>
      <c r="B1194" s="44"/>
      <c r="C1194" s="44"/>
      <c r="D1194" s="104"/>
      <c r="E1194" s="104"/>
      <c r="F1194" s="112"/>
      <c r="G1194" s="105"/>
      <c r="H1194" s="105"/>
      <c r="I1194" s="145"/>
      <c r="J1194" s="145"/>
      <c r="K1194" s="145"/>
      <c r="L1194" s="104"/>
      <c r="M1194" s="160"/>
      <c r="N1194" s="135"/>
      <c r="O1194" s="160"/>
      <c r="P1194" s="135"/>
      <c r="Q1194" s="119"/>
      <c r="R1194" s="119"/>
      <c r="S1194" s="161"/>
      <c r="T1194" s="105"/>
      <c r="U1194" s="162"/>
      <c r="V1194" s="105"/>
      <c r="W1194" s="126"/>
      <c r="X1194" s="30"/>
      <c r="Y1194" s="112"/>
      <c r="Z1194" s="31"/>
      <c r="AB1194" s="33"/>
      <c r="AC1194" s="33"/>
    </row>
    <row r="1195">
      <c r="A1195" s="116"/>
      <c r="B1195" s="44"/>
      <c r="C1195" s="44"/>
      <c r="D1195" s="104"/>
      <c r="E1195" s="104"/>
      <c r="F1195" s="112"/>
      <c r="G1195" s="105"/>
      <c r="H1195" s="105"/>
      <c r="I1195" s="145"/>
      <c r="J1195" s="145"/>
      <c r="K1195" s="145"/>
      <c r="L1195" s="104"/>
      <c r="M1195" s="160"/>
      <c r="N1195" s="135"/>
      <c r="O1195" s="160"/>
      <c r="P1195" s="135"/>
      <c r="Q1195" s="119"/>
      <c r="R1195" s="119"/>
      <c r="S1195" s="161"/>
      <c r="T1195" s="105"/>
      <c r="U1195" s="162"/>
      <c r="V1195" s="105"/>
      <c r="W1195" s="126"/>
      <c r="X1195" s="30"/>
      <c r="Y1195" s="112"/>
      <c r="Z1195" s="31"/>
      <c r="AB1195" s="33"/>
      <c r="AC1195" s="33"/>
    </row>
    <row r="1196">
      <c r="A1196" s="116"/>
      <c r="B1196" s="44"/>
      <c r="C1196" s="44"/>
      <c r="D1196" s="104"/>
      <c r="E1196" s="104"/>
      <c r="F1196" s="112"/>
      <c r="G1196" s="105"/>
      <c r="H1196" s="105"/>
      <c r="I1196" s="145"/>
      <c r="J1196" s="145"/>
      <c r="K1196" s="145"/>
      <c r="L1196" s="104"/>
      <c r="M1196" s="160"/>
      <c r="N1196" s="135"/>
      <c r="O1196" s="160"/>
      <c r="P1196" s="135"/>
      <c r="Q1196" s="119"/>
      <c r="R1196" s="119"/>
      <c r="S1196" s="161"/>
      <c r="T1196" s="105"/>
      <c r="U1196" s="162"/>
      <c r="V1196" s="105"/>
      <c r="W1196" s="126"/>
      <c r="X1196" s="30"/>
      <c r="Y1196" s="112"/>
      <c r="Z1196" s="31"/>
      <c r="AB1196" s="33"/>
      <c r="AC1196" s="33"/>
    </row>
    <row r="1197">
      <c r="A1197" s="116"/>
      <c r="B1197" s="44"/>
      <c r="C1197" s="44"/>
      <c r="D1197" s="104"/>
      <c r="E1197" s="104"/>
      <c r="F1197" s="112"/>
      <c r="G1197" s="105"/>
      <c r="H1197" s="105"/>
      <c r="I1197" s="145"/>
      <c r="J1197" s="145"/>
      <c r="K1197" s="145"/>
      <c r="L1197" s="104"/>
      <c r="M1197" s="160"/>
      <c r="N1197" s="135"/>
      <c r="O1197" s="160"/>
      <c r="P1197" s="135"/>
      <c r="Q1197" s="119"/>
      <c r="R1197" s="119"/>
      <c r="S1197" s="161"/>
      <c r="T1197" s="105"/>
      <c r="U1197" s="162"/>
      <c r="V1197" s="105"/>
      <c r="W1197" s="126"/>
      <c r="X1197" s="30"/>
      <c r="Y1197" s="112"/>
      <c r="Z1197" s="31"/>
      <c r="AB1197" s="33"/>
      <c r="AC1197" s="33"/>
    </row>
    <row r="1198">
      <c r="A1198" s="116"/>
      <c r="B1198" s="44"/>
      <c r="C1198" s="44"/>
      <c r="D1198" s="104"/>
      <c r="E1198" s="104"/>
      <c r="F1198" s="112"/>
      <c r="G1198" s="105"/>
      <c r="H1198" s="105"/>
      <c r="I1198" s="145"/>
      <c r="J1198" s="145"/>
      <c r="K1198" s="145"/>
      <c r="L1198" s="104"/>
      <c r="M1198" s="160"/>
      <c r="N1198" s="135"/>
      <c r="O1198" s="160"/>
      <c r="P1198" s="135"/>
      <c r="Q1198" s="119"/>
      <c r="R1198" s="119"/>
      <c r="S1198" s="161"/>
      <c r="T1198" s="105"/>
      <c r="U1198" s="162"/>
      <c r="V1198" s="105"/>
      <c r="W1198" s="126"/>
      <c r="X1198" s="30"/>
      <c r="Y1198" s="112"/>
      <c r="Z1198" s="31"/>
      <c r="AB1198" s="33"/>
      <c r="AC1198" s="33"/>
    </row>
    <row r="1199">
      <c r="A1199" s="116"/>
      <c r="B1199" s="44"/>
      <c r="C1199" s="44"/>
      <c r="D1199" s="104"/>
      <c r="E1199" s="104"/>
      <c r="F1199" s="112"/>
      <c r="G1199" s="105"/>
      <c r="H1199" s="105"/>
      <c r="I1199" s="145"/>
      <c r="J1199" s="145"/>
      <c r="K1199" s="145"/>
      <c r="L1199" s="104"/>
      <c r="M1199" s="160"/>
      <c r="N1199" s="135"/>
      <c r="O1199" s="160"/>
      <c r="P1199" s="135"/>
      <c r="Q1199" s="119"/>
      <c r="R1199" s="119"/>
      <c r="S1199" s="161"/>
      <c r="T1199" s="105"/>
      <c r="U1199" s="162"/>
      <c r="V1199" s="105"/>
      <c r="W1199" s="126"/>
      <c r="X1199" s="30"/>
      <c r="Y1199" s="112"/>
      <c r="Z1199" s="31"/>
      <c r="AB1199" s="33"/>
      <c r="AC1199" s="33"/>
    </row>
    <row r="1200">
      <c r="A1200" s="116"/>
      <c r="B1200" s="44"/>
      <c r="C1200" s="44"/>
      <c r="D1200" s="104"/>
      <c r="E1200" s="104"/>
      <c r="F1200" s="112"/>
      <c r="G1200" s="105"/>
      <c r="H1200" s="105"/>
      <c r="I1200" s="145"/>
      <c r="J1200" s="145"/>
      <c r="K1200" s="145"/>
      <c r="L1200" s="104"/>
      <c r="M1200" s="160"/>
      <c r="N1200" s="135"/>
      <c r="O1200" s="160"/>
      <c r="P1200" s="135"/>
      <c r="Q1200" s="119"/>
      <c r="R1200" s="119"/>
      <c r="S1200" s="161"/>
      <c r="T1200" s="105"/>
      <c r="U1200" s="162"/>
      <c r="V1200" s="105"/>
      <c r="W1200" s="126"/>
      <c r="X1200" s="30"/>
      <c r="Y1200" s="112"/>
      <c r="Z1200" s="31"/>
      <c r="AB1200" s="33"/>
      <c r="AC1200" s="33"/>
    </row>
    <row r="1201">
      <c r="A1201" s="116"/>
      <c r="B1201" s="44"/>
      <c r="C1201" s="44"/>
      <c r="D1201" s="104"/>
      <c r="E1201" s="104"/>
      <c r="F1201" s="112"/>
      <c r="G1201" s="105"/>
      <c r="H1201" s="105"/>
      <c r="I1201" s="145"/>
      <c r="J1201" s="145"/>
      <c r="K1201" s="145"/>
      <c r="L1201" s="104"/>
      <c r="M1201" s="160"/>
      <c r="N1201" s="135"/>
      <c r="O1201" s="160"/>
      <c r="P1201" s="135"/>
      <c r="Q1201" s="119"/>
      <c r="R1201" s="119"/>
      <c r="S1201" s="161"/>
      <c r="T1201" s="105"/>
      <c r="U1201" s="162"/>
      <c r="V1201" s="105"/>
      <c r="W1201" s="126"/>
      <c r="X1201" s="30"/>
      <c r="Y1201" s="112"/>
      <c r="Z1201" s="31"/>
      <c r="AB1201" s="33"/>
      <c r="AC1201" s="33"/>
    </row>
    <row r="1202">
      <c r="A1202" s="116"/>
      <c r="B1202" s="44"/>
      <c r="C1202" s="44"/>
      <c r="D1202" s="104"/>
      <c r="E1202" s="104"/>
      <c r="F1202" s="112"/>
      <c r="G1202" s="105"/>
      <c r="H1202" s="105"/>
      <c r="I1202" s="145"/>
      <c r="J1202" s="145"/>
      <c r="K1202" s="145"/>
      <c r="L1202" s="104"/>
      <c r="M1202" s="160"/>
      <c r="N1202" s="135"/>
      <c r="O1202" s="160"/>
      <c r="P1202" s="135"/>
      <c r="Q1202" s="119"/>
      <c r="R1202" s="119"/>
      <c r="S1202" s="161"/>
      <c r="T1202" s="105"/>
      <c r="U1202" s="162"/>
      <c r="V1202" s="105"/>
      <c r="W1202" s="126"/>
      <c r="X1202" s="30"/>
      <c r="Y1202" s="112"/>
      <c r="Z1202" s="31"/>
      <c r="AB1202" s="33"/>
      <c r="AC1202" s="33"/>
    </row>
    <row r="1203">
      <c r="A1203" s="116"/>
      <c r="B1203" s="44"/>
      <c r="C1203" s="44"/>
      <c r="D1203" s="104"/>
      <c r="E1203" s="104"/>
      <c r="F1203" s="112"/>
      <c r="G1203" s="105"/>
      <c r="H1203" s="105"/>
      <c r="I1203" s="145"/>
      <c r="J1203" s="145"/>
      <c r="K1203" s="145"/>
      <c r="L1203" s="104"/>
      <c r="M1203" s="160"/>
      <c r="N1203" s="135"/>
      <c r="O1203" s="160"/>
      <c r="P1203" s="135"/>
      <c r="Q1203" s="119"/>
      <c r="R1203" s="119"/>
      <c r="S1203" s="161"/>
      <c r="T1203" s="105"/>
      <c r="U1203" s="162"/>
      <c r="V1203" s="105"/>
      <c r="W1203" s="126"/>
      <c r="X1203" s="30"/>
      <c r="Y1203" s="112"/>
      <c r="Z1203" s="31"/>
      <c r="AB1203" s="33"/>
      <c r="AC1203" s="33"/>
    </row>
  </sheetData>
  <hyperlinks>
    <hyperlink r:id="rId1" ref="AA2"/>
    <hyperlink r:id="rId2" ref="AA3"/>
    <hyperlink r:id="rId3" ref="AA4"/>
    <hyperlink r:id="rId4" ref="AA5"/>
    <hyperlink r:id="rId5" ref="AA6"/>
    <hyperlink r:id="rId6" ref="AA7"/>
    <hyperlink r:id="rId7" ref="AA8"/>
    <hyperlink r:id="rId8" ref="AA9"/>
    <hyperlink r:id="rId9" ref="AA10"/>
    <hyperlink r:id="rId10" ref="AA11"/>
    <hyperlink r:id="rId11" ref="AA12"/>
    <hyperlink r:id="rId12" ref="AA13"/>
    <hyperlink r:id="rId13" ref="AA14"/>
    <hyperlink r:id="rId14" ref="AA15"/>
    <hyperlink r:id="rId15" ref="AA16"/>
    <hyperlink r:id="rId16" ref="AA17"/>
    <hyperlink r:id="rId17" ref="AA18"/>
    <hyperlink r:id="rId18" ref="AA19"/>
    <hyperlink r:id="rId19" ref="AA20"/>
    <hyperlink r:id="rId20" ref="AA21"/>
    <hyperlink r:id="rId21" ref="AA22"/>
    <hyperlink r:id="rId22" ref="AA23"/>
    <hyperlink r:id="rId23" ref="AA24"/>
    <hyperlink r:id="rId24" ref="AA25"/>
    <hyperlink r:id="rId25" ref="AA26"/>
    <hyperlink r:id="rId26" ref="AA27"/>
    <hyperlink r:id="rId27" ref="AA28"/>
    <hyperlink r:id="rId28" ref="AA29"/>
    <hyperlink r:id="rId29" ref="AA30"/>
    <hyperlink r:id="rId30" ref="AA31"/>
    <hyperlink r:id="rId31" ref="AA32"/>
    <hyperlink r:id="rId32" ref="AA33"/>
    <hyperlink r:id="rId33" ref="AA34"/>
    <hyperlink r:id="rId34" ref="AA35"/>
    <hyperlink r:id="rId35" ref="AA36"/>
    <hyperlink r:id="rId36" ref="AA37"/>
    <hyperlink r:id="rId37" ref="AA38"/>
    <hyperlink r:id="rId38" ref="AA39"/>
    <hyperlink r:id="rId39" ref="AA40"/>
    <hyperlink r:id="rId40" ref="AA41"/>
    <hyperlink r:id="rId41" ref="AA42"/>
    <hyperlink r:id="rId42" ref="AA43"/>
    <hyperlink r:id="rId43" ref="AA44"/>
    <hyperlink r:id="rId44" ref="AA45"/>
    <hyperlink r:id="rId45" ref="AA46"/>
    <hyperlink r:id="rId46" ref="AA47"/>
    <hyperlink r:id="rId47" ref="AA48"/>
    <hyperlink r:id="rId48" ref="AA49"/>
    <hyperlink r:id="rId49" ref="AA50"/>
    <hyperlink r:id="rId50" ref="AA51"/>
    <hyperlink r:id="rId51" ref="AA52"/>
    <hyperlink r:id="rId52" ref="AA53"/>
    <hyperlink r:id="rId53" ref="AA54"/>
    <hyperlink r:id="rId54" ref="AA55"/>
    <hyperlink r:id="rId55" ref="AA56"/>
    <hyperlink r:id="rId56" ref="AA57"/>
    <hyperlink r:id="rId57" ref="AA58"/>
    <hyperlink r:id="rId58" ref="AA59"/>
    <hyperlink r:id="rId59" ref="AA60"/>
    <hyperlink r:id="rId60" ref="AA61"/>
    <hyperlink r:id="rId61" ref="AA62"/>
    <hyperlink r:id="rId62" ref="AA63"/>
    <hyperlink r:id="rId63" ref="AA64"/>
    <hyperlink r:id="rId64" ref="AA65"/>
    <hyperlink r:id="rId65" ref="AA66"/>
    <hyperlink r:id="rId66" ref="AA67"/>
    <hyperlink r:id="rId67" ref="AA68"/>
    <hyperlink r:id="rId68" ref="AA69"/>
    <hyperlink r:id="rId69" ref="AA70"/>
    <hyperlink r:id="rId70" ref="AA71"/>
    <hyperlink r:id="rId71" ref="AA72"/>
    <hyperlink r:id="rId72" ref="AA73"/>
    <hyperlink r:id="rId73" ref="AA74"/>
    <hyperlink r:id="rId74" ref="AA75"/>
    <hyperlink r:id="rId75" ref="AA76"/>
    <hyperlink r:id="rId76" ref="AA77"/>
    <hyperlink r:id="rId77" ref="AA78"/>
    <hyperlink r:id="rId78" ref="AA79"/>
    <hyperlink r:id="rId79" ref="AA80"/>
    <hyperlink r:id="rId80" ref="AA81"/>
    <hyperlink r:id="rId81" ref="AA82"/>
    <hyperlink r:id="rId82" ref="AA83"/>
    <hyperlink r:id="rId83" ref="AA84"/>
    <hyperlink r:id="rId84" ref="AA85"/>
    <hyperlink r:id="rId85" ref="AA86"/>
    <hyperlink r:id="rId86" ref="AA87"/>
    <hyperlink r:id="rId87" ref="AA88"/>
    <hyperlink r:id="rId88" ref="AA89"/>
    <hyperlink r:id="rId89" ref="AA90"/>
    <hyperlink r:id="rId90" ref="AA91"/>
    <hyperlink r:id="rId91" ref="AA92"/>
    <hyperlink r:id="rId92" ref="AA93"/>
    <hyperlink r:id="rId93" ref="AA94"/>
    <hyperlink r:id="rId94" ref="AA95"/>
    <hyperlink r:id="rId95" ref="AA96"/>
    <hyperlink r:id="rId96" ref="AA97"/>
    <hyperlink r:id="rId97" ref="AA98"/>
    <hyperlink r:id="rId98" ref="AA99"/>
    <hyperlink r:id="rId99" ref="AA100"/>
    <hyperlink r:id="rId100" ref="AA101"/>
    <hyperlink r:id="rId101" ref="AA102"/>
    <hyperlink r:id="rId102" ref="AA103"/>
    <hyperlink r:id="rId103" ref="AA104"/>
    <hyperlink r:id="rId104" ref="AA105"/>
    <hyperlink r:id="rId105" ref="AA106"/>
    <hyperlink r:id="rId106" ref="AA107"/>
    <hyperlink r:id="rId107" ref="AA108"/>
    <hyperlink r:id="rId108" ref="AA109"/>
    <hyperlink r:id="rId109" ref="AA110"/>
    <hyperlink r:id="rId110" ref="AA111"/>
    <hyperlink r:id="rId111" ref="AA112"/>
    <hyperlink r:id="rId112" ref="AA113"/>
    <hyperlink r:id="rId113" ref="AA114"/>
    <hyperlink r:id="rId114" ref="AA115"/>
    <hyperlink r:id="rId115" ref="AA116"/>
    <hyperlink r:id="rId116" ref="AA117"/>
    <hyperlink r:id="rId117" ref="AA118"/>
    <hyperlink r:id="rId118" ref="AA119"/>
    <hyperlink r:id="rId119" ref="AA120"/>
    <hyperlink r:id="rId120" ref="AA121"/>
    <hyperlink r:id="rId121" ref="AA122"/>
    <hyperlink r:id="rId122" ref="AA123"/>
    <hyperlink r:id="rId123" ref="AA124"/>
    <hyperlink r:id="rId124" ref="AA125"/>
    <hyperlink r:id="rId125" ref="AA126"/>
    <hyperlink r:id="rId126" ref="AA127"/>
    <hyperlink r:id="rId127" ref="AA128"/>
    <hyperlink r:id="rId128" ref="AA129"/>
    <hyperlink r:id="rId129" ref="AA130"/>
    <hyperlink r:id="rId130" ref="AA131"/>
    <hyperlink r:id="rId131" ref="AA132"/>
    <hyperlink r:id="rId132" ref="AA133"/>
    <hyperlink r:id="rId133" ref="AA134"/>
    <hyperlink r:id="rId134" ref="AA135"/>
    <hyperlink r:id="rId135" ref="AA136"/>
    <hyperlink r:id="rId136" ref="AA137"/>
    <hyperlink r:id="rId137" ref="AA138"/>
    <hyperlink r:id="rId138" ref="AA139"/>
    <hyperlink r:id="rId139" ref="AA140"/>
    <hyperlink r:id="rId140" ref="AA141"/>
    <hyperlink r:id="rId141" ref="AA142"/>
    <hyperlink r:id="rId142" ref="AA143"/>
    <hyperlink r:id="rId143" ref="AA144"/>
    <hyperlink r:id="rId144" ref="AA145"/>
    <hyperlink r:id="rId145" ref="AA146"/>
    <hyperlink r:id="rId146" ref="AA147"/>
    <hyperlink r:id="rId147" ref="AA148"/>
    <hyperlink r:id="rId148" ref="AA149"/>
    <hyperlink r:id="rId149" ref="AA150"/>
    <hyperlink r:id="rId150" ref="AA151"/>
    <hyperlink r:id="rId151" ref="AA152"/>
    <hyperlink r:id="rId152" ref="AA153"/>
    <hyperlink r:id="rId153" ref="AA154"/>
    <hyperlink r:id="rId154" ref="AA155"/>
    <hyperlink r:id="rId155" ref="AA156"/>
    <hyperlink r:id="rId156" ref="AA157"/>
    <hyperlink r:id="rId157" ref="AA158"/>
    <hyperlink r:id="rId158" ref="AA159"/>
    <hyperlink r:id="rId159" ref="AA160"/>
    <hyperlink r:id="rId160" ref="AA161"/>
    <hyperlink r:id="rId161" ref="AA162"/>
    <hyperlink r:id="rId162" ref="AA163"/>
    <hyperlink r:id="rId163" ref="AA164"/>
    <hyperlink r:id="rId164" ref="AA165"/>
    <hyperlink r:id="rId165" ref="AA166"/>
    <hyperlink r:id="rId166" ref="AA167"/>
    <hyperlink r:id="rId167" ref="AA168"/>
    <hyperlink r:id="rId168" ref="AA169"/>
    <hyperlink r:id="rId169" ref="AA170"/>
    <hyperlink r:id="rId170" ref="AA171"/>
    <hyperlink r:id="rId171" ref="AA172"/>
    <hyperlink r:id="rId172" ref="AA173"/>
    <hyperlink r:id="rId173" ref="AA174"/>
    <hyperlink r:id="rId174" ref="AA175"/>
    <hyperlink r:id="rId175" ref="AA176"/>
    <hyperlink r:id="rId176" ref="AA177"/>
    <hyperlink r:id="rId177" ref="AA178"/>
    <hyperlink r:id="rId178" ref="AA179"/>
    <hyperlink r:id="rId179" ref="AA180"/>
    <hyperlink r:id="rId180" ref="AA181"/>
    <hyperlink r:id="rId181" ref="AA182"/>
    <hyperlink r:id="rId182" ref="AA183"/>
    <hyperlink r:id="rId183" ref="AA184"/>
    <hyperlink r:id="rId184" ref="AA185"/>
    <hyperlink r:id="rId185" ref="AA186"/>
    <hyperlink r:id="rId186" ref="AA187"/>
    <hyperlink r:id="rId187" ref="AA188"/>
    <hyperlink r:id="rId188" ref="AA189"/>
    <hyperlink r:id="rId189" ref="AA190"/>
    <hyperlink r:id="rId190" ref="AA191"/>
    <hyperlink r:id="rId191" ref="AA192"/>
    <hyperlink r:id="rId192" ref="AA193"/>
    <hyperlink r:id="rId193" ref="AA194"/>
    <hyperlink r:id="rId194" ref="AA195"/>
    <hyperlink r:id="rId195" ref="AA196"/>
    <hyperlink r:id="rId196" ref="AA197"/>
    <hyperlink r:id="rId197" ref="AA198"/>
    <hyperlink r:id="rId198" ref="AA199"/>
    <hyperlink r:id="rId199" ref="AA200"/>
    <hyperlink r:id="rId200" ref="AA201"/>
    <hyperlink r:id="rId201" ref="AA202"/>
    <hyperlink r:id="rId202" ref="AA203"/>
    <hyperlink r:id="rId203" ref="AA204"/>
    <hyperlink r:id="rId204" ref="AA205"/>
    <hyperlink r:id="rId205" ref="AA206"/>
    <hyperlink r:id="rId206" ref="AA207"/>
    <hyperlink r:id="rId207" ref="AA208"/>
    <hyperlink r:id="rId208" ref="AA209"/>
    <hyperlink r:id="rId209" ref="AA210"/>
    <hyperlink r:id="rId210" ref="AA211"/>
    <hyperlink r:id="rId211" ref="AA212"/>
    <hyperlink r:id="rId212" ref="AA213"/>
    <hyperlink r:id="rId213" ref="AA214"/>
    <hyperlink r:id="rId214" ref="AA215"/>
    <hyperlink r:id="rId215" ref="AA216"/>
    <hyperlink r:id="rId216" ref="AA217"/>
    <hyperlink r:id="rId217" ref="AA218"/>
    <hyperlink r:id="rId218" ref="AA219"/>
    <hyperlink r:id="rId219" ref="AA220"/>
    <hyperlink r:id="rId220" ref="AA221"/>
    <hyperlink r:id="rId221" ref="AA222"/>
    <hyperlink r:id="rId222" ref="AA223"/>
    <hyperlink r:id="rId223" ref="AA224"/>
    <hyperlink r:id="rId224" ref="AA225"/>
    <hyperlink r:id="rId225" ref="AA226"/>
    <hyperlink r:id="rId226" ref="AA227"/>
    <hyperlink r:id="rId227" ref="AA228"/>
    <hyperlink r:id="rId228" ref="AA229"/>
    <hyperlink r:id="rId229" ref="AA230"/>
    <hyperlink r:id="rId230" ref="AA231"/>
    <hyperlink r:id="rId231" ref="AA232"/>
    <hyperlink r:id="rId232" ref="AA233"/>
    <hyperlink r:id="rId233" ref="AA234"/>
    <hyperlink r:id="rId234" ref="AA235"/>
    <hyperlink r:id="rId235" ref="AA236"/>
    <hyperlink r:id="rId236" ref="AA237"/>
    <hyperlink r:id="rId237" ref="AA238"/>
    <hyperlink r:id="rId238" ref="AA239"/>
    <hyperlink r:id="rId239" ref="AA240"/>
    <hyperlink r:id="rId240" ref="AA241"/>
    <hyperlink r:id="rId241" ref="AA242"/>
    <hyperlink r:id="rId242" ref="AA243"/>
    <hyperlink r:id="rId243" ref="AA244"/>
    <hyperlink r:id="rId244" ref="AA245"/>
    <hyperlink r:id="rId245" ref="AA246"/>
    <hyperlink r:id="rId246" ref="AA247"/>
    <hyperlink r:id="rId247" ref="AA248"/>
    <hyperlink r:id="rId248" ref="AA249"/>
    <hyperlink r:id="rId249" ref="AA250"/>
    <hyperlink r:id="rId250" ref="AA251"/>
    <hyperlink r:id="rId251" ref="AA252"/>
    <hyperlink r:id="rId252" ref="AA253"/>
    <hyperlink r:id="rId253" ref="AA254"/>
    <hyperlink r:id="rId254" ref="AA255"/>
    <hyperlink r:id="rId255" ref="AA256"/>
    <hyperlink r:id="rId256" ref="AA257"/>
    <hyperlink r:id="rId257" ref="AA258"/>
    <hyperlink r:id="rId258" ref="AA259"/>
    <hyperlink r:id="rId259" ref="AA260"/>
    <hyperlink r:id="rId260" ref="AA261"/>
    <hyperlink r:id="rId261" ref="AA262"/>
    <hyperlink r:id="rId262" ref="AA263"/>
    <hyperlink r:id="rId263" ref="AA264"/>
    <hyperlink r:id="rId264" ref="AA265"/>
    <hyperlink r:id="rId265" ref="AA266"/>
    <hyperlink r:id="rId266" ref="AA267"/>
    <hyperlink r:id="rId267" ref="AA268"/>
    <hyperlink r:id="rId268" ref="AA269"/>
    <hyperlink r:id="rId269" ref="AA270"/>
    <hyperlink r:id="rId270" ref="AA271"/>
    <hyperlink r:id="rId271" ref="AA272"/>
    <hyperlink r:id="rId272" ref="AA273"/>
    <hyperlink r:id="rId273" ref="AA274"/>
    <hyperlink r:id="rId274" ref="AA275"/>
    <hyperlink r:id="rId275" ref="AA276"/>
    <hyperlink r:id="rId276" ref="AA277"/>
    <hyperlink r:id="rId277" ref="AA278"/>
    <hyperlink r:id="rId278" ref="AA279"/>
    <hyperlink r:id="rId279" ref="AA280"/>
    <hyperlink r:id="rId280" ref="AA281"/>
    <hyperlink r:id="rId281" ref="AA282"/>
    <hyperlink r:id="rId282" ref="AA283"/>
    <hyperlink r:id="rId283" ref="AA284"/>
    <hyperlink r:id="rId284" ref="AA285"/>
    <hyperlink r:id="rId285" ref="AA286"/>
    <hyperlink r:id="rId286" ref="AA287"/>
    <hyperlink r:id="rId287" ref="AA288"/>
    <hyperlink r:id="rId288" ref="AA289"/>
    <hyperlink r:id="rId289" ref="AA290"/>
    <hyperlink r:id="rId290" ref="AA291"/>
    <hyperlink r:id="rId291" ref="AA292"/>
    <hyperlink r:id="rId292" ref="AA293"/>
    <hyperlink r:id="rId293" ref="AA294"/>
    <hyperlink r:id="rId294" ref="AA295"/>
    <hyperlink r:id="rId295" ref="AA296"/>
    <hyperlink r:id="rId296" ref="AA297"/>
    <hyperlink r:id="rId297" ref="AA298"/>
    <hyperlink r:id="rId298" ref="AA299"/>
    <hyperlink r:id="rId299" ref="AA300"/>
    <hyperlink r:id="rId300" ref="AA301"/>
    <hyperlink r:id="rId301" ref="AA302"/>
    <hyperlink r:id="rId302" ref="AA303"/>
    <hyperlink r:id="rId303" ref="AA304"/>
    <hyperlink r:id="rId304" ref="AA305"/>
    <hyperlink r:id="rId305" ref="AA306"/>
    <hyperlink r:id="rId306" ref="AA307"/>
    <hyperlink r:id="rId307" ref="AA308"/>
    <hyperlink r:id="rId308" ref="AA309"/>
    <hyperlink r:id="rId309" ref="AA310"/>
    <hyperlink r:id="rId310" ref="AA311"/>
    <hyperlink r:id="rId311" ref="AA312"/>
    <hyperlink r:id="rId312" ref="AA313"/>
    <hyperlink r:id="rId313" ref="AA314"/>
    <hyperlink r:id="rId314" ref="AA315"/>
    <hyperlink r:id="rId315" ref="AA316"/>
    <hyperlink r:id="rId316" ref="AA317"/>
    <hyperlink r:id="rId317" ref="AA318"/>
    <hyperlink r:id="rId318" ref="AA319"/>
    <hyperlink r:id="rId319" ref="AA320"/>
    <hyperlink r:id="rId320" ref="AA321"/>
    <hyperlink r:id="rId321" ref="AA322"/>
    <hyperlink r:id="rId322" ref="AA323"/>
    <hyperlink r:id="rId323" ref="AA324"/>
    <hyperlink r:id="rId324" ref="AA325"/>
    <hyperlink r:id="rId325" ref="AA326"/>
    <hyperlink r:id="rId326" ref="AA327"/>
    <hyperlink r:id="rId327" ref="AA328"/>
    <hyperlink r:id="rId328" ref="AA329"/>
    <hyperlink r:id="rId329" ref="AA330"/>
    <hyperlink r:id="rId330" ref="AA331"/>
    <hyperlink r:id="rId331" ref="AA332"/>
    <hyperlink r:id="rId332" ref="AA333"/>
    <hyperlink r:id="rId333" ref="AA334"/>
    <hyperlink r:id="rId334" ref="AA335"/>
    <hyperlink r:id="rId335" ref="AA336"/>
    <hyperlink r:id="rId336" ref="AA337"/>
    <hyperlink r:id="rId337" ref="AA338"/>
    <hyperlink r:id="rId338" ref="AA339"/>
    <hyperlink r:id="rId339" ref="AA340"/>
    <hyperlink r:id="rId340" ref="AA341"/>
    <hyperlink r:id="rId341" ref="AA342"/>
    <hyperlink r:id="rId342" ref="AA343"/>
    <hyperlink r:id="rId343" ref="AA344"/>
    <hyperlink r:id="rId344" ref="AA345"/>
    <hyperlink r:id="rId345" ref="AA346"/>
    <hyperlink r:id="rId346" ref="AA347"/>
    <hyperlink r:id="rId347" ref="AA348"/>
    <hyperlink r:id="rId348" ref="AA349"/>
    <hyperlink r:id="rId349" ref="AA350"/>
    <hyperlink r:id="rId350" ref="AA351"/>
    <hyperlink r:id="rId351" ref="AA352"/>
    <hyperlink r:id="rId352" ref="AA353"/>
    <hyperlink r:id="rId353" ref="AA354"/>
    <hyperlink r:id="rId354" ref="AA355"/>
    <hyperlink r:id="rId355" ref="AA356"/>
    <hyperlink r:id="rId356" ref="AA357"/>
    <hyperlink r:id="rId357" ref="AA358"/>
    <hyperlink r:id="rId358" ref="AA359"/>
    <hyperlink r:id="rId359" ref="AA360"/>
    <hyperlink r:id="rId360" ref="AA361"/>
    <hyperlink r:id="rId361" ref="AA362"/>
    <hyperlink r:id="rId362" ref="AA363"/>
    <hyperlink r:id="rId363" ref="AA364"/>
    <hyperlink r:id="rId364" ref="AA365"/>
    <hyperlink r:id="rId365" ref="AA366"/>
    <hyperlink r:id="rId366" ref="AA367"/>
    <hyperlink r:id="rId367" ref="AA368"/>
    <hyperlink r:id="rId368" ref="AA369"/>
    <hyperlink r:id="rId369" ref="AA370"/>
    <hyperlink r:id="rId370" ref="AA371"/>
    <hyperlink r:id="rId371" ref="AA372"/>
    <hyperlink r:id="rId372" ref="AA373"/>
    <hyperlink r:id="rId373" ref="AA374"/>
    <hyperlink r:id="rId374" ref="AA375"/>
    <hyperlink r:id="rId375" ref="AA376"/>
    <hyperlink r:id="rId376" ref="AA377"/>
    <hyperlink r:id="rId377" ref="AA378"/>
    <hyperlink r:id="rId378" ref="AA379"/>
    <hyperlink r:id="rId379" ref="AA380"/>
    <hyperlink r:id="rId380" ref="AA381"/>
    <hyperlink r:id="rId381" ref="AA382"/>
    <hyperlink r:id="rId382" ref="AA383"/>
    <hyperlink r:id="rId383" ref="AA384"/>
    <hyperlink r:id="rId384" ref="AA385"/>
    <hyperlink r:id="rId385" ref="AA386"/>
    <hyperlink r:id="rId386" ref="AA387"/>
    <hyperlink r:id="rId387" ref="AA388"/>
    <hyperlink r:id="rId388" ref="AA389"/>
    <hyperlink r:id="rId389" ref="AA390"/>
    <hyperlink r:id="rId390" ref="AA391"/>
    <hyperlink r:id="rId391" ref="AA392"/>
    <hyperlink r:id="rId392" ref="AA393"/>
    <hyperlink r:id="rId393" ref="AA394"/>
    <hyperlink r:id="rId394" ref="AA395"/>
    <hyperlink r:id="rId395" ref="AA396"/>
    <hyperlink r:id="rId396" ref="AA397"/>
    <hyperlink r:id="rId397" ref="AA398"/>
    <hyperlink r:id="rId398" ref="AA399"/>
    <hyperlink r:id="rId399" ref="AA400"/>
    <hyperlink r:id="rId400" ref="AA401"/>
    <hyperlink r:id="rId401" ref="AA402"/>
    <hyperlink r:id="rId402" ref="AA403"/>
    <hyperlink r:id="rId403" ref="AA404"/>
    <hyperlink r:id="rId404" ref="AA405"/>
    <hyperlink r:id="rId405" ref="AA406"/>
    <hyperlink r:id="rId406" ref="AA407"/>
    <hyperlink r:id="rId407" ref="AA408"/>
    <hyperlink r:id="rId408" ref="AA409"/>
    <hyperlink r:id="rId409" ref="AA410"/>
    <hyperlink r:id="rId410" ref="AA411"/>
    <hyperlink r:id="rId411" ref="AA412"/>
    <hyperlink r:id="rId412" ref="AA413"/>
    <hyperlink r:id="rId413" ref="AA414"/>
    <hyperlink r:id="rId414" ref="AA415"/>
    <hyperlink r:id="rId415" ref="AA416"/>
    <hyperlink r:id="rId416" ref="AA417"/>
    <hyperlink r:id="rId417" ref="AA418"/>
    <hyperlink r:id="rId418" ref="AA419"/>
    <hyperlink r:id="rId419" ref="AA420"/>
    <hyperlink r:id="rId420" ref="AA421"/>
    <hyperlink r:id="rId421" ref="AA422"/>
    <hyperlink r:id="rId422" ref="AA423"/>
    <hyperlink r:id="rId423" ref="AA424"/>
    <hyperlink r:id="rId424" ref="AA425"/>
    <hyperlink r:id="rId425" ref="AA426"/>
    <hyperlink r:id="rId426" ref="AA427"/>
    <hyperlink r:id="rId427" ref="AA428"/>
    <hyperlink r:id="rId428" ref="AA429"/>
    <hyperlink r:id="rId429" ref="AA430"/>
    <hyperlink r:id="rId430" ref="AA431"/>
    <hyperlink r:id="rId431" ref="AA432"/>
    <hyperlink r:id="rId432" ref="AA433"/>
    <hyperlink r:id="rId433" ref="AA434"/>
    <hyperlink r:id="rId434" ref="AA435"/>
    <hyperlink r:id="rId435" ref="AA436"/>
    <hyperlink r:id="rId436" ref="AA437"/>
    <hyperlink r:id="rId437" ref="AA438"/>
    <hyperlink r:id="rId438" ref="AA439"/>
    <hyperlink r:id="rId439" ref="AA440"/>
    <hyperlink r:id="rId440" ref="AA441"/>
    <hyperlink r:id="rId441" ref="AA442"/>
    <hyperlink r:id="rId442" ref="AA443"/>
    <hyperlink r:id="rId443" ref="AA444"/>
    <hyperlink r:id="rId444" ref="AA445"/>
    <hyperlink r:id="rId445" ref="AA446"/>
    <hyperlink r:id="rId446" ref="AA447"/>
    <hyperlink r:id="rId447" ref="AA448"/>
    <hyperlink r:id="rId448" ref="AA449"/>
    <hyperlink r:id="rId449" ref="AA450"/>
    <hyperlink r:id="rId450" ref="AA451"/>
    <hyperlink r:id="rId451" ref="AA452"/>
    <hyperlink r:id="rId452" ref="AA453"/>
    <hyperlink r:id="rId453" ref="AA454"/>
    <hyperlink r:id="rId454" ref="AA455"/>
    <hyperlink r:id="rId455" ref="AA456"/>
    <hyperlink r:id="rId456" ref="AA457"/>
    <hyperlink r:id="rId457" ref="AA458"/>
    <hyperlink r:id="rId458" ref="AA459"/>
    <hyperlink r:id="rId459" ref="AA460"/>
    <hyperlink r:id="rId460" ref="AA461"/>
    <hyperlink r:id="rId461" ref="AA462"/>
    <hyperlink r:id="rId462" ref="AA463"/>
    <hyperlink r:id="rId463" ref="AA464"/>
    <hyperlink r:id="rId464" ref="AA465"/>
    <hyperlink r:id="rId465" ref="AA466"/>
    <hyperlink r:id="rId466" ref="AA467"/>
    <hyperlink r:id="rId467" ref="AA468"/>
    <hyperlink r:id="rId468" ref="AA469"/>
    <hyperlink r:id="rId469" ref="AA470"/>
    <hyperlink r:id="rId470" ref="AA471"/>
    <hyperlink r:id="rId471" ref="AA472"/>
    <hyperlink r:id="rId472" ref="AA473"/>
    <hyperlink r:id="rId473" ref="AA474"/>
    <hyperlink r:id="rId474" ref="AA475"/>
    <hyperlink r:id="rId475" ref="AA476"/>
    <hyperlink r:id="rId476" ref="AA477"/>
    <hyperlink r:id="rId477" ref="AA478"/>
    <hyperlink r:id="rId478" ref="AA479"/>
    <hyperlink r:id="rId479" ref="AA480"/>
    <hyperlink r:id="rId480" ref="AA481"/>
    <hyperlink r:id="rId481" ref="AA482"/>
    <hyperlink r:id="rId482" ref="AA483"/>
    <hyperlink r:id="rId483" ref="AA485"/>
    <hyperlink r:id="rId484" ref="AA486"/>
    <hyperlink r:id="rId485" ref="AA487"/>
    <hyperlink r:id="rId486" ref="AA488"/>
    <hyperlink r:id="rId487" ref="AA489"/>
    <hyperlink r:id="rId488" ref="AA490"/>
    <hyperlink r:id="rId489" ref="AA491"/>
    <hyperlink r:id="rId490" ref="AA492"/>
    <hyperlink r:id="rId491" ref="AA493"/>
    <hyperlink r:id="rId492" ref="AA494"/>
    <hyperlink r:id="rId493" ref="AA495"/>
    <hyperlink r:id="rId494" ref="AA496"/>
    <hyperlink r:id="rId495" ref="AA497"/>
    <hyperlink r:id="rId496" ref="AA498"/>
    <hyperlink r:id="rId497" ref="AA499"/>
    <hyperlink r:id="rId498" ref="AA500"/>
    <hyperlink r:id="rId499" ref="AA501"/>
    <hyperlink r:id="rId500" ref="AA502"/>
    <hyperlink r:id="rId501" ref="AA503"/>
    <hyperlink r:id="rId502" ref="AA504"/>
    <hyperlink r:id="rId503" ref="AA505"/>
    <hyperlink r:id="rId504" ref="AA506"/>
    <hyperlink r:id="rId505" ref="AA507"/>
    <hyperlink r:id="rId506" ref="AA508"/>
    <hyperlink r:id="rId507" ref="AA509"/>
    <hyperlink r:id="rId508" ref="AA510"/>
    <hyperlink r:id="rId509" ref="AA511"/>
    <hyperlink r:id="rId510" ref="AA512"/>
    <hyperlink r:id="rId511" ref="AA513"/>
    <hyperlink r:id="rId512" ref="AA514"/>
    <hyperlink r:id="rId513" ref="AA515"/>
    <hyperlink r:id="rId514" ref="AA516"/>
    <hyperlink r:id="rId515" ref="AA517"/>
    <hyperlink r:id="rId516" ref="AA518"/>
    <hyperlink r:id="rId517" ref="AA519"/>
    <hyperlink r:id="rId518" ref="AA520"/>
    <hyperlink r:id="rId519" ref="AA521"/>
    <hyperlink r:id="rId520" ref="AA522"/>
    <hyperlink r:id="rId521" ref="AA523"/>
    <hyperlink r:id="rId522" ref="AA524"/>
    <hyperlink r:id="rId523" ref="AA525"/>
    <hyperlink r:id="rId524" ref="AA526"/>
    <hyperlink r:id="rId525" ref="AA527"/>
    <hyperlink r:id="rId526" ref="AA528"/>
    <hyperlink r:id="rId527" ref="AA529"/>
    <hyperlink r:id="rId528" ref="AA530"/>
    <hyperlink r:id="rId529" ref="AA531"/>
    <hyperlink r:id="rId530" ref="AA532"/>
    <hyperlink r:id="rId531" ref="AA533"/>
    <hyperlink r:id="rId532" ref="AA534"/>
    <hyperlink r:id="rId533" ref="AA535"/>
    <hyperlink r:id="rId534" ref="AA536"/>
    <hyperlink r:id="rId535" ref="AA537"/>
    <hyperlink r:id="rId536" ref="AA538"/>
    <hyperlink r:id="rId537" ref="AA539"/>
    <hyperlink r:id="rId538" ref="AA540"/>
    <hyperlink r:id="rId539" ref="AA541"/>
    <hyperlink r:id="rId540" ref="AA542"/>
    <hyperlink r:id="rId541" ref="AA543"/>
    <hyperlink r:id="rId542" ref="AA544"/>
    <hyperlink r:id="rId543" ref="AA545"/>
    <hyperlink r:id="rId544" ref="AA546"/>
    <hyperlink r:id="rId545" ref="AA547"/>
    <hyperlink r:id="rId546" ref="AA548"/>
    <hyperlink r:id="rId547" ref="AA549"/>
    <hyperlink r:id="rId548" ref="AA550"/>
    <hyperlink r:id="rId549" ref="AA551"/>
    <hyperlink r:id="rId550" ref="AA552"/>
    <hyperlink r:id="rId551" ref="AA553"/>
    <hyperlink r:id="rId552" ref="AA554"/>
    <hyperlink r:id="rId553" ref="AA555"/>
    <hyperlink r:id="rId554" ref="AA556"/>
    <hyperlink r:id="rId555" ref="AA557"/>
    <hyperlink r:id="rId556" ref="AA558"/>
    <hyperlink r:id="rId557" ref="AA559"/>
    <hyperlink r:id="rId558" ref="AA560"/>
    <hyperlink r:id="rId559" ref="AA561"/>
    <hyperlink r:id="rId560" ref="AA562"/>
    <hyperlink r:id="rId561" ref="AA563"/>
    <hyperlink r:id="rId562" ref="AA564"/>
    <hyperlink r:id="rId563" ref="AA565"/>
    <hyperlink r:id="rId564" ref="AA566"/>
    <hyperlink r:id="rId565" ref="AA567"/>
    <hyperlink r:id="rId566" ref="AA568"/>
    <hyperlink r:id="rId567" ref="AA569"/>
    <hyperlink r:id="rId568" ref="AA570"/>
    <hyperlink r:id="rId569" ref="AA571"/>
    <hyperlink r:id="rId570" ref="AA572"/>
    <hyperlink r:id="rId571" ref="AA573"/>
    <hyperlink r:id="rId572" ref="AA574"/>
    <hyperlink r:id="rId573" ref="AA575"/>
    <hyperlink r:id="rId574" ref="AA576"/>
    <hyperlink r:id="rId575" ref="AA577"/>
    <hyperlink r:id="rId576" ref="AA578"/>
    <hyperlink r:id="rId577" ref="AA579"/>
    <hyperlink r:id="rId578" ref="AA580"/>
    <hyperlink r:id="rId579" ref="AA581"/>
    <hyperlink r:id="rId580" ref="AA582"/>
    <hyperlink r:id="rId581" ref="AA583"/>
    <hyperlink r:id="rId582" ref="AA584"/>
    <hyperlink r:id="rId583" ref="AA585"/>
    <hyperlink r:id="rId584" ref="AA586"/>
    <hyperlink r:id="rId585" ref="AA587"/>
    <hyperlink r:id="rId586" ref="AA588"/>
    <hyperlink r:id="rId587" ref="AA589"/>
    <hyperlink r:id="rId588" ref="AA590"/>
    <hyperlink r:id="rId589" ref="AA591"/>
    <hyperlink r:id="rId590" ref="AA592"/>
    <hyperlink r:id="rId591" ref="AA593"/>
    <hyperlink r:id="rId592" ref="AA594"/>
    <hyperlink r:id="rId593" ref="AA595"/>
    <hyperlink r:id="rId594" ref="AA596"/>
    <hyperlink r:id="rId595" ref="AA597"/>
    <hyperlink r:id="rId596" ref="AA598"/>
    <hyperlink r:id="rId597" ref="AA599"/>
    <hyperlink r:id="rId598" ref="AA600"/>
    <hyperlink r:id="rId599" ref="AA601"/>
    <hyperlink r:id="rId600" ref="AA602"/>
    <hyperlink r:id="rId601" ref="AA603"/>
    <hyperlink r:id="rId602" ref="AA604"/>
    <hyperlink r:id="rId603" ref="AA605"/>
    <hyperlink r:id="rId604" ref="AA606"/>
    <hyperlink r:id="rId605" ref="AA607"/>
    <hyperlink r:id="rId606" ref="AA608"/>
    <hyperlink r:id="rId607" ref="AA609"/>
    <hyperlink r:id="rId608" ref="AA610"/>
    <hyperlink r:id="rId609" ref="AA611"/>
    <hyperlink r:id="rId610" ref="AA612"/>
    <hyperlink r:id="rId611" ref="AA613"/>
    <hyperlink r:id="rId612" ref="AA614"/>
    <hyperlink r:id="rId613" ref="AA615"/>
    <hyperlink r:id="rId614" ref="AA616"/>
    <hyperlink r:id="rId615" ref="AA617"/>
    <hyperlink r:id="rId616" ref="AA618"/>
    <hyperlink r:id="rId617" ref="AA619"/>
    <hyperlink r:id="rId618" ref="AA620"/>
    <hyperlink r:id="rId619" ref="AA621"/>
    <hyperlink r:id="rId620" ref="AA622"/>
    <hyperlink r:id="rId621" ref="AA623"/>
    <hyperlink r:id="rId622" ref="AA624"/>
    <hyperlink r:id="rId623" ref="AA625"/>
    <hyperlink r:id="rId624" ref="AA626"/>
    <hyperlink r:id="rId625" ref="AA627"/>
    <hyperlink r:id="rId626" ref="AA628"/>
    <hyperlink r:id="rId627" ref="AA629"/>
    <hyperlink r:id="rId628" ref="AA630"/>
    <hyperlink r:id="rId629" ref="AA631"/>
    <hyperlink r:id="rId630" ref="AA632"/>
    <hyperlink r:id="rId631" ref="AA633"/>
    <hyperlink r:id="rId632" ref="AA634"/>
    <hyperlink r:id="rId633" ref="AA635"/>
    <hyperlink r:id="rId634" ref="AA636"/>
    <hyperlink r:id="rId635" ref="AA637"/>
    <hyperlink r:id="rId636" ref="AA638"/>
    <hyperlink r:id="rId637" ref="AA639"/>
    <hyperlink r:id="rId638" ref="AA640"/>
    <hyperlink r:id="rId639" ref="AA641"/>
    <hyperlink r:id="rId640" ref="AA642"/>
    <hyperlink r:id="rId641" ref="AA643"/>
    <hyperlink r:id="rId642" ref="AA644"/>
    <hyperlink r:id="rId643" ref="AA645"/>
    <hyperlink r:id="rId644" ref="AA646"/>
    <hyperlink r:id="rId645" ref="AA647"/>
    <hyperlink r:id="rId646" ref="AA648"/>
    <hyperlink r:id="rId647" ref="AA649"/>
    <hyperlink r:id="rId648" ref="AA650"/>
    <hyperlink r:id="rId649" ref="AA651"/>
    <hyperlink r:id="rId650" ref="AA652"/>
    <hyperlink r:id="rId651" ref="AA653"/>
    <hyperlink r:id="rId652" ref="AA654"/>
    <hyperlink r:id="rId653" ref="AA655"/>
    <hyperlink r:id="rId654" ref="AA656"/>
    <hyperlink r:id="rId655" ref="AA657"/>
    <hyperlink r:id="rId656" ref="AA658"/>
    <hyperlink r:id="rId657" ref="AA659"/>
    <hyperlink r:id="rId658" ref="AA660"/>
    <hyperlink r:id="rId659" ref="AA661"/>
    <hyperlink r:id="rId660" ref="AA662"/>
    <hyperlink r:id="rId661" ref="AA663"/>
    <hyperlink r:id="rId662" ref="AA664"/>
    <hyperlink r:id="rId663" ref="AA665"/>
    <hyperlink r:id="rId664" ref="AA666"/>
    <hyperlink r:id="rId665" ref="AA667"/>
    <hyperlink r:id="rId666" ref="AA668"/>
    <hyperlink r:id="rId667" ref="AA669"/>
    <hyperlink r:id="rId668" ref="AA670"/>
    <hyperlink r:id="rId669" ref="AA671"/>
    <hyperlink r:id="rId670" ref="AA672"/>
    <hyperlink r:id="rId671" ref="AA673"/>
    <hyperlink r:id="rId672" ref="AA674"/>
    <hyperlink r:id="rId673" ref="AA675"/>
    <hyperlink r:id="rId674" ref="AA676"/>
    <hyperlink r:id="rId675" ref="AA677"/>
    <hyperlink r:id="rId676" ref="AA678"/>
    <hyperlink r:id="rId677" ref="AA679"/>
    <hyperlink r:id="rId678" ref="AA680"/>
    <hyperlink r:id="rId679" ref="AA681"/>
    <hyperlink r:id="rId680" ref="AA682"/>
    <hyperlink r:id="rId681" ref="AA683"/>
    <hyperlink r:id="rId682" ref="AA684"/>
    <hyperlink r:id="rId683" ref="AA685"/>
    <hyperlink r:id="rId684" ref="AA686"/>
    <hyperlink r:id="rId685" ref="AA687"/>
    <hyperlink r:id="rId686" ref="AA688"/>
    <hyperlink r:id="rId687" ref="AA689"/>
    <hyperlink r:id="rId688" ref="AA690"/>
    <hyperlink r:id="rId689" ref="AA691"/>
    <hyperlink r:id="rId690" ref="AA692"/>
    <hyperlink r:id="rId691" ref="AA693"/>
    <hyperlink r:id="rId692" ref="AA694"/>
    <hyperlink r:id="rId693" ref="AA695"/>
    <hyperlink r:id="rId694" ref="AA696"/>
    <hyperlink r:id="rId695" ref="AA697"/>
    <hyperlink r:id="rId696" ref="AA698"/>
    <hyperlink r:id="rId697" ref="AA699"/>
    <hyperlink r:id="rId698" ref="AA700"/>
    <hyperlink r:id="rId699" ref="AA701"/>
    <hyperlink r:id="rId700" ref="AA702"/>
    <hyperlink r:id="rId701" ref="AA703"/>
    <hyperlink r:id="rId702" ref="AA704"/>
    <hyperlink r:id="rId703" ref="AA705"/>
    <hyperlink r:id="rId704" ref="AA706"/>
    <hyperlink r:id="rId705" ref="AA707"/>
    <hyperlink r:id="rId706" ref="AA708"/>
    <hyperlink r:id="rId707" ref="AA709"/>
    <hyperlink r:id="rId708" ref="AA710"/>
    <hyperlink r:id="rId709" ref="AA711"/>
    <hyperlink r:id="rId710" ref="AA712"/>
    <hyperlink r:id="rId711" ref="AA713"/>
    <hyperlink r:id="rId712" ref="AA714"/>
    <hyperlink r:id="rId713" ref="AA715"/>
    <hyperlink r:id="rId714" ref="AA716"/>
    <hyperlink r:id="rId715" ref="AA717"/>
    <hyperlink r:id="rId716" ref="AA718"/>
    <hyperlink r:id="rId717" ref="AA719"/>
    <hyperlink r:id="rId718" ref="AA720"/>
    <hyperlink r:id="rId719" ref="AA721"/>
    <hyperlink r:id="rId720" ref="AA722"/>
    <hyperlink r:id="rId721" ref="AA723"/>
    <hyperlink r:id="rId722" ref="AA724"/>
    <hyperlink r:id="rId723" ref="AA725"/>
    <hyperlink r:id="rId724" ref="AA726"/>
    <hyperlink r:id="rId725" ref="AA727"/>
    <hyperlink r:id="rId726" ref="AA728"/>
    <hyperlink r:id="rId727" ref="AA729"/>
    <hyperlink r:id="rId728" ref="AA730"/>
    <hyperlink r:id="rId729" ref="AA731"/>
    <hyperlink r:id="rId730" ref="AA732"/>
    <hyperlink r:id="rId731" ref="AA733"/>
    <hyperlink r:id="rId732" ref="AA734"/>
    <hyperlink r:id="rId733" ref="AA735"/>
    <hyperlink r:id="rId734" ref="AA736"/>
    <hyperlink r:id="rId735" ref="AA737"/>
    <hyperlink r:id="rId736" ref="AA738"/>
    <hyperlink r:id="rId737" ref="AA739"/>
    <hyperlink r:id="rId738" ref="AA740"/>
    <hyperlink r:id="rId739" ref="AA741"/>
    <hyperlink r:id="rId740" ref="AA742"/>
    <hyperlink r:id="rId741" ref="AA743"/>
    <hyperlink r:id="rId742" ref="AA744"/>
    <hyperlink r:id="rId743" ref="AA745"/>
    <hyperlink r:id="rId744" ref="AA746"/>
    <hyperlink r:id="rId745" ref="AA747"/>
    <hyperlink r:id="rId746" ref="AA748"/>
    <hyperlink r:id="rId747" ref="AA749"/>
    <hyperlink r:id="rId748" ref="AA750"/>
    <hyperlink r:id="rId749" ref="AA751"/>
    <hyperlink r:id="rId750" ref="AA752"/>
    <hyperlink r:id="rId751" ref="AA753"/>
    <hyperlink r:id="rId752" ref="AA754"/>
    <hyperlink r:id="rId753" ref="AA755"/>
    <hyperlink r:id="rId754" ref="AA756"/>
    <hyperlink r:id="rId755" ref="AA757"/>
    <hyperlink r:id="rId756" ref="AA758"/>
    <hyperlink r:id="rId757" ref="AA759"/>
    <hyperlink r:id="rId758" ref="AA760"/>
    <hyperlink r:id="rId759" ref="AA761"/>
    <hyperlink r:id="rId760" ref="AA762"/>
    <hyperlink r:id="rId761" ref="AA763"/>
    <hyperlink r:id="rId762" ref="AA764"/>
    <hyperlink r:id="rId763" ref="AA765"/>
    <hyperlink r:id="rId764" ref="AA766"/>
    <hyperlink r:id="rId765" ref="AA767"/>
    <hyperlink r:id="rId766" ref="AA768"/>
    <hyperlink r:id="rId767" ref="AA769"/>
    <hyperlink r:id="rId768" ref="AA770"/>
    <hyperlink r:id="rId769" ref="AA771"/>
    <hyperlink r:id="rId770" ref="AA772"/>
    <hyperlink r:id="rId771" ref="AA773"/>
    <hyperlink r:id="rId772" ref="AA774"/>
    <hyperlink r:id="rId773" ref="AA775"/>
    <hyperlink r:id="rId774" ref="AA776"/>
    <hyperlink r:id="rId775" ref="AA777"/>
    <hyperlink r:id="rId776" ref="AA778"/>
    <hyperlink r:id="rId777" ref="AA779"/>
    <hyperlink r:id="rId778" ref="AA780"/>
    <hyperlink r:id="rId779" ref="AA781"/>
    <hyperlink r:id="rId780" ref="AA782"/>
    <hyperlink r:id="rId781" ref="AA783"/>
    <hyperlink r:id="rId782" ref="AA784"/>
    <hyperlink r:id="rId783" ref="AA785"/>
    <hyperlink r:id="rId784" ref="AA786"/>
    <hyperlink r:id="rId785" ref="AA787"/>
    <hyperlink r:id="rId786" ref="AA788"/>
    <hyperlink r:id="rId787" ref="AA789"/>
    <hyperlink r:id="rId788" ref="AA790"/>
    <hyperlink r:id="rId789" ref="AA791"/>
    <hyperlink r:id="rId790" ref="AA792"/>
    <hyperlink r:id="rId791" ref="AA793"/>
    <hyperlink r:id="rId792" ref="AA794"/>
    <hyperlink r:id="rId793" ref="AA795"/>
    <hyperlink r:id="rId794" ref="AA796"/>
    <hyperlink r:id="rId795" ref="AA797"/>
    <hyperlink r:id="rId796" ref="AA798"/>
    <hyperlink r:id="rId797" ref="AA799"/>
    <hyperlink r:id="rId798" ref="AA800"/>
    <hyperlink r:id="rId799" ref="AA801"/>
    <hyperlink r:id="rId800" ref="AA802"/>
    <hyperlink r:id="rId801" ref="AA803"/>
    <hyperlink r:id="rId802" ref="AA804"/>
    <hyperlink r:id="rId803" ref="AA805"/>
    <hyperlink r:id="rId804" ref="AA806"/>
    <hyperlink r:id="rId805" ref="AA807"/>
    <hyperlink r:id="rId806" ref="AA808"/>
    <hyperlink r:id="rId807" ref="AA809"/>
    <hyperlink r:id="rId808" ref="AA810"/>
    <hyperlink r:id="rId809" ref="AA811"/>
    <hyperlink r:id="rId810" ref="AA812"/>
    <hyperlink r:id="rId811" ref="AA813"/>
    <hyperlink r:id="rId812" ref="AA814"/>
    <hyperlink r:id="rId813" ref="AA815"/>
    <hyperlink r:id="rId814" ref="AA816"/>
    <hyperlink r:id="rId815" ref="AA817"/>
    <hyperlink r:id="rId816" ref="AA818"/>
    <hyperlink r:id="rId817" ref="AA819"/>
    <hyperlink r:id="rId818" ref="AA820"/>
    <hyperlink r:id="rId819" ref="AA821"/>
    <hyperlink r:id="rId820" ref="AA822"/>
    <hyperlink r:id="rId821" ref="AA823"/>
    <hyperlink r:id="rId822" ref="AA824"/>
    <hyperlink r:id="rId823" ref="AA825"/>
    <hyperlink r:id="rId824" ref="AA826"/>
    <hyperlink r:id="rId825" ref="AA827"/>
    <hyperlink r:id="rId826" ref="AA828"/>
    <hyperlink r:id="rId827" ref="AA829"/>
    <hyperlink r:id="rId828" ref="AA830"/>
    <hyperlink r:id="rId829" ref="AA831"/>
    <hyperlink r:id="rId830" ref="AA832"/>
    <hyperlink r:id="rId831" ref="AA833"/>
    <hyperlink r:id="rId832" ref="AA834"/>
    <hyperlink r:id="rId833" ref="AA835"/>
    <hyperlink r:id="rId834" ref="AA836"/>
    <hyperlink r:id="rId835" ref="AA837"/>
    <hyperlink r:id="rId836" ref="AA838"/>
    <hyperlink r:id="rId837" ref="AA839"/>
    <hyperlink r:id="rId838" ref="AA840"/>
    <hyperlink r:id="rId839" ref="AA841"/>
    <hyperlink r:id="rId840" ref="AA842"/>
    <hyperlink r:id="rId841" ref="AA843"/>
    <hyperlink r:id="rId842" ref="AA844"/>
    <hyperlink r:id="rId843" ref="AA845"/>
    <hyperlink r:id="rId844" ref="AA846"/>
    <hyperlink r:id="rId845" ref="AA847"/>
    <hyperlink r:id="rId846" ref="AA848"/>
    <hyperlink r:id="rId847" ref="AA849"/>
    <hyperlink r:id="rId848" ref="AA850"/>
    <hyperlink r:id="rId849" ref="AA851"/>
    <hyperlink r:id="rId850" ref="AA852"/>
    <hyperlink r:id="rId851" ref="AA853"/>
    <hyperlink r:id="rId852" ref="AA854"/>
    <hyperlink r:id="rId853" ref="AA855"/>
    <hyperlink r:id="rId854" ref="AA856"/>
    <hyperlink r:id="rId855" ref="AA857"/>
    <hyperlink r:id="rId856" ref="AA858"/>
    <hyperlink r:id="rId857" ref="AA859"/>
    <hyperlink r:id="rId858" ref="AA860"/>
    <hyperlink r:id="rId859" ref="AA861"/>
    <hyperlink r:id="rId860" ref="AA862"/>
    <hyperlink r:id="rId861" ref="AA863"/>
    <hyperlink r:id="rId862" ref="AA864"/>
    <hyperlink r:id="rId863" ref="AA865"/>
    <hyperlink r:id="rId864" ref="AA866"/>
    <hyperlink r:id="rId865" ref="AA867"/>
    <hyperlink r:id="rId866" ref="AA868"/>
    <hyperlink r:id="rId867" ref="AA869"/>
    <hyperlink r:id="rId868" ref="AA870"/>
    <hyperlink r:id="rId869" ref="AA871"/>
    <hyperlink r:id="rId870" ref="AA872"/>
    <hyperlink r:id="rId871" ref="AA873"/>
    <hyperlink r:id="rId872" ref="AA874"/>
    <hyperlink r:id="rId873" ref="AA875"/>
    <hyperlink r:id="rId874" ref="AA876"/>
    <hyperlink r:id="rId875" ref="AA877"/>
    <hyperlink r:id="rId876" ref="AA878"/>
    <hyperlink r:id="rId877" ref="AA879"/>
    <hyperlink r:id="rId878" ref="AA880"/>
    <hyperlink r:id="rId879" ref="AA881"/>
    <hyperlink r:id="rId880" ref="AA882"/>
    <hyperlink r:id="rId881" ref="AA883"/>
    <hyperlink r:id="rId882" ref="AA884"/>
    <hyperlink r:id="rId883" ref="AA885"/>
    <hyperlink r:id="rId884" ref="AA886"/>
    <hyperlink r:id="rId885" ref="AA887"/>
    <hyperlink r:id="rId886" ref="AA888"/>
    <hyperlink r:id="rId887" ref="AA889"/>
    <hyperlink r:id="rId888" ref="AA890"/>
    <hyperlink r:id="rId889" ref="AA891"/>
    <hyperlink r:id="rId890" ref="AA892"/>
    <hyperlink r:id="rId891" ref="AA893"/>
    <hyperlink r:id="rId892" ref="AA894"/>
    <hyperlink r:id="rId893" ref="AA895"/>
    <hyperlink r:id="rId894" ref="AA896"/>
    <hyperlink r:id="rId895" ref="AA897"/>
    <hyperlink r:id="rId896" ref="AA898"/>
    <hyperlink r:id="rId897" ref="AA899"/>
    <hyperlink r:id="rId898" ref="AA900"/>
    <hyperlink r:id="rId899" ref="AA901"/>
    <hyperlink r:id="rId900" ref="AA902"/>
    <hyperlink r:id="rId901" ref="AA903"/>
    <hyperlink r:id="rId902" ref="AA904"/>
    <hyperlink r:id="rId903" ref="AA905"/>
    <hyperlink r:id="rId904" ref="AA906"/>
    <hyperlink r:id="rId905" ref="AA907"/>
    <hyperlink r:id="rId906" ref="AA908"/>
    <hyperlink r:id="rId907" ref="AA909"/>
    <hyperlink r:id="rId908" ref="AA910"/>
    <hyperlink r:id="rId909" ref="AA911"/>
    <hyperlink r:id="rId910" ref="AA912"/>
    <hyperlink r:id="rId911" ref="AA913"/>
    <hyperlink r:id="rId912" ref="AA914"/>
    <hyperlink r:id="rId913" ref="AA915"/>
    <hyperlink r:id="rId914" ref="AA916"/>
    <hyperlink r:id="rId915" ref="AA917"/>
    <hyperlink r:id="rId916" ref="AA918"/>
    <hyperlink r:id="rId917" ref="AA919"/>
    <hyperlink r:id="rId918" ref="AA920"/>
    <hyperlink r:id="rId919" ref="AA921"/>
    <hyperlink r:id="rId920" ref="AA922"/>
    <hyperlink r:id="rId921" ref="AA923"/>
    <hyperlink r:id="rId922" ref="AA924"/>
    <hyperlink r:id="rId923" ref="AA925"/>
    <hyperlink r:id="rId924" ref="AA926"/>
    <hyperlink r:id="rId925" ref="AA927"/>
    <hyperlink r:id="rId926" ref="AA928"/>
    <hyperlink r:id="rId927" ref="AA929"/>
    <hyperlink r:id="rId928" ref="AA930"/>
    <hyperlink r:id="rId929" ref="AA931"/>
    <hyperlink r:id="rId930" ref="AA932"/>
    <hyperlink r:id="rId931" ref="AA933"/>
    <hyperlink r:id="rId932" ref="AA934"/>
    <hyperlink r:id="rId933" ref="AA935"/>
    <hyperlink r:id="rId934" ref="AA936"/>
    <hyperlink r:id="rId935" ref="AA937"/>
    <hyperlink r:id="rId936" ref="AA938"/>
    <hyperlink r:id="rId937" ref="AA939"/>
    <hyperlink r:id="rId938" ref="AA940"/>
    <hyperlink r:id="rId939" ref="AA941"/>
    <hyperlink r:id="rId940" ref="AA942"/>
    <hyperlink r:id="rId941" ref="AA943"/>
    <hyperlink r:id="rId942" ref="AA944"/>
    <hyperlink r:id="rId943" ref="AA945"/>
    <hyperlink r:id="rId944" ref="AA946"/>
    <hyperlink r:id="rId945" ref="AA947"/>
    <hyperlink r:id="rId946" ref="AA948"/>
    <hyperlink r:id="rId947" ref="AA949"/>
    <hyperlink r:id="rId948" ref="AA950"/>
    <hyperlink r:id="rId949" ref="AA951"/>
    <hyperlink r:id="rId950" ref="AA952"/>
    <hyperlink r:id="rId951" ref="AA953"/>
    <hyperlink r:id="rId952" ref="AA954"/>
    <hyperlink r:id="rId953" ref="AA955"/>
    <hyperlink r:id="rId954" ref="AA956"/>
    <hyperlink r:id="rId955" ref="AA957"/>
    <hyperlink r:id="rId956" ref="AA958"/>
    <hyperlink r:id="rId957" ref="AA959"/>
    <hyperlink r:id="rId958" ref="AA960"/>
    <hyperlink r:id="rId959" ref="AA961"/>
    <hyperlink r:id="rId960" ref="AA962"/>
    <hyperlink r:id="rId961" ref="AA963"/>
    <hyperlink r:id="rId962" ref="AA964"/>
    <hyperlink r:id="rId963" ref="AA965"/>
    <hyperlink r:id="rId964" ref="AA966"/>
    <hyperlink r:id="rId965" ref="AA967"/>
    <hyperlink r:id="rId966" ref="AA968"/>
    <hyperlink r:id="rId967" ref="AA969"/>
    <hyperlink r:id="rId968" ref="AA970"/>
    <hyperlink r:id="rId969" ref="AA971"/>
    <hyperlink r:id="rId970" ref="AA972"/>
    <hyperlink r:id="rId971" ref="AA973"/>
    <hyperlink r:id="rId972" ref="AA974"/>
    <hyperlink r:id="rId973" ref="AA975"/>
    <hyperlink r:id="rId974" ref="AA976"/>
    <hyperlink r:id="rId975" ref="AA977"/>
    <hyperlink r:id="rId976" ref="AA978"/>
    <hyperlink r:id="rId977" ref="AA979"/>
    <hyperlink r:id="rId978" ref="AA980"/>
    <hyperlink r:id="rId979" ref="AA981"/>
    <hyperlink r:id="rId980" ref="AA982"/>
    <hyperlink r:id="rId981" ref="AA983"/>
    <hyperlink r:id="rId982" ref="AA984"/>
    <hyperlink r:id="rId983" ref="AA985"/>
    <hyperlink r:id="rId984" ref="AA986"/>
    <hyperlink r:id="rId985" ref="AA987"/>
    <hyperlink r:id="rId986" ref="AA988"/>
    <hyperlink r:id="rId987" ref="AA989"/>
    <hyperlink r:id="rId988" ref="AA990"/>
    <hyperlink r:id="rId989" ref="AA991"/>
    <hyperlink r:id="rId990" ref="AA992"/>
    <hyperlink r:id="rId991" ref="AA993"/>
    <hyperlink r:id="rId992" ref="AA994"/>
    <hyperlink r:id="rId993" ref="AA995"/>
    <hyperlink r:id="rId994" ref="AA996"/>
    <hyperlink r:id="rId995" ref="AA997"/>
    <hyperlink r:id="rId996" ref="AA998"/>
    <hyperlink r:id="rId997" ref="AA999"/>
    <hyperlink r:id="rId998" ref="AA1000"/>
    <hyperlink r:id="rId999" ref="AA1001"/>
    <hyperlink r:id="rId1000" ref="AA1002"/>
    <hyperlink r:id="rId1001" ref="AA1003"/>
    <hyperlink r:id="rId1002" ref="AA1004"/>
    <hyperlink r:id="rId1003" ref="AA1005"/>
    <hyperlink r:id="rId1004" ref="AA1006"/>
    <hyperlink r:id="rId1005" ref="AA1007"/>
    <hyperlink r:id="rId1006" ref="AA1008"/>
    <hyperlink r:id="rId1007" ref="AA1009"/>
    <hyperlink r:id="rId1008" ref="AA1010"/>
    <hyperlink r:id="rId1009" ref="AA1011"/>
    <hyperlink r:id="rId1010" ref="AA1012"/>
    <hyperlink r:id="rId1011" ref="AA1013"/>
    <hyperlink r:id="rId1012" ref="AA1014"/>
    <hyperlink r:id="rId1013" ref="AA1015"/>
    <hyperlink r:id="rId1014" ref="AA1016"/>
  </hyperlinks>
  <drawing r:id="rId10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27.86"/>
    <col customWidth="1" min="2" max="2" width="8.0"/>
    <col customWidth="1" min="3" max="3" width="20.86"/>
    <col customWidth="1" min="4" max="4" width="9.57"/>
    <col customWidth="1" min="5" max="5" width="9.43"/>
    <col customWidth="1" min="6" max="6" width="10.14"/>
    <col customWidth="1" min="7" max="7" width="9.57"/>
    <col customWidth="1" min="8" max="8" width="11.14"/>
    <col customWidth="1" min="9" max="9" width="9.14"/>
    <col customWidth="1" min="10" max="10" width="9.86"/>
    <col customWidth="1" min="11" max="11" width="7.57"/>
    <col customWidth="1" min="12" max="12" width="51.43"/>
    <col customWidth="1" min="14" max="14" width="12.71"/>
    <col customWidth="1" min="19" max="19" width="20.71"/>
    <col customWidth="1" min="20" max="20" width="12.0"/>
    <col customWidth="1" min="22" max="22" width="9.71"/>
    <col customWidth="1" min="24" max="24" width="13.43"/>
    <col customWidth="1" min="25" max="25" width="21.43"/>
  </cols>
  <sheetData>
    <row r="1">
      <c r="A1" s="7" t="s">
        <v>2384</v>
      </c>
      <c r="B1" s="1" t="s">
        <v>1</v>
      </c>
      <c r="C1" s="2" t="s">
        <v>2385</v>
      </c>
      <c r="D1" s="1" t="s">
        <v>3</v>
      </c>
      <c r="E1" s="1" t="s">
        <v>4</v>
      </c>
      <c r="F1" s="3" t="s">
        <v>5</v>
      </c>
      <c r="G1" s="163" t="s">
        <v>6</v>
      </c>
      <c r="H1" s="7" t="s">
        <v>7</v>
      </c>
      <c r="I1" s="5" t="s">
        <v>2386</v>
      </c>
      <c r="J1" s="5" t="s">
        <v>2387</v>
      </c>
      <c r="K1" s="5" t="s">
        <v>2388</v>
      </c>
      <c r="L1" s="7" t="s">
        <v>11</v>
      </c>
      <c r="M1" s="8" t="s">
        <v>2389</v>
      </c>
      <c r="N1" s="9" t="s">
        <v>2390</v>
      </c>
      <c r="O1" s="6" t="s">
        <v>14</v>
      </c>
      <c r="P1" s="9" t="s">
        <v>2391</v>
      </c>
      <c r="Q1" s="5" t="s">
        <v>17</v>
      </c>
      <c r="R1" s="6" t="s">
        <v>2392</v>
      </c>
      <c r="S1" s="164" t="s">
        <v>18</v>
      </c>
      <c r="T1" s="165" t="s">
        <v>18</v>
      </c>
      <c r="U1" s="166" t="s">
        <v>2393</v>
      </c>
      <c r="V1" s="6" t="s">
        <v>21</v>
      </c>
      <c r="W1" s="167" t="s">
        <v>22</v>
      </c>
      <c r="X1" s="12" t="s">
        <v>23</v>
      </c>
      <c r="Y1" s="7" t="s">
        <v>24</v>
      </c>
      <c r="Z1" s="1" t="s">
        <v>26</v>
      </c>
      <c r="AA1" s="7"/>
      <c r="AB1" s="7"/>
      <c r="AC1" s="14"/>
      <c r="AD1" s="14"/>
      <c r="AE1" s="14"/>
    </row>
    <row r="2">
      <c r="A2" s="133" t="s">
        <v>2394</v>
      </c>
      <c r="B2" s="44"/>
      <c r="C2" s="44"/>
      <c r="D2" s="168" t="str">
        <f t="shared" ref="D2:K2" si="1">AVERAGE(D3:D1016)</f>
        <v>52</v>
      </c>
      <c r="E2" s="168" t="str">
        <f t="shared" si="1"/>
        <v>53</v>
      </c>
      <c r="F2" s="168" t="str">
        <f t="shared" si="1"/>
        <v>53</v>
      </c>
      <c r="G2" s="168" t="str">
        <f t="shared" si="1"/>
        <v>61</v>
      </c>
      <c r="H2" s="168" t="str">
        <f t="shared" si="1"/>
        <v>63</v>
      </c>
      <c r="I2" s="168" t="str">
        <f t="shared" si="1"/>
        <v>-2</v>
      </c>
      <c r="J2" s="168" t="str">
        <f t="shared" si="1"/>
        <v>62</v>
      </c>
      <c r="K2" s="168" t="str">
        <f t="shared" si="1"/>
        <v>-9</v>
      </c>
      <c r="L2" s="104"/>
      <c r="M2" s="169" t="str">
        <f t="shared" ref="M2:V2" si="2">AVERAGE(M3:M1016)</f>
        <v>23,430,099</v>
      </c>
      <c r="N2" s="170" t="str">
        <f t="shared" si="2"/>
        <v>23</v>
      </c>
      <c r="O2" s="170" t="str">
        <f t="shared" si="2"/>
        <v>76195374</v>
      </c>
      <c r="P2" s="170" t="str">
        <f t="shared" si="2"/>
        <v>76</v>
      </c>
      <c r="Q2" s="171" t="str">
        <f t="shared" si="2"/>
        <v>100,527,702</v>
      </c>
      <c r="R2" s="172" t="str">
        <f t="shared" si="2"/>
        <v>101</v>
      </c>
      <c r="S2" s="173" t="str">
        <f t="shared" si="2"/>
        <v>169,315,907</v>
      </c>
      <c r="T2" s="172" t="str">
        <f t="shared" si="2"/>
        <v>169</v>
      </c>
      <c r="U2" s="174" t="str">
        <f t="shared" si="2"/>
        <v>25.74%</v>
      </c>
      <c r="V2" s="172" t="str">
        <f t="shared" si="2"/>
        <v>57</v>
      </c>
      <c r="W2" s="174" t="str">
        <f>AVERAGE(W19:W1016)</f>
        <v>338.85%</v>
      </c>
      <c r="X2" s="174" t="str">
        <f>AVERAGE(X3:X1016)</f>
        <v>208.44%</v>
      </c>
      <c r="Y2" s="112"/>
      <c r="Z2" s="33"/>
      <c r="AA2" s="33"/>
      <c r="AB2" s="33"/>
      <c r="AC2" s="33"/>
      <c r="AD2" s="33"/>
      <c r="AE2" s="33"/>
    </row>
    <row r="3">
      <c r="A3" s="175" t="s">
        <v>2064</v>
      </c>
      <c r="B3" s="44">
        <v>2009.0</v>
      </c>
      <c r="C3" s="44" t="s">
        <v>41</v>
      </c>
      <c r="D3" s="104">
        <v>82.0</v>
      </c>
      <c r="E3" s="104">
        <v>68.0</v>
      </c>
      <c r="F3" s="118" t="str">
        <f>AVERAGE(D3:E3)</f>
        <v>75</v>
      </c>
      <c r="G3" s="104">
        <v>56.0</v>
      </c>
      <c r="H3" s="104">
        <v>57.0</v>
      </c>
      <c r="I3" s="120" t="str">
        <f t="shared" ref="I3:I845" si="3">SUM(G3-H3)</f>
        <v>-1</v>
      </c>
      <c r="J3" s="120" t="str">
        <f>AVERAGE(G3:H3)</f>
        <v>56.5</v>
      </c>
      <c r="K3" s="120" t="str">
        <f t="shared" ref="K3:K845" si="4">SUM(F3-J3)</f>
        <v>18.5</v>
      </c>
      <c r="L3" s="104" t="s">
        <v>1330</v>
      </c>
      <c r="M3" s="120" t="str">
        <f>N3*1000000</f>
        <v>19600000</v>
      </c>
      <c r="N3" s="135">
        <v>19.6</v>
      </c>
      <c r="O3" s="120" t="str">
        <f>P3*1000000</f>
        <v>107920000</v>
      </c>
      <c r="P3" s="135">
        <v>107.92</v>
      </c>
      <c r="Q3" s="28" t="str">
        <f>SUM(R3*1000000)</f>
        <v>85440000</v>
      </c>
      <c r="R3" s="119">
        <v>85.44</v>
      </c>
      <c r="S3" s="176" t="str">
        <f>T3*1000000</f>
        <v>193,360,000</v>
      </c>
      <c r="T3" s="105">
        <v>193.36</v>
      </c>
      <c r="U3" s="162" t="str">
        <f>SUM(R3/T3)</f>
        <v>44.19%</v>
      </c>
      <c r="V3" s="105">
        <v>0.015</v>
      </c>
      <c r="W3" s="30" t="str">
        <f t="shared" ref="W3:W4" si="5">SUM(T3/V3)</f>
        <v>1289066.67%</v>
      </c>
      <c r="X3" s="30" t="str">
        <f t="shared" ref="X3:X1016" si="6">SUM(N3/V3)</f>
        <v>130666.67%</v>
      </c>
      <c r="Y3" s="112"/>
      <c r="Z3" s="33"/>
      <c r="AA3" s="33"/>
      <c r="AB3" s="33"/>
      <c r="AC3" s="33"/>
      <c r="AD3" s="33"/>
      <c r="AE3" s="33"/>
    </row>
    <row r="4">
      <c r="A4" s="15" t="s">
        <v>319</v>
      </c>
      <c r="B4" s="16">
        <v>2015.0</v>
      </c>
      <c r="C4" s="17" t="s">
        <v>41</v>
      </c>
      <c r="D4" s="16">
        <v>16.0</v>
      </c>
      <c r="E4" s="16">
        <v>30.0</v>
      </c>
      <c r="F4" s="18" t="str">
        <f>(D4+E4)/2</f>
        <v>23</v>
      </c>
      <c r="G4" s="79">
        <v>25.0</v>
      </c>
      <c r="H4" s="16">
        <v>69.0</v>
      </c>
      <c r="I4" s="20" t="str">
        <f t="shared" si="3"/>
        <v>-44</v>
      </c>
      <c r="J4" s="21" t="str">
        <f>(G4+H4)/2</f>
        <v>47</v>
      </c>
      <c r="K4" s="20" t="str">
        <f t="shared" si="4"/>
        <v>-24</v>
      </c>
      <c r="L4" s="17" t="s">
        <v>135</v>
      </c>
      <c r="M4" s="22">
        <v>9808463.0</v>
      </c>
      <c r="N4" s="35" t="str">
        <f t="shared" ref="N4:N5" si="7">M4/1000000</f>
        <v>9.81</v>
      </c>
      <c r="O4" s="28">
        <v>2.276441E7</v>
      </c>
      <c r="P4" s="35" t="str">
        <f t="shared" ref="P4:P5" si="8">O4/1000000</f>
        <v>22.76</v>
      </c>
      <c r="Q4" s="28">
        <v>1.54E7</v>
      </c>
      <c r="R4" s="36" t="str">
        <f t="shared" ref="R4:R5" si="9">Q4/1000000</f>
        <v>15.40</v>
      </c>
      <c r="S4" s="177" t="str">
        <f>SUM(O4+R4)</f>
        <v>22,764,425</v>
      </c>
      <c r="T4" s="38" t="str">
        <f t="shared" ref="T4:T5" si="10">S4/1000000</f>
        <v>23</v>
      </c>
      <c r="U4" s="27" t="str">
        <f>(R4/S4)</f>
        <v>0.00%</v>
      </c>
      <c r="V4" s="28">
        <v>0.1</v>
      </c>
      <c r="W4" s="178" t="str">
        <f t="shared" si="5"/>
        <v>22764.43%</v>
      </c>
      <c r="X4" s="30" t="str">
        <f t="shared" si="6"/>
        <v>9808.46%</v>
      </c>
      <c r="Y4" s="17"/>
      <c r="Z4" s="33"/>
      <c r="AA4" s="33"/>
      <c r="AB4" s="33"/>
      <c r="AC4" s="33"/>
      <c r="AD4" s="33"/>
      <c r="AE4" s="33"/>
    </row>
    <row r="5">
      <c r="A5" s="85" t="s">
        <v>1156</v>
      </c>
      <c r="B5" s="48">
        <v>2012.0</v>
      </c>
      <c r="C5" s="48" t="s">
        <v>41</v>
      </c>
      <c r="D5" s="86">
        <v>6.0</v>
      </c>
      <c r="E5" s="86">
        <v>18.0</v>
      </c>
      <c r="F5" s="87" t="str">
        <f t="shared" ref="F5:F7" si="11">AVERAGE(D5:E5)</f>
        <v>12.0</v>
      </c>
      <c r="G5" s="86">
        <v>22.0</v>
      </c>
      <c r="H5" s="86">
        <v>26.0</v>
      </c>
      <c r="I5" s="89" t="str">
        <f t="shared" si="3"/>
        <v>-4</v>
      </c>
      <c r="J5" s="89" t="str">
        <f t="shared" ref="J5:J7" si="12">AVERAGE(G5:H5)</f>
        <v>24</v>
      </c>
      <c r="K5" s="89" t="str">
        <f t="shared" si="4"/>
        <v>-12</v>
      </c>
      <c r="L5" s="86" t="s">
        <v>135</v>
      </c>
      <c r="M5" s="90">
        <v>3.3732515E7</v>
      </c>
      <c r="N5" s="91" t="str">
        <f t="shared" si="7"/>
        <v>33.73</v>
      </c>
      <c r="O5" s="88">
        <v>5.3261944E7</v>
      </c>
      <c r="P5" s="91" t="str">
        <f t="shared" si="8"/>
        <v>53.26</v>
      </c>
      <c r="Q5" s="95">
        <v>4.8496546E7</v>
      </c>
      <c r="R5" s="36" t="str">
        <f t="shared" si="9"/>
        <v>48.50</v>
      </c>
      <c r="S5" s="177">
        <v>1.0175849E8</v>
      </c>
      <c r="T5" s="93" t="str">
        <f t="shared" si="10"/>
        <v>102</v>
      </c>
      <c r="U5" s="179" t="str">
        <f>SUM(R5/S5)</f>
        <v>0.00%</v>
      </c>
      <c r="V5" s="88">
        <v>1.0</v>
      </c>
      <c r="W5" s="180" t="str">
        <f>SUM((S5/1000000)/V5)</f>
        <v>10175.85%</v>
      </c>
      <c r="X5" s="30" t="str">
        <f t="shared" si="6"/>
        <v>3373.25%</v>
      </c>
      <c r="Y5" s="98"/>
      <c r="Z5" s="33"/>
      <c r="AA5" s="33"/>
      <c r="AB5" s="33"/>
      <c r="AC5" s="33"/>
      <c r="AD5" s="33"/>
      <c r="AE5" s="33"/>
    </row>
    <row r="6">
      <c r="A6" s="175" t="s">
        <v>2382</v>
      </c>
      <c r="B6" s="44">
        <v>2008.0</v>
      </c>
      <c r="C6" s="44" t="s">
        <v>41</v>
      </c>
      <c r="D6" s="104">
        <v>40.0</v>
      </c>
      <c r="E6" s="104">
        <v>28.0</v>
      </c>
      <c r="F6" s="118" t="str">
        <f t="shared" si="11"/>
        <v>34</v>
      </c>
      <c r="G6" s="104">
        <v>51.0</v>
      </c>
      <c r="H6" s="104">
        <v>66.0</v>
      </c>
      <c r="I6" s="120" t="str">
        <f t="shared" si="3"/>
        <v>-15</v>
      </c>
      <c r="J6" s="120" t="str">
        <f t="shared" si="12"/>
        <v>58.5</v>
      </c>
      <c r="K6" s="120" t="str">
        <f t="shared" si="4"/>
        <v>-24.5</v>
      </c>
      <c r="L6" s="104" t="s">
        <v>153</v>
      </c>
      <c r="M6" s="120" t="str">
        <f t="shared" ref="M6:M7" si="13">N6*1000000</f>
        <v>6840000</v>
      </c>
      <c r="N6" s="135">
        <v>6.84</v>
      </c>
      <c r="O6" s="120" t="str">
        <f t="shared" ref="O6:O7" si="14">P6*1000000</f>
        <v>33460000</v>
      </c>
      <c r="P6" s="135">
        <v>33.46</v>
      </c>
      <c r="Q6" s="28" t="str">
        <f t="shared" ref="Q6:Q7" si="15">SUM(R6*1000000)</f>
        <v>20000</v>
      </c>
      <c r="R6" s="119">
        <v>0.02</v>
      </c>
      <c r="S6" s="176" t="str">
        <f t="shared" ref="S6:S7" si="16">T6*1000000</f>
        <v>33,480,000</v>
      </c>
      <c r="T6" s="105">
        <v>33.48</v>
      </c>
      <c r="U6" s="162" t="str">
        <f t="shared" ref="U6:U7" si="17">SUM(R6/T6)</f>
        <v>0.06%</v>
      </c>
      <c r="V6" s="105">
        <v>0.5</v>
      </c>
      <c r="W6" s="30" t="str">
        <f t="shared" ref="W6:W10" si="18">SUM(T6/V6)</f>
        <v>6696.00%</v>
      </c>
      <c r="X6" s="30" t="str">
        <f t="shared" si="6"/>
        <v>1368.00%</v>
      </c>
      <c r="Y6" s="112"/>
      <c r="Z6" s="33"/>
      <c r="AA6" s="33"/>
      <c r="AB6" s="33"/>
      <c r="AC6" s="33"/>
      <c r="AD6" s="33"/>
      <c r="AE6" s="33"/>
    </row>
    <row r="7">
      <c r="A7" s="175" t="s">
        <v>1471</v>
      </c>
      <c r="B7" s="44">
        <v>2011.0</v>
      </c>
      <c r="C7" s="44" t="s">
        <v>41</v>
      </c>
      <c r="D7" s="117">
        <v>67.0</v>
      </c>
      <c r="E7" s="117">
        <v>52.0</v>
      </c>
      <c r="F7" s="118" t="str">
        <f t="shared" si="11"/>
        <v>59.5</v>
      </c>
      <c r="G7" s="117">
        <v>65.0</v>
      </c>
      <c r="H7" s="104">
        <v>70.0</v>
      </c>
      <c r="I7" s="120" t="str">
        <f t="shared" si="3"/>
        <v>-5</v>
      </c>
      <c r="J7" s="120" t="str">
        <f t="shared" si="12"/>
        <v>67.5</v>
      </c>
      <c r="K7" s="120" t="str">
        <f t="shared" si="4"/>
        <v>-8</v>
      </c>
      <c r="L7" s="104" t="s">
        <v>1118</v>
      </c>
      <c r="M7" s="120" t="str">
        <f t="shared" si="13"/>
        <v>13270000</v>
      </c>
      <c r="N7" s="121">
        <v>13.27</v>
      </c>
      <c r="O7" s="120" t="str">
        <f t="shared" si="14"/>
        <v>54010000</v>
      </c>
      <c r="P7" s="122">
        <v>54.01</v>
      </c>
      <c r="Q7" s="28" t="str">
        <f t="shared" si="15"/>
        <v>43000000</v>
      </c>
      <c r="R7" s="119">
        <v>43.0</v>
      </c>
      <c r="S7" s="176" t="str">
        <f t="shared" si="16"/>
        <v>97,010,000</v>
      </c>
      <c r="T7" s="124" t="str">
        <f>SUM(P7+R7)</f>
        <v>97.01</v>
      </c>
      <c r="U7" s="162" t="str">
        <f t="shared" si="17"/>
        <v>44.33%</v>
      </c>
      <c r="V7" s="125">
        <v>1.5</v>
      </c>
      <c r="W7" s="30" t="str">
        <f t="shared" si="18"/>
        <v>6467.33%</v>
      </c>
      <c r="X7" s="30" t="str">
        <f t="shared" si="6"/>
        <v>884.67%</v>
      </c>
      <c r="Y7" s="112"/>
      <c r="Z7" s="33"/>
      <c r="AA7" s="33"/>
      <c r="AB7" s="33"/>
      <c r="AC7" s="33"/>
      <c r="AD7" s="33"/>
      <c r="AE7" s="33"/>
    </row>
    <row r="8">
      <c r="A8" s="34" t="s">
        <v>315</v>
      </c>
      <c r="B8" s="16">
        <v>2015.0</v>
      </c>
      <c r="C8" s="17" t="s">
        <v>41</v>
      </c>
      <c r="D8" s="16">
        <v>46.0</v>
      </c>
      <c r="E8" s="16">
        <v>38.0</v>
      </c>
      <c r="F8" s="18" t="str">
        <f>(D8+E8)/2</f>
        <v>42</v>
      </c>
      <c r="G8" s="181">
        <v>67.0</v>
      </c>
      <c r="H8" s="182">
        <v>65.0</v>
      </c>
      <c r="I8" s="20" t="str">
        <f t="shared" si="3"/>
        <v>2</v>
      </c>
      <c r="J8" s="21" t="str">
        <f>(G8+H8)/2</f>
        <v>66</v>
      </c>
      <c r="K8" s="20" t="str">
        <f t="shared" si="4"/>
        <v>-24</v>
      </c>
      <c r="L8" s="17" t="s">
        <v>38</v>
      </c>
      <c r="M8" s="22">
        <v>8111264.0</v>
      </c>
      <c r="N8" s="35" t="str">
        <f>M8/1000000</f>
        <v>8.11</v>
      </c>
      <c r="O8" s="28">
        <v>2.7203371E7</v>
      </c>
      <c r="P8" s="35" t="str">
        <f>O8/1000000</f>
        <v>27.20</v>
      </c>
      <c r="Q8" s="28">
        <v>2.713E7</v>
      </c>
      <c r="R8" s="36" t="str">
        <f>Q8/1000000</f>
        <v>27.13</v>
      </c>
      <c r="S8" s="177" t="str">
        <f>SUM(O8+R8)</f>
        <v>27,203,398</v>
      </c>
      <c r="T8" s="38" t="str">
        <f>S8/1000000</f>
        <v>27</v>
      </c>
      <c r="U8" s="27" t="str">
        <f>(R8/S8)</f>
        <v>0.00%</v>
      </c>
      <c r="V8" s="28">
        <v>0.45</v>
      </c>
      <c r="W8" s="178" t="str">
        <f t="shared" si="18"/>
        <v>6045.20%</v>
      </c>
      <c r="X8" s="30" t="str">
        <f t="shared" si="6"/>
        <v>1802.50%</v>
      </c>
      <c r="Y8" s="17"/>
      <c r="Z8" s="33"/>
      <c r="AA8" s="33"/>
      <c r="AB8" s="33"/>
      <c r="AC8" s="33"/>
      <c r="AD8" s="33"/>
      <c r="AE8" s="33"/>
    </row>
    <row r="9">
      <c r="A9" s="175" t="s">
        <v>1767</v>
      </c>
      <c r="B9" s="44">
        <v>2010.0</v>
      </c>
      <c r="C9" s="44" t="s">
        <v>37</v>
      </c>
      <c r="D9" s="112"/>
      <c r="E9" s="104">
        <v>53.0</v>
      </c>
      <c r="F9" s="118" t="str">
        <f t="shared" ref="F9:F23" si="19">AVERAGE(D9:E9)</f>
        <v>53</v>
      </c>
      <c r="G9" s="183"/>
      <c r="H9" s="104">
        <v>58.0</v>
      </c>
      <c r="I9" s="120" t="str">
        <f t="shared" si="3"/>
        <v>-58</v>
      </c>
      <c r="J9" s="120" t="str">
        <f t="shared" ref="J9:J23" si="20">AVERAGE(G9:H9)</f>
        <v>58</v>
      </c>
      <c r="K9" s="120" t="str">
        <f t="shared" si="4"/>
        <v>-5</v>
      </c>
      <c r="L9" s="104" t="s">
        <v>135</v>
      </c>
      <c r="M9" s="120" t="str">
        <f t="shared" ref="M9:M10" si="21">N9*1000000</f>
        <v>40670000</v>
      </c>
      <c r="N9" s="135">
        <v>40.67</v>
      </c>
      <c r="O9" s="120" t="str">
        <f t="shared" ref="O9:O10" si="22">P9*1000000</f>
        <v>84750000</v>
      </c>
      <c r="P9" s="135">
        <v>84.75</v>
      </c>
      <c r="Q9" s="28" t="str">
        <f t="shared" ref="Q9:Q10" si="23">SUM(R9*1000000)</f>
        <v>92760000</v>
      </c>
      <c r="R9" s="119">
        <v>92.76</v>
      </c>
      <c r="S9" s="176" t="str">
        <f t="shared" ref="S9:S10" si="24">T9*1000000</f>
        <v>177,510,000</v>
      </c>
      <c r="T9" s="137" t="str">
        <f t="shared" ref="T9:T10" si="25">SUM(P9+R9)</f>
        <v>177.51</v>
      </c>
      <c r="U9" s="162" t="str">
        <f t="shared" ref="U9:U10" si="26">SUM(R9/T9)</f>
        <v>52.26%</v>
      </c>
      <c r="V9" s="105">
        <v>3.0</v>
      </c>
      <c r="W9" s="30" t="str">
        <f t="shared" si="18"/>
        <v>5917.00%</v>
      </c>
      <c r="X9" s="30" t="str">
        <f t="shared" si="6"/>
        <v>1355.67%</v>
      </c>
      <c r="Y9" s="33"/>
      <c r="Z9" s="33"/>
      <c r="AA9" s="33"/>
      <c r="AB9" s="33"/>
      <c r="AC9" s="33"/>
      <c r="AD9" s="33"/>
      <c r="AE9" s="33"/>
    </row>
    <row r="10">
      <c r="A10" s="175" t="s">
        <v>1464</v>
      </c>
      <c r="B10" s="44">
        <v>2011.0</v>
      </c>
      <c r="C10" s="44" t="s">
        <v>37</v>
      </c>
      <c r="D10" s="117">
        <v>68.0</v>
      </c>
      <c r="E10" s="117">
        <v>59.0</v>
      </c>
      <c r="F10" s="118" t="str">
        <f t="shared" si="19"/>
        <v>63.5</v>
      </c>
      <c r="G10" s="184">
        <v>58.0</v>
      </c>
      <c r="H10" s="104">
        <v>60.0</v>
      </c>
      <c r="I10" s="120" t="str">
        <f t="shared" si="3"/>
        <v>-2</v>
      </c>
      <c r="J10" s="120" t="str">
        <f t="shared" si="20"/>
        <v>59</v>
      </c>
      <c r="K10" s="120" t="str">
        <f t="shared" si="4"/>
        <v>4.5</v>
      </c>
      <c r="L10" s="104" t="s">
        <v>135</v>
      </c>
      <c r="M10" s="120" t="str">
        <f t="shared" si="21"/>
        <v>52570000</v>
      </c>
      <c r="N10" s="121">
        <v>52.57</v>
      </c>
      <c r="O10" s="120" t="str">
        <f t="shared" si="22"/>
        <v>104030000</v>
      </c>
      <c r="P10" s="122">
        <v>104.03</v>
      </c>
      <c r="Q10" s="28" t="str">
        <f t="shared" si="23"/>
        <v>103010000</v>
      </c>
      <c r="R10" s="119">
        <v>103.01</v>
      </c>
      <c r="S10" s="176" t="str">
        <f t="shared" si="24"/>
        <v>207,040,000</v>
      </c>
      <c r="T10" s="124" t="str">
        <f t="shared" si="25"/>
        <v>207.04</v>
      </c>
      <c r="U10" s="162" t="str">
        <f t="shared" si="26"/>
        <v>49.75%</v>
      </c>
      <c r="V10" s="125">
        <v>5.0</v>
      </c>
      <c r="W10" s="30" t="str">
        <f t="shared" si="18"/>
        <v>4140.80%</v>
      </c>
      <c r="X10" s="30" t="str">
        <f t="shared" si="6"/>
        <v>1051.40%</v>
      </c>
      <c r="Y10" s="112"/>
      <c r="Z10" s="33"/>
      <c r="AA10" s="33"/>
      <c r="AB10" s="33"/>
      <c r="AC10" s="33"/>
      <c r="AD10" s="33"/>
      <c r="AE10" s="33"/>
    </row>
    <row r="11">
      <c r="A11" s="185" t="s">
        <v>595</v>
      </c>
      <c r="B11" s="48">
        <v>2014.0</v>
      </c>
      <c r="C11" s="71" t="s">
        <v>37</v>
      </c>
      <c r="D11" s="48">
        <v>29.0</v>
      </c>
      <c r="E11" s="48">
        <v>37.0</v>
      </c>
      <c r="F11" s="50" t="str">
        <f t="shared" si="19"/>
        <v>33.0</v>
      </c>
      <c r="G11" s="186">
        <v>38.0</v>
      </c>
      <c r="H11" s="48">
        <v>53.0</v>
      </c>
      <c r="I11" s="52" t="str">
        <f t="shared" si="3"/>
        <v>-15</v>
      </c>
      <c r="J11" s="52" t="str">
        <f t="shared" si="20"/>
        <v>45.5</v>
      </c>
      <c r="K11" s="52" t="str">
        <f t="shared" si="4"/>
        <v>-12.5</v>
      </c>
      <c r="L11" s="48" t="s">
        <v>135</v>
      </c>
      <c r="M11" s="62">
        <v>3.7134255E7</v>
      </c>
      <c r="N11" s="55" t="str">
        <f>M11/1000000</f>
        <v>37.13</v>
      </c>
      <c r="O11" s="51">
        <v>8.4273813E7</v>
      </c>
      <c r="P11" s="55" t="str">
        <f>O11/1000000</f>
        <v>84.27</v>
      </c>
      <c r="Q11" s="63">
        <v>1.71E8</v>
      </c>
      <c r="R11" s="36" t="str">
        <f>Q11/1000000</f>
        <v>171.00</v>
      </c>
      <c r="S11" s="187">
        <v>2.55273813E8</v>
      </c>
      <c r="T11" s="58" t="str">
        <f>S11/1000000</f>
        <v>255</v>
      </c>
      <c r="U11" s="188" t="str">
        <f>SUM(R11/S11)</f>
        <v>0.00%</v>
      </c>
      <c r="V11" s="51">
        <v>6.5</v>
      </c>
      <c r="W11" s="189" t="str">
        <f>SUM(S11/(V11*1000000))</f>
        <v>3927.29%</v>
      </c>
      <c r="X11" s="30" t="str">
        <f t="shared" si="6"/>
        <v>571.30%</v>
      </c>
      <c r="Y11" s="68"/>
      <c r="Z11" s="33"/>
      <c r="AA11" s="33"/>
      <c r="AB11" s="33"/>
      <c r="AC11" s="33"/>
      <c r="AD11" s="33"/>
      <c r="AE11" s="33"/>
    </row>
    <row r="12">
      <c r="A12" s="175" t="s">
        <v>1773</v>
      </c>
      <c r="B12" s="44">
        <v>2010.0</v>
      </c>
      <c r="C12" s="44" t="s">
        <v>41</v>
      </c>
      <c r="D12" s="104">
        <v>73.0</v>
      </c>
      <c r="E12" s="104">
        <v>63.0</v>
      </c>
      <c r="F12" s="118" t="str">
        <f t="shared" si="19"/>
        <v>68</v>
      </c>
      <c r="G12" s="190">
        <v>32.0</v>
      </c>
      <c r="H12" s="104">
        <v>61.0</v>
      </c>
      <c r="I12" s="120" t="str">
        <f t="shared" si="3"/>
        <v>-29</v>
      </c>
      <c r="J12" s="120" t="str">
        <f t="shared" si="20"/>
        <v>46.5</v>
      </c>
      <c r="K12" s="120" t="str">
        <f t="shared" si="4"/>
        <v>21.5</v>
      </c>
      <c r="L12" s="104" t="s">
        <v>1118</v>
      </c>
      <c r="M12" s="120" t="str">
        <f>N12*1000000</f>
        <v>20400000</v>
      </c>
      <c r="N12" s="135">
        <v>20.4</v>
      </c>
      <c r="O12" s="120" t="str">
        <f>P12*1000000</f>
        <v>41030000</v>
      </c>
      <c r="P12" s="135">
        <v>41.03</v>
      </c>
      <c r="Q12" s="28" t="str">
        <f>SUM(R12*1000000)</f>
        <v>26700000</v>
      </c>
      <c r="R12" s="119">
        <v>26.7</v>
      </c>
      <c r="S12" s="191" t="str">
        <f>T12*1000000</f>
        <v>67,730,000</v>
      </c>
      <c r="T12" s="137" t="str">
        <f>SUM(P12+R12)</f>
        <v>67.73</v>
      </c>
      <c r="U12" s="162" t="str">
        <f>SUM(R12/T12)</f>
        <v>39.42%</v>
      </c>
      <c r="V12" s="105">
        <v>1.8</v>
      </c>
      <c r="W12" s="30" t="str">
        <f>SUM(T12/V12)</f>
        <v>3762.78%</v>
      </c>
      <c r="X12" s="30" t="str">
        <f t="shared" si="6"/>
        <v>1133.33%</v>
      </c>
      <c r="Y12" s="33"/>
      <c r="Z12" s="33"/>
      <c r="AA12" s="33"/>
      <c r="AB12" s="33"/>
      <c r="AC12" s="33"/>
      <c r="AD12" s="33"/>
      <c r="AE12" s="33"/>
    </row>
    <row r="13">
      <c r="A13" s="192" t="s">
        <v>1154</v>
      </c>
      <c r="B13" s="48">
        <v>2012.0</v>
      </c>
      <c r="C13" s="48" t="s">
        <v>41</v>
      </c>
      <c r="D13" s="86">
        <v>19.0</v>
      </c>
      <c r="E13" s="86">
        <v>32.0</v>
      </c>
      <c r="F13" s="87" t="str">
        <f t="shared" si="19"/>
        <v>25.5</v>
      </c>
      <c r="G13" s="193">
        <v>29.0</v>
      </c>
      <c r="H13" s="86">
        <v>47.0</v>
      </c>
      <c r="I13" s="89" t="str">
        <f t="shared" si="3"/>
        <v>-18</v>
      </c>
      <c r="J13" s="89" t="str">
        <f t="shared" si="20"/>
        <v>38</v>
      </c>
      <c r="K13" s="89" t="str">
        <f t="shared" si="4"/>
        <v>-12.5</v>
      </c>
      <c r="L13" s="86" t="s">
        <v>1118</v>
      </c>
      <c r="M13" s="90">
        <v>7955307.0</v>
      </c>
      <c r="N13" s="91" t="str">
        <f>M13/1000000</f>
        <v>7.96</v>
      </c>
      <c r="O13" s="88">
        <v>1.811964E7</v>
      </c>
      <c r="P13" s="91" t="str">
        <f>O13/1000000</f>
        <v>18.12</v>
      </c>
      <c r="Q13" s="22">
        <v>1.9038008E7</v>
      </c>
      <c r="R13" s="36" t="str">
        <f>Q13/1000000</f>
        <v>19.04</v>
      </c>
      <c r="S13" s="177">
        <v>3.7157648E7</v>
      </c>
      <c r="T13" s="93" t="str">
        <f>S13/1000000</f>
        <v>37</v>
      </c>
      <c r="U13" s="179" t="str">
        <f>SUM(R13/S13)</f>
        <v>0.00%</v>
      </c>
      <c r="V13" s="88">
        <v>1.0</v>
      </c>
      <c r="W13" s="180" t="str">
        <f>SUM((S13/1000000)/V13)</f>
        <v>3715.76%</v>
      </c>
      <c r="X13" s="30" t="str">
        <f t="shared" si="6"/>
        <v>795.53%</v>
      </c>
      <c r="Y13" s="98"/>
      <c r="Z13" s="33"/>
      <c r="AA13" s="33"/>
      <c r="AB13" s="33"/>
      <c r="AC13" s="33"/>
      <c r="AD13" s="33"/>
      <c r="AE13" s="33"/>
    </row>
    <row r="14">
      <c r="A14" s="175" t="s">
        <v>1775</v>
      </c>
      <c r="B14" s="44">
        <v>2010.0</v>
      </c>
      <c r="C14" s="44" t="s">
        <v>41</v>
      </c>
      <c r="D14" s="104">
        <v>15.0</v>
      </c>
      <c r="E14" s="104">
        <v>25.0</v>
      </c>
      <c r="F14" s="118" t="str">
        <f t="shared" si="19"/>
        <v>20</v>
      </c>
      <c r="G14" s="190">
        <v>44.0</v>
      </c>
      <c r="H14" s="104">
        <v>47.0</v>
      </c>
      <c r="I14" s="120" t="str">
        <f t="shared" si="3"/>
        <v>-3</v>
      </c>
      <c r="J14" s="120" t="str">
        <f t="shared" si="20"/>
        <v>45.5</v>
      </c>
      <c r="K14" s="120" t="str">
        <f t="shared" si="4"/>
        <v>-25.5</v>
      </c>
      <c r="L14" s="104" t="s">
        <v>493</v>
      </c>
      <c r="M14" s="120" t="str">
        <f>N14*1000000</f>
        <v>12300000</v>
      </c>
      <c r="N14" s="135">
        <v>12.3</v>
      </c>
      <c r="O14" s="120" t="str">
        <f>P14*1000000</f>
        <v>32680000</v>
      </c>
      <c r="P14" s="135">
        <v>32.68</v>
      </c>
      <c r="Q14" s="28" t="str">
        <f>SUM(R14*1000000)</f>
        <v>10360000</v>
      </c>
      <c r="R14" s="119">
        <v>10.36</v>
      </c>
      <c r="S14" s="191" t="str">
        <f>T14*1000000</f>
        <v>43,040,000</v>
      </c>
      <c r="T14" s="137" t="str">
        <f>SUM(P14+R14)</f>
        <v>43.04</v>
      </c>
      <c r="U14" s="162" t="str">
        <f>SUM(R14/T14)</f>
        <v>24.07%</v>
      </c>
      <c r="V14" s="134">
        <v>1.3</v>
      </c>
      <c r="W14" s="178" t="str">
        <f t="shared" ref="W14:W15" si="27">SUM(T14/V14)</f>
        <v>3310.77%</v>
      </c>
      <c r="X14" s="30" t="str">
        <f t="shared" si="6"/>
        <v>946.15%</v>
      </c>
      <c r="Y14" s="33"/>
      <c r="Z14" s="33"/>
      <c r="AA14" s="33"/>
      <c r="AB14" s="33"/>
      <c r="AC14" s="33"/>
      <c r="AD14" s="33"/>
      <c r="AE14" s="33"/>
    </row>
    <row r="15">
      <c r="A15" s="194" t="s">
        <v>901</v>
      </c>
      <c r="B15" s="16">
        <v>2013.0</v>
      </c>
      <c r="C15" s="16" t="s">
        <v>37</v>
      </c>
      <c r="D15" s="16">
        <v>38.0</v>
      </c>
      <c r="E15" s="16">
        <v>40.0</v>
      </c>
      <c r="F15" s="73" t="str">
        <f t="shared" si="19"/>
        <v>39.0</v>
      </c>
      <c r="G15" s="182">
        <v>57.0</v>
      </c>
      <c r="H15" s="16">
        <v>69.0</v>
      </c>
      <c r="I15" s="74" t="str">
        <f t="shared" si="3"/>
        <v>-12</v>
      </c>
      <c r="J15" s="74" t="str">
        <f t="shared" si="20"/>
        <v>63</v>
      </c>
      <c r="K15" s="74" t="str">
        <f t="shared" si="4"/>
        <v>-24</v>
      </c>
      <c r="L15" s="78" t="s">
        <v>870</v>
      </c>
      <c r="M15" s="19">
        <v>4.0272103E7</v>
      </c>
      <c r="N15" s="35" t="str">
        <f>M15/1000000</f>
        <v>40.27</v>
      </c>
      <c r="O15" s="19">
        <v>8.3586447E7</v>
      </c>
      <c r="P15" s="35" t="str">
        <f>O15/1000000</f>
        <v>83.59</v>
      </c>
      <c r="Q15" s="19">
        <v>7.8332871E7</v>
      </c>
      <c r="R15" s="36" t="str">
        <f t="shared" ref="R15:R18" si="28">Q15/1000000</f>
        <v>78.33</v>
      </c>
      <c r="S15" s="195">
        <v>1.61919318E8</v>
      </c>
      <c r="T15" s="77" t="str">
        <f>S15/1000000</f>
        <v>162</v>
      </c>
      <c r="U15" s="27" t="str">
        <f t="shared" ref="U15:U18" si="29">SUM(R15/S15)</f>
        <v>0.00%</v>
      </c>
      <c r="V15" s="22">
        <v>5.0</v>
      </c>
      <c r="W15" s="178" t="str">
        <f t="shared" si="27"/>
        <v>3238.39%</v>
      </c>
      <c r="X15" s="30" t="str">
        <f t="shared" si="6"/>
        <v>805.44%</v>
      </c>
      <c r="Y15" s="81"/>
      <c r="Z15" s="33"/>
      <c r="AA15" s="33"/>
      <c r="AB15" s="33"/>
      <c r="AC15" s="33"/>
      <c r="AD15" s="33"/>
      <c r="AE15" s="33"/>
    </row>
    <row r="16">
      <c r="A16" s="185" t="s">
        <v>607</v>
      </c>
      <c r="B16" s="48">
        <v>2014.0</v>
      </c>
      <c r="C16" s="49" t="s">
        <v>334</v>
      </c>
      <c r="D16" s="48">
        <v>16.0</v>
      </c>
      <c r="E16" s="48">
        <v>16.0</v>
      </c>
      <c r="F16" s="50" t="str">
        <f t="shared" si="19"/>
        <v>16.0</v>
      </c>
      <c r="G16" s="186">
        <v>79.0</v>
      </c>
      <c r="H16" s="48">
        <v>35.0</v>
      </c>
      <c r="I16" s="52" t="str">
        <f t="shared" si="3"/>
        <v>44</v>
      </c>
      <c r="J16" s="52" t="str">
        <f t="shared" si="20"/>
        <v>57</v>
      </c>
      <c r="K16" s="52" t="str">
        <f t="shared" si="4"/>
        <v>-41</v>
      </c>
      <c r="L16" s="48" t="s">
        <v>608</v>
      </c>
      <c r="M16" s="62">
        <v>9217013.0</v>
      </c>
      <c r="N16" s="55" t="str">
        <f>M16/1000000</f>
        <v>9.22</v>
      </c>
      <c r="O16" s="51">
        <v>6.0755732E7</v>
      </c>
      <c r="P16" s="55" t="str">
        <f>O16/1000000</f>
        <v>60.76</v>
      </c>
      <c r="Q16" s="63">
        <v>1875000.0</v>
      </c>
      <c r="R16" s="36" t="str">
        <f t="shared" si="28"/>
        <v>1.88</v>
      </c>
      <c r="S16" s="187">
        <v>6.2630732E7</v>
      </c>
      <c r="T16" s="58" t="str">
        <f>S16/1000000</f>
        <v>63</v>
      </c>
      <c r="U16" s="188" t="str">
        <f t="shared" si="29"/>
        <v>0.00%</v>
      </c>
      <c r="V16" s="51">
        <v>2.0</v>
      </c>
      <c r="W16" s="189" t="str">
        <f>SUM(S16/(V16*1000000))</f>
        <v>3131.54%</v>
      </c>
      <c r="X16" s="30" t="str">
        <f t="shared" si="6"/>
        <v>460.85%</v>
      </c>
      <c r="Y16" s="67"/>
      <c r="Z16" s="33"/>
      <c r="AA16" s="33"/>
      <c r="AB16" s="33"/>
      <c r="AC16" s="33"/>
      <c r="AD16" s="33"/>
      <c r="AE16" s="33"/>
    </row>
    <row r="17">
      <c r="A17" s="194" t="s">
        <v>906</v>
      </c>
      <c r="B17" s="16">
        <v>2013.0</v>
      </c>
      <c r="C17" s="16" t="s">
        <v>41</v>
      </c>
      <c r="D17" s="16">
        <v>38.0</v>
      </c>
      <c r="E17" s="16">
        <v>41.0</v>
      </c>
      <c r="F17" s="73" t="str">
        <f t="shared" si="19"/>
        <v>39.5</v>
      </c>
      <c r="G17" s="182">
        <v>36.0</v>
      </c>
      <c r="H17" s="16">
        <v>52.0</v>
      </c>
      <c r="I17" s="74" t="str">
        <f t="shared" si="3"/>
        <v>-16</v>
      </c>
      <c r="J17" s="74" t="str">
        <f t="shared" si="20"/>
        <v>44</v>
      </c>
      <c r="K17" s="74" t="str">
        <f t="shared" si="4"/>
        <v>-4.5</v>
      </c>
      <c r="L17" s="78" t="s">
        <v>907</v>
      </c>
      <c r="M17" s="19">
        <v>3.405836E7</v>
      </c>
      <c r="N17" s="35" t="str">
        <f>M17/1000000</f>
        <v>34.06</v>
      </c>
      <c r="O17" s="19">
        <v>6.4473115E7</v>
      </c>
      <c r="P17" s="35" t="str">
        <f>O17/1000000</f>
        <v>64.47</v>
      </c>
      <c r="Q17" s="19">
        <v>2.4855512E7</v>
      </c>
      <c r="R17" s="36" t="str">
        <f t="shared" si="28"/>
        <v>24.86</v>
      </c>
      <c r="S17" s="196">
        <v>8.9328627E7</v>
      </c>
      <c r="T17" s="77" t="str">
        <f>S17/1000000</f>
        <v>89</v>
      </c>
      <c r="U17" s="27" t="str">
        <f t="shared" si="29"/>
        <v>0.00%</v>
      </c>
      <c r="V17" s="22">
        <v>3.0</v>
      </c>
      <c r="W17" s="178" t="str">
        <f>SUM(T17/V17)</f>
        <v>2977.62%</v>
      </c>
      <c r="X17" s="30" t="str">
        <f t="shared" si="6"/>
        <v>1135.28%</v>
      </c>
      <c r="Y17" s="81"/>
      <c r="Z17" s="33"/>
      <c r="AA17" s="33"/>
      <c r="AB17" s="33"/>
      <c r="AC17" s="33"/>
      <c r="AD17" s="33"/>
      <c r="AE17" s="33"/>
    </row>
    <row r="18">
      <c r="A18" s="192" t="s">
        <v>1149</v>
      </c>
      <c r="B18" s="48">
        <v>2012.0</v>
      </c>
      <c r="C18" s="48" t="s">
        <v>37</v>
      </c>
      <c r="D18" s="86">
        <v>24.0</v>
      </c>
      <c r="E18" s="86">
        <v>40.0</v>
      </c>
      <c r="F18" s="87" t="str">
        <f t="shared" si="19"/>
        <v>32.0</v>
      </c>
      <c r="G18" s="193">
        <v>36.0</v>
      </c>
      <c r="H18" s="86">
        <v>45.0</v>
      </c>
      <c r="I18" s="89" t="str">
        <f t="shared" si="3"/>
        <v>-9</v>
      </c>
      <c r="J18" s="89" t="str">
        <f t="shared" si="20"/>
        <v>40.5</v>
      </c>
      <c r="K18" s="89" t="str">
        <f t="shared" si="4"/>
        <v>-8.5</v>
      </c>
      <c r="L18" s="86" t="s">
        <v>135</v>
      </c>
      <c r="M18" s="90">
        <v>2.9003866E7</v>
      </c>
      <c r="N18" s="91" t="str">
        <f>M18/1000000</f>
        <v>29.00</v>
      </c>
      <c r="O18" s="88">
        <v>5.39213E7</v>
      </c>
      <c r="P18" s="91" t="str">
        <f>O18/1000000</f>
        <v>53.92</v>
      </c>
      <c r="Q18" s="95">
        <v>8.8917657E7</v>
      </c>
      <c r="R18" s="36" t="str">
        <f t="shared" si="28"/>
        <v>88.92</v>
      </c>
      <c r="S18" s="177">
        <v>1.42838957E8</v>
      </c>
      <c r="T18" s="93" t="str">
        <f>S18/1000000</f>
        <v>143</v>
      </c>
      <c r="U18" s="179" t="str">
        <f t="shared" si="29"/>
        <v>0.00%</v>
      </c>
      <c r="V18" s="88">
        <v>5.0</v>
      </c>
      <c r="W18" s="180" t="str">
        <f>SUM((S18/1000000)/V18)</f>
        <v>2856.78%</v>
      </c>
      <c r="X18" s="30" t="str">
        <f t="shared" si="6"/>
        <v>580.08%</v>
      </c>
      <c r="Y18" s="98"/>
      <c r="Z18" s="33"/>
      <c r="AA18" s="33"/>
      <c r="AB18" s="33"/>
      <c r="AC18" s="33"/>
      <c r="AD18" s="33"/>
      <c r="AE18" s="33"/>
    </row>
    <row r="19">
      <c r="A19" s="175" t="s">
        <v>1477</v>
      </c>
      <c r="B19" s="44">
        <v>2010.0</v>
      </c>
      <c r="C19" s="44" t="s">
        <v>126</v>
      </c>
      <c r="D19" s="104">
        <v>95.0</v>
      </c>
      <c r="E19" s="104">
        <v>88.0</v>
      </c>
      <c r="F19" s="118" t="str">
        <f t="shared" si="19"/>
        <v>91.5</v>
      </c>
      <c r="G19" s="190">
        <v>93.0</v>
      </c>
      <c r="H19" s="104">
        <v>83.0</v>
      </c>
      <c r="I19" s="120" t="str">
        <f t="shared" si="3"/>
        <v>10</v>
      </c>
      <c r="J19" s="120" t="str">
        <f t="shared" si="20"/>
        <v>88</v>
      </c>
      <c r="K19" s="120" t="str">
        <f t="shared" si="4"/>
        <v>3.5</v>
      </c>
      <c r="L19" s="104" t="s">
        <v>930</v>
      </c>
      <c r="M19" s="120" t="str">
        <f>N19*1000000</f>
        <v>4400000</v>
      </c>
      <c r="N19" s="138">
        <v>4.4</v>
      </c>
      <c r="O19" s="120" t="str">
        <f>P19*1000000</f>
        <v>138790000</v>
      </c>
      <c r="P19" s="135">
        <v>138.79</v>
      </c>
      <c r="Q19" s="28" t="str">
        <f>SUM(R19*1000000)</f>
        <v>275410000</v>
      </c>
      <c r="R19" s="119">
        <v>275.41</v>
      </c>
      <c r="S19" s="191" t="str">
        <f>T19*1000000</f>
        <v>414,200,000</v>
      </c>
      <c r="T19" s="137" t="str">
        <f>SUM(P19+R19)</f>
        <v>414.20</v>
      </c>
      <c r="U19" s="162" t="str">
        <f>SUM(R19/T19)</f>
        <v>66.49%</v>
      </c>
      <c r="V19" s="105">
        <v>15.0</v>
      </c>
      <c r="W19" s="30" t="str">
        <f>SUM(T19/V19)</f>
        <v>2761.33%</v>
      </c>
      <c r="X19" s="30" t="str">
        <f t="shared" si="6"/>
        <v>29.33%</v>
      </c>
      <c r="Y19" s="33"/>
      <c r="Z19" s="33"/>
      <c r="AA19" s="33"/>
      <c r="AB19" s="33"/>
      <c r="AC19" s="33"/>
      <c r="AD19" s="33"/>
      <c r="AE19" s="33"/>
    </row>
    <row r="20">
      <c r="A20" s="192" t="s">
        <v>1151</v>
      </c>
      <c r="B20" s="48">
        <v>2012.0</v>
      </c>
      <c r="C20" s="48" t="s">
        <v>41</v>
      </c>
      <c r="D20" s="86">
        <v>63.0</v>
      </c>
      <c r="E20" s="86">
        <v>53.0</v>
      </c>
      <c r="F20" s="87" t="str">
        <f t="shared" si="19"/>
        <v>58.0</v>
      </c>
      <c r="G20" s="193">
        <v>61.0</v>
      </c>
      <c r="H20" s="86">
        <v>71.0</v>
      </c>
      <c r="I20" s="89" t="str">
        <f t="shared" si="3"/>
        <v>-10</v>
      </c>
      <c r="J20" s="89" t="str">
        <f t="shared" si="20"/>
        <v>66</v>
      </c>
      <c r="K20" s="89" t="str">
        <f t="shared" si="4"/>
        <v>-8</v>
      </c>
      <c r="L20" s="86" t="s">
        <v>1094</v>
      </c>
      <c r="M20" s="90">
        <v>1.8007634E7</v>
      </c>
      <c r="N20" s="91" t="str">
        <f t="shared" ref="N20:N21" si="30">M20/1000000</f>
        <v>18.01</v>
      </c>
      <c r="O20" s="88">
        <v>4.8086903E7</v>
      </c>
      <c r="P20" s="91" t="str">
        <f t="shared" ref="P20:P21" si="31">O20/1000000</f>
        <v>48.09</v>
      </c>
      <c r="Q20" s="95">
        <v>2.9625536E7</v>
      </c>
      <c r="R20" s="36" t="str">
        <f t="shared" ref="R20:R21" si="32">Q20/1000000</f>
        <v>29.63</v>
      </c>
      <c r="S20" s="177">
        <v>7.7712439E7</v>
      </c>
      <c r="T20" s="93" t="str">
        <f t="shared" ref="T20:T21" si="33">S20/1000000</f>
        <v>78</v>
      </c>
      <c r="U20" s="179" t="str">
        <f t="shared" ref="U20:U21" si="34">SUM(R20/S20)</f>
        <v>0.00%</v>
      </c>
      <c r="V20" s="88">
        <v>3.0</v>
      </c>
      <c r="W20" s="180" t="str">
        <f>SUM((S20/1000000)/V20)</f>
        <v>2590.41%</v>
      </c>
      <c r="X20" s="30" t="str">
        <f t="shared" si="6"/>
        <v>600.25%</v>
      </c>
      <c r="Y20" s="98"/>
      <c r="Z20" s="33"/>
      <c r="AA20" s="33"/>
      <c r="AB20" s="33"/>
      <c r="AC20" s="33"/>
      <c r="AD20" s="33"/>
      <c r="AE20" s="33"/>
    </row>
    <row r="21">
      <c r="A21" s="185" t="s">
        <v>576</v>
      </c>
      <c r="B21" s="48">
        <v>2014.0</v>
      </c>
      <c r="C21" s="49" t="s">
        <v>29</v>
      </c>
      <c r="D21" s="48">
        <v>81.0</v>
      </c>
      <c r="E21" s="48">
        <v>69.0</v>
      </c>
      <c r="F21" s="50" t="str">
        <f t="shared" si="19"/>
        <v>75.0</v>
      </c>
      <c r="G21" s="186">
        <v>86.0</v>
      </c>
      <c r="H21" s="48">
        <v>74.0</v>
      </c>
      <c r="I21" s="52" t="str">
        <f t="shared" si="3"/>
        <v>12</v>
      </c>
      <c r="J21" s="52" t="str">
        <f t="shared" si="20"/>
        <v>80</v>
      </c>
      <c r="K21" s="52" t="str">
        <f t="shared" si="4"/>
        <v>-5</v>
      </c>
      <c r="L21" s="49" t="s">
        <v>519</v>
      </c>
      <c r="M21" s="54">
        <v>4.8002523E7</v>
      </c>
      <c r="N21" s="55" t="str">
        <f t="shared" si="30"/>
        <v>48.00</v>
      </c>
      <c r="O21" s="56">
        <v>1.2487235E8</v>
      </c>
      <c r="P21" s="55" t="str">
        <f t="shared" si="31"/>
        <v>124.87</v>
      </c>
      <c r="Q21" s="57">
        <v>1.82366663E8</v>
      </c>
      <c r="R21" s="36" t="str">
        <f t="shared" si="32"/>
        <v>182.37</v>
      </c>
      <c r="S21" s="197">
        <v>3.07239013E8</v>
      </c>
      <c r="T21" s="58" t="str">
        <f t="shared" si="33"/>
        <v>307</v>
      </c>
      <c r="U21" s="188" t="str">
        <f t="shared" si="34"/>
        <v>0.00%</v>
      </c>
      <c r="V21" s="56">
        <v>12.0</v>
      </c>
      <c r="W21" s="189" t="str">
        <f>SUM(S21/(V21*1000000))</f>
        <v>2560.33%</v>
      </c>
      <c r="X21" s="30" t="str">
        <f t="shared" si="6"/>
        <v>400.02%</v>
      </c>
      <c r="Y21" s="67"/>
      <c r="Z21" s="33"/>
      <c r="AA21" s="33"/>
      <c r="AB21" s="33"/>
      <c r="AC21" s="33"/>
      <c r="AD21" s="33"/>
      <c r="AE21" s="33"/>
    </row>
    <row r="22">
      <c r="A22" s="175" t="s">
        <v>1480</v>
      </c>
      <c r="B22" s="44">
        <v>2010.0</v>
      </c>
      <c r="C22" s="44" t="s">
        <v>41</v>
      </c>
      <c r="D22" s="104">
        <v>88.0</v>
      </c>
      <c r="E22" s="104">
        <v>79.0</v>
      </c>
      <c r="F22" s="118" t="str">
        <f t="shared" si="19"/>
        <v>83.5</v>
      </c>
      <c r="G22" s="190">
        <v>86.0</v>
      </c>
      <c r="H22" s="104">
        <v>80.0</v>
      </c>
      <c r="I22" s="120" t="str">
        <f t="shared" si="3"/>
        <v>6</v>
      </c>
      <c r="J22" s="120" t="str">
        <f t="shared" si="20"/>
        <v>83</v>
      </c>
      <c r="K22" s="120" t="str">
        <f t="shared" si="4"/>
        <v>0.5</v>
      </c>
      <c r="L22" s="104" t="s">
        <v>1287</v>
      </c>
      <c r="M22" s="120" t="str">
        <f t="shared" ref="M22:M23" si="35">N22*1000000</f>
        <v>8380000</v>
      </c>
      <c r="N22" s="135">
        <v>8.38</v>
      </c>
      <c r="O22" s="120" t="str">
        <f t="shared" ref="O22:O23" si="36">P22*1000000</f>
        <v>106950000</v>
      </c>
      <c r="P22" s="135">
        <v>106.95</v>
      </c>
      <c r="Q22" s="28" t="str">
        <f t="shared" ref="Q22:Q24" si="37">SUM(R22*1000000)</f>
        <v>222440000</v>
      </c>
      <c r="R22" s="119">
        <v>222.44</v>
      </c>
      <c r="S22" s="191" t="str">
        <f t="shared" ref="S22:S23" si="38">T22*1000000</f>
        <v>329,390,000</v>
      </c>
      <c r="T22" s="137" t="str">
        <f>SUM(P22+R22)</f>
        <v>329.39</v>
      </c>
      <c r="U22" s="162" t="str">
        <f t="shared" ref="U22:U23" si="39">SUM(R22/T22)</f>
        <v>67.53%</v>
      </c>
      <c r="V22" s="105">
        <v>13.0</v>
      </c>
      <c r="W22" s="30" t="str">
        <f t="shared" ref="W22:W25" si="40">SUM(T22/V22)</f>
        <v>2533.77%</v>
      </c>
      <c r="X22" s="30" t="str">
        <f t="shared" si="6"/>
        <v>64.46%</v>
      </c>
      <c r="Y22" s="33"/>
      <c r="Z22" s="33"/>
      <c r="AA22" s="33"/>
      <c r="AB22" s="33"/>
      <c r="AC22" s="33"/>
      <c r="AD22" s="33"/>
      <c r="AE22" s="33"/>
    </row>
    <row r="23">
      <c r="A23" s="175" t="s">
        <v>2071</v>
      </c>
      <c r="B23" s="44">
        <v>2008.0</v>
      </c>
      <c r="C23" s="44" t="s">
        <v>29</v>
      </c>
      <c r="D23" s="104">
        <v>94.0</v>
      </c>
      <c r="E23" s="104">
        <v>86.0</v>
      </c>
      <c r="F23" s="118" t="str">
        <f t="shared" si="19"/>
        <v>90</v>
      </c>
      <c r="G23" s="190">
        <v>90.0</v>
      </c>
      <c r="H23" s="104">
        <v>78.0</v>
      </c>
      <c r="I23" s="120" t="str">
        <f t="shared" si="3"/>
        <v>12</v>
      </c>
      <c r="J23" s="120" t="str">
        <f t="shared" si="20"/>
        <v>84</v>
      </c>
      <c r="K23" s="120" t="str">
        <f t="shared" si="4"/>
        <v>6</v>
      </c>
      <c r="L23" s="104" t="s">
        <v>2072</v>
      </c>
      <c r="M23" s="120" t="str">
        <f t="shared" si="35"/>
        <v>4300000</v>
      </c>
      <c r="N23" s="135">
        <v>4.3</v>
      </c>
      <c r="O23" s="120" t="str">
        <f t="shared" si="36"/>
        <v>141320000</v>
      </c>
      <c r="P23" s="135">
        <v>141.32</v>
      </c>
      <c r="Q23" s="28" t="str">
        <f t="shared" si="37"/>
        <v>236590000</v>
      </c>
      <c r="R23" s="119">
        <v>236.59</v>
      </c>
      <c r="S23" s="191" t="str">
        <f t="shared" si="38"/>
        <v>377,910,000</v>
      </c>
      <c r="T23" s="105">
        <v>377.91</v>
      </c>
      <c r="U23" s="162" t="str">
        <f t="shared" si="39"/>
        <v>62.60%</v>
      </c>
      <c r="V23" s="105">
        <v>15.0</v>
      </c>
      <c r="W23" s="30" t="str">
        <f t="shared" si="40"/>
        <v>2519.40%</v>
      </c>
      <c r="X23" s="30" t="str">
        <f t="shared" si="6"/>
        <v>28.67%</v>
      </c>
      <c r="Y23" s="104" t="s">
        <v>2073</v>
      </c>
      <c r="Z23" s="33"/>
      <c r="AA23" s="33"/>
      <c r="AB23" s="33"/>
      <c r="AC23" s="33"/>
      <c r="AD23" s="33"/>
      <c r="AE23" s="33"/>
    </row>
    <row r="24">
      <c r="A24" s="34" t="s">
        <v>311</v>
      </c>
      <c r="B24" s="16">
        <v>2015.0</v>
      </c>
      <c r="C24" s="17" t="s">
        <v>41</v>
      </c>
      <c r="D24" s="16">
        <v>87.0</v>
      </c>
      <c r="E24" s="16">
        <v>72.0</v>
      </c>
      <c r="F24" s="18" t="str">
        <f>(D24+E24)/2</f>
        <v>79.5</v>
      </c>
      <c r="G24" s="181">
        <v>85.0</v>
      </c>
      <c r="H24" s="16">
        <v>75.0</v>
      </c>
      <c r="I24" s="20" t="str">
        <f t="shared" si="3"/>
        <v>10</v>
      </c>
      <c r="J24" s="21" t="str">
        <f>(G24+H24)/2</f>
        <v>80</v>
      </c>
      <c r="K24" s="20" t="str">
        <f t="shared" si="4"/>
        <v>-0.5</v>
      </c>
      <c r="L24" s="17" t="s">
        <v>127</v>
      </c>
      <c r="M24" s="22">
        <v>6100010.0</v>
      </c>
      <c r="N24" s="35" t="str">
        <f>M24/1000000</f>
        <v>6.10</v>
      </c>
      <c r="O24" s="28">
        <v>1.750647E7</v>
      </c>
      <c r="P24" s="35" t="str">
        <f>O24/1000000</f>
        <v>17.51</v>
      </c>
      <c r="Q24" s="28" t="str">
        <f t="shared" si="37"/>
        <v>480000</v>
      </c>
      <c r="R24" s="28">
        <v>0.48</v>
      </c>
      <c r="S24" s="177" t="str">
        <f>SUM(O24+R24)</f>
        <v>17,506,470</v>
      </c>
      <c r="T24" s="38" t="str">
        <f>S24/1000000</f>
        <v>18</v>
      </c>
      <c r="U24" s="27" t="str">
        <f>(R24/S24)*100</f>
        <v>0.00%</v>
      </c>
      <c r="V24" s="28">
        <v>0.7</v>
      </c>
      <c r="W24" s="178" t="str">
        <f t="shared" si="40"/>
        <v>2500.92%</v>
      </c>
      <c r="X24" s="30" t="str">
        <f t="shared" si="6"/>
        <v>871.43%</v>
      </c>
      <c r="Y24" s="17"/>
      <c r="Z24" s="33"/>
      <c r="AA24" s="33"/>
      <c r="AB24" s="33"/>
      <c r="AC24" s="33"/>
      <c r="AD24" s="33"/>
      <c r="AE24" s="33"/>
    </row>
    <row r="25">
      <c r="A25" s="194" t="s">
        <v>911</v>
      </c>
      <c r="B25" s="16">
        <v>2013.0</v>
      </c>
      <c r="C25" s="16" t="s">
        <v>41</v>
      </c>
      <c r="D25" s="16">
        <v>10.0</v>
      </c>
      <c r="E25" s="16">
        <v>20.0</v>
      </c>
      <c r="F25" s="73" t="str">
        <f t="shared" ref="F25:F27" si="41">AVERAGE(D25:E25)</f>
        <v>15.0</v>
      </c>
      <c r="G25" s="182">
        <v>51.0</v>
      </c>
      <c r="H25" s="16">
        <v>51.0</v>
      </c>
      <c r="I25" s="74" t="str">
        <f t="shared" si="3"/>
        <v>0</v>
      </c>
      <c r="J25" s="74" t="str">
        <f t="shared" ref="J25:J27" si="42">AVERAGE(G25:H25)</f>
        <v>51</v>
      </c>
      <c r="K25" s="74" t="str">
        <f t="shared" si="4"/>
        <v>-36</v>
      </c>
      <c r="L25" s="78" t="s">
        <v>912</v>
      </c>
      <c r="M25" s="19">
        <v>1.8101682E7</v>
      </c>
      <c r="N25" s="35" t="str">
        <f>M25/1000000</f>
        <v>18.10</v>
      </c>
      <c r="O25" s="19">
        <v>4.0041683E7</v>
      </c>
      <c r="P25" s="35" t="str">
        <f>O25/1000000</f>
        <v>40.04</v>
      </c>
      <c r="Q25" s="19">
        <v>2.01E7</v>
      </c>
      <c r="R25" s="36" t="str">
        <f t="shared" ref="R25:R26" si="43">Q25/1000000</f>
        <v>20.10</v>
      </c>
      <c r="S25" s="195">
        <v>6.0141683E7</v>
      </c>
      <c r="T25" s="77" t="str">
        <f>S25/1000000</f>
        <v>60</v>
      </c>
      <c r="U25" s="27" t="str">
        <f t="shared" ref="U25:U26" si="44">SUM(R25/S25)</f>
        <v>0.00%</v>
      </c>
      <c r="V25" s="22">
        <v>2.5</v>
      </c>
      <c r="W25" s="178" t="str">
        <f t="shared" si="40"/>
        <v>2405.67%</v>
      </c>
      <c r="X25" s="30" t="str">
        <f t="shared" si="6"/>
        <v>724.07%</v>
      </c>
      <c r="Y25" s="81"/>
      <c r="Z25" s="33"/>
      <c r="AA25" s="33"/>
      <c r="AB25" s="33"/>
      <c r="AC25" s="33"/>
      <c r="AD25" s="33"/>
      <c r="AE25" s="33"/>
    </row>
    <row r="26">
      <c r="A26" s="192" t="s">
        <v>1145</v>
      </c>
      <c r="B26" s="48">
        <v>2012.0</v>
      </c>
      <c r="C26" s="48" t="s">
        <v>327</v>
      </c>
      <c r="D26" s="86">
        <v>80.0</v>
      </c>
      <c r="E26" s="86">
        <v>72.0</v>
      </c>
      <c r="F26" s="87" t="str">
        <f t="shared" si="41"/>
        <v>76.0</v>
      </c>
      <c r="G26" s="193">
        <v>61.0</v>
      </c>
      <c r="H26" s="86">
        <v>59.0</v>
      </c>
      <c r="I26" s="89" t="str">
        <f t="shared" si="3"/>
        <v>2</v>
      </c>
      <c r="J26" s="89" t="str">
        <f t="shared" si="42"/>
        <v>60</v>
      </c>
      <c r="K26" s="89" t="str">
        <f t="shared" si="4"/>
        <v>16</v>
      </c>
      <c r="L26" s="86" t="s">
        <v>117</v>
      </c>
      <c r="M26" s="90">
        <v>3.912717E7</v>
      </c>
      <c r="N26" s="91" t="str">
        <f>M26/1000000</f>
        <v>39.13</v>
      </c>
      <c r="O26" s="88">
        <v>1.13721571E8</v>
      </c>
      <c r="P26" s="91" t="str">
        <f>O26/1000000</f>
        <v>113.72</v>
      </c>
      <c r="Q26" s="95">
        <v>5.35E7</v>
      </c>
      <c r="R26" s="36" t="str">
        <f t="shared" si="43"/>
        <v>53.50</v>
      </c>
      <c r="S26" s="177">
        <v>1.67221571E8</v>
      </c>
      <c r="T26" s="93" t="str">
        <f>S26/1000000</f>
        <v>167</v>
      </c>
      <c r="U26" s="179" t="str">
        <f t="shared" si="44"/>
        <v>0.00%</v>
      </c>
      <c r="V26" s="88">
        <v>7.0</v>
      </c>
      <c r="W26" s="180" t="str">
        <f>SUM((S26/1000000)/V26)</f>
        <v>2388.88%</v>
      </c>
      <c r="X26" s="30" t="str">
        <f t="shared" si="6"/>
        <v>558.96%</v>
      </c>
      <c r="Y26" s="98"/>
      <c r="Z26" s="33"/>
      <c r="AA26" s="33"/>
      <c r="AB26" s="33"/>
      <c r="AC26" s="33"/>
      <c r="AD26" s="33"/>
      <c r="AE26" s="33"/>
    </row>
    <row r="27">
      <c r="A27" s="175" t="s">
        <v>2344</v>
      </c>
      <c r="B27" s="44">
        <v>2008.0</v>
      </c>
      <c r="C27" s="44" t="s">
        <v>37</v>
      </c>
      <c r="D27" s="104">
        <v>65.0</v>
      </c>
      <c r="E27" s="104">
        <v>57.0</v>
      </c>
      <c r="F27" s="118" t="str">
        <f t="shared" si="41"/>
        <v>61</v>
      </c>
      <c r="G27" s="190">
        <v>76.0</v>
      </c>
      <c r="H27" s="104">
        <v>42.0</v>
      </c>
      <c r="I27" s="120" t="str">
        <f t="shared" si="3"/>
        <v>34</v>
      </c>
      <c r="J27" s="120" t="str">
        <f t="shared" si="42"/>
        <v>59</v>
      </c>
      <c r="K27" s="120" t="str">
        <f t="shared" si="4"/>
        <v>2</v>
      </c>
      <c r="L27" s="104" t="s">
        <v>1296</v>
      </c>
      <c r="M27" s="120" t="str">
        <f>N27*1000000</f>
        <v>42030000</v>
      </c>
      <c r="N27" s="135">
        <v>42.03</v>
      </c>
      <c r="O27" s="120" t="str">
        <f>P27*1000000</f>
        <v>90560000</v>
      </c>
      <c r="P27" s="135">
        <v>90.56</v>
      </c>
      <c r="Q27" s="28" t="str">
        <f t="shared" ref="Q27:Q28" si="45">SUM(R27*1000000)</f>
        <v>162350000</v>
      </c>
      <c r="R27" s="119">
        <v>162.35</v>
      </c>
      <c r="S27" s="191" t="str">
        <f>T27*1000000</f>
        <v>252,910,000</v>
      </c>
      <c r="T27" s="105">
        <v>252.91</v>
      </c>
      <c r="U27" s="162" t="str">
        <f>SUM(R27/T27)</f>
        <v>64.19%</v>
      </c>
      <c r="V27" s="105">
        <v>11.0</v>
      </c>
      <c r="W27" s="30" t="str">
        <f t="shared" ref="W27:W28" si="46">SUM(T27/V27)</f>
        <v>2299.18%</v>
      </c>
      <c r="X27" s="30" t="str">
        <f t="shared" si="6"/>
        <v>382.09%</v>
      </c>
      <c r="Y27" s="112"/>
      <c r="Z27" s="33"/>
      <c r="AA27" s="33"/>
      <c r="AB27" s="33"/>
      <c r="AC27" s="33"/>
      <c r="AD27" s="33"/>
      <c r="AE27" s="33"/>
    </row>
    <row r="28">
      <c r="A28" s="34" t="s">
        <v>303</v>
      </c>
      <c r="B28" s="16">
        <v>2015.0</v>
      </c>
      <c r="C28" s="17" t="s">
        <v>41</v>
      </c>
      <c r="D28" s="16">
        <v>37.0</v>
      </c>
      <c r="E28" s="16">
        <v>26.0</v>
      </c>
      <c r="F28" s="18" t="str">
        <f>(D28+E28)/2</f>
        <v>31.5</v>
      </c>
      <c r="G28" s="181">
        <v>90.0</v>
      </c>
      <c r="H28" s="16">
        <v>53.0</v>
      </c>
      <c r="I28" s="20" t="str">
        <f t="shared" si="3"/>
        <v>37</v>
      </c>
      <c r="J28" s="21" t="str">
        <f>(G28+H28)/2</f>
        <v>71.5</v>
      </c>
      <c r="K28" s="20" t="str">
        <f t="shared" si="4"/>
        <v>-40</v>
      </c>
      <c r="L28" s="17" t="s">
        <v>89</v>
      </c>
      <c r="M28" s="22">
        <v>1.1351389E7</v>
      </c>
      <c r="N28" s="35" t="str">
        <f t="shared" ref="N28:N30" si="47">M28/1000000</f>
        <v>11.35</v>
      </c>
      <c r="O28" s="28">
        <v>6.7217187E7</v>
      </c>
      <c r="P28" s="35" t="str">
        <f t="shared" ref="P28:P30" si="48">O28/1000000</f>
        <v>67.22</v>
      </c>
      <c r="Q28" s="28" t="str">
        <f t="shared" si="45"/>
        <v>0</v>
      </c>
      <c r="R28" s="28">
        <v>0.0</v>
      </c>
      <c r="S28" s="177" t="str">
        <f>SUM(O28+R28)</f>
        <v>67,217,187</v>
      </c>
      <c r="T28" s="38" t="str">
        <f t="shared" ref="T28:T30" si="49">S28/1000000</f>
        <v>67</v>
      </c>
      <c r="U28" s="27" t="str">
        <f>(R28/S28)*100</f>
        <v>0.00%</v>
      </c>
      <c r="V28" s="28">
        <v>3.0</v>
      </c>
      <c r="W28" s="178" t="str">
        <f t="shared" si="46"/>
        <v>2240.57%</v>
      </c>
      <c r="X28" s="30" t="str">
        <f t="shared" si="6"/>
        <v>378.38%</v>
      </c>
      <c r="Y28" s="17"/>
      <c r="Z28" s="33"/>
      <c r="AA28" s="33"/>
      <c r="AB28" s="33"/>
      <c r="AC28" s="33"/>
      <c r="AD28" s="33"/>
      <c r="AE28" s="33"/>
    </row>
    <row r="29">
      <c r="A29" s="185" t="s">
        <v>597</v>
      </c>
      <c r="B29" s="48">
        <v>2014.0</v>
      </c>
      <c r="C29" s="49" t="s">
        <v>334</v>
      </c>
      <c r="D29" s="48">
        <v>7.0</v>
      </c>
      <c r="E29" s="48">
        <v>38.0</v>
      </c>
      <c r="F29" s="50" t="str">
        <f t="shared" ref="F29:F39" si="50">AVERAGE(D29:E29)</f>
        <v>22.5</v>
      </c>
      <c r="G29" s="186">
        <v>26.0</v>
      </c>
      <c r="H29" s="48">
        <v>63.0</v>
      </c>
      <c r="I29" s="52" t="str">
        <f t="shared" si="3"/>
        <v>-37</v>
      </c>
      <c r="J29" s="52" t="str">
        <f t="shared" ref="J29:J39" si="51">AVERAGE(G29:H29)</f>
        <v>44.5</v>
      </c>
      <c r="K29" s="52" t="str">
        <f t="shared" si="4"/>
        <v>-22</v>
      </c>
      <c r="L29" s="48" t="s">
        <v>598</v>
      </c>
      <c r="M29" s="62">
        <v>1.9875995E7</v>
      </c>
      <c r="N29" s="55" t="str">
        <f t="shared" si="47"/>
        <v>19.88</v>
      </c>
      <c r="O29" s="51">
        <v>5.085601E7</v>
      </c>
      <c r="P29" s="55" t="str">
        <f t="shared" si="48"/>
        <v>50.86</v>
      </c>
      <c r="Q29" s="63">
        <v>5.1673769E7</v>
      </c>
      <c r="R29" s="36" t="str">
        <f t="shared" ref="R29:R31" si="52">Q29/1000000</f>
        <v>51.67</v>
      </c>
      <c r="S29" s="187">
        <v>1.02529779E8</v>
      </c>
      <c r="T29" s="58" t="str">
        <f t="shared" si="49"/>
        <v>103</v>
      </c>
      <c r="U29" s="188" t="str">
        <f t="shared" ref="U29:U31" si="53">SUM(R29/S29)</f>
        <v>0.00%</v>
      </c>
      <c r="V29" s="51">
        <v>5.0</v>
      </c>
      <c r="W29" s="189" t="str">
        <f t="shared" ref="W29:W30" si="54">SUM(S29/(V29*1000000))</f>
        <v>2050.60%</v>
      </c>
      <c r="X29" s="30" t="str">
        <f t="shared" si="6"/>
        <v>397.52%</v>
      </c>
      <c r="Y29" s="67"/>
      <c r="Z29" s="33"/>
      <c r="AA29" s="33"/>
      <c r="AB29" s="33"/>
      <c r="AC29" s="33"/>
      <c r="AD29" s="33"/>
      <c r="AE29" s="33"/>
    </row>
    <row r="30">
      <c r="A30" s="185" t="s">
        <v>600</v>
      </c>
      <c r="B30" s="48">
        <v>2014.0</v>
      </c>
      <c r="C30" s="49" t="s">
        <v>37</v>
      </c>
      <c r="D30" s="48">
        <v>37.0</v>
      </c>
      <c r="E30" s="48">
        <v>42.0</v>
      </c>
      <c r="F30" s="50" t="str">
        <f t="shared" si="50"/>
        <v>39.5</v>
      </c>
      <c r="G30" s="186">
        <v>35.0</v>
      </c>
      <c r="H30" s="48">
        <v>50.0</v>
      </c>
      <c r="I30" s="52" t="str">
        <f t="shared" si="3"/>
        <v>-15</v>
      </c>
      <c r="J30" s="52" t="str">
        <f t="shared" si="51"/>
        <v>42.5</v>
      </c>
      <c r="K30" s="52" t="str">
        <f t="shared" si="4"/>
        <v>-3</v>
      </c>
      <c r="L30" s="48" t="s">
        <v>601</v>
      </c>
      <c r="M30" s="62">
        <v>1.8343611E7</v>
      </c>
      <c r="N30" s="55" t="str">
        <f t="shared" si="47"/>
        <v>18.34</v>
      </c>
      <c r="O30" s="51">
        <v>3.2462372E7</v>
      </c>
      <c r="P30" s="55" t="str">
        <f t="shared" si="48"/>
        <v>32.46</v>
      </c>
      <c r="Q30" s="63">
        <v>5.8442482E7</v>
      </c>
      <c r="R30" s="36" t="str">
        <f t="shared" si="52"/>
        <v>58.44</v>
      </c>
      <c r="S30" s="187">
        <v>9.0904854E7</v>
      </c>
      <c r="T30" s="58" t="str">
        <f t="shared" si="49"/>
        <v>91</v>
      </c>
      <c r="U30" s="188" t="str">
        <f t="shared" si="53"/>
        <v>0.00%</v>
      </c>
      <c r="V30" s="51">
        <v>5.0</v>
      </c>
      <c r="W30" s="189" t="str">
        <f t="shared" si="54"/>
        <v>1818.10%</v>
      </c>
      <c r="X30" s="30" t="str">
        <f t="shared" si="6"/>
        <v>366.87%</v>
      </c>
      <c r="Y30" s="67"/>
      <c r="Z30" s="33"/>
      <c r="AA30" s="33"/>
      <c r="AB30" s="33"/>
      <c r="AC30" s="33"/>
      <c r="AD30" s="33"/>
      <c r="AE30" s="33"/>
    </row>
    <row r="31">
      <c r="A31" s="194" t="s">
        <v>897</v>
      </c>
      <c r="B31" s="16">
        <v>2013.0</v>
      </c>
      <c r="C31" s="16" t="s">
        <v>41</v>
      </c>
      <c r="D31" s="16">
        <v>56.0</v>
      </c>
      <c r="E31" s="16">
        <v>55.0</v>
      </c>
      <c r="F31" s="73" t="str">
        <f t="shared" si="50"/>
        <v>55.5</v>
      </c>
      <c r="G31" s="182">
        <v>89.0</v>
      </c>
      <c r="H31" s="16">
        <v>77.0</v>
      </c>
      <c r="I31" s="74" t="str">
        <f t="shared" si="3"/>
        <v>12</v>
      </c>
      <c r="J31" s="74" t="str">
        <f t="shared" si="51"/>
        <v>83</v>
      </c>
      <c r="K31" s="74" t="str">
        <f t="shared" si="4"/>
        <v>-27.5</v>
      </c>
      <c r="L31" s="84" t="s">
        <v>628</v>
      </c>
      <c r="M31" s="19">
        <v>7846426.0</v>
      </c>
      <c r="N31" s="35" t="str">
        <f>M31/1000000</f>
        <v>7.85</v>
      </c>
      <c r="O31" s="19">
        <v>4.4467207E7</v>
      </c>
      <c r="P31" s="35" t="str">
        <f>O31/1000000</f>
        <v>44.47</v>
      </c>
      <c r="Q31" s="19">
        <v>5.46E7</v>
      </c>
      <c r="R31" s="36" t="str">
        <f t="shared" si="52"/>
        <v>54.60</v>
      </c>
      <c r="S31" s="195">
        <v>9.9067206E7</v>
      </c>
      <c r="T31" s="77" t="str">
        <f>S31/1000000</f>
        <v>99</v>
      </c>
      <c r="U31" s="27" t="str">
        <f t="shared" si="53"/>
        <v>0.00%</v>
      </c>
      <c r="V31" s="22">
        <v>5.5</v>
      </c>
      <c r="W31" s="178" t="str">
        <f t="shared" ref="W31:W33" si="55">SUM(T31/V31)</f>
        <v>1801.22%</v>
      </c>
      <c r="X31" s="30" t="str">
        <f t="shared" si="6"/>
        <v>142.66%</v>
      </c>
      <c r="Y31" s="81"/>
      <c r="Z31" s="33"/>
      <c r="AA31" s="33"/>
      <c r="AB31" s="33"/>
      <c r="AC31" s="33"/>
      <c r="AD31" s="33"/>
      <c r="AE31" s="33"/>
    </row>
    <row r="32">
      <c r="A32" s="175" t="s">
        <v>2374</v>
      </c>
      <c r="B32" s="44">
        <v>2008.0</v>
      </c>
      <c r="C32" s="44" t="s">
        <v>41</v>
      </c>
      <c r="D32" s="104">
        <v>21.0</v>
      </c>
      <c r="E32" s="104">
        <v>47.0</v>
      </c>
      <c r="F32" s="118" t="str">
        <f t="shared" si="50"/>
        <v>34</v>
      </c>
      <c r="G32" s="190">
        <v>41.0</v>
      </c>
      <c r="H32" s="104">
        <v>57.0</v>
      </c>
      <c r="I32" s="120" t="str">
        <f t="shared" si="3"/>
        <v>-16</v>
      </c>
      <c r="J32" s="120" t="str">
        <f t="shared" si="51"/>
        <v>49</v>
      </c>
      <c r="K32" s="120" t="str">
        <f t="shared" si="4"/>
        <v>-15</v>
      </c>
      <c r="L32" s="104" t="s">
        <v>2375</v>
      </c>
      <c r="M32" s="120" t="str">
        <f>N32*1000000</f>
        <v>15080000</v>
      </c>
      <c r="N32" s="135">
        <v>15.08</v>
      </c>
      <c r="O32" s="120" t="str">
        <f>P32*1000000</f>
        <v>33480000</v>
      </c>
      <c r="P32" s="135">
        <v>33.48</v>
      </c>
      <c r="Q32" s="28" t="str">
        <f>SUM(R32*1000000)</f>
        <v>10410000</v>
      </c>
      <c r="R32" s="119">
        <v>10.41</v>
      </c>
      <c r="S32" s="191" t="str">
        <f>T32*1000000</f>
        <v>43,890,000</v>
      </c>
      <c r="T32" s="105">
        <v>43.89</v>
      </c>
      <c r="U32" s="162" t="str">
        <f>SUM(R32/T32)</f>
        <v>23.72%</v>
      </c>
      <c r="V32" s="105">
        <v>2.6</v>
      </c>
      <c r="W32" s="30" t="str">
        <f t="shared" si="55"/>
        <v>1688.08%</v>
      </c>
      <c r="X32" s="30" t="str">
        <f t="shared" si="6"/>
        <v>580.00%</v>
      </c>
      <c r="Y32" s="112"/>
      <c r="Z32" s="33"/>
      <c r="AA32" s="33"/>
      <c r="AB32" s="33"/>
      <c r="AC32" s="33"/>
      <c r="AD32" s="33"/>
      <c r="AE32" s="33"/>
    </row>
    <row r="33">
      <c r="A33" s="194" t="s">
        <v>852</v>
      </c>
      <c r="B33" s="16">
        <v>2013.0</v>
      </c>
      <c r="C33" s="16" t="s">
        <v>126</v>
      </c>
      <c r="D33" s="16">
        <v>86.0</v>
      </c>
      <c r="E33" s="16">
        <v>68.0</v>
      </c>
      <c r="F33" s="73" t="str">
        <f t="shared" si="50"/>
        <v>77.0</v>
      </c>
      <c r="G33" s="182">
        <v>82.0</v>
      </c>
      <c r="H33" s="16">
        <v>78.0</v>
      </c>
      <c r="I33" s="74" t="str">
        <f t="shared" si="3"/>
        <v>4</v>
      </c>
      <c r="J33" s="74" t="str">
        <f t="shared" si="51"/>
        <v>80</v>
      </c>
      <c r="K33" s="74" t="str">
        <f t="shared" si="4"/>
        <v>-3</v>
      </c>
      <c r="L33" s="78" t="s">
        <v>853</v>
      </c>
      <c r="M33" s="19">
        <v>4.1855326E7</v>
      </c>
      <c r="N33" s="35" t="str">
        <f>M33/1000000</f>
        <v>41.86</v>
      </c>
      <c r="O33" s="19">
        <v>1.37400141E8</v>
      </c>
      <c r="P33" s="35" t="str">
        <f>O33/1000000</f>
        <v>137.40</v>
      </c>
      <c r="Q33" s="35" t="str">
        <f>T33-P33</f>
        <v>180.60</v>
      </c>
      <c r="R33" s="36" t="str">
        <f t="shared" ref="R33:R35" si="56">Q33/1000000</f>
        <v>0.00</v>
      </c>
      <c r="S33" s="196">
        <v>3.18000144E8</v>
      </c>
      <c r="T33" s="77" t="str">
        <f>S33/1000000</f>
        <v>318</v>
      </c>
      <c r="U33" s="27" t="str">
        <f t="shared" ref="U33:U35" si="57">SUM(R33/S33)</f>
        <v>0.00%</v>
      </c>
      <c r="V33" s="28">
        <v>20.0</v>
      </c>
      <c r="W33" s="178" t="str">
        <f t="shared" si="55"/>
        <v>1590.00%</v>
      </c>
      <c r="X33" s="30" t="str">
        <f t="shared" si="6"/>
        <v>209.28%</v>
      </c>
      <c r="Y33" s="81"/>
      <c r="Z33" s="33"/>
      <c r="AA33" s="33"/>
      <c r="AB33" s="33"/>
      <c r="AC33" s="33"/>
      <c r="AD33" s="33"/>
      <c r="AE33" s="33"/>
    </row>
    <row r="34">
      <c r="A34" s="185" t="s">
        <v>558</v>
      </c>
      <c r="B34" s="48">
        <v>2014.0</v>
      </c>
      <c r="C34" s="49" t="s">
        <v>126</v>
      </c>
      <c r="D34" s="48">
        <v>89.0</v>
      </c>
      <c r="E34" s="48">
        <v>73.0</v>
      </c>
      <c r="F34" s="50" t="str">
        <f t="shared" si="50"/>
        <v>81.0</v>
      </c>
      <c r="G34" s="186">
        <v>92.0</v>
      </c>
      <c r="H34" s="48">
        <v>82.0</v>
      </c>
      <c r="I34" s="52" t="str">
        <f t="shared" si="3"/>
        <v>10</v>
      </c>
      <c r="J34" s="52" t="str">
        <f t="shared" si="51"/>
        <v>87</v>
      </c>
      <c r="K34" s="52" t="str">
        <f t="shared" si="4"/>
        <v>-6</v>
      </c>
      <c r="L34" s="48" t="s">
        <v>559</v>
      </c>
      <c r="M34" s="62">
        <v>479352.0</v>
      </c>
      <c r="N34" s="55" t="str">
        <f t="shared" ref="N34:N35" si="58">M34/1000000</f>
        <v>0.48</v>
      </c>
      <c r="O34" s="51">
        <v>9.1125683E7</v>
      </c>
      <c r="P34" s="55" t="str">
        <f t="shared" ref="P34:P35" si="59">O34/1000000</f>
        <v>91.13</v>
      </c>
      <c r="Q34" s="63">
        <v>1.28854276E8</v>
      </c>
      <c r="R34" s="36" t="str">
        <f t="shared" si="56"/>
        <v>128.85</v>
      </c>
      <c r="S34" s="187">
        <v>2.19979959E8</v>
      </c>
      <c r="T34" s="58" t="str">
        <f t="shared" ref="T34:T35" si="60">S34/1000000</f>
        <v>220</v>
      </c>
      <c r="U34" s="188" t="str">
        <f t="shared" si="57"/>
        <v>0.00%</v>
      </c>
      <c r="V34" s="51">
        <v>14.0</v>
      </c>
      <c r="W34" s="189" t="str">
        <f t="shared" ref="W34:W35" si="61">SUM(S34/(V34*1000000))</f>
        <v>1571.29%</v>
      </c>
      <c r="X34" s="30" t="str">
        <f t="shared" si="6"/>
        <v>3.42%</v>
      </c>
      <c r="Y34" s="67"/>
      <c r="Z34" s="33"/>
      <c r="AA34" s="33"/>
      <c r="AB34" s="33"/>
      <c r="AC34" s="33"/>
      <c r="AD34" s="33"/>
      <c r="AE34" s="33"/>
    </row>
    <row r="35">
      <c r="A35" s="185" t="s">
        <v>550</v>
      </c>
      <c r="B35" s="48">
        <v>2014.0</v>
      </c>
      <c r="C35" s="49" t="s">
        <v>334</v>
      </c>
      <c r="D35" s="48">
        <v>73.0</v>
      </c>
      <c r="E35" s="48">
        <v>68.0</v>
      </c>
      <c r="F35" s="50" t="str">
        <f t="shared" si="50"/>
        <v>70.5</v>
      </c>
      <c r="G35" s="186">
        <v>64.0</v>
      </c>
      <c r="H35" s="48">
        <v>63.0</v>
      </c>
      <c r="I35" s="52" t="str">
        <f t="shared" si="3"/>
        <v>1</v>
      </c>
      <c r="J35" s="52" t="str">
        <f t="shared" si="51"/>
        <v>63.5</v>
      </c>
      <c r="K35" s="52" t="str">
        <f t="shared" si="4"/>
        <v>7</v>
      </c>
      <c r="L35" s="53" t="s">
        <v>117</v>
      </c>
      <c r="M35" s="54">
        <v>4.9033915E7</v>
      </c>
      <c r="N35" s="55" t="str">
        <f t="shared" si="58"/>
        <v>49.03</v>
      </c>
      <c r="O35" s="56">
        <v>1.501574E8</v>
      </c>
      <c r="P35" s="55" t="str">
        <f t="shared" si="59"/>
        <v>150.16</v>
      </c>
      <c r="Q35" s="57">
        <v>1.18E8</v>
      </c>
      <c r="R35" s="36" t="str">
        <f t="shared" si="56"/>
        <v>118.00</v>
      </c>
      <c r="S35" s="197">
        <v>2.681574E8</v>
      </c>
      <c r="T35" s="58" t="str">
        <f t="shared" si="60"/>
        <v>268</v>
      </c>
      <c r="U35" s="188" t="str">
        <f t="shared" si="57"/>
        <v>0.00%</v>
      </c>
      <c r="V35" s="56">
        <v>18.0</v>
      </c>
      <c r="W35" s="189" t="str">
        <f t="shared" si="61"/>
        <v>1489.76%</v>
      </c>
      <c r="X35" s="30" t="str">
        <f t="shared" si="6"/>
        <v>272.41%</v>
      </c>
      <c r="Y35" s="67"/>
      <c r="Z35" s="33"/>
      <c r="AA35" s="33"/>
      <c r="AB35" s="33"/>
      <c r="AC35" s="33"/>
      <c r="AD35" s="33"/>
      <c r="AE35" s="33"/>
    </row>
    <row r="36">
      <c r="A36" s="175" t="s">
        <v>1898</v>
      </c>
      <c r="B36" s="44">
        <v>2009.0</v>
      </c>
      <c r="C36" s="44" t="s">
        <v>37</v>
      </c>
      <c r="D36" s="104">
        <v>27.0</v>
      </c>
      <c r="E36" s="104">
        <v>44.0</v>
      </c>
      <c r="F36" s="118" t="str">
        <f t="shared" si="50"/>
        <v>35.5</v>
      </c>
      <c r="G36" s="190">
        <v>78.0</v>
      </c>
      <c r="H36" s="104">
        <v>37.0</v>
      </c>
      <c r="I36" s="120" t="str">
        <f t="shared" si="3"/>
        <v>41</v>
      </c>
      <c r="J36" s="120" t="str">
        <f t="shared" si="51"/>
        <v>57.5</v>
      </c>
      <c r="K36" s="120" t="str">
        <f t="shared" si="4"/>
        <v>-22</v>
      </c>
      <c r="L36" s="104" t="s">
        <v>1899</v>
      </c>
      <c r="M36" s="120" t="str">
        <f t="shared" ref="M36:M37" si="62">N36*1000000</f>
        <v>142800000</v>
      </c>
      <c r="N36" s="135">
        <v>142.8</v>
      </c>
      <c r="O36" s="120" t="str">
        <f t="shared" ref="O36:O37" si="63">P36*1000000</f>
        <v>296620000</v>
      </c>
      <c r="P36" s="135">
        <v>296.62</v>
      </c>
      <c r="Q36" s="28" t="str">
        <f t="shared" ref="Q36:Q37" si="64">SUM(R36*1000000)</f>
        <v>413200000</v>
      </c>
      <c r="R36" s="119">
        <v>413.2</v>
      </c>
      <c r="S36" s="191" t="str">
        <f t="shared" ref="S36:S37" si="65">T36*1000000</f>
        <v>709,820,000</v>
      </c>
      <c r="T36" s="105">
        <v>709.82</v>
      </c>
      <c r="U36" s="162" t="str">
        <f t="shared" ref="U36:U37" si="66">SUM(R36/T36)</f>
        <v>58.21%</v>
      </c>
      <c r="V36" s="105">
        <v>50.0</v>
      </c>
      <c r="W36" s="30" t="str">
        <f t="shared" ref="W36:W37" si="67">SUM(T36/V36)</f>
        <v>1419.64%</v>
      </c>
      <c r="X36" s="30" t="str">
        <f t="shared" si="6"/>
        <v>285.60%</v>
      </c>
      <c r="Y36" s="112"/>
      <c r="Z36" s="33"/>
      <c r="AA36" s="33"/>
      <c r="AB36" s="33"/>
      <c r="AC36" s="33"/>
      <c r="AD36" s="33"/>
      <c r="AE36" s="33"/>
    </row>
    <row r="37">
      <c r="A37" s="175" t="s">
        <v>2380</v>
      </c>
      <c r="B37" s="44">
        <v>2008.0</v>
      </c>
      <c r="C37" s="44" t="s">
        <v>41</v>
      </c>
      <c r="D37" s="104">
        <v>72.0</v>
      </c>
      <c r="E37" s="104">
        <v>59.0</v>
      </c>
      <c r="F37" s="118" t="str">
        <f t="shared" si="50"/>
        <v>65.5</v>
      </c>
      <c r="G37" s="190">
        <v>37.0</v>
      </c>
      <c r="H37" s="104">
        <v>89.0</v>
      </c>
      <c r="I37" s="120" t="str">
        <f t="shared" si="3"/>
        <v>-52</v>
      </c>
      <c r="J37" s="120" t="str">
        <f t="shared" si="51"/>
        <v>63</v>
      </c>
      <c r="K37" s="120" t="str">
        <f t="shared" si="4"/>
        <v>2.5</v>
      </c>
      <c r="L37" s="104" t="s">
        <v>89</v>
      </c>
      <c r="M37" s="120" t="str">
        <f t="shared" si="62"/>
        <v>2800000</v>
      </c>
      <c r="N37" s="135">
        <v>2.8</v>
      </c>
      <c r="O37" s="120" t="str">
        <f t="shared" si="63"/>
        <v>12590000</v>
      </c>
      <c r="P37" s="135">
        <v>12.59</v>
      </c>
      <c r="Q37" s="28" t="str">
        <f t="shared" si="64"/>
        <v>10720000</v>
      </c>
      <c r="R37" s="119">
        <v>10.72</v>
      </c>
      <c r="S37" s="191" t="str">
        <f t="shared" si="65"/>
        <v>23,310,000</v>
      </c>
      <c r="T37" s="105">
        <v>23.31</v>
      </c>
      <c r="U37" s="162" t="str">
        <f t="shared" si="66"/>
        <v>45.99%</v>
      </c>
      <c r="V37" s="105">
        <v>1.7</v>
      </c>
      <c r="W37" s="30" t="str">
        <f t="shared" si="67"/>
        <v>1371.18%</v>
      </c>
      <c r="X37" s="30" t="str">
        <f t="shared" si="6"/>
        <v>164.71%</v>
      </c>
      <c r="Y37" s="112"/>
      <c r="Z37" s="33"/>
      <c r="AA37" s="33"/>
      <c r="AB37" s="33"/>
      <c r="AC37" s="33"/>
      <c r="AD37" s="33"/>
      <c r="AE37" s="33"/>
    </row>
    <row r="38">
      <c r="A38" s="192" t="s">
        <v>1139</v>
      </c>
      <c r="B38" s="48">
        <v>2012.0</v>
      </c>
      <c r="C38" s="48" t="s">
        <v>29</v>
      </c>
      <c r="D38" s="86">
        <v>78.0</v>
      </c>
      <c r="E38" s="86">
        <v>62.0</v>
      </c>
      <c r="F38" s="87" t="str">
        <f t="shared" si="50"/>
        <v>70.0</v>
      </c>
      <c r="G38" s="193">
        <v>79.0</v>
      </c>
      <c r="H38" s="86">
        <v>77.0</v>
      </c>
      <c r="I38" s="89" t="str">
        <f t="shared" si="3"/>
        <v>2</v>
      </c>
      <c r="J38" s="89" t="str">
        <f t="shared" si="51"/>
        <v>78</v>
      </c>
      <c r="K38" s="89" t="str">
        <f t="shared" si="4"/>
        <v>-8</v>
      </c>
      <c r="L38" s="86" t="s">
        <v>117</v>
      </c>
      <c r="M38" s="90">
        <v>737051.0</v>
      </c>
      <c r="N38" s="91" t="str">
        <f>M38/1000000</f>
        <v>0.74</v>
      </c>
      <c r="O38" s="88">
        <v>4.6412041E7</v>
      </c>
      <c r="P38" s="91" t="str">
        <f>O38/1000000</f>
        <v>46.41</v>
      </c>
      <c r="Q38" s="95">
        <v>9.0424115E7</v>
      </c>
      <c r="R38" s="36" t="str">
        <f>Q38/1000000</f>
        <v>90.42</v>
      </c>
      <c r="S38" s="177">
        <v>1.36836156E8</v>
      </c>
      <c r="T38" s="93" t="str">
        <f>S38/1000000</f>
        <v>137</v>
      </c>
      <c r="U38" s="179" t="str">
        <f>SUM(R38/S38)</f>
        <v>0.00%</v>
      </c>
      <c r="V38" s="88">
        <v>10.0</v>
      </c>
      <c r="W38" s="180" t="str">
        <f>SUM((S38/1000000)/V38)</f>
        <v>1368.36%</v>
      </c>
      <c r="X38" s="30" t="str">
        <f t="shared" si="6"/>
        <v>7.37%</v>
      </c>
      <c r="Y38" s="98"/>
      <c r="Z38" s="33"/>
      <c r="AA38" s="33"/>
      <c r="AB38" s="33"/>
      <c r="AC38" s="33"/>
      <c r="AD38" s="33"/>
      <c r="AE38" s="33"/>
    </row>
    <row r="39">
      <c r="A39" s="175" t="s">
        <v>1937</v>
      </c>
      <c r="B39" s="44">
        <v>2009.0</v>
      </c>
      <c r="C39" s="44" t="s">
        <v>41</v>
      </c>
      <c r="D39" s="104">
        <v>79.0</v>
      </c>
      <c r="E39" s="104">
        <v>73.0</v>
      </c>
      <c r="F39" s="118" t="str">
        <f t="shared" si="50"/>
        <v>76</v>
      </c>
      <c r="G39" s="190">
        <v>87.0</v>
      </c>
      <c r="H39" s="104">
        <v>74.0</v>
      </c>
      <c r="I39" s="120" t="str">
        <f t="shared" si="3"/>
        <v>13</v>
      </c>
      <c r="J39" s="120" t="str">
        <f t="shared" si="51"/>
        <v>80.5</v>
      </c>
      <c r="K39" s="120" t="str">
        <f t="shared" si="4"/>
        <v>-4.5</v>
      </c>
      <c r="L39" s="104" t="s">
        <v>117</v>
      </c>
      <c r="M39" s="120" t="str">
        <f>N39*1000000</f>
        <v>45000000</v>
      </c>
      <c r="N39" s="135">
        <v>45.0</v>
      </c>
      <c r="O39" s="120" t="str">
        <f>P39*1000000</f>
        <v>277300000</v>
      </c>
      <c r="P39" s="135">
        <v>277.3</v>
      </c>
      <c r="Q39" s="28" t="str">
        <f>SUM(R39*1000000)</f>
        <v>190160000</v>
      </c>
      <c r="R39" s="119">
        <v>190.16</v>
      </c>
      <c r="S39" s="191" t="str">
        <f>T39*1000000</f>
        <v>467,460,000</v>
      </c>
      <c r="T39" s="105">
        <v>467.46</v>
      </c>
      <c r="U39" s="162" t="str">
        <f>SUM(R39/T39)</f>
        <v>40.68%</v>
      </c>
      <c r="V39" s="105">
        <v>35.0</v>
      </c>
      <c r="W39" s="30" t="str">
        <f t="shared" ref="W39:W42" si="68">SUM(T39/V39)</f>
        <v>1335.60%</v>
      </c>
      <c r="X39" s="30" t="str">
        <f t="shared" si="6"/>
        <v>128.57%</v>
      </c>
      <c r="Y39" s="112"/>
      <c r="Z39" s="33"/>
      <c r="AA39" s="33"/>
      <c r="AB39" s="33"/>
      <c r="AC39" s="33"/>
      <c r="AD39" s="33"/>
      <c r="AE39" s="33"/>
    </row>
    <row r="40">
      <c r="A40" s="34" t="s">
        <v>288</v>
      </c>
      <c r="B40" s="16">
        <v>2015.0</v>
      </c>
      <c r="C40" s="17" t="s">
        <v>41</v>
      </c>
      <c r="D40" s="16">
        <v>63.0</v>
      </c>
      <c r="E40" s="16">
        <v>55.0</v>
      </c>
      <c r="F40" s="18" t="str">
        <f>(D40+E40)/2</f>
        <v>59</v>
      </c>
      <c r="G40" s="181">
        <v>57.0</v>
      </c>
      <c r="H40" s="16">
        <v>65.0</v>
      </c>
      <c r="I40" s="20" t="str">
        <f t="shared" si="3"/>
        <v>-8</v>
      </c>
      <c r="J40" s="21" t="str">
        <f>(G40+H40)/2</f>
        <v>61</v>
      </c>
      <c r="K40" s="20" t="str">
        <f t="shared" si="4"/>
        <v>-2</v>
      </c>
      <c r="L40" s="17" t="s">
        <v>135</v>
      </c>
      <c r="M40" s="22">
        <v>2.542756E7</v>
      </c>
      <c r="N40" s="35" t="str">
        <f>M40/1000000</f>
        <v>25.43</v>
      </c>
      <c r="O40" s="28">
        <v>6.4704895E7</v>
      </c>
      <c r="P40" s="35" t="str">
        <f>O40/1000000</f>
        <v>64.70</v>
      </c>
      <c r="Q40" s="28">
        <v>2.6232544E7</v>
      </c>
      <c r="R40" s="36" t="str">
        <f t="shared" ref="R40:R43" si="69">Q40/1000000</f>
        <v>26.23</v>
      </c>
      <c r="S40" s="177" t="str">
        <f>SUM(O40+R40)</f>
        <v>64,704,921</v>
      </c>
      <c r="T40" s="38" t="str">
        <f>S40/1000000</f>
        <v>65</v>
      </c>
      <c r="U40" s="27" t="str">
        <f>(R40/S40)</f>
        <v>0.00%</v>
      </c>
      <c r="V40" s="28">
        <v>5.0</v>
      </c>
      <c r="W40" s="178" t="str">
        <f t="shared" si="68"/>
        <v>1294.10%</v>
      </c>
      <c r="X40" s="30" t="str">
        <f t="shared" si="6"/>
        <v>508.55%</v>
      </c>
      <c r="Y40" s="17"/>
      <c r="Z40" s="33"/>
      <c r="AA40" s="33"/>
      <c r="AB40" s="33"/>
      <c r="AC40" s="33"/>
      <c r="AD40" s="33"/>
      <c r="AE40" s="33"/>
    </row>
    <row r="41">
      <c r="A41" s="194" t="s">
        <v>914</v>
      </c>
      <c r="B41" s="16">
        <v>2013.0</v>
      </c>
      <c r="C41" s="16" t="s">
        <v>41</v>
      </c>
      <c r="D41" s="16">
        <v>63.0</v>
      </c>
      <c r="E41" s="16">
        <v>53.0</v>
      </c>
      <c r="F41" s="73" t="str">
        <f t="shared" ref="F41:F46" si="70">AVERAGE(D41:E41)</f>
        <v>58.0</v>
      </c>
      <c r="G41" s="182">
        <v>72.0</v>
      </c>
      <c r="H41" s="16">
        <v>63.0</v>
      </c>
      <c r="I41" s="74" t="str">
        <f t="shared" si="3"/>
        <v>9</v>
      </c>
      <c r="J41" s="74" t="str">
        <f t="shared" ref="J41:J46" si="71">AVERAGE(G41:H41)</f>
        <v>67.5</v>
      </c>
      <c r="K41" s="74" t="str">
        <f t="shared" si="4"/>
        <v>-9.5</v>
      </c>
      <c r="L41" s="78" t="s">
        <v>915</v>
      </c>
      <c r="M41" s="19">
        <v>1.0030463E7</v>
      </c>
      <c r="N41" s="35" t="str">
        <f t="shared" ref="N41:N42" si="72">M41/1000000</f>
        <v>10.03</v>
      </c>
      <c r="O41" s="19">
        <v>3.2244051E7</v>
      </c>
      <c r="P41" s="35" t="str">
        <f t="shared" ref="P41:P42" si="73">O41/1000000</f>
        <v>32.24</v>
      </c>
      <c r="Q41" s="19">
        <v>74000.0</v>
      </c>
      <c r="R41" s="36" t="str">
        <f t="shared" si="69"/>
        <v>0.07</v>
      </c>
      <c r="S41" s="195">
        <v>3.2318051E7</v>
      </c>
      <c r="T41" s="77" t="str">
        <f t="shared" ref="T41:T42" si="74">S41/1000000</f>
        <v>32</v>
      </c>
      <c r="U41" s="27" t="str">
        <f t="shared" ref="U41:U43" si="75">SUM(R41/S41)</f>
        <v>0.00%</v>
      </c>
      <c r="V41" s="22">
        <v>2.5</v>
      </c>
      <c r="W41" s="178" t="str">
        <f t="shared" si="68"/>
        <v>1292.72%</v>
      </c>
      <c r="X41" s="30" t="str">
        <f t="shared" si="6"/>
        <v>401.22%</v>
      </c>
      <c r="Y41" s="81"/>
      <c r="Z41" s="33"/>
      <c r="AA41" s="33"/>
      <c r="AB41" s="33"/>
      <c r="AC41" s="33"/>
      <c r="AD41" s="33"/>
      <c r="AE41" s="33"/>
    </row>
    <row r="42">
      <c r="A42" s="194" t="s">
        <v>733</v>
      </c>
      <c r="B42" s="16">
        <v>2013.0</v>
      </c>
      <c r="C42" s="16" t="s">
        <v>37</v>
      </c>
      <c r="D42" s="16">
        <v>74.0</v>
      </c>
      <c r="E42" s="16">
        <v>62.0</v>
      </c>
      <c r="F42" s="73" t="str">
        <f t="shared" si="70"/>
        <v>68.0</v>
      </c>
      <c r="G42" s="182">
        <v>85.0</v>
      </c>
      <c r="H42" s="16">
        <v>74.0</v>
      </c>
      <c r="I42" s="74" t="str">
        <f t="shared" si="3"/>
        <v>11</v>
      </c>
      <c r="J42" s="74" t="str">
        <f t="shared" si="71"/>
        <v>79.5</v>
      </c>
      <c r="K42" s="74" t="str">
        <f t="shared" si="4"/>
        <v>-11.5</v>
      </c>
      <c r="L42" s="78" t="s">
        <v>734</v>
      </c>
      <c r="M42" s="19">
        <v>8.3517315E7</v>
      </c>
      <c r="N42" s="35" t="str">
        <f t="shared" si="72"/>
        <v>83.52</v>
      </c>
      <c r="O42" s="19">
        <v>3.68061265E8</v>
      </c>
      <c r="P42" s="35" t="str">
        <f t="shared" si="73"/>
        <v>368.06</v>
      </c>
      <c r="Q42" s="35" t="str">
        <f>T42-P42</f>
        <v>602.70</v>
      </c>
      <c r="R42" s="36" t="str">
        <f t="shared" si="69"/>
        <v>0.00</v>
      </c>
      <c r="S42" s="196">
        <v>9.70761885E8</v>
      </c>
      <c r="T42" s="77" t="str">
        <f t="shared" si="74"/>
        <v>971</v>
      </c>
      <c r="U42" s="27" t="str">
        <f t="shared" si="75"/>
        <v>0.00%</v>
      </c>
      <c r="V42" s="22">
        <v>78.0</v>
      </c>
      <c r="W42" s="178" t="str">
        <f t="shared" si="68"/>
        <v>1244.57%</v>
      </c>
      <c r="X42" s="30" t="str">
        <f t="shared" si="6"/>
        <v>107.07%</v>
      </c>
      <c r="Y42" s="81"/>
      <c r="Z42" s="33"/>
      <c r="AA42" s="33"/>
      <c r="AB42" s="33"/>
      <c r="AC42" s="33"/>
      <c r="AD42" s="33"/>
      <c r="AE42" s="33"/>
    </row>
    <row r="43">
      <c r="A43" s="185" t="s">
        <v>585</v>
      </c>
      <c r="B43" s="48">
        <v>2014.0</v>
      </c>
      <c r="C43" s="49" t="s">
        <v>37</v>
      </c>
      <c r="D43" s="48">
        <v>57.0</v>
      </c>
      <c r="E43" s="48">
        <v>50.0</v>
      </c>
      <c r="F43" s="50" t="str">
        <f t="shared" si="70"/>
        <v>53.5</v>
      </c>
      <c r="G43" s="186">
        <v>57.0</v>
      </c>
      <c r="H43" s="48">
        <v>61.0</v>
      </c>
      <c r="I43" s="52" t="str">
        <f t="shared" si="3"/>
        <v>-4</v>
      </c>
      <c r="J43" s="52" t="str">
        <f t="shared" si="71"/>
        <v>59</v>
      </c>
      <c r="K43" s="52" t="str">
        <f t="shared" si="4"/>
        <v>-5.5</v>
      </c>
      <c r="L43" s="48" t="s">
        <v>586</v>
      </c>
      <c r="M43" s="62">
        <v>2.9816675E7</v>
      </c>
      <c r="N43" s="55" t="str">
        <f>M43/1000000</f>
        <v>29.82</v>
      </c>
      <c r="O43" s="51">
        <v>7.19628E7</v>
      </c>
      <c r="P43" s="55" t="str">
        <f>O43/1000000</f>
        <v>71.96</v>
      </c>
      <c r="Q43" s="63">
        <v>3.8640199E7</v>
      </c>
      <c r="R43" s="36" t="str">
        <f t="shared" si="69"/>
        <v>38.64</v>
      </c>
      <c r="S43" s="187">
        <v>1.10602999E8</v>
      </c>
      <c r="T43" s="58" t="str">
        <f>S43/1000000</f>
        <v>111</v>
      </c>
      <c r="U43" s="188" t="str">
        <f t="shared" si="75"/>
        <v>0.00%</v>
      </c>
      <c r="V43" s="51">
        <v>9.0</v>
      </c>
      <c r="W43" s="189" t="str">
        <f>SUM(S43/(V43*1000000))</f>
        <v>1228.92%</v>
      </c>
      <c r="X43" s="30" t="str">
        <f t="shared" si="6"/>
        <v>331.30%</v>
      </c>
      <c r="Y43" s="67"/>
      <c r="Z43" s="33"/>
      <c r="AA43" s="33"/>
      <c r="AB43" s="33"/>
      <c r="AC43" s="33"/>
      <c r="AD43" s="33"/>
      <c r="AE43" s="33"/>
    </row>
    <row r="44">
      <c r="A44" s="175" t="s">
        <v>1786</v>
      </c>
      <c r="B44" s="44">
        <v>2009.0</v>
      </c>
      <c r="C44" s="44" t="s">
        <v>41</v>
      </c>
      <c r="D44" s="104">
        <v>83.0</v>
      </c>
      <c r="E44" s="104">
        <v>83.0</v>
      </c>
      <c r="F44" s="118" t="str">
        <f t="shared" si="70"/>
        <v>83</v>
      </c>
      <c r="G44" s="190">
        <v>92.0</v>
      </c>
      <c r="H44" s="104">
        <v>75.0</v>
      </c>
      <c r="I44" s="120" t="str">
        <f t="shared" si="3"/>
        <v>17</v>
      </c>
      <c r="J44" s="120" t="str">
        <f t="shared" si="71"/>
        <v>83.5</v>
      </c>
      <c r="K44" s="120" t="str">
        <f t="shared" si="4"/>
        <v>-0.5</v>
      </c>
      <c r="L44" s="104" t="s">
        <v>936</v>
      </c>
      <c r="M44" s="120" t="str">
        <f>N44*1000000</f>
        <v>77000000</v>
      </c>
      <c r="N44" s="135">
        <v>77.0</v>
      </c>
      <c r="O44" s="120" t="str">
        <f>P44*1000000</f>
        <v>760500000</v>
      </c>
      <c r="P44" s="135">
        <v>760.5</v>
      </c>
      <c r="Q44" s="28" t="str">
        <f>SUM(R44*1000000)</f>
        <v>2021000000</v>
      </c>
      <c r="R44" s="22">
        <v>2021.0</v>
      </c>
      <c r="S44" s="191" t="str">
        <f>T44*1000000</f>
        <v>2,781,500,000</v>
      </c>
      <c r="T44" s="105">
        <v>2781.5</v>
      </c>
      <c r="U44" s="162" t="str">
        <f>SUM(R44/T44)</f>
        <v>72.66%</v>
      </c>
      <c r="V44" s="105">
        <v>237.0</v>
      </c>
      <c r="W44" s="30" t="str">
        <f>SUM(T44/V44)</f>
        <v>1173.63%</v>
      </c>
      <c r="X44" s="30" t="str">
        <f t="shared" si="6"/>
        <v>32.49%</v>
      </c>
      <c r="Y44" s="112"/>
      <c r="Z44" s="33"/>
      <c r="AA44" s="33"/>
      <c r="AB44" s="33"/>
      <c r="AC44" s="33"/>
      <c r="AD44" s="33"/>
      <c r="AE44" s="33"/>
    </row>
    <row r="45">
      <c r="A45" s="185" t="s">
        <v>487</v>
      </c>
      <c r="B45" s="48">
        <v>2014.0</v>
      </c>
      <c r="C45" s="49" t="s">
        <v>334</v>
      </c>
      <c r="D45" s="48">
        <v>66.0</v>
      </c>
      <c r="E45" s="48">
        <v>61.0</v>
      </c>
      <c r="F45" s="50" t="str">
        <f t="shared" si="70"/>
        <v>63.5</v>
      </c>
      <c r="G45" s="186">
        <v>47.0</v>
      </c>
      <c r="H45" s="48">
        <v>60.0</v>
      </c>
      <c r="I45" s="52" t="str">
        <f t="shared" si="3"/>
        <v>-13</v>
      </c>
      <c r="J45" s="52" t="str">
        <f t="shared" si="71"/>
        <v>53.5</v>
      </c>
      <c r="K45" s="52" t="str">
        <f t="shared" si="4"/>
        <v>10</v>
      </c>
      <c r="L45" s="53" t="s">
        <v>488</v>
      </c>
      <c r="M45" s="54">
        <v>4.389934E7</v>
      </c>
      <c r="N45" s="55" t="str">
        <f t="shared" ref="N45:N48" si="76">M45/1000000</f>
        <v>43.90</v>
      </c>
      <c r="O45" s="56">
        <v>1.266636E8</v>
      </c>
      <c r="P45" s="55" t="str">
        <f t="shared" ref="P45:P48" si="77">O45/1000000</f>
        <v>126.66</v>
      </c>
      <c r="Q45" s="57">
        <v>3.322E8</v>
      </c>
      <c r="R45" s="36" t="str">
        <f t="shared" ref="R45:R46" si="78">Q45/1000000</f>
        <v>332.20</v>
      </c>
      <c r="S45" s="197">
        <v>4.588636E8</v>
      </c>
      <c r="T45" s="58" t="str">
        <f t="shared" ref="T45:T48" si="79">S45/1000000</f>
        <v>459</v>
      </c>
      <c r="U45" s="188" t="str">
        <f t="shared" ref="U45:U46" si="80">SUM(R45/S45)</f>
        <v>0.00%</v>
      </c>
      <c r="V45" s="56">
        <v>40.0</v>
      </c>
      <c r="W45" s="189" t="str">
        <f>SUM(S45/(V45*1000000))</f>
        <v>1147.16%</v>
      </c>
      <c r="X45" s="30" t="str">
        <f t="shared" si="6"/>
        <v>109.75%</v>
      </c>
      <c r="Y45" s="67"/>
      <c r="Z45" s="33"/>
      <c r="AA45" s="33"/>
      <c r="AB45" s="33"/>
      <c r="AC45" s="33"/>
      <c r="AD45" s="33"/>
      <c r="AE45" s="33"/>
    </row>
    <row r="46">
      <c r="A46" s="192" t="s">
        <v>932</v>
      </c>
      <c r="B46" s="48">
        <v>2012.0</v>
      </c>
      <c r="C46" s="48" t="s">
        <v>29</v>
      </c>
      <c r="D46" s="86">
        <v>92.0</v>
      </c>
      <c r="E46" s="86">
        <v>81.0</v>
      </c>
      <c r="F46" s="87" t="str">
        <f t="shared" si="70"/>
        <v>86.5</v>
      </c>
      <c r="G46" s="193">
        <v>86.0</v>
      </c>
      <c r="H46" s="86">
        <v>83.0</v>
      </c>
      <c r="I46" s="89" t="str">
        <f t="shared" si="3"/>
        <v>3</v>
      </c>
      <c r="J46" s="89" t="str">
        <f t="shared" si="71"/>
        <v>84.5</v>
      </c>
      <c r="K46" s="89" t="str">
        <f t="shared" si="4"/>
        <v>2</v>
      </c>
      <c r="L46" s="86" t="s">
        <v>493</v>
      </c>
      <c r="M46" s="90">
        <v>443003.0</v>
      </c>
      <c r="N46" s="91" t="str">
        <f t="shared" si="76"/>
        <v>0.44</v>
      </c>
      <c r="O46" s="88">
        <v>1.32092958E8</v>
      </c>
      <c r="P46" s="91" t="str">
        <f t="shared" si="77"/>
        <v>132.09</v>
      </c>
      <c r="Q46" s="95">
        <v>1.04319495E8</v>
      </c>
      <c r="R46" s="36" t="str">
        <f t="shared" si="78"/>
        <v>104.32</v>
      </c>
      <c r="S46" s="177">
        <v>2.36412453E8</v>
      </c>
      <c r="T46" s="93" t="str">
        <f t="shared" si="79"/>
        <v>236</v>
      </c>
      <c r="U46" s="179" t="str">
        <f t="shared" si="80"/>
        <v>0.00%</v>
      </c>
      <c r="V46" s="88">
        <v>21.0</v>
      </c>
      <c r="W46" s="180" t="str">
        <f>SUM((S46/1000000)/V46)</f>
        <v>1125.77%</v>
      </c>
      <c r="X46" s="30" t="str">
        <f t="shared" si="6"/>
        <v>2.11%</v>
      </c>
      <c r="Y46" s="86" t="s">
        <v>933</v>
      </c>
      <c r="Z46" s="33"/>
      <c r="AA46" s="33"/>
      <c r="AB46" s="33"/>
      <c r="AC46" s="33"/>
      <c r="AD46" s="33"/>
      <c r="AE46" s="33"/>
    </row>
    <row r="47">
      <c r="A47" s="34" t="s">
        <v>313</v>
      </c>
      <c r="B47" s="16">
        <v>2015.0</v>
      </c>
      <c r="C47" s="17" t="s">
        <v>41</v>
      </c>
      <c r="D47" s="16">
        <v>92.0</v>
      </c>
      <c r="E47" s="16">
        <v>78.0</v>
      </c>
      <c r="F47" s="18" t="str">
        <f>(D47+E47)/2</f>
        <v>85</v>
      </c>
      <c r="G47" s="181">
        <v>71.0</v>
      </c>
      <c r="H47" s="16">
        <v>71.0</v>
      </c>
      <c r="I47" s="20" t="str">
        <f t="shared" si="3"/>
        <v>0</v>
      </c>
      <c r="J47" s="21" t="str">
        <f>(G47+H47)/2</f>
        <v>71</v>
      </c>
      <c r="K47" s="20" t="str">
        <f t="shared" si="4"/>
        <v>14</v>
      </c>
      <c r="L47" s="17" t="s">
        <v>117</v>
      </c>
      <c r="M47" s="22">
        <v>1501101.0</v>
      </c>
      <c r="N47" s="35" t="str">
        <f t="shared" si="76"/>
        <v>1.50</v>
      </c>
      <c r="O47" s="28">
        <v>6741296.0</v>
      </c>
      <c r="P47" s="35" t="str">
        <f t="shared" si="77"/>
        <v>6.74</v>
      </c>
      <c r="Q47" s="28" t="str">
        <f>SUM(R47*1000000)</f>
        <v>100000</v>
      </c>
      <c r="R47" s="28">
        <v>0.1</v>
      </c>
      <c r="S47" s="177" t="str">
        <f>SUM(O47+R47)</f>
        <v>6,741,296</v>
      </c>
      <c r="T47" s="38" t="str">
        <f t="shared" si="79"/>
        <v>7</v>
      </c>
      <c r="U47" s="27" t="str">
        <f>(R47/S47)*100</f>
        <v>0.00%</v>
      </c>
      <c r="V47" s="28">
        <v>0.6</v>
      </c>
      <c r="W47" s="178" t="str">
        <f>SUM(T47/V47)</f>
        <v>1123.55%</v>
      </c>
      <c r="X47" s="30" t="str">
        <f t="shared" si="6"/>
        <v>250.18%</v>
      </c>
      <c r="Y47" s="17"/>
      <c r="Z47" s="33"/>
      <c r="AA47" s="33"/>
      <c r="AB47" s="33"/>
      <c r="AC47" s="33"/>
      <c r="AD47" s="33"/>
      <c r="AE47" s="33"/>
    </row>
    <row r="48">
      <c r="A48" s="185" t="s">
        <v>341</v>
      </c>
      <c r="B48" s="48">
        <v>2014.0</v>
      </c>
      <c r="C48" s="49" t="s">
        <v>334</v>
      </c>
      <c r="D48" s="48">
        <v>98.0</v>
      </c>
      <c r="E48" s="48">
        <v>100.0</v>
      </c>
      <c r="F48" s="50" t="str">
        <f t="shared" ref="F48:F53" si="81">AVERAGE(D48:E48)</f>
        <v>99.0</v>
      </c>
      <c r="G48" s="186">
        <v>82.0</v>
      </c>
      <c r="H48" s="48">
        <v>77.0</v>
      </c>
      <c r="I48" s="52" t="str">
        <f t="shared" si="3"/>
        <v>5</v>
      </c>
      <c r="J48" s="52" t="str">
        <f t="shared" ref="J48:J53" si="82">AVERAGE(G48:H48)</f>
        <v>79.5</v>
      </c>
      <c r="K48" s="52" t="str">
        <f t="shared" si="4"/>
        <v>19.5</v>
      </c>
      <c r="L48" s="48" t="s">
        <v>89</v>
      </c>
      <c r="M48" s="62">
        <v>387618.0</v>
      </c>
      <c r="N48" s="55" t="str">
        <f t="shared" si="76"/>
        <v>0.39</v>
      </c>
      <c r="O48" s="51">
        <v>2.5352281E7</v>
      </c>
      <c r="P48" s="55" t="str">
        <f t="shared" si="77"/>
        <v>25.35</v>
      </c>
      <c r="Q48" s="63">
        <v>1.9143E7</v>
      </c>
      <c r="R48" s="36" t="str">
        <f t="shared" ref="R48:R50" si="83">Q48/1000000</f>
        <v>19.14</v>
      </c>
      <c r="S48" s="187">
        <v>4.4495281E7</v>
      </c>
      <c r="T48" s="58" t="str">
        <f t="shared" si="79"/>
        <v>44</v>
      </c>
      <c r="U48" s="188" t="str">
        <f t="shared" ref="U48:U50" si="84">SUM(R48/S48)</f>
        <v>0.00%</v>
      </c>
      <c r="V48" s="51">
        <v>4.0</v>
      </c>
      <c r="W48" s="189" t="str">
        <f>SUM(S48/(V48*1000000))</f>
        <v>1112.38%</v>
      </c>
      <c r="X48" s="30" t="str">
        <f t="shared" si="6"/>
        <v>9.69%</v>
      </c>
      <c r="Y48" s="48" t="s">
        <v>342</v>
      </c>
      <c r="Z48" s="33"/>
      <c r="AA48" s="33"/>
      <c r="AB48" s="33"/>
      <c r="AC48" s="33"/>
      <c r="AD48" s="33"/>
      <c r="AE48" s="33"/>
    </row>
    <row r="49">
      <c r="A49" s="194" t="s">
        <v>631</v>
      </c>
      <c r="B49" s="16">
        <v>2013.0</v>
      </c>
      <c r="C49" s="16" t="s">
        <v>126</v>
      </c>
      <c r="D49" s="16">
        <v>93.0</v>
      </c>
      <c r="E49" s="16">
        <v>84.0</v>
      </c>
      <c r="F49" s="73" t="str">
        <f t="shared" si="81"/>
        <v>88.5</v>
      </c>
      <c r="G49" s="182">
        <v>91.0</v>
      </c>
      <c r="H49" s="16">
        <v>83.0</v>
      </c>
      <c r="I49" s="74" t="str">
        <f t="shared" si="3"/>
        <v>8</v>
      </c>
      <c r="J49" s="74" t="str">
        <f t="shared" si="82"/>
        <v>87</v>
      </c>
      <c r="K49" s="74" t="str">
        <f t="shared" si="4"/>
        <v>1.5</v>
      </c>
      <c r="L49" s="78" t="s">
        <v>624</v>
      </c>
      <c r="M49" s="19">
        <v>260865.0</v>
      </c>
      <c r="N49" s="35" t="str">
        <f>M49/1000000</f>
        <v>0.26</v>
      </c>
      <c r="O49" s="19">
        <v>2.7298285E7</v>
      </c>
      <c r="P49" s="35" t="str">
        <f>O49/1000000</f>
        <v>27.30</v>
      </c>
      <c r="Q49" s="19">
        <v>2.79E7</v>
      </c>
      <c r="R49" s="36" t="str">
        <f t="shared" si="83"/>
        <v>27.90</v>
      </c>
      <c r="S49" s="195">
        <v>5.5198285E7</v>
      </c>
      <c r="T49" s="77" t="str">
        <f>S49/1000000</f>
        <v>55</v>
      </c>
      <c r="U49" s="27" t="str">
        <f t="shared" si="84"/>
        <v>0.00%</v>
      </c>
      <c r="V49" s="22">
        <v>5.0</v>
      </c>
      <c r="W49" s="178" t="str">
        <f>SUM(T49/V49)</f>
        <v>1103.97%</v>
      </c>
      <c r="X49" s="30" t="str">
        <f t="shared" si="6"/>
        <v>5.22%</v>
      </c>
      <c r="Y49" s="78" t="s">
        <v>632</v>
      </c>
      <c r="Z49" s="33"/>
      <c r="AA49" s="33"/>
      <c r="AB49" s="33"/>
      <c r="AC49" s="33"/>
      <c r="AD49" s="33"/>
      <c r="AE49" s="33"/>
    </row>
    <row r="50">
      <c r="A50" s="192" t="s">
        <v>1043</v>
      </c>
      <c r="B50" s="48">
        <v>2012.0</v>
      </c>
      <c r="C50" s="48" t="s">
        <v>41</v>
      </c>
      <c r="D50" s="86">
        <v>68.0</v>
      </c>
      <c r="E50" s="86">
        <v>62.0</v>
      </c>
      <c r="F50" s="87" t="str">
        <f t="shared" si="81"/>
        <v>65.0</v>
      </c>
      <c r="G50" s="193">
        <v>74.0</v>
      </c>
      <c r="H50" s="86">
        <v>70.0</v>
      </c>
      <c r="I50" s="89" t="str">
        <f t="shared" si="3"/>
        <v>4</v>
      </c>
      <c r="J50" s="89" t="str">
        <f t="shared" si="82"/>
        <v>72</v>
      </c>
      <c r="K50" s="89" t="str">
        <f t="shared" si="4"/>
        <v>-7</v>
      </c>
      <c r="L50" s="86" t="s">
        <v>1044</v>
      </c>
      <c r="M50" s="90">
        <v>5.4415205E7</v>
      </c>
      <c r="N50" s="91" t="str">
        <f>M50/1000000</f>
        <v>54.42</v>
      </c>
      <c r="O50" s="88">
        <v>2.18815487E8</v>
      </c>
      <c r="P50" s="91" t="str">
        <f>O50/1000000</f>
        <v>218.82</v>
      </c>
      <c r="Q50" s="95">
        <v>3.30552828E8</v>
      </c>
      <c r="R50" s="36" t="str">
        <f t="shared" si="83"/>
        <v>330.55</v>
      </c>
      <c r="S50" s="196">
        <v>5.49368315E8</v>
      </c>
      <c r="T50" s="93" t="str">
        <f>S50/1000000</f>
        <v>549</v>
      </c>
      <c r="U50" s="179" t="str">
        <f t="shared" si="84"/>
        <v>0.00%</v>
      </c>
      <c r="V50" s="88">
        <v>50.0</v>
      </c>
      <c r="W50" s="180" t="str">
        <f>SUM((S50/1000000)/V50)</f>
        <v>1098.74%</v>
      </c>
      <c r="X50" s="30" t="str">
        <f t="shared" si="6"/>
        <v>108.83%</v>
      </c>
      <c r="Y50" s="98"/>
      <c r="Z50" s="33"/>
      <c r="AA50" s="33"/>
      <c r="AB50" s="33"/>
      <c r="AC50" s="33"/>
      <c r="AD50" s="33"/>
      <c r="AE50" s="33"/>
    </row>
    <row r="51">
      <c r="A51" s="175" t="s">
        <v>1421</v>
      </c>
      <c r="B51" s="44">
        <v>2011.0</v>
      </c>
      <c r="C51" s="44" t="s">
        <v>41</v>
      </c>
      <c r="D51" s="117">
        <v>44.0</v>
      </c>
      <c r="E51" s="117">
        <v>47.0</v>
      </c>
      <c r="F51" s="118" t="str">
        <f t="shared" si="81"/>
        <v>45.5</v>
      </c>
      <c r="G51" s="184">
        <v>38.0</v>
      </c>
      <c r="H51" s="104">
        <v>51.0</v>
      </c>
      <c r="I51" s="120" t="str">
        <f t="shared" si="3"/>
        <v>-13</v>
      </c>
      <c r="J51" s="120" t="str">
        <f t="shared" si="82"/>
        <v>44.5</v>
      </c>
      <c r="K51" s="120" t="str">
        <f t="shared" si="4"/>
        <v>1</v>
      </c>
      <c r="L51" s="104" t="s">
        <v>117</v>
      </c>
      <c r="M51" s="120" t="str">
        <f t="shared" ref="M51:M53" si="85">N51*1000000</f>
        <v>31600000</v>
      </c>
      <c r="N51" s="121">
        <v>31.6</v>
      </c>
      <c r="O51" s="120" t="str">
        <f t="shared" ref="O51:O53" si="86">P51*1000000</f>
        <v>100290000</v>
      </c>
      <c r="P51" s="122">
        <v>100.29</v>
      </c>
      <c r="Q51" s="28" t="str">
        <f t="shared" ref="Q51:Q55" si="87">SUM(R51*1000000)</f>
        <v>115900000</v>
      </c>
      <c r="R51" s="119">
        <v>115.9</v>
      </c>
      <c r="S51" s="176" t="str">
        <f t="shared" ref="S51:S53" si="88">T51*1000000</f>
        <v>216,190,000</v>
      </c>
      <c r="T51" s="124" t="str">
        <f t="shared" ref="T51:T52" si="89">SUM(P51+R51)</f>
        <v>216.19</v>
      </c>
      <c r="U51" s="162" t="str">
        <f t="shared" ref="U51:U53" si="90">SUM(R51/T51)</f>
        <v>53.61%</v>
      </c>
      <c r="V51" s="125">
        <v>20.0</v>
      </c>
      <c r="W51" s="30" t="str">
        <f t="shared" ref="W51:W55" si="91">SUM(T51/V51)</f>
        <v>1080.95%</v>
      </c>
      <c r="X51" s="30" t="str">
        <f t="shared" si="6"/>
        <v>158.00%</v>
      </c>
      <c r="Y51" s="112"/>
      <c r="Z51" s="33"/>
      <c r="AA51" s="33"/>
      <c r="AB51" s="33"/>
      <c r="AC51" s="33"/>
      <c r="AD51" s="33"/>
      <c r="AE51" s="33"/>
    </row>
    <row r="52">
      <c r="A52" s="175" t="s">
        <v>1213</v>
      </c>
      <c r="B52" s="44">
        <v>2011.0</v>
      </c>
      <c r="C52" s="44" t="s">
        <v>37</v>
      </c>
      <c r="D52" s="117">
        <v>96.0</v>
      </c>
      <c r="E52" s="117">
        <v>87.0</v>
      </c>
      <c r="F52" s="118" t="str">
        <f t="shared" si="81"/>
        <v>91.5</v>
      </c>
      <c r="G52" s="184">
        <v>92.0</v>
      </c>
      <c r="H52" s="104">
        <v>80.0</v>
      </c>
      <c r="I52" s="120" t="str">
        <f t="shared" si="3"/>
        <v>12</v>
      </c>
      <c r="J52" s="120" t="str">
        <f t="shared" si="82"/>
        <v>86</v>
      </c>
      <c r="K52" s="120" t="str">
        <f t="shared" si="4"/>
        <v>5.5</v>
      </c>
      <c r="L52" s="104" t="s">
        <v>1214</v>
      </c>
      <c r="M52" s="120" t="str">
        <f t="shared" si="85"/>
        <v>169190000</v>
      </c>
      <c r="N52" s="121">
        <v>169.19</v>
      </c>
      <c r="O52" s="120" t="str">
        <f t="shared" si="86"/>
        <v>381010000</v>
      </c>
      <c r="P52" s="122">
        <v>381.01</v>
      </c>
      <c r="Q52" s="28" t="str">
        <f t="shared" si="87"/>
        <v>960500000</v>
      </c>
      <c r="R52" s="119">
        <v>960.5</v>
      </c>
      <c r="S52" s="176" t="str">
        <f t="shared" si="88"/>
        <v>1,341,510,000</v>
      </c>
      <c r="T52" s="124" t="str">
        <f t="shared" si="89"/>
        <v>1341.51</v>
      </c>
      <c r="U52" s="162" t="str">
        <f t="shared" si="90"/>
        <v>71.60%</v>
      </c>
      <c r="V52" s="125">
        <v>125.0</v>
      </c>
      <c r="W52" s="30" t="str">
        <f t="shared" si="91"/>
        <v>1073.21%</v>
      </c>
      <c r="X52" s="30" t="str">
        <f t="shared" si="6"/>
        <v>135.35%</v>
      </c>
      <c r="Y52" s="112"/>
      <c r="Z52" s="33"/>
      <c r="AA52" s="33"/>
      <c r="AB52" s="33"/>
      <c r="AC52" s="33"/>
      <c r="AD52" s="33"/>
      <c r="AE52" s="33"/>
    </row>
    <row r="53">
      <c r="A53" s="175" t="s">
        <v>1779</v>
      </c>
      <c r="B53" s="44">
        <v>2009.0</v>
      </c>
      <c r="C53" s="44" t="s">
        <v>29</v>
      </c>
      <c r="D53" s="104">
        <v>65.0</v>
      </c>
      <c r="E53" s="104">
        <v>53.0</v>
      </c>
      <c r="F53" s="118" t="str">
        <f t="shared" si="81"/>
        <v>59</v>
      </c>
      <c r="G53" s="190">
        <v>90.0</v>
      </c>
      <c r="H53" s="104">
        <v>69.0</v>
      </c>
      <c r="I53" s="120" t="str">
        <f t="shared" si="3"/>
        <v>21</v>
      </c>
      <c r="J53" s="120" t="str">
        <f t="shared" si="82"/>
        <v>79.5</v>
      </c>
      <c r="K53" s="120" t="str">
        <f t="shared" si="4"/>
        <v>-20.5</v>
      </c>
      <c r="L53" s="104" t="s">
        <v>1282</v>
      </c>
      <c r="M53" s="120" t="str">
        <f t="shared" si="85"/>
        <v>34100000</v>
      </c>
      <c r="N53" s="135">
        <v>34.1</v>
      </c>
      <c r="O53" s="120" t="str">
        <f t="shared" si="86"/>
        <v>255960000</v>
      </c>
      <c r="P53" s="135">
        <v>255.96</v>
      </c>
      <c r="Q53" s="28" t="str">
        <f t="shared" si="87"/>
        <v>53240000</v>
      </c>
      <c r="R53" s="119">
        <v>53.24</v>
      </c>
      <c r="S53" s="191" t="str">
        <f t="shared" si="88"/>
        <v>309,200,000</v>
      </c>
      <c r="T53" s="105">
        <v>309.2</v>
      </c>
      <c r="U53" s="162" t="str">
        <f t="shared" si="90"/>
        <v>17.22%</v>
      </c>
      <c r="V53" s="105">
        <v>29.0</v>
      </c>
      <c r="W53" s="30" t="str">
        <f t="shared" si="91"/>
        <v>1066.21%</v>
      </c>
      <c r="X53" s="30" t="str">
        <f t="shared" si="6"/>
        <v>117.59%</v>
      </c>
      <c r="Y53" s="104" t="s">
        <v>933</v>
      </c>
      <c r="Z53" s="33"/>
      <c r="AA53" s="33"/>
      <c r="AB53" s="33"/>
      <c r="AC53" s="33"/>
      <c r="AD53" s="33"/>
      <c r="AE53" s="33"/>
    </row>
    <row r="54">
      <c r="A54" s="34" t="s">
        <v>290</v>
      </c>
      <c r="B54" s="16">
        <v>2015.0</v>
      </c>
      <c r="C54" s="17" t="s">
        <v>41</v>
      </c>
      <c r="D54" s="16">
        <v>54.0</v>
      </c>
      <c r="E54" s="16">
        <v>51.0</v>
      </c>
      <c r="F54" s="18" t="str">
        <f>(D54+E54)/2</f>
        <v>52.5</v>
      </c>
      <c r="G54" s="181">
        <v>67.0</v>
      </c>
      <c r="H54" s="16">
        <v>74.0</v>
      </c>
      <c r="I54" s="20" t="str">
        <f t="shared" si="3"/>
        <v>-7</v>
      </c>
      <c r="J54" s="21" t="str">
        <f>(G54+H54)/2</f>
        <v>70.5</v>
      </c>
      <c r="K54" s="20" t="str">
        <f t="shared" si="4"/>
        <v>-18</v>
      </c>
      <c r="L54" s="17" t="s">
        <v>89</v>
      </c>
      <c r="M54" s="22">
        <v>1.3203458E7</v>
      </c>
      <c r="N54" s="35" t="str">
        <f>M54/1000000</f>
        <v>13.20</v>
      </c>
      <c r="O54" s="28">
        <v>4.2629776E7</v>
      </c>
      <c r="P54" s="35" t="str">
        <f>O54/1000000</f>
        <v>42.63</v>
      </c>
      <c r="Q54" s="28" t="str">
        <f t="shared" si="87"/>
        <v>15100000</v>
      </c>
      <c r="R54" s="28">
        <v>15.1</v>
      </c>
      <c r="S54" s="177" t="str">
        <f>SUM(O54+R54)</f>
        <v>42,629,791</v>
      </c>
      <c r="T54" s="38" t="str">
        <f>S54/1000000</f>
        <v>43</v>
      </c>
      <c r="U54" s="27" t="str">
        <f>(R54/S54)*100</f>
        <v>0.00%</v>
      </c>
      <c r="V54" s="28">
        <v>4.0</v>
      </c>
      <c r="W54" s="178" t="str">
        <f t="shared" si="91"/>
        <v>1065.74%</v>
      </c>
      <c r="X54" s="30" t="str">
        <f t="shared" si="6"/>
        <v>330.09%</v>
      </c>
      <c r="Y54" s="17"/>
      <c r="Z54" s="33"/>
      <c r="AA54" s="33"/>
      <c r="AB54" s="33"/>
      <c r="AC54" s="33"/>
      <c r="AD54" s="33"/>
      <c r="AE54" s="33"/>
    </row>
    <row r="55">
      <c r="A55" s="175" t="s">
        <v>2208</v>
      </c>
      <c r="B55" s="44">
        <v>2008.0</v>
      </c>
      <c r="C55" s="44" t="s">
        <v>29</v>
      </c>
      <c r="D55" s="104">
        <v>49.0</v>
      </c>
      <c r="E55" s="104">
        <v>56.0</v>
      </c>
      <c r="F55" s="118" t="str">
        <f t="shared" ref="F55:F77" si="92">AVERAGE(D55:E55)</f>
        <v>52.5</v>
      </c>
      <c r="G55" s="190">
        <v>82.0</v>
      </c>
      <c r="H55" s="104">
        <v>49.0</v>
      </c>
      <c r="I55" s="120" t="str">
        <f t="shared" si="3"/>
        <v>33</v>
      </c>
      <c r="J55" s="120" t="str">
        <f t="shared" ref="J55:J77" si="93">AVERAGE(G55:H55)</f>
        <v>65.5</v>
      </c>
      <c r="K55" s="120" t="str">
        <f t="shared" si="4"/>
        <v>-13</v>
      </c>
      <c r="L55" s="104" t="s">
        <v>1433</v>
      </c>
      <c r="M55" s="120" t="str">
        <f>N55*1000000</f>
        <v>69640000</v>
      </c>
      <c r="N55" s="135">
        <v>69.64</v>
      </c>
      <c r="O55" s="120" t="str">
        <f>P55*1000000</f>
        <v>192770000</v>
      </c>
      <c r="P55" s="135">
        <v>192.77</v>
      </c>
      <c r="Q55" s="28" t="str">
        <f t="shared" si="87"/>
        <v>199850000</v>
      </c>
      <c r="R55" s="119">
        <v>199.85</v>
      </c>
      <c r="S55" s="191" t="str">
        <f>T55*1000000</f>
        <v>392,620,000</v>
      </c>
      <c r="T55" s="105">
        <v>392.62</v>
      </c>
      <c r="U55" s="162" t="str">
        <f>SUM(R55/T55)</f>
        <v>50.90%</v>
      </c>
      <c r="V55" s="105">
        <v>37.0</v>
      </c>
      <c r="W55" s="30" t="str">
        <f t="shared" si="91"/>
        <v>1061.14%</v>
      </c>
      <c r="X55" s="30" t="str">
        <f t="shared" si="6"/>
        <v>188.22%</v>
      </c>
      <c r="Y55" s="112"/>
      <c r="Z55" s="33"/>
      <c r="AA55" s="33"/>
      <c r="AB55" s="33"/>
      <c r="AC55" s="33"/>
      <c r="AD55" s="33"/>
      <c r="AE55" s="33"/>
    </row>
    <row r="56">
      <c r="A56" s="192" t="s">
        <v>1137</v>
      </c>
      <c r="B56" s="48">
        <v>2012.0</v>
      </c>
      <c r="C56" s="48" t="s">
        <v>41</v>
      </c>
      <c r="D56" s="86">
        <v>85.0</v>
      </c>
      <c r="E56" s="86">
        <v>69.0</v>
      </c>
      <c r="F56" s="87" t="str">
        <f t="shared" si="92"/>
        <v>77.0</v>
      </c>
      <c r="G56" s="193">
        <v>71.0</v>
      </c>
      <c r="H56" s="86">
        <v>73.0</v>
      </c>
      <c r="I56" s="89" t="str">
        <f t="shared" si="3"/>
        <v>-2</v>
      </c>
      <c r="J56" s="89" t="str">
        <f t="shared" si="93"/>
        <v>72</v>
      </c>
      <c r="K56" s="89" t="str">
        <f t="shared" si="4"/>
        <v>5</v>
      </c>
      <c r="L56" s="86" t="s">
        <v>2395</v>
      </c>
      <c r="M56" s="90">
        <v>2.2004098E7</v>
      </c>
      <c r="N56" s="91" t="str">
        <f>M56/1000000</f>
        <v>22.00</v>
      </c>
      <c r="O56" s="88">
        <v>6.4575175E7</v>
      </c>
      <c r="P56" s="91" t="str">
        <f>O56/1000000</f>
        <v>64.58</v>
      </c>
      <c r="Q56" s="95">
        <v>6.2060922E7</v>
      </c>
      <c r="R56" s="36" t="str">
        <f>Q56/1000000</f>
        <v>62.06</v>
      </c>
      <c r="S56" s="177">
        <v>1.26636097E8</v>
      </c>
      <c r="T56" s="93" t="str">
        <f>S56/1000000</f>
        <v>127</v>
      </c>
      <c r="U56" s="179" t="str">
        <f>SUM(R56/S56)</f>
        <v>0.00%</v>
      </c>
      <c r="V56" s="88">
        <v>12.0</v>
      </c>
      <c r="W56" s="180" t="str">
        <f>SUM((S56/1000000)/V56)</f>
        <v>1055.30%</v>
      </c>
      <c r="X56" s="30" t="str">
        <f t="shared" si="6"/>
        <v>183.37%</v>
      </c>
      <c r="Y56" s="98"/>
      <c r="Z56" s="33"/>
      <c r="AA56" s="33"/>
      <c r="AB56" s="33"/>
      <c r="AC56" s="33"/>
      <c r="AD56" s="33"/>
      <c r="AE56" s="33"/>
    </row>
    <row r="57">
      <c r="A57" s="175" t="s">
        <v>2346</v>
      </c>
      <c r="B57" s="44">
        <v>2008.0</v>
      </c>
      <c r="C57" s="44" t="s">
        <v>37</v>
      </c>
      <c r="D57" s="104">
        <v>13.0</v>
      </c>
      <c r="E57" s="104">
        <v>20.0</v>
      </c>
      <c r="F57" s="118" t="str">
        <f t="shared" si="92"/>
        <v>16.5</v>
      </c>
      <c r="G57" s="190">
        <v>63.0</v>
      </c>
      <c r="H57" s="104">
        <v>56.0</v>
      </c>
      <c r="I57" s="120" t="str">
        <f t="shared" si="3"/>
        <v>7</v>
      </c>
      <c r="J57" s="120" t="str">
        <f t="shared" si="93"/>
        <v>59.5</v>
      </c>
      <c r="K57" s="120" t="str">
        <f t="shared" si="4"/>
        <v>-43</v>
      </c>
      <c r="L57" s="104" t="s">
        <v>2347</v>
      </c>
      <c r="M57" s="120" t="str">
        <f>N57*1000000</f>
        <v>30100000</v>
      </c>
      <c r="N57" s="135">
        <v>30.1</v>
      </c>
      <c r="O57" s="120" t="str">
        <f>P57*1000000</f>
        <v>56750000</v>
      </c>
      <c r="P57" s="135">
        <v>56.75</v>
      </c>
      <c r="Q57" s="28" t="str">
        <f>SUM(R57*1000000)</f>
        <v>57120000</v>
      </c>
      <c r="R57" s="119">
        <v>57.12</v>
      </c>
      <c r="S57" s="191" t="str">
        <f>T57*1000000</f>
        <v>113,870,000</v>
      </c>
      <c r="T57" s="105">
        <v>113.87</v>
      </c>
      <c r="U57" s="162" t="str">
        <f>SUM(R57/T57)</f>
        <v>50.16%</v>
      </c>
      <c r="V57" s="105">
        <v>10.8</v>
      </c>
      <c r="W57" s="30" t="str">
        <f>SUM(T57/V57)</f>
        <v>1054.35%</v>
      </c>
      <c r="X57" s="30" t="str">
        <f t="shared" si="6"/>
        <v>278.70%</v>
      </c>
      <c r="Y57" s="112"/>
      <c r="Z57" s="33"/>
      <c r="AA57" s="33"/>
      <c r="AB57" s="33"/>
      <c r="AC57" s="33"/>
      <c r="AD57" s="33"/>
      <c r="AE57" s="33"/>
    </row>
    <row r="58">
      <c r="A58" s="192" t="s">
        <v>1143</v>
      </c>
      <c r="B58" s="48">
        <v>2012.0</v>
      </c>
      <c r="C58" s="48" t="s">
        <v>41</v>
      </c>
      <c r="D58" s="86">
        <v>65.0</v>
      </c>
      <c r="E58" s="86">
        <v>50.0</v>
      </c>
      <c r="F58" s="87" t="str">
        <f t="shared" si="92"/>
        <v>57.5</v>
      </c>
      <c r="G58" s="193">
        <v>51.0</v>
      </c>
      <c r="H58" s="86">
        <v>60.0</v>
      </c>
      <c r="I58" s="89" t="str">
        <f t="shared" si="3"/>
        <v>-9</v>
      </c>
      <c r="J58" s="89" t="str">
        <f t="shared" si="93"/>
        <v>55.5</v>
      </c>
      <c r="K58" s="89" t="str">
        <f t="shared" si="4"/>
        <v>2</v>
      </c>
      <c r="L58" s="86" t="s">
        <v>117</v>
      </c>
      <c r="M58" s="90">
        <v>2.658846E7</v>
      </c>
      <c r="N58" s="91" t="str">
        <f>M58/1000000</f>
        <v>26.59</v>
      </c>
      <c r="O58" s="88">
        <v>8.6907746E7</v>
      </c>
      <c r="P58" s="91" t="str">
        <f>O58/1000000</f>
        <v>86.91</v>
      </c>
      <c r="Q58" s="95">
        <v>1.8E7</v>
      </c>
      <c r="R58" s="36" t="str">
        <f>Q58/1000000</f>
        <v>18.00</v>
      </c>
      <c r="S58" s="177">
        <v>1.04907746E8</v>
      </c>
      <c r="T58" s="93" t="str">
        <f>S58/1000000</f>
        <v>105</v>
      </c>
      <c r="U58" s="179" t="str">
        <f>SUM(R58/S58)</f>
        <v>0.00%</v>
      </c>
      <c r="V58" s="88">
        <v>10.0</v>
      </c>
      <c r="W58" s="198" t="str">
        <f>SUM((S58/1000000)/V58)</f>
        <v>1049.08%</v>
      </c>
      <c r="X58" s="30" t="str">
        <f t="shared" si="6"/>
        <v>265.88%</v>
      </c>
      <c r="Y58" s="98"/>
      <c r="Z58" s="33"/>
      <c r="AA58" s="33"/>
      <c r="AB58" s="33"/>
      <c r="AC58" s="33"/>
      <c r="AD58" s="33"/>
      <c r="AE58" s="33"/>
    </row>
    <row r="59">
      <c r="A59" s="175" t="s">
        <v>1569</v>
      </c>
      <c r="B59" s="44">
        <v>2010.0</v>
      </c>
      <c r="C59" s="44" t="s">
        <v>37</v>
      </c>
      <c r="D59" s="104">
        <v>50.0</v>
      </c>
      <c r="E59" s="104">
        <v>58.0</v>
      </c>
      <c r="F59" s="118" t="str">
        <f t="shared" si="92"/>
        <v>54</v>
      </c>
      <c r="G59" s="190">
        <v>74.0</v>
      </c>
      <c r="H59" s="104">
        <v>47.0</v>
      </c>
      <c r="I59" s="120" t="str">
        <f t="shared" si="3"/>
        <v>27</v>
      </c>
      <c r="J59" s="120" t="str">
        <f t="shared" si="93"/>
        <v>60.5</v>
      </c>
      <c r="K59" s="120" t="str">
        <f t="shared" si="4"/>
        <v>-6.5</v>
      </c>
      <c r="L59" s="104" t="s">
        <v>1570</v>
      </c>
      <c r="M59" s="120" t="str">
        <f>N59*1000000</f>
        <v>64800000</v>
      </c>
      <c r="N59" s="135">
        <v>64.8</v>
      </c>
      <c r="O59" s="120" t="str">
        <f>P59*1000000</f>
        <v>300530000</v>
      </c>
      <c r="P59" s="135">
        <v>300.53</v>
      </c>
      <c r="Q59" s="28" t="str">
        <f>SUM(R59*1000000)</f>
        <v>397960000</v>
      </c>
      <c r="R59" s="119">
        <v>397.96</v>
      </c>
      <c r="S59" s="191" t="str">
        <f>T59*1000000</f>
        <v>698,490,000</v>
      </c>
      <c r="T59" s="137" t="str">
        <f>SUM(P59+R59)</f>
        <v>698.49</v>
      </c>
      <c r="U59" s="162" t="str">
        <f>SUM(R59/T59)</f>
        <v>56.97%</v>
      </c>
      <c r="V59" s="105">
        <v>68.0</v>
      </c>
      <c r="W59" s="30" t="str">
        <f t="shared" ref="W59:W61" si="94">SUM(T59/V59)</f>
        <v>1027.19%</v>
      </c>
      <c r="X59" s="30" t="str">
        <f t="shared" si="6"/>
        <v>95.29%</v>
      </c>
      <c r="Y59" s="33"/>
      <c r="Z59" s="33"/>
      <c r="AA59" s="33"/>
      <c r="AB59" s="33"/>
      <c r="AC59" s="33"/>
      <c r="AD59" s="33"/>
      <c r="AE59" s="33"/>
    </row>
    <row r="60">
      <c r="A60" s="194" t="s">
        <v>903</v>
      </c>
      <c r="B60" s="16">
        <v>2013.0</v>
      </c>
      <c r="C60" s="16" t="s">
        <v>41</v>
      </c>
      <c r="D60" s="16">
        <v>80.0</v>
      </c>
      <c r="E60" s="16">
        <v>66.0</v>
      </c>
      <c r="F60" s="73" t="str">
        <f t="shared" si="92"/>
        <v>73.0</v>
      </c>
      <c r="G60" s="182">
        <v>59.0</v>
      </c>
      <c r="H60" s="16">
        <v>70.0</v>
      </c>
      <c r="I60" s="74" t="str">
        <f t="shared" si="3"/>
        <v>-11</v>
      </c>
      <c r="J60" s="74" t="str">
        <f t="shared" si="93"/>
        <v>64.5</v>
      </c>
      <c r="K60" s="74" t="str">
        <f t="shared" si="4"/>
        <v>8.5</v>
      </c>
      <c r="L60" s="78" t="s">
        <v>904</v>
      </c>
      <c r="M60" s="19">
        <v>8677009.0</v>
      </c>
      <c r="N60" s="35" t="str">
        <f t="shared" ref="N60:N61" si="95">M60/1000000</f>
        <v>8.68</v>
      </c>
      <c r="O60" s="19">
        <v>2.4477704E7</v>
      </c>
      <c r="P60" s="35" t="str">
        <f t="shared" ref="P60:P61" si="96">O60/1000000</f>
        <v>24.48</v>
      </c>
      <c r="Q60" s="19">
        <v>5973052.0</v>
      </c>
      <c r="R60" s="36" t="str">
        <f t="shared" ref="R60:R62" si="97">Q60/1000000</f>
        <v>5.97</v>
      </c>
      <c r="S60" s="196">
        <v>3.0450756E7</v>
      </c>
      <c r="T60" s="77" t="str">
        <f t="shared" ref="T60:T61" si="98">S60/1000000</f>
        <v>30</v>
      </c>
      <c r="U60" s="27" t="str">
        <f t="shared" ref="U60:U62" si="99">SUM(R60/S60)</f>
        <v>0.00%</v>
      </c>
      <c r="V60" s="22">
        <v>3.0</v>
      </c>
      <c r="W60" s="178" t="str">
        <f t="shared" si="94"/>
        <v>1015.03%</v>
      </c>
      <c r="X60" s="30" t="str">
        <f t="shared" si="6"/>
        <v>289.23%</v>
      </c>
      <c r="Y60" s="81"/>
      <c r="Z60" s="33"/>
      <c r="AA60" s="33"/>
      <c r="AB60" s="33"/>
      <c r="AC60" s="33"/>
      <c r="AD60" s="33"/>
      <c r="AE60" s="33"/>
    </row>
    <row r="61">
      <c r="A61" s="194" t="s">
        <v>879</v>
      </c>
      <c r="B61" s="16">
        <v>2013.0</v>
      </c>
      <c r="C61" s="16" t="s">
        <v>37</v>
      </c>
      <c r="D61" s="16">
        <v>60.0</v>
      </c>
      <c r="E61" s="16">
        <v>54.0</v>
      </c>
      <c r="F61" s="73" t="str">
        <f t="shared" si="92"/>
        <v>57.0</v>
      </c>
      <c r="G61" s="182">
        <v>61.0</v>
      </c>
      <c r="H61" s="16">
        <v>66.0</v>
      </c>
      <c r="I61" s="74" t="str">
        <f t="shared" si="3"/>
        <v>-5</v>
      </c>
      <c r="J61" s="74" t="str">
        <f t="shared" si="93"/>
        <v>63.5</v>
      </c>
      <c r="K61" s="74" t="str">
        <f t="shared" si="4"/>
        <v>-6.5</v>
      </c>
      <c r="L61" s="78" t="s">
        <v>880</v>
      </c>
      <c r="M61" s="19">
        <v>3.2055177E7</v>
      </c>
      <c r="N61" s="35" t="str">
        <f t="shared" si="95"/>
        <v>32.06</v>
      </c>
      <c r="O61" s="19">
        <v>1.02003019E8</v>
      </c>
      <c r="P61" s="35" t="str">
        <f t="shared" si="96"/>
        <v>102.00</v>
      </c>
      <c r="Q61" s="19">
        <v>4.9828518E7</v>
      </c>
      <c r="R61" s="36" t="str">
        <f t="shared" si="97"/>
        <v>49.83</v>
      </c>
      <c r="S61" s="195">
        <v>1.51831537E8</v>
      </c>
      <c r="T61" s="77" t="str">
        <f t="shared" si="98"/>
        <v>152</v>
      </c>
      <c r="U61" s="27" t="str">
        <f t="shared" si="99"/>
        <v>0.00%</v>
      </c>
      <c r="V61" s="22">
        <v>15.0</v>
      </c>
      <c r="W61" s="178" t="str">
        <f t="shared" si="94"/>
        <v>1012.21%</v>
      </c>
      <c r="X61" s="30" t="str">
        <f t="shared" si="6"/>
        <v>213.70%</v>
      </c>
      <c r="Y61" s="81"/>
      <c r="Z61" s="33"/>
      <c r="AA61" s="33"/>
      <c r="AB61" s="33"/>
      <c r="AC61" s="33"/>
      <c r="AD61" s="33"/>
      <c r="AE61" s="33"/>
    </row>
    <row r="62">
      <c r="A62" s="185" t="s">
        <v>500</v>
      </c>
      <c r="B62" s="48">
        <v>2014.0</v>
      </c>
      <c r="C62" s="49" t="s">
        <v>29</v>
      </c>
      <c r="D62" s="48">
        <v>63.0</v>
      </c>
      <c r="E62" s="48">
        <v>56.0</v>
      </c>
      <c r="F62" s="50" t="str">
        <f t="shared" si="92"/>
        <v>59.5</v>
      </c>
      <c r="G62" s="186">
        <v>68.0</v>
      </c>
      <c r="H62" s="48">
        <v>67.0</v>
      </c>
      <c r="I62" s="52" t="str">
        <f t="shared" si="3"/>
        <v>1</v>
      </c>
      <c r="J62" s="52" t="str">
        <f t="shared" si="93"/>
        <v>67.5</v>
      </c>
      <c r="K62" s="52" t="str">
        <f t="shared" si="4"/>
        <v>-8</v>
      </c>
      <c r="L62" s="53" t="s">
        <v>501</v>
      </c>
      <c r="M62" s="54">
        <v>3.2512804E7</v>
      </c>
      <c r="N62" s="55" t="str">
        <f>M62/1000000</f>
        <v>32.51</v>
      </c>
      <c r="O62" s="56">
        <v>1.02427862E8</v>
      </c>
      <c r="P62" s="55" t="str">
        <f>O62/1000000</f>
        <v>102.43</v>
      </c>
      <c r="Q62" s="57">
        <v>2.38322778E8</v>
      </c>
      <c r="R62" s="36" t="str">
        <f t="shared" si="97"/>
        <v>238.32</v>
      </c>
      <c r="S62" s="197">
        <v>3.4075064E8</v>
      </c>
      <c r="T62" s="58" t="str">
        <f>S62/1000000</f>
        <v>341</v>
      </c>
      <c r="U62" s="188" t="str">
        <f t="shared" si="99"/>
        <v>0.00%</v>
      </c>
      <c r="V62" s="56">
        <v>34.0</v>
      </c>
      <c r="W62" s="189" t="str">
        <f>SUM(S62/(V62*1000000))</f>
        <v>1002.21%</v>
      </c>
      <c r="X62" s="30" t="str">
        <f t="shared" si="6"/>
        <v>95.63%</v>
      </c>
      <c r="Y62" s="67"/>
      <c r="Z62" s="33"/>
      <c r="AA62" s="33"/>
      <c r="AB62" s="33"/>
      <c r="AC62" s="33"/>
      <c r="AD62" s="33"/>
      <c r="AE62" s="33"/>
    </row>
    <row r="63">
      <c r="A63" s="175" t="s">
        <v>1826</v>
      </c>
      <c r="B63" s="44">
        <v>2009.0</v>
      </c>
      <c r="C63" s="44" t="s">
        <v>37</v>
      </c>
      <c r="D63" s="104">
        <v>45.0</v>
      </c>
      <c r="E63" s="104">
        <v>50.0</v>
      </c>
      <c r="F63" s="118" t="str">
        <f t="shared" si="92"/>
        <v>47.5</v>
      </c>
      <c r="G63" s="190">
        <v>72.0</v>
      </c>
      <c r="H63" s="104">
        <v>70.0</v>
      </c>
      <c r="I63" s="120" t="str">
        <f t="shared" si="3"/>
        <v>2</v>
      </c>
      <c r="J63" s="120" t="str">
        <f t="shared" si="93"/>
        <v>71</v>
      </c>
      <c r="K63" s="120" t="str">
        <f t="shared" si="4"/>
        <v>-23.5</v>
      </c>
      <c r="L63" s="104" t="s">
        <v>921</v>
      </c>
      <c r="M63" s="120" t="str">
        <f>N63*1000000</f>
        <v>41700000</v>
      </c>
      <c r="N63" s="135">
        <v>41.7</v>
      </c>
      <c r="O63" s="120" t="str">
        <f>P63*1000000</f>
        <v>196570000</v>
      </c>
      <c r="P63" s="135">
        <v>196.57</v>
      </c>
      <c r="Q63" s="28" t="str">
        <f>SUM(R63*1000000)</f>
        <v>690110000</v>
      </c>
      <c r="R63" s="119">
        <v>690.11</v>
      </c>
      <c r="S63" s="191" t="str">
        <f>T63*1000000</f>
        <v>886,680,000</v>
      </c>
      <c r="T63" s="105">
        <v>886.68</v>
      </c>
      <c r="U63" s="162" t="str">
        <f>SUM(R63/T63)</f>
        <v>77.83%</v>
      </c>
      <c r="V63" s="105">
        <v>90.0</v>
      </c>
      <c r="W63" s="30" t="str">
        <f t="shared" ref="W63:W68" si="100">SUM(T63/V63)</f>
        <v>985.20%</v>
      </c>
      <c r="X63" s="30" t="str">
        <f t="shared" si="6"/>
        <v>46.33%</v>
      </c>
      <c r="Y63" s="112"/>
      <c r="Z63" s="33"/>
      <c r="AA63" s="33"/>
      <c r="AB63" s="33"/>
      <c r="AC63" s="33"/>
      <c r="AD63" s="33"/>
      <c r="AE63" s="33"/>
    </row>
    <row r="64">
      <c r="A64" s="194" t="s">
        <v>874</v>
      </c>
      <c r="B64" s="16">
        <v>2013.0</v>
      </c>
      <c r="C64" s="16" t="s">
        <v>29</v>
      </c>
      <c r="D64" s="16">
        <v>65.0</v>
      </c>
      <c r="E64" s="16">
        <v>57.0</v>
      </c>
      <c r="F64" s="73" t="str">
        <f t="shared" si="92"/>
        <v>61.0</v>
      </c>
      <c r="G64" s="182">
        <v>56.0</v>
      </c>
      <c r="H64" s="16">
        <v>69.0</v>
      </c>
      <c r="I64" s="74" t="str">
        <f t="shared" si="3"/>
        <v>-13</v>
      </c>
      <c r="J64" s="74" t="str">
        <f t="shared" si="93"/>
        <v>62.5</v>
      </c>
      <c r="K64" s="74" t="str">
        <f t="shared" si="4"/>
        <v>-1.5</v>
      </c>
      <c r="L64" s="78" t="s">
        <v>875</v>
      </c>
      <c r="M64" s="19">
        <v>2.840231E7</v>
      </c>
      <c r="N64" s="35" t="str">
        <f>M64/1000000</f>
        <v>28.40</v>
      </c>
      <c r="O64" s="19">
        <v>7.162818E7</v>
      </c>
      <c r="P64" s="35" t="str">
        <f>O64/1000000</f>
        <v>71.63</v>
      </c>
      <c r="Q64" s="19">
        <v>7.48E7</v>
      </c>
      <c r="R64" s="36" t="str">
        <f>Q64/1000000</f>
        <v>74.80</v>
      </c>
      <c r="S64" s="195">
        <v>1.4642818E8</v>
      </c>
      <c r="T64" s="77" t="str">
        <f>S64/1000000</f>
        <v>146</v>
      </c>
      <c r="U64" s="27" t="str">
        <f>SUM(R64/S64)</f>
        <v>0.00%</v>
      </c>
      <c r="V64" s="22">
        <v>15.0</v>
      </c>
      <c r="W64" s="178" t="str">
        <f t="shared" si="100"/>
        <v>976.19%</v>
      </c>
      <c r="X64" s="30" t="str">
        <f t="shared" si="6"/>
        <v>189.35%</v>
      </c>
      <c r="Y64" s="81"/>
      <c r="Z64" s="33"/>
      <c r="AA64" s="33"/>
      <c r="AB64" s="33"/>
      <c r="AC64" s="33"/>
      <c r="AD64" s="33"/>
      <c r="AE64" s="33"/>
    </row>
    <row r="65">
      <c r="A65" s="175" t="s">
        <v>1771</v>
      </c>
      <c r="B65" s="44">
        <v>2010.0</v>
      </c>
      <c r="C65" s="44" t="s">
        <v>41</v>
      </c>
      <c r="D65" s="104">
        <v>86.0</v>
      </c>
      <c r="E65" s="104">
        <v>65.0</v>
      </c>
      <c r="F65" s="118" t="str">
        <f t="shared" si="92"/>
        <v>75.5</v>
      </c>
      <c r="G65" s="190">
        <v>63.0</v>
      </c>
      <c r="H65" s="104">
        <v>72.0</v>
      </c>
      <c r="I65" s="120" t="str">
        <f t="shared" si="3"/>
        <v>-9</v>
      </c>
      <c r="J65" s="120" t="str">
        <f t="shared" si="93"/>
        <v>67.5</v>
      </c>
      <c r="K65" s="120" t="str">
        <f t="shared" si="4"/>
        <v>8</v>
      </c>
      <c r="L65" s="104" t="s">
        <v>1287</v>
      </c>
      <c r="M65" s="120" t="str">
        <f>N65*1000000</f>
        <v>103000</v>
      </c>
      <c r="N65" s="135">
        <v>0.103</v>
      </c>
      <c r="O65" s="120" t="str">
        <f>P65*1000000</f>
        <v>1040000</v>
      </c>
      <c r="P65" s="135">
        <v>1.04</v>
      </c>
      <c r="Q65" s="28" t="str">
        <f>SUM(R65*1000000)</f>
        <v>18110000</v>
      </c>
      <c r="R65" s="119">
        <v>18.11</v>
      </c>
      <c r="S65" s="191" t="str">
        <f>T65*1000000</f>
        <v>19,150,000</v>
      </c>
      <c r="T65" s="137" t="str">
        <f>SUM(P65+R65)</f>
        <v>19.15</v>
      </c>
      <c r="U65" s="162" t="str">
        <f>SUM(R65/T65)</f>
        <v>94.57%</v>
      </c>
      <c r="V65" s="105">
        <v>2.0</v>
      </c>
      <c r="W65" s="30" t="str">
        <f t="shared" si="100"/>
        <v>957.50%</v>
      </c>
      <c r="X65" s="30" t="str">
        <f t="shared" si="6"/>
        <v>5.15%</v>
      </c>
      <c r="Y65" s="33"/>
      <c r="Z65" s="33"/>
      <c r="AA65" s="33"/>
      <c r="AB65" s="33"/>
      <c r="AC65" s="33"/>
      <c r="AD65" s="33"/>
      <c r="AE65" s="33"/>
    </row>
    <row r="66">
      <c r="A66" s="194" t="s">
        <v>623</v>
      </c>
      <c r="B66" s="16">
        <v>2013.0</v>
      </c>
      <c r="C66" s="16" t="s">
        <v>29</v>
      </c>
      <c r="D66" s="16">
        <v>96.0</v>
      </c>
      <c r="E66" s="16">
        <v>97.0</v>
      </c>
      <c r="F66" s="73" t="str">
        <f t="shared" si="92"/>
        <v>96.5</v>
      </c>
      <c r="G66" s="182">
        <v>90.0</v>
      </c>
      <c r="H66" s="16">
        <v>80.0</v>
      </c>
      <c r="I66" s="74" t="str">
        <f t="shared" si="3"/>
        <v>10</v>
      </c>
      <c r="J66" s="74" t="str">
        <f t="shared" si="93"/>
        <v>85</v>
      </c>
      <c r="K66" s="74" t="str">
        <f t="shared" si="4"/>
        <v>11.5</v>
      </c>
      <c r="L66" s="78" t="s">
        <v>624</v>
      </c>
      <c r="M66" s="19">
        <v>923715.0</v>
      </c>
      <c r="N66" s="35" t="str">
        <f>M66/1000000</f>
        <v>0.92</v>
      </c>
      <c r="O66" s="19">
        <v>5.6671993E7</v>
      </c>
      <c r="P66" s="35" t="str">
        <f>O66/1000000</f>
        <v>56.67</v>
      </c>
      <c r="Q66" s="19">
        <v>1.31061209E8</v>
      </c>
      <c r="R66" s="36" t="str">
        <f>Q66/1000000</f>
        <v>131.06</v>
      </c>
      <c r="S66" s="195">
        <v>1.87733202E8</v>
      </c>
      <c r="T66" s="77" t="str">
        <f>S66/1000000</f>
        <v>188</v>
      </c>
      <c r="U66" s="27" t="str">
        <f>SUM(R66/S66)</f>
        <v>0.00%</v>
      </c>
      <c r="V66" s="28">
        <v>20.0</v>
      </c>
      <c r="W66" s="178" t="str">
        <f t="shared" si="100"/>
        <v>938.67%</v>
      </c>
      <c r="X66" s="30" t="str">
        <f t="shared" si="6"/>
        <v>4.62%</v>
      </c>
      <c r="Y66" s="78" t="s">
        <v>2396</v>
      </c>
      <c r="Z66" s="33"/>
      <c r="AA66" s="33"/>
      <c r="AB66" s="33"/>
      <c r="AC66" s="33"/>
      <c r="AD66" s="33"/>
      <c r="AE66" s="33"/>
    </row>
    <row r="67">
      <c r="A67" s="175" t="s">
        <v>1757</v>
      </c>
      <c r="B67" s="44">
        <v>2010.0</v>
      </c>
      <c r="C67" s="44" t="s">
        <v>29</v>
      </c>
      <c r="D67" s="104">
        <v>85.0</v>
      </c>
      <c r="E67" s="104">
        <v>72.0</v>
      </c>
      <c r="F67" s="118" t="str">
        <f t="shared" si="92"/>
        <v>78.5</v>
      </c>
      <c r="G67" s="190">
        <v>75.0</v>
      </c>
      <c r="H67" s="104">
        <v>73.0</v>
      </c>
      <c r="I67" s="120" t="str">
        <f t="shared" si="3"/>
        <v>2</v>
      </c>
      <c r="J67" s="120" t="str">
        <f t="shared" si="93"/>
        <v>74</v>
      </c>
      <c r="K67" s="120" t="str">
        <f t="shared" si="4"/>
        <v>4.5</v>
      </c>
      <c r="L67" s="104" t="s">
        <v>493</v>
      </c>
      <c r="M67" s="120" t="str">
        <f t="shared" ref="M67:M68" si="101">N67*1000000</f>
        <v>17700000</v>
      </c>
      <c r="N67" s="135">
        <v>17.7</v>
      </c>
      <c r="O67" s="120" t="str">
        <f t="shared" ref="O67:O68" si="102">P67*1000000</f>
        <v>58400000</v>
      </c>
      <c r="P67" s="135">
        <v>58.4</v>
      </c>
      <c r="Q67" s="28" t="str">
        <f t="shared" ref="Q67:Q68" si="103">SUM(R67*1000000)</f>
        <v>16550000</v>
      </c>
      <c r="R67" s="119">
        <v>16.55</v>
      </c>
      <c r="S67" s="191" t="str">
        <f t="shared" ref="S67:S68" si="104">T67*1000000</f>
        <v>74,950,000</v>
      </c>
      <c r="T67" s="137" t="str">
        <f>SUM(P67+R67)</f>
        <v>74.95</v>
      </c>
      <c r="U67" s="162" t="str">
        <f t="shared" ref="U67:U68" si="105">SUM(R67/T67)</f>
        <v>22.08%</v>
      </c>
      <c r="V67" s="105">
        <v>8.0</v>
      </c>
      <c r="W67" s="30" t="str">
        <f t="shared" si="100"/>
        <v>936.88%</v>
      </c>
      <c r="X67" s="30" t="str">
        <f t="shared" si="6"/>
        <v>221.25%</v>
      </c>
      <c r="Y67" s="33"/>
      <c r="Z67" s="33"/>
      <c r="AA67" s="33"/>
      <c r="AB67" s="33"/>
      <c r="AC67" s="33"/>
      <c r="AD67" s="33"/>
      <c r="AE67" s="33"/>
    </row>
    <row r="68">
      <c r="A68" s="175" t="s">
        <v>2147</v>
      </c>
      <c r="B68" s="44">
        <v>2008.0</v>
      </c>
      <c r="C68" s="44" t="s">
        <v>29</v>
      </c>
      <c r="D68" s="104">
        <v>53.0</v>
      </c>
      <c r="E68" s="104">
        <v>51.0</v>
      </c>
      <c r="F68" s="118" t="str">
        <f t="shared" si="92"/>
        <v>52</v>
      </c>
      <c r="G68" s="190">
        <v>76.0</v>
      </c>
      <c r="H68" s="104">
        <v>72.0</v>
      </c>
      <c r="I68" s="120" t="str">
        <f t="shared" si="3"/>
        <v>4</v>
      </c>
      <c r="J68" s="120" t="str">
        <f t="shared" si="93"/>
        <v>74</v>
      </c>
      <c r="K68" s="120" t="str">
        <f t="shared" si="4"/>
        <v>-22</v>
      </c>
      <c r="L68" s="104" t="s">
        <v>2148</v>
      </c>
      <c r="M68" s="120" t="str">
        <f t="shared" si="101"/>
        <v>27750000</v>
      </c>
      <c r="N68" s="135">
        <v>27.75</v>
      </c>
      <c r="O68" s="120" t="str">
        <f t="shared" si="102"/>
        <v>144130000</v>
      </c>
      <c r="P68" s="135">
        <v>144.13</v>
      </c>
      <c r="Q68" s="28" t="str">
        <f t="shared" si="103"/>
        <v>465710000</v>
      </c>
      <c r="R68" s="119">
        <v>465.71</v>
      </c>
      <c r="S68" s="191" t="str">
        <f t="shared" si="104"/>
        <v>609,840,000</v>
      </c>
      <c r="T68" s="105">
        <v>609.84</v>
      </c>
      <c r="U68" s="162" t="str">
        <f t="shared" si="105"/>
        <v>76.37%</v>
      </c>
      <c r="V68" s="105">
        <v>66.0</v>
      </c>
      <c r="W68" s="30" t="str">
        <f t="shared" si="100"/>
        <v>924.00%</v>
      </c>
      <c r="X68" s="30" t="str">
        <f t="shared" si="6"/>
        <v>42.05%</v>
      </c>
      <c r="Y68" s="112"/>
      <c r="Z68" s="33"/>
      <c r="AA68" s="33"/>
      <c r="AB68" s="33"/>
      <c r="AC68" s="33"/>
      <c r="AD68" s="33"/>
      <c r="AE68" s="33"/>
    </row>
    <row r="69">
      <c r="A69" s="192" t="s">
        <v>984</v>
      </c>
      <c r="B69" s="48">
        <v>2012.0</v>
      </c>
      <c r="C69" s="48" t="s">
        <v>37</v>
      </c>
      <c r="D69" s="86">
        <v>37.0</v>
      </c>
      <c r="E69" s="86">
        <v>49.0</v>
      </c>
      <c r="F69" s="87" t="str">
        <f t="shared" si="92"/>
        <v>43.0</v>
      </c>
      <c r="G69" s="193">
        <v>63.0</v>
      </c>
      <c r="H69" s="86">
        <v>60.0</v>
      </c>
      <c r="I69" s="89" t="str">
        <f t="shared" si="3"/>
        <v>3</v>
      </c>
      <c r="J69" s="89" t="str">
        <f t="shared" si="93"/>
        <v>61.5</v>
      </c>
      <c r="K69" s="89" t="str">
        <f t="shared" si="4"/>
        <v>-18.5</v>
      </c>
      <c r="L69" s="86" t="s">
        <v>957</v>
      </c>
      <c r="M69" s="90">
        <v>4.6629259E7</v>
      </c>
      <c r="N69" s="91" t="str">
        <f t="shared" ref="N69:N70" si="106">M69/1000000</f>
        <v>46.63</v>
      </c>
      <c r="O69" s="88">
        <v>1.61321843E8</v>
      </c>
      <c r="P69" s="91" t="str">
        <f t="shared" ref="P69:P70" si="107">O69/1000000</f>
        <v>161.32</v>
      </c>
      <c r="Q69" s="95">
        <v>7.15922939E8</v>
      </c>
      <c r="R69" s="36" t="str">
        <f t="shared" ref="R69:R70" si="108">Q69/1000000</f>
        <v>715.92</v>
      </c>
      <c r="S69" s="177">
        <v>8.77244782E8</v>
      </c>
      <c r="T69" s="93" t="str">
        <f t="shared" ref="T69:T70" si="109">S69/1000000</f>
        <v>877</v>
      </c>
      <c r="U69" s="179" t="str">
        <f t="shared" ref="U69:U70" si="110">SUM(R69/S69)</f>
        <v>0.00%</v>
      </c>
      <c r="V69" s="88">
        <v>95.0</v>
      </c>
      <c r="W69" s="180" t="str">
        <f>SUM((S69/1000000)/V69)</f>
        <v>923.42%</v>
      </c>
      <c r="X69" s="30" t="str">
        <f t="shared" si="6"/>
        <v>49.08%</v>
      </c>
      <c r="Y69" s="98"/>
      <c r="Z69" s="33"/>
      <c r="AA69" s="33"/>
      <c r="AB69" s="33"/>
      <c r="AC69" s="33"/>
      <c r="AD69" s="33"/>
      <c r="AE69" s="33"/>
    </row>
    <row r="70">
      <c r="A70" s="47" t="s">
        <v>326</v>
      </c>
      <c r="B70" s="48">
        <v>2014.0</v>
      </c>
      <c r="C70" s="49" t="s">
        <v>327</v>
      </c>
      <c r="D70" s="48">
        <v>73.0</v>
      </c>
      <c r="E70" s="48">
        <v>72.0</v>
      </c>
      <c r="F70" s="50" t="str">
        <f t="shared" si="92"/>
        <v>72.5</v>
      </c>
      <c r="G70" s="186">
        <v>86.0</v>
      </c>
      <c r="H70" s="48">
        <v>66.0</v>
      </c>
      <c r="I70" s="52" t="str">
        <f t="shared" si="3"/>
        <v>20</v>
      </c>
      <c r="J70" s="52" t="str">
        <f t="shared" si="93"/>
        <v>76</v>
      </c>
      <c r="K70" s="52" t="str">
        <f t="shared" si="4"/>
        <v>-3.5</v>
      </c>
      <c r="L70" s="61" t="s">
        <v>328</v>
      </c>
      <c r="M70" s="62">
        <v>8.9269066E7</v>
      </c>
      <c r="N70" s="55" t="str">
        <f t="shared" si="106"/>
        <v>89.27</v>
      </c>
      <c r="O70" s="51">
        <v>3.48295276E8</v>
      </c>
      <c r="P70" s="55" t="str">
        <f t="shared" si="107"/>
        <v>348.30</v>
      </c>
      <c r="Q70" s="63">
        <v>1.934E8</v>
      </c>
      <c r="R70" s="36" t="str">
        <f t="shared" si="108"/>
        <v>193.40</v>
      </c>
      <c r="S70" s="187">
        <v>5.41695276E8</v>
      </c>
      <c r="T70" s="58" t="str">
        <f t="shared" si="109"/>
        <v>542</v>
      </c>
      <c r="U70" s="188" t="str">
        <f t="shared" si="110"/>
        <v>0.00%</v>
      </c>
      <c r="V70" s="51">
        <v>59.0</v>
      </c>
      <c r="W70" s="189" t="str">
        <f>SUM(S70/(V70*1000000))</f>
        <v>918.13%</v>
      </c>
      <c r="X70" s="30" t="str">
        <f t="shared" si="6"/>
        <v>151.30%</v>
      </c>
      <c r="Y70" s="199" t="s">
        <v>2397</v>
      </c>
      <c r="Z70" s="33"/>
      <c r="AA70" s="33"/>
      <c r="AB70" s="33"/>
      <c r="AC70" s="33"/>
      <c r="AD70" s="33"/>
      <c r="AE70" s="33"/>
    </row>
    <row r="71">
      <c r="A71" s="116" t="s">
        <v>2357</v>
      </c>
      <c r="B71" s="44">
        <v>2008.0</v>
      </c>
      <c r="C71" s="44" t="s">
        <v>41</v>
      </c>
      <c r="D71" s="104">
        <v>44.0</v>
      </c>
      <c r="E71" s="104">
        <v>47.0</v>
      </c>
      <c r="F71" s="118" t="str">
        <f t="shared" si="92"/>
        <v>45.5</v>
      </c>
      <c r="G71" s="190">
        <v>48.0</v>
      </c>
      <c r="H71" s="104">
        <v>64.0</v>
      </c>
      <c r="I71" s="120" t="str">
        <f t="shared" si="3"/>
        <v>-16</v>
      </c>
      <c r="J71" s="120" t="str">
        <f t="shared" si="93"/>
        <v>56</v>
      </c>
      <c r="K71" s="120" t="str">
        <f t="shared" si="4"/>
        <v>-10.5</v>
      </c>
      <c r="L71" s="104" t="s">
        <v>1094</v>
      </c>
      <c r="M71" s="120" t="str">
        <f t="shared" ref="M71:M75" si="111">N71*1000000</f>
        <v>20990000</v>
      </c>
      <c r="N71" s="135">
        <v>20.99</v>
      </c>
      <c r="O71" s="120" t="str">
        <f t="shared" ref="O71:O75" si="112">P71*1000000</f>
        <v>52600000</v>
      </c>
      <c r="P71" s="135">
        <v>52.6</v>
      </c>
      <c r="Q71" s="28" t="str">
        <f t="shared" ref="Q71:Q75" si="113">SUM(R71*1000000)</f>
        <v>29790000</v>
      </c>
      <c r="R71" s="119">
        <v>29.79</v>
      </c>
      <c r="S71" s="191" t="str">
        <f t="shared" ref="S71:S75" si="114">T71*1000000</f>
        <v>82,390,000</v>
      </c>
      <c r="T71" s="105">
        <v>82.39</v>
      </c>
      <c r="U71" s="162" t="str">
        <f t="shared" ref="U71:U75" si="115">SUM(R71/T71)</f>
        <v>36.16%</v>
      </c>
      <c r="V71" s="105">
        <v>9.0</v>
      </c>
      <c r="W71" s="30" t="str">
        <f t="shared" ref="W71:W75" si="116">SUM(T71/V71)</f>
        <v>915.44%</v>
      </c>
      <c r="X71" s="30" t="str">
        <f t="shared" si="6"/>
        <v>233.22%</v>
      </c>
      <c r="Y71" s="112"/>
      <c r="Z71" s="33"/>
      <c r="AA71" s="33"/>
      <c r="AB71" s="33"/>
      <c r="AC71" s="33"/>
      <c r="AD71" s="33"/>
      <c r="AE71" s="33"/>
    </row>
    <row r="72">
      <c r="A72" s="147" t="s">
        <v>1977</v>
      </c>
      <c r="B72" s="44">
        <v>2009.0</v>
      </c>
      <c r="C72" s="148" t="s">
        <v>41</v>
      </c>
      <c r="D72" s="117">
        <v>58.0</v>
      </c>
      <c r="E72" s="117">
        <v>50.0</v>
      </c>
      <c r="F72" s="149" t="str">
        <f t="shared" si="92"/>
        <v>54</v>
      </c>
      <c r="G72" s="184">
        <v>83.0</v>
      </c>
      <c r="H72" s="117">
        <v>77.0</v>
      </c>
      <c r="I72" s="150" t="str">
        <f t="shared" si="3"/>
        <v>6</v>
      </c>
      <c r="J72" s="150" t="str">
        <f t="shared" si="93"/>
        <v>80</v>
      </c>
      <c r="K72" s="150" t="str">
        <f t="shared" si="4"/>
        <v>-26</v>
      </c>
      <c r="L72" s="117" t="s">
        <v>939</v>
      </c>
      <c r="M72" s="120" t="str">
        <f t="shared" si="111"/>
        <v>24700000</v>
      </c>
      <c r="N72" s="121">
        <v>24.7</v>
      </c>
      <c r="O72" s="120" t="str">
        <f t="shared" si="112"/>
        <v>145000000</v>
      </c>
      <c r="P72" s="121">
        <v>145.0</v>
      </c>
      <c r="Q72" s="28" t="str">
        <f t="shared" si="113"/>
        <v>81800000</v>
      </c>
      <c r="R72" s="119">
        <v>81.8</v>
      </c>
      <c r="S72" s="191" t="str">
        <f t="shared" si="114"/>
        <v>226,800,000</v>
      </c>
      <c r="T72" s="119">
        <v>226.8</v>
      </c>
      <c r="U72" s="200" t="str">
        <f t="shared" si="115"/>
        <v>36.07%</v>
      </c>
      <c r="V72" s="119">
        <v>25.0</v>
      </c>
      <c r="W72" s="201" t="str">
        <f t="shared" si="116"/>
        <v>907.20%</v>
      </c>
      <c r="X72" s="30" t="str">
        <f t="shared" si="6"/>
        <v>98.80%</v>
      </c>
      <c r="Y72" s="152"/>
      <c r="Z72" s="33"/>
      <c r="AA72" s="33"/>
      <c r="AB72" s="33"/>
      <c r="AC72" s="33"/>
      <c r="AD72" s="33"/>
      <c r="AE72" s="33"/>
    </row>
    <row r="73">
      <c r="A73" s="116" t="s">
        <v>1616</v>
      </c>
      <c r="B73" s="44">
        <v>2010.0</v>
      </c>
      <c r="C73" s="44" t="s">
        <v>2398</v>
      </c>
      <c r="D73" s="104">
        <v>66.0</v>
      </c>
      <c r="E73" s="104">
        <v>61.0</v>
      </c>
      <c r="F73" s="118" t="str">
        <f t="shared" si="92"/>
        <v>63.5</v>
      </c>
      <c r="G73" s="190">
        <v>75.0</v>
      </c>
      <c r="H73" s="104">
        <v>68.0</v>
      </c>
      <c r="I73" s="120" t="str">
        <f t="shared" si="3"/>
        <v>7</v>
      </c>
      <c r="J73" s="120" t="str">
        <f t="shared" si="93"/>
        <v>71.5</v>
      </c>
      <c r="K73" s="120" t="str">
        <f t="shared" si="4"/>
        <v>-8</v>
      </c>
      <c r="L73" s="104" t="s">
        <v>1617</v>
      </c>
      <c r="M73" s="120" t="str">
        <f t="shared" si="111"/>
        <v>55700000</v>
      </c>
      <c r="N73" s="135">
        <v>55.7</v>
      </c>
      <c r="O73" s="120" t="str">
        <f t="shared" si="112"/>
        <v>176590000</v>
      </c>
      <c r="P73" s="135">
        <v>176.59</v>
      </c>
      <c r="Q73" s="28" t="str">
        <f t="shared" si="113"/>
        <v>182530000</v>
      </c>
      <c r="R73" s="119">
        <v>182.53</v>
      </c>
      <c r="S73" s="191" t="str">
        <f t="shared" si="114"/>
        <v>359,120,000</v>
      </c>
      <c r="T73" s="137" t="str">
        <f t="shared" ref="T73:T75" si="117">SUM(P73+R73)</f>
        <v>359.12</v>
      </c>
      <c r="U73" s="162" t="str">
        <f t="shared" si="115"/>
        <v>50.83%</v>
      </c>
      <c r="V73" s="105">
        <v>40.0</v>
      </c>
      <c r="W73" s="30" t="str">
        <f t="shared" si="116"/>
        <v>897.80%</v>
      </c>
      <c r="X73" s="30" t="str">
        <f t="shared" si="6"/>
        <v>139.25%</v>
      </c>
      <c r="Y73" s="33"/>
      <c r="Z73" s="33"/>
      <c r="AA73" s="33"/>
      <c r="AB73" s="33"/>
      <c r="AC73" s="33"/>
      <c r="AD73" s="33"/>
      <c r="AE73" s="33"/>
    </row>
    <row r="74">
      <c r="A74" s="116" t="s">
        <v>1167</v>
      </c>
      <c r="B74" s="44">
        <v>2011.0</v>
      </c>
      <c r="C74" s="44" t="s">
        <v>41</v>
      </c>
      <c r="D74" s="117">
        <v>93.0</v>
      </c>
      <c r="E74" s="117">
        <v>81.0</v>
      </c>
      <c r="F74" s="118" t="str">
        <f t="shared" si="92"/>
        <v>87</v>
      </c>
      <c r="G74" s="184">
        <v>84.0</v>
      </c>
      <c r="H74" s="104">
        <v>78.0</v>
      </c>
      <c r="I74" s="120" t="str">
        <f t="shared" si="3"/>
        <v>6</v>
      </c>
      <c r="J74" s="120" t="str">
        <f t="shared" si="93"/>
        <v>81</v>
      </c>
      <c r="K74" s="120" t="str">
        <f t="shared" si="4"/>
        <v>6</v>
      </c>
      <c r="L74" s="104" t="s">
        <v>1168</v>
      </c>
      <c r="M74" s="120" t="str">
        <f t="shared" si="111"/>
        <v>5830000</v>
      </c>
      <c r="N74" s="121">
        <v>5.83</v>
      </c>
      <c r="O74" s="120" t="str">
        <f t="shared" si="112"/>
        <v>56820000</v>
      </c>
      <c r="P74" s="122">
        <v>56.82</v>
      </c>
      <c r="Q74" s="28" t="str">
        <f t="shared" si="113"/>
        <v>94300000</v>
      </c>
      <c r="R74" s="119">
        <v>94.3</v>
      </c>
      <c r="S74" s="176" t="str">
        <f t="shared" si="114"/>
        <v>151,120,000</v>
      </c>
      <c r="T74" s="124" t="str">
        <f t="shared" si="117"/>
        <v>151.12</v>
      </c>
      <c r="U74" s="162" t="str">
        <f t="shared" si="115"/>
        <v>62.40%</v>
      </c>
      <c r="V74" s="125">
        <v>17.0</v>
      </c>
      <c r="W74" s="30" t="str">
        <f t="shared" si="116"/>
        <v>888.94%</v>
      </c>
      <c r="X74" s="30" t="str">
        <f t="shared" si="6"/>
        <v>34.29%</v>
      </c>
      <c r="Y74" s="104" t="s">
        <v>927</v>
      </c>
      <c r="Z74" s="33"/>
      <c r="AA74" s="33"/>
      <c r="AB74" s="33"/>
      <c r="AC74" s="33"/>
      <c r="AD74" s="33"/>
      <c r="AE74" s="33"/>
    </row>
    <row r="75">
      <c r="A75" s="116" t="s">
        <v>1356</v>
      </c>
      <c r="B75" s="44">
        <v>2011.0</v>
      </c>
      <c r="C75" s="44" t="s">
        <v>41</v>
      </c>
      <c r="D75" s="117">
        <v>90.0</v>
      </c>
      <c r="E75" s="117">
        <v>75.0</v>
      </c>
      <c r="F75" s="118" t="str">
        <f t="shared" si="92"/>
        <v>82.5</v>
      </c>
      <c r="G75" s="184">
        <v>77.0</v>
      </c>
      <c r="H75" s="104">
        <v>72.0</v>
      </c>
      <c r="I75" s="120" t="str">
        <f t="shared" si="3"/>
        <v>5</v>
      </c>
      <c r="J75" s="120" t="str">
        <f t="shared" si="93"/>
        <v>74.5</v>
      </c>
      <c r="K75" s="120" t="str">
        <f t="shared" si="4"/>
        <v>8</v>
      </c>
      <c r="L75" s="104" t="s">
        <v>493</v>
      </c>
      <c r="M75" s="120" t="str">
        <f t="shared" si="111"/>
        <v>26250000</v>
      </c>
      <c r="N75" s="121">
        <v>26.25</v>
      </c>
      <c r="O75" s="120" t="str">
        <f t="shared" si="112"/>
        <v>169110000</v>
      </c>
      <c r="P75" s="122">
        <v>169.11</v>
      </c>
      <c r="Q75" s="28" t="str">
        <f t="shared" si="113"/>
        <v>119280000</v>
      </c>
      <c r="R75" s="119">
        <v>119.28</v>
      </c>
      <c r="S75" s="176" t="str">
        <f t="shared" si="114"/>
        <v>288,390,000</v>
      </c>
      <c r="T75" s="124" t="str">
        <f t="shared" si="117"/>
        <v>288.39</v>
      </c>
      <c r="U75" s="162" t="str">
        <f t="shared" si="115"/>
        <v>41.36%</v>
      </c>
      <c r="V75" s="125">
        <v>32.5</v>
      </c>
      <c r="W75" s="30" t="str">
        <f t="shared" si="116"/>
        <v>887.35%</v>
      </c>
      <c r="X75" s="30" t="str">
        <f t="shared" si="6"/>
        <v>80.77%</v>
      </c>
      <c r="Y75" s="112"/>
      <c r="Z75" s="33"/>
      <c r="AA75" s="33"/>
      <c r="AB75" s="33"/>
      <c r="AC75" s="33"/>
      <c r="AD75" s="33"/>
      <c r="AE75" s="33"/>
    </row>
    <row r="76">
      <c r="A76" s="85" t="s">
        <v>998</v>
      </c>
      <c r="B76" s="48">
        <v>2012.0</v>
      </c>
      <c r="C76" s="48" t="s">
        <v>29</v>
      </c>
      <c r="D76" s="86">
        <v>84.0</v>
      </c>
      <c r="E76" s="86">
        <v>67.0</v>
      </c>
      <c r="F76" s="87" t="str">
        <f t="shared" si="92"/>
        <v>75.5</v>
      </c>
      <c r="G76" s="193">
        <v>81.0</v>
      </c>
      <c r="H76" s="86">
        <v>70.0</v>
      </c>
      <c r="I76" s="89" t="str">
        <f t="shared" si="3"/>
        <v>11</v>
      </c>
      <c r="J76" s="89" t="str">
        <f t="shared" si="93"/>
        <v>75.5</v>
      </c>
      <c r="K76" s="89" t="str">
        <f t="shared" si="4"/>
        <v>0</v>
      </c>
      <c r="L76" s="86" t="s">
        <v>2399</v>
      </c>
      <c r="M76" s="90">
        <v>1.52535747E8</v>
      </c>
      <c r="N76" s="91" t="str">
        <f>M76/1000000</f>
        <v>152.54</v>
      </c>
      <c r="O76" s="88">
        <v>4.08010692E8</v>
      </c>
      <c r="P76" s="91" t="str">
        <f>O76/1000000</f>
        <v>408.01</v>
      </c>
      <c r="Q76" s="95">
        <v>2.83237076E8</v>
      </c>
      <c r="R76" s="36" t="str">
        <f>Q76/1000000</f>
        <v>283.24</v>
      </c>
      <c r="S76" s="177">
        <v>6.91247768E8</v>
      </c>
      <c r="T76" s="93" t="str">
        <f>S76/1000000</f>
        <v>691</v>
      </c>
      <c r="U76" s="179" t="str">
        <f>SUM(R76/S76)</f>
        <v>0.00%</v>
      </c>
      <c r="V76" s="88">
        <v>78.0</v>
      </c>
      <c r="W76" s="180" t="str">
        <f>SUM((S76/1000000)/V76)</f>
        <v>886.22%</v>
      </c>
      <c r="X76" s="30" t="str">
        <f t="shared" si="6"/>
        <v>195.56%</v>
      </c>
      <c r="Y76" s="98"/>
      <c r="Z76" s="33"/>
      <c r="AA76" s="33"/>
      <c r="AB76" s="33"/>
      <c r="AC76" s="33"/>
      <c r="AD76" s="33"/>
      <c r="AE76" s="33"/>
    </row>
    <row r="77">
      <c r="A77" s="116" t="s">
        <v>1165</v>
      </c>
      <c r="B77" s="44">
        <v>2011.0</v>
      </c>
      <c r="C77" s="44" t="s">
        <v>29</v>
      </c>
      <c r="D77" s="117">
        <v>89.0</v>
      </c>
      <c r="E77" s="117">
        <v>84.0</v>
      </c>
      <c r="F77" s="118" t="str">
        <f t="shared" si="92"/>
        <v>86.5</v>
      </c>
      <c r="G77" s="184">
        <v>88.0</v>
      </c>
      <c r="H77" s="104">
        <v>76.0</v>
      </c>
      <c r="I77" s="120" t="str">
        <f t="shared" si="3"/>
        <v>12</v>
      </c>
      <c r="J77" s="120" t="str">
        <f t="shared" si="93"/>
        <v>82</v>
      </c>
      <c r="K77" s="120" t="str">
        <f t="shared" si="4"/>
        <v>4.5</v>
      </c>
      <c r="L77" s="104" t="s">
        <v>117</v>
      </c>
      <c r="M77" s="120" t="str">
        <f>N77*1000000</f>
        <v>4380000</v>
      </c>
      <c r="N77" s="121">
        <v>4.38</v>
      </c>
      <c r="O77" s="120" t="str">
        <f>P77*1000000</f>
        <v>82580000</v>
      </c>
      <c r="P77" s="122">
        <v>82.58</v>
      </c>
      <c r="Q77" s="28" t="str">
        <f>SUM(R77*1000000)</f>
        <v>94660000</v>
      </c>
      <c r="R77" s="119">
        <v>94.66</v>
      </c>
      <c r="S77" s="176" t="str">
        <f>T77*1000000</f>
        <v>177,240,000</v>
      </c>
      <c r="T77" s="124" t="str">
        <f>SUM(P77+R77)</f>
        <v>177.24</v>
      </c>
      <c r="U77" s="162" t="str">
        <f>SUM(R77/T77)</f>
        <v>53.41%</v>
      </c>
      <c r="V77" s="125">
        <v>20.0</v>
      </c>
      <c r="W77" s="30" t="str">
        <f t="shared" ref="W77:W86" si="118">SUM(T77/V77)</f>
        <v>886.20%</v>
      </c>
      <c r="X77" s="30" t="str">
        <f t="shared" si="6"/>
        <v>21.90%</v>
      </c>
      <c r="Y77" s="112"/>
      <c r="Z77" s="33"/>
      <c r="AA77" s="33"/>
      <c r="AB77" s="33"/>
      <c r="AC77" s="33"/>
      <c r="AD77" s="33"/>
      <c r="AE77" s="33"/>
    </row>
    <row r="78">
      <c r="A78" s="15" t="s">
        <v>292</v>
      </c>
      <c r="B78" s="16">
        <v>2015.0</v>
      </c>
      <c r="C78" s="17" t="s">
        <v>41</v>
      </c>
      <c r="D78" s="16">
        <v>10.0</v>
      </c>
      <c r="E78" s="16">
        <v>30.0</v>
      </c>
      <c r="F78" s="18" t="str">
        <f>(D78+E78)/2</f>
        <v>20</v>
      </c>
      <c r="G78" s="181">
        <v>34.0</v>
      </c>
      <c r="H78" s="16">
        <v>54.0</v>
      </c>
      <c r="I78" s="20" t="str">
        <f t="shared" si="3"/>
        <v>-20</v>
      </c>
      <c r="J78" s="21" t="str">
        <f>(G78+H78)/2</f>
        <v>44</v>
      </c>
      <c r="K78" s="20" t="str">
        <f t="shared" si="4"/>
        <v>-24</v>
      </c>
      <c r="L78" s="17" t="s">
        <v>111</v>
      </c>
      <c r="M78" s="22">
        <v>1.4910105E7</v>
      </c>
      <c r="N78" s="35" t="str">
        <f>M78/1000000</f>
        <v>14.91</v>
      </c>
      <c r="O78" s="28">
        <v>3.542338E7</v>
      </c>
      <c r="P78" s="35" t="str">
        <f>O78/1000000</f>
        <v>35.42</v>
      </c>
      <c r="Q78" s="28">
        <v>1.4739723E7</v>
      </c>
      <c r="R78" s="36" t="str">
        <f>Q78/1000000</f>
        <v>14.74</v>
      </c>
      <c r="S78" s="177" t="str">
        <f>SUM(O78+R78)</f>
        <v>35,423,395</v>
      </c>
      <c r="T78" s="38" t="str">
        <f>S78/1000000</f>
        <v>35</v>
      </c>
      <c r="U78" s="27" t="str">
        <f>(R78/S78)</f>
        <v>0.00%</v>
      </c>
      <c r="V78" s="28">
        <v>4.0</v>
      </c>
      <c r="W78" s="178" t="str">
        <f t="shared" si="118"/>
        <v>885.58%</v>
      </c>
      <c r="X78" s="30" t="str">
        <f t="shared" si="6"/>
        <v>372.75%</v>
      </c>
      <c r="Y78" s="17"/>
      <c r="Z78" s="33"/>
      <c r="AA78" s="33"/>
      <c r="AB78" s="33"/>
      <c r="AC78" s="33"/>
      <c r="AD78" s="33"/>
      <c r="AE78" s="33"/>
    </row>
    <row r="79">
      <c r="A79" s="116" t="s">
        <v>1472</v>
      </c>
      <c r="B79" s="44">
        <v>2011.0</v>
      </c>
      <c r="C79" s="44" t="s">
        <v>41</v>
      </c>
      <c r="D79" s="117">
        <v>63.0</v>
      </c>
      <c r="E79" s="117">
        <v>66.0</v>
      </c>
      <c r="F79" s="118" t="str">
        <f t="shared" ref="F79:F80" si="119">AVERAGE(D79:E79)</f>
        <v>64.5</v>
      </c>
      <c r="G79" s="184">
        <v>74.0</v>
      </c>
      <c r="H79" s="104">
        <v>72.0</v>
      </c>
      <c r="I79" s="120" t="str">
        <f t="shared" si="3"/>
        <v>2</v>
      </c>
      <c r="J79" s="120" t="str">
        <f t="shared" ref="J79:J80" si="120">AVERAGE(G79:H79)</f>
        <v>73</v>
      </c>
      <c r="K79" s="120" t="str">
        <f t="shared" si="4"/>
        <v>-8.5</v>
      </c>
      <c r="L79" s="104" t="s">
        <v>2400</v>
      </c>
      <c r="M79" s="120" t="str">
        <f t="shared" ref="M79:M80" si="121">N79*1000000</f>
        <v>80000</v>
      </c>
      <c r="N79" s="121">
        <v>0.08</v>
      </c>
      <c r="O79" s="120" t="str">
        <f t="shared" ref="O79:O80" si="122">P79*1000000</f>
        <v>1320000</v>
      </c>
      <c r="P79" s="122">
        <v>1.32</v>
      </c>
      <c r="Q79" s="28" t="str">
        <f t="shared" ref="Q79:Q80" si="123">SUM(R79*1000000)</f>
        <v>450000</v>
      </c>
      <c r="R79" s="119">
        <v>0.45</v>
      </c>
      <c r="S79" s="176" t="str">
        <f t="shared" ref="S79:S80" si="124">T79*1000000</f>
        <v>1,770,000</v>
      </c>
      <c r="T79" s="124" t="str">
        <f t="shared" ref="T79:T80" si="125">SUM(P79+R79)</f>
        <v>1.77</v>
      </c>
      <c r="U79" s="162" t="str">
        <f t="shared" ref="U79:U80" si="126">SUM(R79/T79)</f>
        <v>25.42%</v>
      </c>
      <c r="V79" s="125">
        <v>0.2</v>
      </c>
      <c r="W79" s="30" t="str">
        <f t="shared" si="118"/>
        <v>885.00%</v>
      </c>
      <c r="X79" s="30" t="str">
        <f t="shared" si="6"/>
        <v>40.00%</v>
      </c>
      <c r="Y79" s="112"/>
      <c r="Z79" s="33"/>
      <c r="AA79" s="33"/>
      <c r="AB79" s="33"/>
      <c r="AC79" s="33"/>
      <c r="AD79" s="33"/>
      <c r="AE79" s="33"/>
    </row>
    <row r="80">
      <c r="A80" s="116" t="s">
        <v>1173</v>
      </c>
      <c r="B80" s="44">
        <v>2011.0</v>
      </c>
      <c r="C80" s="44" t="s">
        <v>126</v>
      </c>
      <c r="D80" s="117">
        <v>53.0</v>
      </c>
      <c r="E80" s="117">
        <v>54.0</v>
      </c>
      <c r="F80" s="118" t="str">
        <f t="shared" si="119"/>
        <v>53.5</v>
      </c>
      <c r="G80" s="184">
        <v>54.0</v>
      </c>
      <c r="H80" s="104">
        <v>61.0</v>
      </c>
      <c r="I80" s="120" t="str">
        <f t="shared" si="3"/>
        <v>-7</v>
      </c>
      <c r="J80" s="120" t="str">
        <f t="shared" si="120"/>
        <v>57.5</v>
      </c>
      <c r="K80" s="120" t="str">
        <f t="shared" si="4"/>
        <v>-4</v>
      </c>
      <c r="L80" s="104" t="s">
        <v>930</v>
      </c>
      <c r="M80" s="120" t="str">
        <f t="shared" si="121"/>
        <v>5410000</v>
      </c>
      <c r="N80" s="121">
        <v>5.41</v>
      </c>
      <c r="O80" s="120" t="str">
        <f t="shared" si="122"/>
        <v>30017000</v>
      </c>
      <c r="P80" s="122">
        <v>30.017</v>
      </c>
      <c r="Q80" s="28" t="str">
        <f t="shared" si="123"/>
        <v>84938000</v>
      </c>
      <c r="R80" s="119">
        <v>84.938</v>
      </c>
      <c r="S80" s="176" t="str">
        <f t="shared" si="124"/>
        <v>114,955,000</v>
      </c>
      <c r="T80" s="124" t="str">
        <f t="shared" si="125"/>
        <v>114.96</v>
      </c>
      <c r="U80" s="162" t="str">
        <f t="shared" si="126"/>
        <v>73.89%</v>
      </c>
      <c r="V80" s="125">
        <v>13.0</v>
      </c>
      <c r="W80" s="30" t="str">
        <f t="shared" si="118"/>
        <v>884.27%</v>
      </c>
      <c r="X80" s="30" t="str">
        <f t="shared" si="6"/>
        <v>41.62%</v>
      </c>
      <c r="Y80" s="112"/>
      <c r="Z80" s="33"/>
      <c r="AA80" s="33"/>
      <c r="AB80" s="33"/>
      <c r="AC80" s="33"/>
      <c r="AD80" s="33"/>
      <c r="AE80" s="33"/>
    </row>
    <row r="81">
      <c r="A81" s="15" t="s">
        <v>286</v>
      </c>
      <c r="B81" s="16">
        <v>2015.0</v>
      </c>
      <c r="C81" s="17" t="s">
        <v>41</v>
      </c>
      <c r="D81" s="16">
        <v>94.0</v>
      </c>
      <c r="E81" s="16">
        <v>77.0</v>
      </c>
      <c r="F81" s="18" t="str">
        <f>(D81+E81)/2</f>
        <v>85.5</v>
      </c>
      <c r="G81" s="181">
        <v>78.0</v>
      </c>
      <c r="H81" s="16">
        <v>84.0</v>
      </c>
      <c r="I81" s="20" t="str">
        <f t="shared" si="3"/>
        <v>-6</v>
      </c>
      <c r="J81" s="21" t="str">
        <f>(G81+H81)/2</f>
        <v>81</v>
      </c>
      <c r="K81" s="20" t="str">
        <f t="shared" si="4"/>
        <v>4.5</v>
      </c>
      <c r="L81" s="17" t="s">
        <v>111</v>
      </c>
      <c r="M81" s="22">
        <v>1.1854273E7</v>
      </c>
      <c r="N81" s="35" t="str">
        <f>M81/1000000</f>
        <v>11.85</v>
      </c>
      <c r="O81" s="28">
        <v>4.3787265E7</v>
      </c>
      <c r="P81" s="35" t="str">
        <f>O81/1000000</f>
        <v>43.79</v>
      </c>
      <c r="Q81" s="28">
        <v>1.5191388E7</v>
      </c>
      <c r="R81" s="36" t="str">
        <f>Q81/1000000</f>
        <v>15.19</v>
      </c>
      <c r="S81" s="177" t="str">
        <f>SUM(O81+R81)</f>
        <v>43,787,280</v>
      </c>
      <c r="T81" s="38" t="str">
        <f>S81/1000000</f>
        <v>44</v>
      </c>
      <c r="U81" s="27" t="str">
        <f>(R81/S81)</f>
        <v>0.00%</v>
      </c>
      <c r="V81" s="28">
        <v>5.0</v>
      </c>
      <c r="W81" s="178" t="str">
        <f t="shared" si="118"/>
        <v>875.75%</v>
      </c>
      <c r="X81" s="30" t="str">
        <f t="shared" si="6"/>
        <v>237.09%</v>
      </c>
      <c r="Y81" s="17"/>
      <c r="Z81" s="33"/>
      <c r="AA81" s="33"/>
      <c r="AB81" s="33"/>
      <c r="AC81" s="33"/>
      <c r="AD81" s="33"/>
      <c r="AE81" s="33"/>
    </row>
    <row r="82">
      <c r="A82" s="116" t="s">
        <v>1763</v>
      </c>
      <c r="B82" s="44">
        <v>2010.0</v>
      </c>
      <c r="C82" s="44" t="s">
        <v>41</v>
      </c>
      <c r="D82" s="104">
        <v>94.0</v>
      </c>
      <c r="E82" s="104">
        <v>86.0</v>
      </c>
      <c r="F82" s="118" t="str">
        <f t="shared" ref="F82:F99" si="127">AVERAGE(D82:E82)</f>
        <v>90</v>
      </c>
      <c r="G82" s="190">
        <v>72.0</v>
      </c>
      <c r="H82" s="104">
        <v>73.0</v>
      </c>
      <c r="I82" s="120" t="str">
        <f t="shared" si="3"/>
        <v>-1</v>
      </c>
      <c r="J82" s="120" t="str">
        <f t="shared" ref="J82:J99" si="128">AVERAGE(G82:H82)</f>
        <v>72.5</v>
      </c>
      <c r="K82" s="120" t="str">
        <f t="shared" si="4"/>
        <v>17.5</v>
      </c>
      <c r="L82" s="104" t="s">
        <v>117</v>
      </c>
      <c r="M82" s="120" t="str">
        <f t="shared" ref="M82:M85" si="129">N82*1000000</f>
        <v>3500000</v>
      </c>
      <c r="N82" s="135">
        <v>3.5</v>
      </c>
      <c r="O82" s="120" t="str">
        <f t="shared" ref="O82:O85" si="130">P82*1000000</f>
        <v>20810000</v>
      </c>
      <c r="P82" s="135">
        <v>20.81</v>
      </c>
      <c r="Q82" s="28" t="str">
        <f t="shared" ref="Q82:Q85" si="131">SUM(R82*1000000)</f>
        <v>13890000</v>
      </c>
      <c r="R82" s="119">
        <v>13.89</v>
      </c>
      <c r="S82" s="191" t="str">
        <f t="shared" ref="S82:S85" si="132">T82*1000000</f>
        <v>34,700,000</v>
      </c>
      <c r="T82" s="137" t="str">
        <f t="shared" ref="T82:T83" si="133">SUM(P82+R82)</f>
        <v>34.70</v>
      </c>
      <c r="U82" s="162" t="str">
        <f t="shared" ref="U82:U85" si="134">SUM(R82/T82)</f>
        <v>40.03%</v>
      </c>
      <c r="V82" s="105">
        <v>4.0</v>
      </c>
      <c r="W82" s="30" t="str">
        <f t="shared" si="118"/>
        <v>867.50%</v>
      </c>
      <c r="X82" s="30" t="str">
        <f t="shared" si="6"/>
        <v>87.50%</v>
      </c>
      <c r="Y82" s="33"/>
      <c r="Z82" s="33"/>
      <c r="AA82" s="33"/>
      <c r="AB82" s="33"/>
      <c r="AC82" s="33"/>
      <c r="AD82" s="33"/>
      <c r="AE82" s="33"/>
    </row>
    <row r="83">
      <c r="A83" s="116" t="s">
        <v>1162</v>
      </c>
      <c r="B83" s="44">
        <v>2011.0</v>
      </c>
      <c r="C83" s="44" t="s">
        <v>29</v>
      </c>
      <c r="D83" s="117">
        <v>75.0</v>
      </c>
      <c r="E83" s="117">
        <v>62.0</v>
      </c>
      <c r="F83" s="118" t="str">
        <f t="shared" si="127"/>
        <v>68.5</v>
      </c>
      <c r="G83" s="184">
        <v>91.0</v>
      </c>
      <c r="H83" s="104">
        <v>78.0</v>
      </c>
      <c r="I83" s="120" t="str">
        <f t="shared" si="3"/>
        <v>13</v>
      </c>
      <c r="J83" s="120" t="str">
        <f t="shared" si="128"/>
        <v>84.5</v>
      </c>
      <c r="K83" s="120" t="str">
        <f t="shared" si="4"/>
        <v>-16</v>
      </c>
      <c r="L83" s="104" t="s">
        <v>89</v>
      </c>
      <c r="M83" s="120" t="str">
        <f t="shared" si="129"/>
        <v>26040000</v>
      </c>
      <c r="N83" s="121">
        <v>26.04</v>
      </c>
      <c r="O83" s="120" t="str">
        <f t="shared" si="130"/>
        <v>169710000</v>
      </c>
      <c r="P83" s="122">
        <v>169.71</v>
      </c>
      <c r="Q83" s="28" t="str">
        <f t="shared" si="131"/>
        <v>46930000</v>
      </c>
      <c r="R83" s="119">
        <v>46.93</v>
      </c>
      <c r="S83" s="176" t="str">
        <f t="shared" si="132"/>
        <v>216,640,000</v>
      </c>
      <c r="T83" s="124" t="str">
        <f t="shared" si="133"/>
        <v>216.64</v>
      </c>
      <c r="U83" s="162" t="str">
        <f t="shared" si="134"/>
        <v>21.66%</v>
      </c>
      <c r="V83" s="125">
        <v>25.0</v>
      </c>
      <c r="W83" s="30" t="str">
        <f t="shared" si="118"/>
        <v>866.56%</v>
      </c>
      <c r="X83" s="30" t="str">
        <f t="shared" si="6"/>
        <v>104.16%</v>
      </c>
      <c r="Y83" s="104" t="s">
        <v>1163</v>
      </c>
      <c r="Z83" s="33"/>
      <c r="AA83" s="33"/>
      <c r="AB83" s="33"/>
      <c r="AC83" s="33"/>
      <c r="AD83" s="33"/>
      <c r="AE83" s="33"/>
    </row>
    <row r="84">
      <c r="A84" s="116" t="s">
        <v>2313</v>
      </c>
      <c r="B84" s="44">
        <v>2008.0</v>
      </c>
      <c r="C84" s="44" t="s">
        <v>37</v>
      </c>
      <c r="D84" s="104">
        <v>26.0</v>
      </c>
      <c r="E84" s="104">
        <v>50.0</v>
      </c>
      <c r="F84" s="118" t="str">
        <f t="shared" si="127"/>
        <v>38</v>
      </c>
      <c r="G84" s="190">
        <v>81.0</v>
      </c>
      <c r="H84" s="104">
        <v>75.0</v>
      </c>
      <c r="I84" s="120" t="str">
        <f t="shared" si="3"/>
        <v>6</v>
      </c>
      <c r="J84" s="120" t="str">
        <f t="shared" si="128"/>
        <v>78</v>
      </c>
      <c r="K84" s="120" t="str">
        <f t="shared" si="4"/>
        <v>-40</v>
      </c>
      <c r="L84" s="104" t="s">
        <v>1073</v>
      </c>
      <c r="M84" s="120" t="str">
        <f t="shared" si="129"/>
        <v>18910000</v>
      </c>
      <c r="N84" s="135">
        <v>18.91</v>
      </c>
      <c r="O84" s="120" t="str">
        <f t="shared" si="130"/>
        <v>58020000</v>
      </c>
      <c r="P84" s="135">
        <v>58.02</v>
      </c>
      <c r="Q84" s="28" t="str">
        <f t="shared" si="131"/>
        <v>92800000</v>
      </c>
      <c r="R84" s="119">
        <v>92.8</v>
      </c>
      <c r="S84" s="191" t="str">
        <f t="shared" si="132"/>
        <v>150,820,000</v>
      </c>
      <c r="T84" s="105">
        <v>150.82</v>
      </c>
      <c r="U84" s="162" t="str">
        <f t="shared" si="134"/>
        <v>61.53%</v>
      </c>
      <c r="V84" s="105">
        <v>17.5</v>
      </c>
      <c r="W84" s="30" t="str">
        <f t="shared" si="118"/>
        <v>861.83%</v>
      </c>
      <c r="X84" s="30" t="str">
        <f t="shared" si="6"/>
        <v>108.06%</v>
      </c>
      <c r="Y84" s="112"/>
      <c r="Z84" s="33"/>
      <c r="AA84" s="33"/>
      <c r="AB84" s="33"/>
      <c r="AC84" s="33"/>
      <c r="AD84" s="33"/>
      <c r="AE84" s="33"/>
    </row>
    <row r="85">
      <c r="A85" s="116" t="s">
        <v>1706</v>
      </c>
      <c r="B85" s="44">
        <v>2010.0</v>
      </c>
      <c r="C85" s="44" t="s">
        <v>37</v>
      </c>
      <c r="D85" s="104">
        <v>63.0</v>
      </c>
      <c r="E85" s="104">
        <v>56.0</v>
      </c>
      <c r="F85" s="118" t="str">
        <f t="shared" si="127"/>
        <v>59.5</v>
      </c>
      <c r="G85" s="190">
        <v>72.0</v>
      </c>
      <c r="H85" s="104">
        <v>74.0</v>
      </c>
      <c r="I85" s="120" t="str">
        <f t="shared" si="3"/>
        <v>-2</v>
      </c>
      <c r="J85" s="120" t="str">
        <f t="shared" si="128"/>
        <v>73</v>
      </c>
      <c r="K85" s="120" t="str">
        <f t="shared" si="4"/>
        <v>-13.5</v>
      </c>
      <c r="L85" s="104" t="s">
        <v>1707</v>
      </c>
      <c r="M85" s="120" t="str">
        <f t="shared" si="129"/>
        <v>50400000</v>
      </c>
      <c r="N85" s="135">
        <v>50.4</v>
      </c>
      <c r="O85" s="120" t="str">
        <f t="shared" si="130"/>
        <v>117230000</v>
      </c>
      <c r="P85" s="135">
        <v>117.23</v>
      </c>
      <c r="Q85" s="28" t="str">
        <f t="shared" si="131"/>
        <v>54460000</v>
      </c>
      <c r="R85" s="119">
        <v>54.46</v>
      </c>
      <c r="S85" s="191" t="str">
        <f t="shared" si="132"/>
        <v>171,690,000</v>
      </c>
      <c r="T85" s="137" t="str">
        <f>SUM(P85+R85)</f>
        <v>171.69</v>
      </c>
      <c r="U85" s="162" t="str">
        <f t="shared" si="134"/>
        <v>31.72%</v>
      </c>
      <c r="V85" s="105">
        <v>20.0</v>
      </c>
      <c r="W85" s="30" t="str">
        <f t="shared" si="118"/>
        <v>858.45%</v>
      </c>
      <c r="X85" s="30" t="str">
        <f t="shared" si="6"/>
        <v>252.00%</v>
      </c>
      <c r="Y85" s="33"/>
      <c r="Z85" s="33"/>
      <c r="AA85" s="33"/>
      <c r="AB85" s="33"/>
      <c r="AC85" s="33"/>
      <c r="AD85" s="33"/>
      <c r="AE85" s="33"/>
    </row>
    <row r="86">
      <c r="A86" s="72" t="s">
        <v>612</v>
      </c>
      <c r="B86" s="16">
        <v>2013.0</v>
      </c>
      <c r="C86" s="16" t="s">
        <v>29</v>
      </c>
      <c r="D86" s="16">
        <v>89.0</v>
      </c>
      <c r="E86" s="16">
        <v>74.0</v>
      </c>
      <c r="F86" s="73" t="str">
        <f t="shared" si="127"/>
        <v>81.5</v>
      </c>
      <c r="G86" s="182">
        <v>86.0</v>
      </c>
      <c r="H86" s="16">
        <v>77.0</v>
      </c>
      <c r="I86" s="74" t="str">
        <f t="shared" si="3"/>
        <v>9</v>
      </c>
      <c r="J86" s="74" t="str">
        <f t="shared" si="128"/>
        <v>81.5</v>
      </c>
      <c r="K86" s="74" t="str">
        <f t="shared" si="4"/>
        <v>0</v>
      </c>
      <c r="L86" s="75" t="s">
        <v>613</v>
      </c>
      <c r="M86" s="76">
        <v>243390.0</v>
      </c>
      <c r="N86" s="35" t="str">
        <f>M86/1000000</f>
        <v>0.24</v>
      </c>
      <c r="O86" s="19">
        <v>4.00738009E8</v>
      </c>
      <c r="P86" s="35" t="str">
        <f>O86/1000000</f>
        <v>400.74</v>
      </c>
      <c r="Q86" s="21" t="str">
        <f>R86*1000000</f>
        <v>873481000</v>
      </c>
      <c r="R86" s="35" t="str">
        <f>T86-P86</f>
        <v>873.48</v>
      </c>
      <c r="S86" s="196">
        <v>1.274219009E9</v>
      </c>
      <c r="T86" s="77" t="str">
        <f>S86/1000000</f>
        <v>1,274</v>
      </c>
      <c r="U86" s="27" t="str">
        <f t="shared" ref="U86:U89" si="135">SUM(R86/S86)</f>
        <v>0.00%</v>
      </c>
      <c r="V86" s="22">
        <v>150.0</v>
      </c>
      <c r="W86" s="178" t="str">
        <f t="shared" si="118"/>
        <v>849.48%</v>
      </c>
      <c r="X86" s="30" t="str">
        <f t="shared" si="6"/>
        <v>0.16%</v>
      </c>
      <c r="Y86" s="78" t="s">
        <v>2401</v>
      </c>
      <c r="Z86" s="33"/>
      <c r="AA86" s="33"/>
      <c r="AB86" s="33"/>
      <c r="AC86" s="33"/>
      <c r="AD86" s="33"/>
      <c r="AE86" s="33"/>
    </row>
    <row r="87">
      <c r="A87" s="47" t="s">
        <v>574</v>
      </c>
      <c r="B87" s="48">
        <v>2014.0</v>
      </c>
      <c r="C87" s="49" t="s">
        <v>29</v>
      </c>
      <c r="D87" s="48">
        <v>46.0</v>
      </c>
      <c r="E87" s="48">
        <v>47.0</v>
      </c>
      <c r="F87" s="50" t="str">
        <f t="shared" si="127"/>
        <v>46.5</v>
      </c>
      <c r="G87" s="186">
        <v>67.0</v>
      </c>
      <c r="H87" s="48">
        <v>45.0</v>
      </c>
      <c r="I87" s="52" t="str">
        <f t="shared" si="3"/>
        <v>22</v>
      </c>
      <c r="J87" s="52" t="str">
        <f t="shared" si="128"/>
        <v>56</v>
      </c>
      <c r="K87" s="52" t="str">
        <f t="shared" si="4"/>
        <v>-9.5</v>
      </c>
      <c r="L87" s="48" t="s">
        <v>89</v>
      </c>
      <c r="M87" s="62">
        <v>2.2522221E7</v>
      </c>
      <c r="N87" s="55" t="str">
        <f t="shared" ref="N87:N88" si="136">M87/1000000</f>
        <v>22.52</v>
      </c>
      <c r="O87" s="51">
        <v>9.1443253E7</v>
      </c>
      <c r="P87" s="55" t="str">
        <f t="shared" ref="P87:P88" si="137">O87/1000000</f>
        <v>91.44</v>
      </c>
      <c r="Q87" s="63">
        <v>9889709.0</v>
      </c>
      <c r="R87" s="36" t="str">
        <f t="shared" ref="R87:R89" si="138">Q87/1000000</f>
        <v>9.89</v>
      </c>
      <c r="S87" s="187">
        <v>1.01332962E8</v>
      </c>
      <c r="T87" s="58" t="str">
        <f t="shared" ref="T87:T88" si="139">S87/1000000</f>
        <v>101</v>
      </c>
      <c r="U87" s="188" t="str">
        <f t="shared" si="135"/>
        <v>0.00%</v>
      </c>
      <c r="V87" s="51">
        <v>12.0</v>
      </c>
      <c r="W87" s="189" t="str">
        <f>SUM(S87/(V87*1000000))</f>
        <v>844.44%</v>
      </c>
      <c r="X87" s="30" t="str">
        <f t="shared" si="6"/>
        <v>187.69%</v>
      </c>
      <c r="Y87" s="67"/>
      <c r="Z87" s="33"/>
      <c r="AA87" s="33"/>
      <c r="AB87" s="33"/>
      <c r="AC87" s="33"/>
      <c r="AD87" s="33"/>
      <c r="AE87" s="33"/>
    </row>
    <row r="88">
      <c r="A88" s="85" t="s">
        <v>1051</v>
      </c>
      <c r="B88" s="48">
        <v>2012.0</v>
      </c>
      <c r="C88" s="48" t="s">
        <v>37</v>
      </c>
      <c r="D88" s="86">
        <v>21.0</v>
      </c>
      <c r="E88" s="86">
        <v>45.0</v>
      </c>
      <c r="F88" s="87" t="str">
        <f t="shared" si="127"/>
        <v>33.0</v>
      </c>
      <c r="G88" s="193">
        <v>54.0</v>
      </c>
      <c r="H88" s="86">
        <v>56.0</v>
      </c>
      <c r="I88" s="89" t="str">
        <f t="shared" si="3"/>
        <v>-2</v>
      </c>
      <c r="J88" s="89" t="str">
        <f t="shared" si="128"/>
        <v>55</v>
      </c>
      <c r="K88" s="89" t="str">
        <f t="shared" si="4"/>
        <v>-22</v>
      </c>
      <c r="L88" s="86" t="s">
        <v>939</v>
      </c>
      <c r="M88" s="90">
        <v>4.9514769E7</v>
      </c>
      <c r="N88" s="91" t="str">
        <f t="shared" si="136"/>
        <v>49.51</v>
      </c>
      <c r="O88" s="88">
        <v>1.39854287E8</v>
      </c>
      <c r="P88" s="91" t="str">
        <f t="shared" si="137"/>
        <v>139.85</v>
      </c>
      <c r="Q88" s="95">
        <v>2.36287019E8</v>
      </c>
      <c r="R88" s="36" t="str">
        <f t="shared" si="138"/>
        <v>236.29</v>
      </c>
      <c r="S88" s="177">
        <v>3.76141306E8</v>
      </c>
      <c r="T88" s="93" t="str">
        <f t="shared" si="139"/>
        <v>376</v>
      </c>
      <c r="U88" s="179" t="str">
        <f t="shared" si="135"/>
        <v>0.00%</v>
      </c>
      <c r="V88" s="88">
        <v>45.0</v>
      </c>
      <c r="W88" s="180" t="str">
        <f>SUM((S88/1000000)/V88)</f>
        <v>835.87%</v>
      </c>
      <c r="X88" s="30" t="str">
        <f t="shared" si="6"/>
        <v>110.03%</v>
      </c>
      <c r="Y88" s="98"/>
      <c r="Z88" s="33"/>
      <c r="AA88" s="33"/>
      <c r="AB88" s="33"/>
      <c r="AC88" s="33"/>
      <c r="AD88" s="33"/>
      <c r="AE88" s="33"/>
    </row>
    <row r="89">
      <c r="A89" s="72" t="s">
        <v>887</v>
      </c>
      <c r="B89" s="16">
        <v>2013.0</v>
      </c>
      <c r="C89" s="16" t="s">
        <v>126</v>
      </c>
      <c r="D89" s="16">
        <v>92.0</v>
      </c>
      <c r="E89" s="16">
        <v>76.0</v>
      </c>
      <c r="F89" s="73" t="str">
        <f t="shared" si="127"/>
        <v>84.0</v>
      </c>
      <c r="G89" s="182">
        <v>89.0</v>
      </c>
      <c r="H89" s="16">
        <v>79.0</v>
      </c>
      <c r="I89" s="74" t="str">
        <f t="shared" si="3"/>
        <v>10</v>
      </c>
      <c r="J89" s="74" t="str">
        <f t="shared" si="128"/>
        <v>84</v>
      </c>
      <c r="K89" s="74" t="str">
        <f t="shared" si="4"/>
        <v>0</v>
      </c>
      <c r="L89" s="78" t="s">
        <v>850</v>
      </c>
      <c r="M89" s="19">
        <v>128435.0</v>
      </c>
      <c r="N89" s="35" t="str">
        <f>M89/1000000</f>
        <v>0.13</v>
      </c>
      <c r="O89" s="19">
        <v>3.7709979E7</v>
      </c>
      <c r="P89" s="35" t="str">
        <f>O89/1000000</f>
        <v>37.71</v>
      </c>
      <c r="Q89" s="19">
        <v>6.2419893E7</v>
      </c>
      <c r="R89" s="36" t="str">
        <f t="shared" si="138"/>
        <v>62.42</v>
      </c>
      <c r="S89" s="195">
        <v>1.00129872E8</v>
      </c>
      <c r="T89" s="77" t="str">
        <f>S89/1000000</f>
        <v>100</v>
      </c>
      <c r="U89" s="27" t="str">
        <f t="shared" si="135"/>
        <v>0.00%</v>
      </c>
      <c r="V89" s="22">
        <v>12.0</v>
      </c>
      <c r="W89" s="178" t="str">
        <f t="shared" ref="W89:W92" si="140">SUM(T89/V89)</f>
        <v>834.42%</v>
      </c>
      <c r="X89" s="30" t="str">
        <f t="shared" si="6"/>
        <v>1.07%</v>
      </c>
      <c r="Y89" s="81"/>
      <c r="Z89" s="33"/>
      <c r="AA89" s="33"/>
      <c r="AB89" s="33"/>
      <c r="AC89" s="33"/>
      <c r="AD89" s="33"/>
      <c r="AE89" s="33"/>
    </row>
    <row r="90">
      <c r="A90" s="116" t="s">
        <v>1170</v>
      </c>
      <c r="B90" s="44">
        <v>2011.0</v>
      </c>
      <c r="C90" s="44" t="s">
        <v>41</v>
      </c>
      <c r="D90" s="117">
        <v>97.0</v>
      </c>
      <c r="E90" s="117">
        <v>89.0</v>
      </c>
      <c r="F90" s="118" t="str">
        <f t="shared" si="127"/>
        <v>93</v>
      </c>
      <c r="G90" s="184">
        <v>91.0</v>
      </c>
      <c r="H90" s="104">
        <v>79.0</v>
      </c>
      <c r="I90" s="120" t="str">
        <f t="shared" si="3"/>
        <v>12</v>
      </c>
      <c r="J90" s="120" t="str">
        <f t="shared" si="128"/>
        <v>85</v>
      </c>
      <c r="K90" s="120" t="str">
        <f t="shared" si="4"/>
        <v>8</v>
      </c>
      <c r="L90" s="104" t="s">
        <v>493</v>
      </c>
      <c r="M90" s="120" t="str">
        <f t="shared" ref="M90:M92" si="141">N90*1000000</f>
        <v>2370000</v>
      </c>
      <c r="N90" s="121">
        <v>2.37</v>
      </c>
      <c r="O90" s="120" t="str">
        <f t="shared" ref="O90:O92" si="142">P90*1000000</f>
        <v>44671000</v>
      </c>
      <c r="P90" s="122">
        <v>44.671</v>
      </c>
      <c r="Q90" s="28" t="str">
        <f t="shared" ref="Q90:Q92" si="143">SUM(R90*1000000)</f>
        <v>88761000</v>
      </c>
      <c r="R90" s="119">
        <v>88.761</v>
      </c>
      <c r="S90" s="176" t="str">
        <f t="shared" ref="S90:S92" si="144">T90*1000000</f>
        <v>133,432,000</v>
      </c>
      <c r="T90" s="124" t="str">
        <f>SUM(P90+R90)</f>
        <v>133.43</v>
      </c>
      <c r="U90" s="162" t="str">
        <f t="shared" ref="U90:U92" si="145">SUM(R90/T90)</f>
        <v>66.52%</v>
      </c>
      <c r="V90" s="125">
        <v>16.0</v>
      </c>
      <c r="W90" s="30" t="str">
        <f t="shared" si="140"/>
        <v>833.95%</v>
      </c>
      <c r="X90" s="30" t="str">
        <f t="shared" si="6"/>
        <v>14.81%</v>
      </c>
      <c r="Y90" s="104" t="s">
        <v>2402</v>
      </c>
      <c r="Z90" s="33"/>
      <c r="AA90" s="33"/>
      <c r="AB90" s="33"/>
      <c r="AC90" s="33"/>
      <c r="AD90" s="33"/>
      <c r="AE90" s="33"/>
    </row>
    <row r="91">
      <c r="A91" s="116" t="s">
        <v>2234</v>
      </c>
      <c r="B91" s="44">
        <v>2008.0</v>
      </c>
      <c r="C91" s="44" t="s">
        <v>41</v>
      </c>
      <c r="D91" s="104">
        <v>80.0</v>
      </c>
      <c r="E91" s="104">
        <v>72.0</v>
      </c>
      <c r="F91" s="118" t="str">
        <f t="shared" si="127"/>
        <v>76</v>
      </c>
      <c r="G91" s="190">
        <v>90.0</v>
      </c>
      <c r="H91" s="104">
        <v>85.0</v>
      </c>
      <c r="I91" s="120" t="str">
        <f t="shared" si="3"/>
        <v>5</v>
      </c>
      <c r="J91" s="120" t="str">
        <f t="shared" si="128"/>
        <v>87.5</v>
      </c>
      <c r="K91" s="120" t="str">
        <f t="shared" si="4"/>
        <v>-11.5</v>
      </c>
      <c r="L91" s="104" t="s">
        <v>89</v>
      </c>
      <c r="M91" s="120" t="str">
        <f t="shared" si="141"/>
        <v>29480000</v>
      </c>
      <c r="N91" s="135">
        <v>29.48</v>
      </c>
      <c r="O91" s="120" t="str">
        <f t="shared" si="142"/>
        <v>148100000</v>
      </c>
      <c r="P91" s="135">
        <v>148.1</v>
      </c>
      <c r="Q91" s="28" t="str">
        <f t="shared" si="143"/>
        <v>121860000</v>
      </c>
      <c r="R91" s="119">
        <v>121.86</v>
      </c>
      <c r="S91" s="191" t="str">
        <f t="shared" si="144"/>
        <v>269,960,000</v>
      </c>
      <c r="T91" s="105">
        <v>269.96</v>
      </c>
      <c r="U91" s="162" t="str">
        <f t="shared" si="145"/>
        <v>45.14%</v>
      </c>
      <c r="V91" s="105">
        <v>33.0</v>
      </c>
      <c r="W91" s="30" t="str">
        <f t="shared" si="140"/>
        <v>818.06%</v>
      </c>
      <c r="X91" s="30" t="str">
        <f t="shared" si="6"/>
        <v>89.33%</v>
      </c>
      <c r="Y91" s="112"/>
      <c r="Z91" s="33"/>
      <c r="AA91" s="33"/>
      <c r="AB91" s="33"/>
      <c r="AC91" s="33"/>
      <c r="AD91" s="33"/>
      <c r="AE91" s="33"/>
    </row>
    <row r="92">
      <c r="A92" s="116" t="s">
        <v>2052</v>
      </c>
      <c r="B92" s="44">
        <v>2009.0</v>
      </c>
      <c r="C92" s="44" t="s">
        <v>41</v>
      </c>
      <c r="D92" s="104">
        <v>87.0</v>
      </c>
      <c r="E92" s="104">
        <v>76.0</v>
      </c>
      <c r="F92" s="118" t="str">
        <f t="shared" si="127"/>
        <v>81.5</v>
      </c>
      <c r="G92" s="190">
        <v>81.0</v>
      </c>
      <c r="H92" s="104">
        <v>79.0</v>
      </c>
      <c r="I92" s="120" t="str">
        <f t="shared" si="3"/>
        <v>2</v>
      </c>
      <c r="J92" s="120" t="str">
        <f t="shared" si="128"/>
        <v>80</v>
      </c>
      <c r="K92" s="120" t="str">
        <f t="shared" si="4"/>
        <v>1.5</v>
      </c>
      <c r="L92" s="104" t="s">
        <v>493</v>
      </c>
      <c r="M92" s="120" t="str">
        <f t="shared" si="141"/>
        <v>3800000</v>
      </c>
      <c r="N92" s="135">
        <v>3.8</v>
      </c>
      <c r="O92" s="120" t="str">
        <f t="shared" si="142"/>
        <v>32390000</v>
      </c>
      <c r="P92" s="135">
        <v>32.39</v>
      </c>
      <c r="Q92" s="28" t="str">
        <f t="shared" si="143"/>
        <v>28330000</v>
      </c>
      <c r="R92" s="119">
        <v>28.33</v>
      </c>
      <c r="S92" s="191" t="str">
        <f t="shared" si="144"/>
        <v>60,720,000</v>
      </c>
      <c r="T92" s="105">
        <v>60.72</v>
      </c>
      <c r="U92" s="162" t="str">
        <f t="shared" si="145"/>
        <v>46.66%</v>
      </c>
      <c r="V92" s="105">
        <v>7.5</v>
      </c>
      <c r="W92" s="30" t="str">
        <f t="shared" si="140"/>
        <v>809.60%</v>
      </c>
      <c r="X92" s="30" t="str">
        <f t="shared" si="6"/>
        <v>50.67%</v>
      </c>
      <c r="Y92" s="112"/>
      <c r="Z92" s="33"/>
      <c r="AA92" s="33"/>
      <c r="AB92" s="33"/>
      <c r="AC92" s="33"/>
      <c r="AD92" s="33"/>
      <c r="AE92" s="33"/>
    </row>
    <row r="93">
      <c r="A93" s="47" t="s">
        <v>552</v>
      </c>
      <c r="B93" s="48">
        <v>2014.0</v>
      </c>
      <c r="C93" s="49" t="s">
        <v>334</v>
      </c>
      <c r="D93" s="48">
        <v>18.0</v>
      </c>
      <c r="E93" s="48">
        <v>30.0</v>
      </c>
      <c r="F93" s="50" t="str">
        <f t="shared" si="127"/>
        <v>24.0</v>
      </c>
      <c r="G93" s="48">
        <v>53.0</v>
      </c>
      <c r="H93" s="48">
        <v>65.0</v>
      </c>
      <c r="I93" s="52" t="str">
        <f t="shared" si="3"/>
        <v>-12</v>
      </c>
      <c r="J93" s="52" t="str">
        <f t="shared" si="128"/>
        <v>59</v>
      </c>
      <c r="K93" s="52" t="str">
        <f t="shared" si="4"/>
        <v>-35</v>
      </c>
      <c r="L93" s="48" t="s">
        <v>100</v>
      </c>
      <c r="M93" s="62">
        <v>1.7813722E7</v>
      </c>
      <c r="N93" s="55" t="str">
        <f t="shared" ref="N93:N94" si="146">M93/1000000</f>
        <v>17.81</v>
      </c>
      <c r="O93" s="51">
        <v>8.2390774E7</v>
      </c>
      <c r="P93" s="55" t="str">
        <f t="shared" ref="P93:P94" si="147">O93/1000000</f>
        <v>82.39</v>
      </c>
      <c r="Q93" s="63">
        <v>5.522328E7</v>
      </c>
      <c r="R93" s="36" t="str">
        <f t="shared" ref="R93:R94" si="148">Q93/1000000</f>
        <v>55.22</v>
      </c>
      <c r="S93" s="187">
        <v>1.37614054E8</v>
      </c>
      <c r="T93" s="58" t="str">
        <f t="shared" ref="T93:T94" si="149">S93/1000000</f>
        <v>138</v>
      </c>
      <c r="U93" s="188" t="str">
        <f t="shared" ref="U93:U94" si="150">SUM(R93/S93)</f>
        <v>0.00%</v>
      </c>
      <c r="V93" s="51">
        <v>17.0</v>
      </c>
      <c r="W93" s="189" t="str">
        <f t="shared" ref="W93:W94" si="151">SUM(S93/(V93*1000000))</f>
        <v>809.49%</v>
      </c>
      <c r="X93" s="30" t="str">
        <f t="shared" si="6"/>
        <v>104.79%</v>
      </c>
      <c r="Y93" s="67"/>
      <c r="Z93" s="33"/>
      <c r="AA93" s="33"/>
      <c r="AB93" s="33"/>
      <c r="AC93" s="33"/>
      <c r="AD93" s="33"/>
      <c r="AE93" s="33"/>
    </row>
    <row r="94">
      <c r="A94" s="47" t="s">
        <v>337</v>
      </c>
      <c r="B94" s="48">
        <v>2014.0</v>
      </c>
      <c r="C94" s="49" t="s">
        <v>126</v>
      </c>
      <c r="D94" s="48">
        <v>79.0</v>
      </c>
      <c r="E94" s="48">
        <v>72.0</v>
      </c>
      <c r="F94" s="50" t="str">
        <f t="shared" si="127"/>
        <v>75.5</v>
      </c>
      <c r="G94" s="48">
        <v>84.0</v>
      </c>
      <c r="H94" s="48">
        <v>76.0</v>
      </c>
      <c r="I94" s="52" t="str">
        <f t="shared" si="3"/>
        <v>8</v>
      </c>
      <c r="J94" s="52" t="str">
        <f t="shared" si="128"/>
        <v>80</v>
      </c>
      <c r="K94" s="52" t="str">
        <f t="shared" si="4"/>
        <v>-4.5</v>
      </c>
      <c r="L94" s="48" t="s">
        <v>338</v>
      </c>
      <c r="M94" s="62">
        <v>208763.0</v>
      </c>
      <c r="N94" s="55" t="str">
        <f t="shared" si="146"/>
        <v>0.21</v>
      </c>
      <c r="O94" s="51">
        <v>3.5893537E7</v>
      </c>
      <c r="P94" s="55" t="str">
        <f t="shared" si="147"/>
        <v>35.89</v>
      </c>
      <c r="Q94" s="63">
        <v>8.5308403E7</v>
      </c>
      <c r="R94" s="36" t="str">
        <f t="shared" si="148"/>
        <v>85.31</v>
      </c>
      <c r="S94" s="187">
        <v>1.2120194E8</v>
      </c>
      <c r="T94" s="58" t="str">
        <f t="shared" si="149"/>
        <v>121</v>
      </c>
      <c r="U94" s="188" t="str">
        <f t="shared" si="150"/>
        <v>0.00%</v>
      </c>
      <c r="V94" s="51">
        <v>15.0</v>
      </c>
      <c r="W94" s="189" t="str">
        <f t="shared" si="151"/>
        <v>808.01%</v>
      </c>
      <c r="X94" s="30" t="str">
        <f t="shared" si="6"/>
        <v>1.39%</v>
      </c>
      <c r="Y94" s="48" t="s">
        <v>2403</v>
      </c>
      <c r="Z94" s="33"/>
      <c r="AA94" s="33"/>
      <c r="AB94" s="33"/>
      <c r="AC94" s="33"/>
      <c r="AD94" s="33"/>
      <c r="AE94" s="33"/>
    </row>
    <row r="95">
      <c r="A95" s="116" t="s">
        <v>2359</v>
      </c>
      <c r="B95" s="44">
        <v>2008.0</v>
      </c>
      <c r="C95" s="44" t="s">
        <v>41</v>
      </c>
      <c r="D95" s="104">
        <v>19.0</v>
      </c>
      <c r="E95" s="104">
        <v>35.0</v>
      </c>
      <c r="F95" s="118" t="str">
        <f t="shared" si="127"/>
        <v>27</v>
      </c>
      <c r="G95" s="104">
        <v>46.0</v>
      </c>
      <c r="H95" s="104">
        <v>52.0</v>
      </c>
      <c r="I95" s="120" t="str">
        <f t="shared" si="3"/>
        <v>-6</v>
      </c>
      <c r="J95" s="120" t="str">
        <f t="shared" si="128"/>
        <v>49</v>
      </c>
      <c r="K95" s="120" t="str">
        <f t="shared" si="4"/>
        <v>-22</v>
      </c>
      <c r="L95" s="104" t="s">
        <v>921</v>
      </c>
      <c r="M95" s="120" t="str">
        <f t="shared" ref="M95:M99" si="152">N95*1000000</f>
        <v>14600000</v>
      </c>
      <c r="N95" s="135">
        <v>14.6</v>
      </c>
      <c r="O95" s="120" t="str">
        <f t="shared" ref="O95:O99" si="153">P95*1000000</f>
        <v>35160000</v>
      </c>
      <c r="P95" s="135">
        <v>35.16</v>
      </c>
      <c r="Q95" s="28" t="str">
        <f t="shared" ref="Q95:Q99" si="154">SUM(R95*1000000)</f>
        <v>33120000</v>
      </c>
      <c r="R95" s="119">
        <v>33.12</v>
      </c>
      <c r="S95" s="191" t="str">
        <f t="shared" ref="S95:S99" si="155">T95*1000000</f>
        <v>68,280,000</v>
      </c>
      <c r="T95" s="105">
        <v>68.28</v>
      </c>
      <c r="U95" s="162" t="str">
        <f t="shared" ref="U95:U99" si="156">SUM(R95/T95)</f>
        <v>48.51%</v>
      </c>
      <c r="V95" s="105">
        <v>8.5</v>
      </c>
      <c r="W95" s="30" t="str">
        <f t="shared" ref="W95:W100" si="157">SUM(T95/V95)</f>
        <v>803.29%</v>
      </c>
      <c r="X95" s="30" t="str">
        <f t="shared" si="6"/>
        <v>171.76%</v>
      </c>
      <c r="Y95" s="112"/>
      <c r="Z95" s="33"/>
      <c r="AA95" s="33"/>
      <c r="AB95" s="33"/>
      <c r="AC95" s="33"/>
      <c r="AD95" s="33"/>
      <c r="AE95" s="33"/>
    </row>
    <row r="96">
      <c r="A96" s="116" t="s">
        <v>1972</v>
      </c>
      <c r="B96" s="44">
        <v>2009.0</v>
      </c>
      <c r="C96" s="44" t="s">
        <v>29</v>
      </c>
      <c r="D96" s="104">
        <v>90.0</v>
      </c>
      <c r="E96" s="104">
        <v>83.0</v>
      </c>
      <c r="F96" s="118" t="str">
        <f t="shared" si="127"/>
        <v>86.5</v>
      </c>
      <c r="G96" s="104">
        <v>76.0</v>
      </c>
      <c r="H96" s="104">
        <v>74.0</v>
      </c>
      <c r="I96" s="120" t="str">
        <f t="shared" si="3"/>
        <v>2</v>
      </c>
      <c r="J96" s="120" t="str">
        <f t="shared" si="128"/>
        <v>75</v>
      </c>
      <c r="K96" s="120" t="str">
        <f t="shared" si="4"/>
        <v>11.5</v>
      </c>
      <c r="L96" s="104" t="s">
        <v>153</v>
      </c>
      <c r="M96" s="120" t="str">
        <f t="shared" si="152"/>
        <v>11200000</v>
      </c>
      <c r="N96" s="135">
        <v>11.2</v>
      </c>
      <c r="O96" s="120" t="str">
        <f t="shared" si="153"/>
        <v>83820000</v>
      </c>
      <c r="P96" s="135">
        <v>83.82</v>
      </c>
      <c r="Q96" s="28" t="str">
        <f t="shared" si="154"/>
        <v>116380000</v>
      </c>
      <c r="R96" s="119">
        <v>116.38</v>
      </c>
      <c r="S96" s="191" t="str">
        <f t="shared" si="155"/>
        <v>200,200,000</v>
      </c>
      <c r="T96" s="105">
        <v>200.2</v>
      </c>
      <c r="U96" s="162" t="str">
        <f t="shared" si="156"/>
        <v>58.13%</v>
      </c>
      <c r="V96" s="105">
        <v>25.0</v>
      </c>
      <c r="W96" s="30" t="str">
        <f t="shared" si="157"/>
        <v>800.80%</v>
      </c>
      <c r="X96" s="30" t="str">
        <f t="shared" si="6"/>
        <v>44.80%</v>
      </c>
      <c r="Y96" s="112"/>
      <c r="Z96" s="33"/>
      <c r="AA96" s="33"/>
      <c r="AB96" s="33"/>
      <c r="AC96" s="33"/>
      <c r="AD96" s="33"/>
      <c r="AE96" s="33"/>
    </row>
    <row r="97">
      <c r="A97" s="116" t="s">
        <v>2363</v>
      </c>
      <c r="B97" s="44">
        <v>2008.0</v>
      </c>
      <c r="C97" s="44" t="s">
        <v>41</v>
      </c>
      <c r="D97" s="104">
        <v>71.0</v>
      </c>
      <c r="E97" s="104">
        <v>59.0</v>
      </c>
      <c r="F97" s="118" t="str">
        <f t="shared" si="127"/>
        <v>65</v>
      </c>
      <c r="G97" s="104">
        <v>72.0</v>
      </c>
      <c r="H97" s="104">
        <v>73.0</v>
      </c>
      <c r="I97" s="120" t="str">
        <f t="shared" si="3"/>
        <v>-1</v>
      </c>
      <c r="J97" s="120" t="str">
        <f t="shared" si="128"/>
        <v>72.5</v>
      </c>
      <c r="K97" s="120" t="str">
        <f t="shared" si="4"/>
        <v>-7.5</v>
      </c>
      <c r="L97" s="104" t="s">
        <v>493</v>
      </c>
      <c r="M97" s="120" t="str">
        <f t="shared" si="152"/>
        <v>9760000</v>
      </c>
      <c r="N97" s="135">
        <v>9.76</v>
      </c>
      <c r="O97" s="120" t="str">
        <f t="shared" si="153"/>
        <v>32240000</v>
      </c>
      <c r="P97" s="135">
        <v>32.24</v>
      </c>
      <c r="Q97" s="28" t="str">
        <f t="shared" si="154"/>
        <v>23210000</v>
      </c>
      <c r="R97" s="119">
        <v>23.21</v>
      </c>
      <c r="S97" s="191" t="str">
        <f t="shared" si="155"/>
        <v>55,450,000</v>
      </c>
      <c r="T97" s="105">
        <v>55.45</v>
      </c>
      <c r="U97" s="162" t="str">
        <f t="shared" si="156"/>
        <v>41.86%</v>
      </c>
      <c r="V97" s="105">
        <v>7.0</v>
      </c>
      <c r="W97" s="30" t="str">
        <f t="shared" si="157"/>
        <v>792.14%</v>
      </c>
      <c r="X97" s="30" t="str">
        <f t="shared" si="6"/>
        <v>139.43%</v>
      </c>
      <c r="Y97" s="112"/>
      <c r="Z97" s="33"/>
      <c r="AA97" s="33"/>
      <c r="AB97" s="33"/>
      <c r="AC97" s="33"/>
      <c r="AD97" s="33"/>
      <c r="AE97" s="33"/>
    </row>
    <row r="98">
      <c r="A98" s="116" t="s">
        <v>1566</v>
      </c>
      <c r="B98" s="44">
        <v>2010.0</v>
      </c>
      <c r="C98" s="44" t="s">
        <v>41</v>
      </c>
      <c r="D98" s="104">
        <v>81.0</v>
      </c>
      <c r="E98" s="104">
        <v>72.0</v>
      </c>
      <c r="F98" s="118" t="str">
        <f t="shared" si="127"/>
        <v>76.5</v>
      </c>
      <c r="G98" s="104">
        <v>81.0</v>
      </c>
      <c r="H98" s="104">
        <v>76.0</v>
      </c>
      <c r="I98" s="120" t="str">
        <f t="shared" si="3"/>
        <v>5</v>
      </c>
      <c r="J98" s="120" t="str">
        <f t="shared" si="128"/>
        <v>78.5</v>
      </c>
      <c r="K98" s="120" t="str">
        <f t="shared" si="4"/>
        <v>-2</v>
      </c>
      <c r="L98" s="104" t="s">
        <v>1567</v>
      </c>
      <c r="M98" s="120" t="str">
        <f t="shared" si="152"/>
        <v>56400000</v>
      </c>
      <c r="N98" s="135">
        <v>56.4</v>
      </c>
      <c r="O98" s="120" t="str">
        <f t="shared" si="153"/>
        <v>251510000</v>
      </c>
      <c r="P98" s="135">
        <v>251.51</v>
      </c>
      <c r="Q98" s="28" t="str">
        <f t="shared" si="154"/>
        <v>291600000</v>
      </c>
      <c r="R98" s="119">
        <v>291.6</v>
      </c>
      <c r="S98" s="191" t="str">
        <f t="shared" si="155"/>
        <v>543,110,000</v>
      </c>
      <c r="T98" s="137" t="str">
        <f>SUM(P98+R98)</f>
        <v>543.11</v>
      </c>
      <c r="U98" s="162" t="str">
        <f t="shared" si="156"/>
        <v>53.69%</v>
      </c>
      <c r="V98" s="105">
        <v>69.0</v>
      </c>
      <c r="W98" s="30" t="str">
        <f t="shared" si="157"/>
        <v>787.12%</v>
      </c>
      <c r="X98" s="30" t="str">
        <f t="shared" si="6"/>
        <v>81.74%</v>
      </c>
      <c r="Y98" s="33"/>
      <c r="Z98" s="33"/>
      <c r="AA98" s="33"/>
      <c r="AB98" s="33"/>
      <c r="AC98" s="33"/>
      <c r="AD98" s="33"/>
      <c r="AE98" s="33"/>
    </row>
    <row r="99">
      <c r="A99" s="116" t="s">
        <v>1919</v>
      </c>
      <c r="B99" s="44">
        <v>2009.0</v>
      </c>
      <c r="C99" s="44" t="s">
        <v>41</v>
      </c>
      <c r="D99" s="104">
        <v>43.0</v>
      </c>
      <c r="E99" s="104">
        <v>48.0</v>
      </c>
      <c r="F99" s="118" t="str">
        <f t="shared" si="127"/>
        <v>45.5</v>
      </c>
      <c r="G99" s="104">
        <v>74.0</v>
      </c>
      <c r="H99" s="104">
        <v>67.0</v>
      </c>
      <c r="I99" s="120" t="str">
        <f t="shared" si="3"/>
        <v>7</v>
      </c>
      <c r="J99" s="120" t="str">
        <f t="shared" si="128"/>
        <v>70.5</v>
      </c>
      <c r="K99" s="120" t="str">
        <f t="shared" si="4"/>
        <v>-25</v>
      </c>
      <c r="L99" s="104" t="s">
        <v>493</v>
      </c>
      <c r="M99" s="120" t="str">
        <f t="shared" si="152"/>
        <v>33600000</v>
      </c>
      <c r="N99" s="135">
        <v>33.6</v>
      </c>
      <c r="O99" s="120" t="str">
        <f t="shared" si="153"/>
        <v>163960000</v>
      </c>
      <c r="P99" s="135">
        <v>163.96</v>
      </c>
      <c r="Q99" s="28" t="str">
        <f t="shared" si="154"/>
        <v>153420000</v>
      </c>
      <c r="R99" s="119">
        <v>153.42</v>
      </c>
      <c r="S99" s="191" t="str">
        <f t="shared" si="155"/>
        <v>314,700,000</v>
      </c>
      <c r="T99" s="105">
        <v>314.7</v>
      </c>
      <c r="U99" s="162" t="str">
        <f t="shared" si="156"/>
        <v>48.75%</v>
      </c>
      <c r="V99" s="105">
        <v>40.0</v>
      </c>
      <c r="W99" s="30" t="str">
        <f t="shared" si="157"/>
        <v>786.75%</v>
      </c>
      <c r="X99" s="30" t="str">
        <f t="shared" si="6"/>
        <v>84.00%</v>
      </c>
      <c r="Y99" s="112"/>
      <c r="Z99" s="33"/>
      <c r="AA99" s="33"/>
      <c r="AB99" s="33"/>
      <c r="AC99" s="33"/>
      <c r="AD99" s="33"/>
      <c r="AE99" s="33"/>
    </row>
    <row r="100">
      <c r="A100" s="15" t="s">
        <v>297</v>
      </c>
      <c r="B100" s="16">
        <v>2015.0</v>
      </c>
      <c r="C100" s="17" t="s">
        <v>41</v>
      </c>
      <c r="D100" s="16">
        <v>14.0</v>
      </c>
      <c r="E100" s="16">
        <v>31.0</v>
      </c>
      <c r="F100" s="18" t="str">
        <f>(D100+E100)/2</f>
        <v>22.5</v>
      </c>
      <c r="G100" s="79">
        <v>23.0</v>
      </c>
      <c r="H100" s="16">
        <v>49.0</v>
      </c>
      <c r="I100" s="20" t="str">
        <f t="shared" si="3"/>
        <v>-26</v>
      </c>
      <c r="J100" s="21" t="str">
        <f>(G100+H100)/2</f>
        <v>36</v>
      </c>
      <c r="K100" s="20" t="str">
        <f t="shared" si="4"/>
        <v>-13.5</v>
      </c>
      <c r="L100" s="17" t="s">
        <v>135</v>
      </c>
      <c r="M100" s="22">
        <v>1.0203437E7</v>
      </c>
      <c r="N100" s="35" t="str">
        <f t="shared" ref="N100:N101" si="158">M100/1000000</f>
        <v>10.20</v>
      </c>
      <c r="O100" s="28">
        <v>2.5801047E7</v>
      </c>
      <c r="P100" s="35" t="str">
        <f t="shared" ref="P100:P101" si="159">O100/1000000</f>
        <v>25.80</v>
      </c>
      <c r="Q100" s="28">
        <v>3.8309681E7</v>
      </c>
      <c r="R100" s="36" t="str">
        <f t="shared" ref="R100:R101" si="160">Q100/1000000</f>
        <v>38.31</v>
      </c>
      <c r="S100" s="177" t="str">
        <f>SUM(O100+R100)</f>
        <v>25,801,085</v>
      </c>
      <c r="T100" s="38" t="str">
        <f t="shared" ref="T100:T101" si="161">S100/1000000</f>
        <v>26</v>
      </c>
      <c r="U100" s="27" t="str">
        <f>(R100/S100)</f>
        <v>0.00%</v>
      </c>
      <c r="V100" s="28">
        <v>3.3</v>
      </c>
      <c r="W100" s="178" t="str">
        <f t="shared" si="157"/>
        <v>781.85%</v>
      </c>
      <c r="X100" s="30" t="str">
        <f t="shared" si="6"/>
        <v>309.20%</v>
      </c>
      <c r="Y100" s="17"/>
      <c r="Z100" s="33"/>
      <c r="AA100" s="33"/>
      <c r="AB100" s="33"/>
      <c r="AC100" s="33"/>
      <c r="AD100" s="33"/>
      <c r="AE100" s="33"/>
    </row>
    <row r="101">
      <c r="A101" s="47" t="s">
        <v>442</v>
      </c>
      <c r="B101" s="48">
        <v>2014.0</v>
      </c>
      <c r="C101" s="49" t="s">
        <v>334</v>
      </c>
      <c r="D101" s="48">
        <v>96.0</v>
      </c>
      <c r="E101" s="48">
        <v>83.0</v>
      </c>
      <c r="F101" s="50" t="str">
        <f t="shared" ref="F101:F104" si="162">AVERAGE(D101:E101)</f>
        <v>89.5</v>
      </c>
      <c r="G101" s="48">
        <v>87.0</v>
      </c>
      <c r="H101" s="48">
        <v>82.0</v>
      </c>
      <c r="I101" s="52" t="str">
        <f t="shared" si="3"/>
        <v>5</v>
      </c>
      <c r="J101" s="52" t="str">
        <f t="shared" ref="J101:J104" si="163">AVERAGE(G101:H101)</f>
        <v>84.5</v>
      </c>
      <c r="K101" s="52" t="str">
        <f t="shared" si="4"/>
        <v>5</v>
      </c>
      <c r="L101" s="53" t="s">
        <v>381</v>
      </c>
      <c r="M101" s="54">
        <v>6.9050279E7</v>
      </c>
      <c r="N101" s="55" t="str">
        <f t="shared" si="158"/>
        <v>69.05</v>
      </c>
      <c r="O101" s="56">
        <v>2.57760692E8</v>
      </c>
      <c r="P101" s="55" t="str">
        <f t="shared" si="159"/>
        <v>257.76</v>
      </c>
      <c r="Q101" s="57">
        <v>2.11E8</v>
      </c>
      <c r="R101" s="36" t="str">
        <f t="shared" si="160"/>
        <v>211.00</v>
      </c>
      <c r="S101" s="197">
        <v>4.68760692E8</v>
      </c>
      <c r="T101" s="58" t="str">
        <f t="shared" si="161"/>
        <v>469</v>
      </c>
      <c r="U101" s="188" t="str">
        <f>SUM(R101/S101)</f>
        <v>0.00%</v>
      </c>
      <c r="V101" s="56">
        <v>60.0</v>
      </c>
      <c r="W101" s="189" t="str">
        <f>SUM(S101/(V101*1000000))</f>
        <v>781.27%</v>
      </c>
      <c r="X101" s="30" t="str">
        <f t="shared" si="6"/>
        <v>115.08%</v>
      </c>
      <c r="Y101" s="67"/>
      <c r="Z101" s="33"/>
      <c r="AA101" s="33"/>
      <c r="AB101" s="33"/>
      <c r="AC101" s="33"/>
      <c r="AD101" s="33"/>
      <c r="AE101" s="33"/>
    </row>
    <row r="102">
      <c r="A102" s="139" t="s">
        <v>1515</v>
      </c>
      <c r="B102" s="44">
        <v>2010.0</v>
      </c>
      <c r="C102" s="101" t="s">
        <v>37</v>
      </c>
      <c r="D102" s="140">
        <v>79.0</v>
      </c>
      <c r="E102" s="104">
        <v>65.0</v>
      </c>
      <c r="F102" s="118" t="str">
        <f t="shared" si="162"/>
        <v>72</v>
      </c>
      <c r="G102" s="140">
        <v>87.0</v>
      </c>
      <c r="H102" s="104">
        <v>75.0</v>
      </c>
      <c r="I102" s="120" t="str">
        <f t="shared" si="3"/>
        <v>12</v>
      </c>
      <c r="J102" s="120" t="str">
        <f t="shared" si="163"/>
        <v>81</v>
      </c>
      <c r="K102" s="120" t="str">
        <f t="shared" si="4"/>
        <v>-9</v>
      </c>
      <c r="L102" s="104" t="s">
        <v>1485</v>
      </c>
      <c r="M102" s="120" t="str">
        <f>N102*1000000</f>
        <v>125000000</v>
      </c>
      <c r="N102" s="138">
        <v>125.0</v>
      </c>
      <c r="O102" s="120" t="str">
        <f>P102*1000000</f>
        <v>295000000</v>
      </c>
      <c r="P102" s="138">
        <v>295.0</v>
      </c>
      <c r="Q102" s="28" t="str">
        <f>SUM(R102*1000000)</f>
        <v>664300000</v>
      </c>
      <c r="R102" s="142">
        <v>664.3</v>
      </c>
      <c r="S102" s="191" t="str">
        <f>T102*1000000</f>
        <v>959,300,000</v>
      </c>
      <c r="T102" s="137" t="str">
        <f>SUM(P102+R102)</f>
        <v>959.30</v>
      </c>
      <c r="U102" s="162" t="str">
        <f>SUM(R102/T102)</f>
        <v>69.25%</v>
      </c>
      <c r="V102" s="141">
        <v>125.0</v>
      </c>
      <c r="W102" s="30" t="str">
        <f>SUM(T102/V102)</f>
        <v>767.44%</v>
      </c>
      <c r="X102" s="30" t="str">
        <f t="shared" si="6"/>
        <v>100.00%</v>
      </c>
      <c r="Y102" s="33"/>
      <c r="Z102" s="33"/>
      <c r="AA102" s="33"/>
      <c r="AB102" s="33"/>
      <c r="AC102" s="33"/>
      <c r="AD102" s="33"/>
      <c r="AE102" s="33"/>
    </row>
    <row r="103">
      <c r="A103" s="85" t="s">
        <v>1117</v>
      </c>
      <c r="B103" s="48">
        <v>2012.0</v>
      </c>
      <c r="C103" s="48" t="s">
        <v>29</v>
      </c>
      <c r="D103" s="86">
        <v>66.0</v>
      </c>
      <c r="E103" s="86">
        <v>62.0</v>
      </c>
      <c r="F103" s="87" t="str">
        <f t="shared" si="162"/>
        <v>64.0</v>
      </c>
      <c r="G103" s="86">
        <v>55.0</v>
      </c>
      <c r="H103" s="86">
        <v>66.0</v>
      </c>
      <c r="I103" s="89" t="str">
        <f t="shared" si="3"/>
        <v>-11</v>
      </c>
      <c r="J103" s="89" t="str">
        <f t="shared" si="163"/>
        <v>60.5</v>
      </c>
      <c r="K103" s="89" t="str">
        <f t="shared" si="4"/>
        <v>3.5</v>
      </c>
      <c r="L103" s="86" t="s">
        <v>1118</v>
      </c>
      <c r="M103" s="90">
        <v>2.0874072E7</v>
      </c>
      <c r="N103" s="91" t="str">
        <f>M103/1000000</f>
        <v>20.87</v>
      </c>
      <c r="O103" s="88">
        <v>5.433329E7</v>
      </c>
      <c r="P103" s="91" t="str">
        <f>O103/1000000</f>
        <v>54.33</v>
      </c>
      <c r="Q103" s="95">
        <v>7.3397446E7</v>
      </c>
      <c r="R103" s="36" t="str">
        <f>Q103/1000000</f>
        <v>73.40</v>
      </c>
      <c r="S103" s="177">
        <v>1.27730736E8</v>
      </c>
      <c r="T103" s="93" t="str">
        <f>S103/1000000</f>
        <v>128</v>
      </c>
      <c r="U103" s="179" t="str">
        <f>SUM(R103/S103)</f>
        <v>0.00%</v>
      </c>
      <c r="V103" s="88">
        <v>17.0</v>
      </c>
      <c r="W103" s="180" t="str">
        <f>SUM((S103/1000000)/V103)</f>
        <v>751.36%</v>
      </c>
      <c r="X103" s="30" t="str">
        <f t="shared" si="6"/>
        <v>122.79%</v>
      </c>
      <c r="Y103" s="98"/>
      <c r="Z103" s="33"/>
      <c r="AA103" s="33"/>
      <c r="AB103" s="33"/>
      <c r="AC103" s="33"/>
      <c r="AD103" s="33"/>
      <c r="AE103" s="33"/>
    </row>
    <row r="104">
      <c r="A104" s="116" t="s">
        <v>2292</v>
      </c>
      <c r="B104" s="44">
        <v>2008.0</v>
      </c>
      <c r="C104" s="44" t="s">
        <v>41</v>
      </c>
      <c r="D104" s="104">
        <v>41.0</v>
      </c>
      <c r="E104" s="104">
        <v>41.0</v>
      </c>
      <c r="F104" s="118" t="str">
        <f t="shared" si="162"/>
        <v>41</v>
      </c>
      <c r="G104" s="104">
        <v>56.0</v>
      </c>
      <c r="H104" s="104">
        <v>41.0</v>
      </c>
      <c r="I104" s="120" t="str">
        <f t="shared" si="3"/>
        <v>15</v>
      </c>
      <c r="J104" s="120" t="str">
        <f t="shared" si="163"/>
        <v>48.5</v>
      </c>
      <c r="K104" s="120" t="str">
        <f t="shared" si="4"/>
        <v>-7.5</v>
      </c>
      <c r="L104" s="104" t="s">
        <v>987</v>
      </c>
      <c r="M104" s="120" t="str">
        <f>N104*1000000</f>
        <v>29300000</v>
      </c>
      <c r="N104" s="135">
        <v>29.3</v>
      </c>
      <c r="O104" s="120" t="str">
        <f>P104*1000000</f>
        <v>94510000</v>
      </c>
      <c r="P104" s="135">
        <v>94.51</v>
      </c>
      <c r="Q104" s="28" t="str">
        <f t="shared" ref="Q104:Q106" si="164">SUM(R104*1000000)</f>
        <v>54770000</v>
      </c>
      <c r="R104" s="119">
        <v>54.77</v>
      </c>
      <c r="S104" s="191" t="str">
        <f>T104*1000000</f>
        <v>149,280,000</v>
      </c>
      <c r="T104" s="105">
        <v>149.28</v>
      </c>
      <c r="U104" s="162" t="str">
        <f>SUM(R104/T104)</f>
        <v>36.69%</v>
      </c>
      <c r="V104" s="105">
        <v>20.0</v>
      </c>
      <c r="W104" s="30" t="str">
        <f t="shared" ref="W104:W108" si="165">SUM(T104/V104)</f>
        <v>746.40%</v>
      </c>
      <c r="X104" s="30" t="str">
        <f t="shared" si="6"/>
        <v>146.50%</v>
      </c>
      <c r="Y104" s="112"/>
      <c r="Z104" s="33"/>
      <c r="AA104" s="33"/>
      <c r="AB104" s="33"/>
      <c r="AC104" s="33"/>
      <c r="AD104" s="33"/>
      <c r="AE104" s="33"/>
    </row>
    <row r="105">
      <c r="A105" s="15" t="s">
        <v>309</v>
      </c>
      <c r="B105" s="16">
        <v>2015.0</v>
      </c>
      <c r="C105" s="17" t="s">
        <v>41</v>
      </c>
      <c r="D105" s="16">
        <v>96.0</v>
      </c>
      <c r="E105" s="16">
        <v>83.0</v>
      </c>
      <c r="F105" s="18" t="str">
        <f>(D105+E105)/2</f>
        <v>89.5</v>
      </c>
      <c r="G105" s="16">
        <v>65.0</v>
      </c>
      <c r="H105" s="16">
        <v>76.0</v>
      </c>
      <c r="I105" s="20" t="str">
        <f t="shared" si="3"/>
        <v>-11</v>
      </c>
      <c r="J105" s="21" t="str">
        <f>(G105+H105)/2</f>
        <v>70.5</v>
      </c>
      <c r="K105" s="20" t="str">
        <f t="shared" si="4"/>
        <v>19</v>
      </c>
      <c r="L105" s="17" t="s">
        <v>135</v>
      </c>
      <c r="M105" s="22">
        <v>3811052.0</v>
      </c>
      <c r="N105" s="35" t="str">
        <f>M105/1000000</f>
        <v>3.81</v>
      </c>
      <c r="O105" s="28">
        <v>1.4674076E7</v>
      </c>
      <c r="P105" s="35" t="str">
        <f>O105/1000000</f>
        <v>14.67</v>
      </c>
      <c r="Q105" s="28" t="str">
        <f t="shared" si="164"/>
        <v>1600000</v>
      </c>
      <c r="R105" s="28">
        <v>1.6</v>
      </c>
      <c r="S105" s="177" t="str">
        <f>SUM(O105+R105)</f>
        <v>14,674,078</v>
      </c>
      <c r="T105" s="38" t="str">
        <f>S105/1000000</f>
        <v>15</v>
      </c>
      <c r="U105" s="27" t="str">
        <f>(R105/S105)*100</f>
        <v>0.00%</v>
      </c>
      <c r="V105" s="28">
        <v>2.0</v>
      </c>
      <c r="W105" s="178" t="str">
        <f t="shared" si="165"/>
        <v>733.70%</v>
      </c>
      <c r="X105" s="30" t="str">
        <f t="shared" si="6"/>
        <v>190.55%</v>
      </c>
      <c r="Y105" s="17"/>
      <c r="Z105" s="33"/>
      <c r="AA105" s="33"/>
      <c r="AB105" s="33"/>
      <c r="AC105" s="33"/>
      <c r="AD105" s="33"/>
      <c r="AE105" s="33"/>
    </row>
    <row r="106">
      <c r="A106" s="116" t="s">
        <v>1241</v>
      </c>
      <c r="B106" s="44">
        <v>2011.0</v>
      </c>
      <c r="C106" s="44" t="s">
        <v>37</v>
      </c>
      <c r="D106" s="117">
        <v>35.0</v>
      </c>
      <c r="E106" s="117">
        <v>44.0</v>
      </c>
      <c r="F106" s="118" t="str">
        <f t="shared" ref="F106:F130" si="166">AVERAGE(D106:E106)</f>
        <v>39.5</v>
      </c>
      <c r="G106" s="117">
        <v>58.0</v>
      </c>
      <c r="H106" s="104">
        <v>56.0</v>
      </c>
      <c r="I106" s="120" t="str">
        <f t="shared" si="3"/>
        <v>2</v>
      </c>
      <c r="J106" s="120" t="str">
        <f t="shared" ref="J106:J130" si="167">AVERAGE(G106:H106)</f>
        <v>57</v>
      </c>
      <c r="K106" s="120" t="str">
        <f t="shared" si="4"/>
        <v>-17.5</v>
      </c>
      <c r="L106" s="104" t="s">
        <v>117</v>
      </c>
      <c r="M106" s="120" t="str">
        <f>N106*1000000</f>
        <v>85950000</v>
      </c>
      <c r="N106" s="121">
        <v>85.95</v>
      </c>
      <c r="O106" s="120" t="str">
        <f>P106*1000000</f>
        <v>254460000</v>
      </c>
      <c r="P106" s="122">
        <v>254.46</v>
      </c>
      <c r="Q106" s="28" t="str">
        <f t="shared" si="164"/>
        <v>332300000</v>
      </c>
      <c r="R106" s="119">
        <v>332.3</v>
      </c>
      <c r="S106" s="176" t="str">
        <f>T106*1000000</f>
        <v>586,760,000</v>
      </c>
      <c r="T106" s="124" t="str">
        <f>SUM(P106+R106)</f>
        <v>586.76</v>
      </c>
      <c r="U106" s="162" t="str">
        <f>SUM(R106/T106)</f>
        <v>56.63%</v>
      </c>
      <c r="V106" s="125">
        <v>80.0</v>
      </c>
      <c r="W106" s="30" t="str">
        <f t="shared" si="165"/>
        <v>733.45%</v>
      </c>
      <c r="X106" s="30" t="str">
        <f t="shared" si="6"/>
        <v>107.44%</v>
      </c>
      <c r="Y106" s="112"/>
      <c r="Z106" s="33"/>
      <c r="AA106" s="33"/>
      <c r="AB106" s="33"/>
      <c r="AC106" s="33"/>
      <c r="AD106" s="33"/>
      <c r="AE106" s="33"/>
    </row>
    <row r="107">
      <c r="A107" s="72" t="s">
        <v>801</v>
      </c>
      <c r="B107" s="16">
        <v>2013.0</v>
      </c>
      <c r="C107" s="16" t="s">
        <v>41</v>
      </c>
      <c r="D107" s="16">
        <v>47.0</v>
      </c>
      <c r="E107" s="16">
        <v>44.0</v>
      </c>
      <c r="F107" s="73" t="str">
        <f t="shared" si="166"/>
        <v>45.5</v>
      </c>
      <c r="G107" s="16">
        <v>72.0</v>
      </c>
      <c r="H107" s="16">
        <v>70.0</v>
      </c>
      <c r="I107" s="74" t="str">
        <f t="shared" si="3"/>
        <v>2</v>
      </c>
      <c r="J107" s="74" t="str">
        <f t="shared" si="167"/>
        <v>71</v>
      </c>
      <c r="K107" s="74" t="str">
        <f t="shared" si="4"/>
        <v>-25.5</v>
      </c>
      <c r="L107" s="78" t="s">
        <v>802</v>
      </c>
      <c r="M107" s="19">
        <v>2.6419396E7</v>
      </c>
      <c r="N107" s="35" t="str">
        <f t="shared" ref="N107:N108" si="168">M107/1000000</f>
        <v>26.42</v>
      </c>
      <c r="O107" s="19">
        <v>1.50394119E8</v>
      </c>
      <c r="P107" s="35" t="str">
        <f t="shared" ref="P107:P108" si="169">O107/1000000</f>
        <v>150.39</v>
      </c>
      <c r="Q107" s="35" t="str">
        <f>T107-P107</f>
        <v>119.60</v>
      </c>
      <c r="R107" s="36" t="str">
        <f t="shared" ref="R107:R109" si="170">Q107/1000000</f>
        <v>0.00</v>
      </c>
      <c r="S107" s="196">
        <v>2.69994119E8</v>
      </c>
      <c r="T107" s="77" t="str">
        <f t="shared" ref="T107:T108" si="171">S107/1000000</f>
        <v>270</v>
      </c>
      <c r="U107" s="27" t="str">
        <f t="shared" ref="U107:U109" si="172">SUM(R107/S107)</f>
        <v>0.00%</v>
      </c>
      <c r="V107" s="22">
        <v>37.0</v>
      </c>
      <c r="W107" s="178" t="str">
        <f t="shared" si="165"/>
        <v>729.71%</v>
      </c>
      <c r="X107" s="30" t="str">
        <f t="shared" si="6"/>
        <v>71.40%</v>
      </c>
      <c r="Y107" s="81"/>
      <c r="Z107" s="33"/>
      <c r="AA107" s="33"/>
      <c r="AB107" s="33"/>
      <c r="AC107" s="33"/>
      <c r="AD107" s="33"/>
      <c r="AE107" s="33"/>
    </row>
    <row r="108">
      <c r="A108" s="72" t="s">
        <v>889</v>
      </c>
      <c r="B108" s="16">
        <v>2013.0</v>
      </c>
      <c r="C108" s="16" t="s">
        <v>41</v>
      </c>
      <c r="D108" s="16">
        <v>69.0</v>
      </c>
      <c r="E108" s="16">
        <v>55.0</v>
      </c>
      <c r="F108" s="73" t="str">
        <f t="shared" si="166"/>
        <v>62.0</v>
      </c>
      <c r="G108" s="16">
        <v>81.0</v>
      </c>
      <c r="H108" s="16">
        <v>82.0</v>
      </c>
      <c r="I108" s="74" t="str">
        <f t="shared" si="3"/>
        <v>-1</v>
      </c>
      <c r="J108" s="74" t="str">
        <f t="shared" si="167"/>
        <v>81.5</v>
      </c>
      <c r="K108" s="74" t="str">
        <f t="shared" si="4"/>
        <v>-19.5</v>
      </c>
      <c r="L108" s="78" t="s">
        <v>890</v>
      </c>
      <c r="M108" s="19">
        <v>1076250.0</v>
      </c>
      <c r="N108" s="35" t="str">
        <f t="shared" si="168"/>
        <v>1.08</v>
      </c>
      <c r="O108" s="19">
        <v>1.5322921E7</v>
      </c>
      <c r="P108" s="35" t="str">
        <f t="shared" si="169"/>
        <v>15.32</v>
      </c>
      <c r="Q108" s="19">
        <v>7.1777528E7</v>
      </c>
      <c r="R108" s="36" t="str">
        <f t="shared" si="170"/>
        <v>71.78</v>
      </c>
      <c r="S108" s="196">
        <v>8.7100449E7</v>
      </c>
      <c r="T108" s="77" t="str">
        <f t="shared" si="171"/>
        <v>87</v>
      </c>
      <c r="U108" s="27" t="str">
        <f t="shared" si="172"/>
        <v>0.00%</v>
      </c>
      <c r="V108" s="22">
        <v>12.0</v>
      </c>
      <c r="W108" s="178" t="str">
        <f t="shared" si="165"/>
        <v>725.84%</v>
      </c>
      <c r="X108" s="30" t="str">
        <f t="shared" si="6"/>
        <v>8.97%</v>
      </c>
      <c r="Y108" s="81"/>
      <c r="Z108" s="33"/>
      <c r="AA108" s="33"/>
      <c r="AB108" s="33"/>
      <c r="AC108" s="33"/>
      <c r="AD108" s="33"/>
      <c r="AE108" s="33"/>
    </row>
    <row r="109">
      <c r="A109" s="85" t="s">
        <v>1026</v>
      </c>
      <c r="B109" s="48">
        <v>2012.0</v>
      </c>
      <c r="C109" s="48" t="s">
        <v>29</v>
      </c>
      <c r="D109" s="86">
        <v>70.0</v>
      </c>
      <c r="E109" s="86">
        <v>63.0</v>
      </c>
      <c r="F109" s="87" t="str">
        <f t="shared" si="166"/>
        <v>66.5</v>
      </c>
      <c r="G109" s="86">
        <v>79.0</v>
      </c>
      <c r="H109" s="86">
        <v>73.0</v>
      </c>
      <c r="I109" s="89" t="str">
        <f t="shared" si="3"/>
        <v>6</v>
      </c>
      <c r="J109" s="89" t="str">
        <f t="shared" si="167"/>
        <v>76</v>
      </c>
      <c r="K109" s="89" t="str">
        <f t="shared" si="4"/>
        <v>-9.5</v>
      </c>
      <c r="L109" s="86" t="s">
        <v>1027</v>
      </c>
      <c r="M109" s="90">
        <v>2.7281735E7</v>
      </c>
      <c r="N109" s="91" t="str">
        <f>M109/1000000</f>
        <v>27.28</v>
      </c>
      <c r="O109" s="88">
        <v>1.4880977E8</v>
      </c>
      <c r="P109" s="91" t="str">
        <f>O109/1000000</f>
        <v>148.81</v>
      </c>
      <c r="Q109" s="95">
        <v>2.93E8</v>
      </c>
      <c r="R109" s="36" t="str">
        <f t="shared" si="170"/>
        <v>293.00</v>
      </c>
      <c r="S109" s="177">
        <v>4.4180977E8</v>
      </c>
      <c r="T109" s="93" t="str">
        <f>S109/1000000</f>
        <v>442</v>
      </c>
      <c r="U109" s="179" t="str">
        <f t="shared" si="172"/>
        <v>0.00%</v>
      </c>
      <c r="V109" s="88">
        <v>61.0</v>
      </c>
      <c r="W109" s="180" t="str">
        <f>SUM((S109/1000000)/V109)</f>
        <v>724.28%</v>
      </c>
      <c r="X109" s="30" t="str">
        <f t="shared" si="6"/>
        <v>44.72%</v>
      </c>
      <c r="Y109" s="86" t="s">
        <v>933</v>
      </c>
      <c r="Z109" s="33"/>
      <c r="AA109" s="33"/>
      <c r="AB109" s="33"/>
      <c r="AC109" s="33"/>
      <c r="AD109" s="33"/>
      <c r="AE109" s="33"/>
    </row>
    <row r="110">
      <c r="A110" s="116" t="s">
        <v>2164</v>
      </c>
      <c r="B110" s="44">
        <v>2008.0</v>
      </c>
      <c r="C110" s="44" t="s">
        <v>29</v>
      </c>
      <c r="D110" s="104">
        <v>49.0</v>
      </c>
      <c r="E110" s="104">
        <v>53.0</v>
      </c>
      <c r="F110" s="118" t="str">
        <f t="shared" si="166"/>
        <v>51</v>
      </c>
      <c r="G110" s="104">
        <v>81.0</v>
      </c>
      <c r="H110" s="104">
        <v>63.0</v>
      </c>
      <c r="I110" s="120" t="str">
        <f t="shared" si="3"/>
        <v>18</v>
      </c>
      <c r="J110" s="120" t="str">
        <f t="shared" si="167"/>
        <v>72</v>
      </c>
      <c r="K110" s="120" t="str">
        <f t="shared" si="4"/>
        <v>-21</v>
      </c>
      <c r="L110" s="104" t="s">
        <v>493</v>
      </c>
      <c r="M110" s="120" t="str">
        <f t="shared" ref="M110:M111" si="173">N110*1000000</f>
        <v>57040000</v>
      </c>
      <c r="N110" s="135">
        <v>57.04</v>
      </c>
      <c r="O110" s="120" t="str">
        <f t="shared" ref="O110:O111" si="174">P110*1000000</f>
        <v>152650000</v>
      </c>
      <c r="P110" s="135">
        <v>152.65</v>
      </c>
      <c r="Q110" s="28" t="str">
        <f t="shared" ref="Q110:Q111" si="175">SUM(R110*1000000)</f>
        <v>262610000</v>
      </c>
      <c r="R110" s="119">
        <v>262.61</v>
      </c>
      <c r="S110" s="191" t="str">
        <f t="shared" ref="S110:S111" si="176">T110*1000000</f>
        <v>415,260,000</v>
      </c>
      <c r="T110" s="105">
        <v>415.26</v>
      </c>
      <c r="U110" s="162" t="str">
        <f t="shared" ref="U110:U111" si="177">SUM(R110/T110)</f>
        <v>63.24%</v>
      </c>
      <c r="V110" s="105">
        <v>57.5</v>
      </c>
      <c r="W110" s="30" t="str">
        <f t="shared" ref="W110:W113" si="178">SUM(T110/V110)</f>
        <v>722.19%</v>
      </c>
      <c r="X110" s="30" t="str">
        <f t="shared" si="6"/>
        <v>99.20%</v>
      </c>
      <c r="Y110" s="112"/>
      <c r="Z110" s="33"/>
      <c r="AA110" s="33"/>
      <c r="AB110" s="33"/>
      <c r="AC110" s="33"/>
      <c r="AD110" s="33"/>
      <c r="AE110" s="33"/>
    </row>
    <row r="111">
      <c r="A111" s="116" t="s">
        <v>2036</v>
      </c>
      <c r="B111" s="44">
        <v>2009.0</v>
      </c>
      <c r="C111" s="44" t="s">
        <v>2398</v>
      </c>
      <c r="D111" s="104">
        <v>57.0</v>
      </c>
      <c r="E111" s="104">
        <v>51.0</v>
      </c>
      <c r="F111" s="118" t="str">
        <f t="shared" si="166"/>
        <v>54</v>
      </c>
      <c r="G111" s="104">
        <v>48.0</v>
      </c>
      <c r="H111" s="104">
        <v>73.0</v>
      </c>
      <c r="I111" s="120" t="str">
        <f t="shared" si="3"/>
        <v>-25</v>
      </c>
      <c r="J111" s="120" t="str">
        <f t="shared" si="167"/>
        <v>60.5</v>
      </c>
      <c r="K111" s="120" t="str">
        <f t="shared" si="4"/>
        <v>-6.5</v>
      </c>
      <c r="L111" s="104" t="s">
        <v>1118</v>
      </c>
      <c r="M111" s="120" t="str">
        <f t="shared" si="173"/>
        <v>21200000</v>
      </c>
      <c r="N111" s="135">
        <v>21.2</v>
      </c>
      <c r="O111" s="120" t="str">
        <f t="shared" si="174"/>
        <v>51540000</v>
      </c>
      <c r="P111" s="135">
        <v>51.54</v>
      </c>
      <c r="Q111" s="28" t="str">
        <f t="shared" si="175"/>
        <v>49190000</v>
      </c>
      <c r="R111" s="119">
        <v>49.19</v>
      </c>
      <c r="S111" s="191" t="str">
        <f t="shared" si="176"/>
        <v>100,730,000</v>
      </c>
      <c r="T111" s="105">
        <v>100.73</v>
      </c>
      <c r="U111" s="162" t="str">
        <f t="shared" si="177"/>
        <v>48.83%</v>
      </c>
      <c r="V111" s="105">
        <v>14.0</v>
      </c>
      <c r="W111" s="30" t="str">
        <f t="shared" si="178"/>
        <v>719.50%</v>
      </c>
      <c r="X111" s="30" t="str">
        <f t="shared" si="6"/>
        <v>151.43%</v>
      </c>
      <c r="Y111" s="112"/>
      <c r="Z111" s="33"/>
      <c r="AA111" s="33"/>
      <c r="AB111" s="33"/>
      <c r="AC111" s="33"/>
      <c r="AD111" s="33"/>
      <c r="AE111" s="33"/>
    </row>
    <row r="112">
      <c r="A112" s="72" t="s">
        <v>615</v>
      </c>
      <c r="B112" s="16">
        <v>2013.0</v>
      </c>
      <c r="C112" s="16" t="s">
        <v>41</v>
      </c>
      <c r="D112" s="16">
        <v>97.0</v>
      </c>
      <c r="E112" s="16">
        <v>96.0</v>
      </c>
      <c r="F112" s="73" t="str">
        <f t="shared" si="166"/>
        <v>96.5</v>
      </c>
      <c r="G112" s="16">
        <v>80.0</v>
      </c>
      <c r="H112" s="16">
        <v>78.0</v>
      </c>
      <c r="I112" s="74" t="str">
        <f t="shared" si="3"/>
        <v>2</v>
      </c>
      <c r="J112" s="74" t="str">
        <f t="shared" si="167"/>
        <v>79</v>
      </c>
      <c r="K112" s="74" t="str">
        <f t="shared" si="4"/>
        <v>17.5</v>
      </c>
      <c r="L112" s="78" t="s">
        <v>616</v>
      </c>
      <c r="M112" s="19">
        <v>5.5785112E7</v>
      </c>
      <c r="N112" s="35" t="str">
        <f>M112/1000000</f>
        <v>55.79</v>
      </c>
      <c r="O112" s="19">
        <v>2.74092705E8</v>
      </c>
      <c r="P112" s="35" t="str">
        <f>O112/1000000</f>
        <v>274.09</v>
      </c>
      <c r="Q112" s="35" t="str">
        <f>T112-P112</f>
        <v>442.30</v>
      </c>
      <c r="R112" s="36" t="str">
        <f>Q112/1000000</f>
        <v>0.00</v>
      </c>
      <c r="S112" s="196">
        <v>7.16392705E8</v>
      </c>
      <c r="T112" s="77" t="str">
        <f>S112/1000000</f>
        <v>716</v>
      </c>
      <c r="U112" s="27" t="str">
        <f>SUM(R112/S112)</f>
        <v>0.00%</v>
      </c>
      <c r="V112" s="22">
        <v>100.0</v>
      </c>
      <c r="W112" s="178" t="str">
        <f t="shared" si="178"/>
        <v>716.39%</v>
      </c>
      <c r="X112" s="30" t="str">
        <f t="shared" si="6"/>
        <v>55.79%</v>
      </c>
      <c r="Y112" s="78" t="s">
        <v>2404</v>
      </c>
      <c r="Z112" s="33"/>
      <c r="AA112" s="33"/>
      <c r="AB112" s="33"/>
      <c r="AC112" s="33"/>
      <c r="AD112" s="33"/>
      <c r="AE112" s="33"/>
    </row>
    <row r="113">
      <c r="A113" s="116" t="s">
        <v>1965</v>
      </c>
      <c r="B113" s="44">
        <v>2009.0</v>
      </c>
      <c r="C113" s="44" t="s">
        <v>29</v>
      </c>
      <c r="D113" s="104">
        <v>42.0</v>
      </c>
      <c r="E113" s="104">
        <v>47.0</v>
      </c>
      <c r="F113" s="118" t="str">
        <f t="shared" si="166"/>
        <v>44.5</v>
      </c>
      <c r="G113" s="104">
        <v>60.0</v>
      </c>
      <c r="H113" s="104">
        <v>61.0</v>
      </c>
      <c r="I113" s="120" t="str">
        <f t="shared" si="3"/>
        <v>-1</v>
      </c>
      <c r="J113" s="120" t="str">
        <f t="shared" si="167"/>
        <v>60.5</v>
      </c>
      <c r="K113" s="120" t="str">
        <f t="shared" si="4"/>
        <v>-16</v>
      </c>
      <c r="L113" s="104" t="s">
        <v>493</v>
      </c>
      <c r="M113" s="120" t="str">
        <f>N113*1000000</f>
        <v>27800000</v>
      </c>
      <c r="N113" s="135">
        <v>27.8</v>
      </c>
      <c r="O113" s="120" t="str">
        <f>P113*1000000</f>
        <v>93950000</v>
      </c>
      <c r="P113" s="135">
        <v>93.95</v>
      </c>
      <c r="Q113" s="28" t="str">
        <f>SUM(R113*1000000)</f>
        <v>84890000</v>
      </c>
      <c r="R113" s="119">
        <v>84.89</v>
      </c>
      <c r="S113" s="191" t="str">
        <f>T113*1000000</f>
        <v>178,840,000</v>
      </c>
      <c r="T113" s="105">
        <v>178.84</v>
      </c>
      <c r="U113" s="162" t="str">
        <f>SUM(R113/T113)</f>
        <v>47.47%</v>
      </c>
      <c r="V113" s="105">
        <v>25.0</v>
      </c>
      <c r="W113" s="30" t="str">
        <f t="shared" si="178"/>
        <v>715.36%</v>
      </c>
      <c r="X113" s="30" t="str">
        <f t="shared" si="6"/>
        <v>111.20%</v>
      </c>
      <c r="Y113" s="112"/>
      <c r="Z113" s="33"/>
      <c r="AA113" s="33"/>
      <c r="AB113" s="33"/>
      <c r="AC113" s="33"/>
      <c r="AD113" s="33"/>
      <c r="AE113" s="33"/>
    </row>
    <row r="114">
      <c r="A114" s="47" t="s">
        <v>578</v>
      </c>
      <c r="B114" s="48">
        <v>2014.0</v>
      </c>
      <c r="C114" s="49" t="s">
        <v>29</v>
      </c>
      <c r="D114" s="48">
        <v>36.0</v>
      </c>
      <c r="E114" s="48">
        <v>46.0</v>
      </c>
      <c r="F114" s="50" t="str">
        <f t="shared" si="166"/>
        <v>41.0</v>
      </c>
      <c r="G114" s="48">
        <v>62.0</v>
      </c>
      <c r="H114" s="48">
        <v>56.0</v>
      </c>
      <c r="I114" s="52" t="str">
        <f t="shared" si="3"/>
        <v>6</v>
      </c>
      <c r="J114" s="52" t="str">
        <f t="shared" si="167"/>
        <v>59</v>
      </c>
      <c r="K114" s="52" t="str">
        <f t="shared" si="4"/>
        <v>-18</v>
      </c>
      <c r="L114" s="48" t="s">
        <v>579</v>
      </c>
      <c r="M114" s="62">
        <v>1.567919E7</v>
      </c>
      <c r="N114" s="55" t="str">
        <f>M114/1000000</f>
        <v>15.68</v>
      </c>
      <c r="O114" s="51">
        <v>5.0474843E7</v>
      </c>
      <c r="P114" s="55" t="str">
        <f>O114/1000000</f>
        <v>50.47</v>
      </c>
      <c r="Q114" s="63">
        <v>2.78E7</v>
      </c>
      <c r="R114" s="36" t="str">
        <f>Q114/1000000</f>
        <v>27.80</v>
      </c>
      <c r="S114" s="187">
        <v>7.8274843E7</v>
      </c>
      <c r="T114" s="58" t="str">
        <f>S114/1000000</f>
        <v>78</v>
      </c>
      <c r="U114" s="188" t="str">
        <f>SUM(R114/S114)</f>
        <v>0.00%</v>
      </c>
      <c r="V114" s="51">
        <v>11.0</v>
      </c>
      <c r="W114" s="189" t="str">
        <f>SUM(S114/(V114*1000000))</f>
        <v>711.59%</v>
      </c>
      <c r="X114" s="30" t="str">
        <f t="shared" si="6"/>
        <v>142.54%</v>
      </c>
      <c r="Y114" s="67"/>
      <c r="Z114" s="33"/>
      <c r="AA114" s="33"/>
      <c r="AB114" s="33"/>
      <c r="AC114" s="33"/>
      <c r="AD114" s="33"/>
      <c r="AE114" s="33"/>
    </row>
    <row r="115">
      <c r="A115" s="116" t="s">
        <v>1961</v>
      </c>
      <c r="B115" s="44">
        <v>2009.0</v>
      </c>
      <c r="C115" s="44" t="s">
        <v>41</v>
      </c>
      <c r="D115" s="104">
        <v>33.0</v>
      </c>
      <c r="E115" s="104">
        <v>39.0</v>
      </c>
      <c r="F115" s="118" t="str">
        <f t="shared" si="166"/>
        <v>36</v>
      </c>
      <c r="G115" s="104">
        <v>50.0</v>
      </c>
      <c r="H115" s="104">
        <v>51.0</v>
      </c>
      <c r="I115" s="120" t="str">
        <f t="shared" si="3"/>
        <v>-1</v>
      </c>
      <c r="J115" s="120" t="str">
        <f t="shared" si="167"/>
        <v>50.5</v>
      </c>
      <c r="K115" s="120" t="str">
        <f t="shared" si="4"/>
        <v>-14.5</v>
      </c>
      <c r="L115" s="104" t="s">
        <v>448</v>
      </c>
      <c r="M115" s="120" t="str">
        <f t="shared" ref="M115:M117" si="179">N115*1000000</f>
        <v>31800000</v>
      </c>
      <c r="N115" s="135">
        <v>31.8</v>
      </c>
      <c r="O115" s="120" t="str">
        <f t="shared" ref="O115:O117" si="180">P115*1000000</f>
        <v>146330000</v>
      </c>
      <c r="P115" s="135">
        <v>146.33</v>
      </c>
      <c r="Q115" s="28" t="str">
        <f t="shared" ref="Q115:Q117" si="181">SUM(R115*1000000)</f>
        <v>36950000</v>
      </c>
      <c r="R115" s="119">
        <v>36.95</v>
      </c>
      <c r="S115" s="191" t="str">
        <f t="shared" ref="S115:S117" si="182">T115*1000000</f>
        <v>183,280,000</v>
      </c>
      <c r="T115" s="105">
        <v>183.28</v>
      </c>
      <c r="U115" s="162" t="str">
        <f t="shared" ref="U115:U117" si="183">SUM(R115/T115)</f>
        <v>20.16%</v>
      </c>
      <c r="V115" s="105">
        <v>26.0</v>
      </c>
      <c r="W115" s="30" t="str">
        <f t="shared" ref="W115:W117" si="184">SUM(T115/V115)</f>
        <v>704.92%</v>
      </c>
      <c r="X115" s="30" t="str">
        <f t="shared" si="6"/>
        <v>122.31%</v>
      </c>
      <c r="Y115" s="112"/>
      <c r="Z115" s="33"/>
      <c r="AA115" s="33"/>
      <c r="AB115" s="33"/>
      <c r="AC115" s="33"/>
      <c r="AD115" s="33"/>
      <c r="AE115" s="33"/>
    </row>
    <row r="116">
      <c r="A116" s="116" t="s">
        <v>1942</v>
      </c>
      <c r="B116" s="44">
        <v>2009.0</v>
      </c>
      <c r="C116" s="44" t="s">
        <v>29</v>
      </c>
      <c r="D116" s="104">
        <v>91.0</v>
      </c>
      <c r="E116" s="104">
        <v>81.0</v>
      </c>
      <c r="F116" s="118" t="str">
        <f t="shared" si="166"/>
        <v>86</v>
      </c>
      <c r="G116" s="104">
        <v>81.0</v>
      </c>
      <c r="H116" s="104">
        <v>80.0</v>
      </c>
      <c r="I116" s="120" t="str">
        <f t="shared" si="3"/>
        <v>1</v>
      </c>
      <c r="J116" s="120" t="str">
        <f t="shared" si="167"/>
        <v>80.5</v>
      </c>
      <c r="K116" s="120" t="str">
        <f t="shared" si="4"/>
        <v>5.5</v>
      </c>
      <c r="L116" s="104" t="s">
        <v>2405</v>
      </c>
      <c r="M116" s="120" t="str">
        <f t="shared" si="179"/>
        <v>37400000</v>
      </c>
      <c r="N116" s="135">
        <v>37.4</v>
      </c>
      <c r="O116" s="120" t="str">
        <f t="shared" si="180"/>
        <v>115600000</v>
      </c>
      <c r="P116" s="135">
        <v>115.6</v>
      </c>
      <c r="Q116" s="28" t="str">
        <f t="shared" si="181"/>
        <v>95170000</v>
      </c>
      <c r="R116" s="119">
        <v>95.17</v>
      </c>
      <c r="S116" s="191" t="str">
        <f t="shared" si="182"/>
        <v>210,770,000</v>
      </c>
      <c r="T116" s="105">
        <v>210.77</v>
      </c>
      <c r="U116" s="162" t="str">
        <f t="shared" si="183"/>
        <v>45.15%</v>
      </c>
      <c r="V116" s="105">
        <v>30.0</v>
      </c>
      <c r="W116" s="30" t="str">
        <f t="shared" si="184"/>
        <v>702.57%</v>
      </c>
      <c r="X116" s="30" t="str">
        <f t="shared" si="6"/>
        <v>124.67%</v>
      </c>
      <c r="Y116" s="112"/>
      <c r="Z116" s="33"/>
      <c r="AA116" s="33"/>
      <c r="AB116" s="33"/>
      <c r="AC116" s="33"/>
      <c r="AD116" s="33"/>
      <c r="AE116" s="33"/>
    </row>
    <row r="117">
      <c r="A117" s="116" t="s">
        <v>1769</v>
      </c>
      <c r="B117" s="44">
        <v>2010.0</v>
      </c>
      <c r="C117" s="44" t="s">
        <v>29</v>
      </c>
      <c r="D117" s="104">
        <v>94.0</v>
      </c>
      <c r="E117" s="104">
        <v>90.0</v>
      </c>
      <c r="F117" s="118" t="str">
        <f t="shared" si="166"/>
        <v>92</v>
      </c>
      <c r="G117" s="104">
        <v>73.0</v>
      </c>
      <c r="H117" s="104">
        <v>73.0</v>
      </c>
      <c r="I117" s="120" t="str">
        <f t="shared" si="3"/>
        <v>0</v>
      </c>
      <c r="J117" s="120" t="str">
        <f t="shared" si="167"/>
        <v>73</v>
      </c>
      <c r="K117" s="120" t="str">
        <f t="shared" si="4"/>
        <v>19</v>
      </c>
      <c r="L117" s="104" t="s">
        <v>89</v>
      </c>
      <c r="M117" s="120" t="str">
        <f t="shared" si="179"/>
        <v>800000</v>
      </c>
      <c r="N117" s="135">
        <v>0.8</v>
      </c>
      <c r="O117" s="120" t="str">
        <f t="shared" si="180"/>
        <v>6530000</v>
      </c>
      <c r="P117" s="135">
        <v>6.53</v>
      </c>
      <c r="Q117" s="28" t="str">
        <f t="shared" si="181"/>
        <v>7300000</v>
      </c>
      <c r="R117" s="119">
        <v>7.3</v>
      </c>
      <c r="S117" s="191" t="str">
        <f t="shared" si="182"/>
        <v>13,830,000</v>
      </c>
      <c r="T117" s="137" t="str">
        <f>SUM(P117+R117)</f>
        <v>13.83</v>
      </c>
      <c r="U117" s="162" t="str">
        <f t="shared" si="183"/>
        <v>52.78%</v>
      </c>
      <c r="V117" s="105">
        <v>2.0</v>
      </c>
      <c r="W117" s="30" t="str">
        <f t="shared" si="184"/>
        <v>691.50%</v>
      </c>
      <c r="X117" s="30" t="str">
        <f t="shared" si="6"/>
        <v>40.00%</v>
      </c>
      <c r="Y117" s="33"/>
      <c r="Z117" s="33"/>
      <c r="AA117" s="33"/>
      <c r="AB117" s="33"/>
      <c r="AC117" s="33"/>
      <c r="AD117" s="33"/>
      <c r="AE117" s="33"/>
    </row>
    <row r="118">
      <c r="A118" s="85" t="s">
        <v>977</v>
      </c>
      <c r="B118" s="48">
        <v>2012.0</v>
      </c>
      <c r="C118" s="48" t="s">
        <v>37</v>
      </c>
      <c r="D118" s="86">
        <v>48.0</v>
      </c>
      <c r="E118" s="86">
        <v>52.0</v>
      </c>
      <c r="F118" s="87" t="str">
        <f t="shared" si="166"/>
        <v>50.0</v>
      </c>
      <c r="G118" s="86">
        <v>71.0</v>
      </c>
      <c r="H118" s="86">
        <v>42.0</v>
      </c>
      <c r="I118" s="89" t="str">
        <f t="shared" si="3"/>
        <v>29</v>
      </c>
      <c r="J118" s="89" t="str">
        <f t="shared" si="167"/>
        <v>56.5</v>
      </c>
      <c r="K118" s="89" t="str">
        <f t="shared" si="4"/>
        <v>-6.5</v>
      </c>
      <c r="L118" s="86" t="s">
        <v>348</v>
      </c>
      <c r="M118" s="90">
        <v>1.41067634E8</v>
      </c>
      <c r="N118" s="91" t="str">
        <f t="shared" ref="N118:N120" si="185">M118/1000000</f>
        <v>141.07</v>
      </c>
      <c r="O118" s="88">
        <v>2.92324737E8</v>
      </c>
      <c r="P118" s="91" t="str">
        <f t="shared" ref="P118:P120" si="186">O118/1000000</f>
        <v>292.32</v>
      </c>
      <c r="Q118" s="95">
        <v>5.3736064E8</v>
      </c>
      <c r="R118" s="36" t="str">
        <f t="shared" ref="R118:R120" si="187">Q118/1000000</f>
        <v>537.36</v>
      </c>
      <c r="S118" s="177">
        <v>8.29685377E8</v>
      </c>
      <c r="T118" s="93" t="str">
        <f t="shared" ref="T118:T120" si="188">S118/1000000</f>
        <v>830</v>
      </c>
      <c r="U118" s="179" t="str">
        <f t="shared" ref="U118:U120" si="189">SUM(R118/S118)</f>
        <v>0.00%</v>
      </c>
      <c r="V118" s="88">
        <v>120.0</v>
      </c>
      <c r="W118" s="180" t="str">
        <f t="shared" ref="W118:W120" si="190">SUM((S118/1000000)/V118)</f>
        <v>691.40%</v>
      </c>
      <c r="X118" s="30" t="str">
        <f t="shared" si="6"/>
        <v>117.56%</v>
      </c>
      <c r="Y118" s="98"/>
      <c r="Z118" s="33"/>
      <c r="AA118" s="33"/>
      <c r="AB118" s="33"/>
      <c r="AC118" s="33"/>
      <c r="AD118" s="33"/>
      <c r="AE118" s="33"/>
    </row>
    <row r="119">
      <c r="A119" s="85" t="s">
        <v>945</v>
      </c>
      <c r="B119" s="48">
        <v>2012.0</v>
      </c>
      <c r="C119" s="48" t="s">
        <v>29</v>
      </c>
      <c r="D119" s="86">
        <v>92.0</v>
      </c>
      <c r="E119" s="86">
        <v>69.0</v>
      </c>
      <c r="F119" s="87" t="str">
        <f t="shared" si="166"/>
        <v>80.5</v>
      </c>
      <c r="G119" s="86">
        <v>91.0</v>
      </c>
      <c r="H119" s="86">
        <v>79.0</v>
      </c>
      <c r="I119" s="89" t="str">
        <f t="shared" si="3"/>
        <v>12</v>
      </c>
      <c r="J119" s="89" t="str">
        <f t="shared" si="167"/>
        <v>85</v>
      </c>
      <c r="K119" s="89" t="str">
        <f t="shared" si="4"/>
        <v>-4.5</v>
      </c>
      <c r="L119" s="86" t="s">
        <v>114</v>
      </c>
      <c r="M119" s="90">
        <v>2.07438708E8</v>
      </c>
      <c r="N119" s="91" t="str">
        <f t="shared" si="185"/>
        <v>207.44</v>
      </c>
      <c r="O119" s="88">
        <v>6.2335791E8</v>
      </c>
      <c r="P119" s="91" t="str">
        <f t="shared" si="186"/>
        <v>623.36</v>
      </c>
      <c r="Q119" s="95">
        <v>8.95237E8</v>
      </c>
      <c r="R119" s="36" t="str">
        <f t="shared" si="187"/>
        <v>895.24</v>
      </c>
      <c r="S119" s="177">
        <v>1.51859491E9</v>
      </c>
      <c r="T119" s="93" t="str">
        <f t="shared" si="188"/>
        <v>1,519</v>
      </c>
      <c r="U119" s="179" t="str">
        <f t="shared" si="189"/>
        <v>0.00%</v>
      </c>
      <c r="V119" s="88">
        <v>220.0</v>
      </c>
      <c r="W119" s="180" t="str">
        <f t="shared" si="190"/>
        <v>690.27%</v>
      </c>
      <c r="X119" s="30" t="str">
        <f t="shared" si="6"/>
        <v>94.29%</v>
      </c>
      <c r="Y119" s="98"/>
      <c r="Z119" s="33"/>
      <c r="AA119" s="33"/>
      <c r="AB119" s="33"/>
      <c r="AC119" s="33"/>
      <c r="AD119" s="33"/>
      <c r="AE119" s="33"/>
    </row>
    <row r="120">
      <c r="A120" s="85" t="s">
        <v>1147</v>
      </c>
      <c r="B120" s="48">
        <v>2012.0</v>
      </c>
      <c r="C120" s="48" t="s">
        <v>41</v>
      </c>
      <c r="D120" s="86">
        <v>85.0</v>
      </c>
      <c r="E120" s="86">
        <v>68.0</v>
      </c>
      <c r="F120" s="87" t="str">
        <f t="shared" si="166"/>
        <v>76.5</v>
      </c>
      <c r="G120" s="86">
        <v>86.0</v>
      </c>
      <c r="H120" s="86">
        <v>77.0</v>
      </c>
      <c r="I120" s="89" t="str">
        <f t="shared" si="3"/>
        <v>9</v>
      </c>
      <c r="J120" s="89" t="str">
        <f t="shared" si="167"/>
        <v>81.5</v>
      </c>
      <c r="K120" s="89" t="str">
        <f t="shared" si="4"/>
        <v>-5</v>
      </c>
      <c r="L120" s="86" t="s">
        <v>1049</v>
      </c>
      <c r="M120" s="90">
        <v>1.3152683E7</v>
      </c>
      <c r="N120" s="91" t="str">
        <f t="shared" si="185"/>
        <v>13.15</v>
      </c>
      <c r="O120" s="88">
        <v>4.1003371E7</v>
      </c>
      <c r="P120" s="91" t="str">
        <f t="shared" si="186"/>
        <v>41.00</v>
      </c>
      <c r="Q120" s="95">
        <v>7123013.0</v>
      </c>
      <c r="R120" s="36" t="str">
        <f t="shared" si="187"/>
        <v>7.12</v>
      </c>
      <c r="S120" s="177">
        <v>4.8126384E7</v>
      </c>
      <c r="T120" s="93" t="str">
        <f t="shared" si="188"/>
        <v>48</v>
      </c>
      <c r="U120" s="179" t="str">
        <f t="shared" si="189"/>
        <v>0.00%</v>
      </c>
      <c r="V120" s="88">
        <v>7.0</v>
      </c>
      <c r="W120" s="180" t="str">
        <f t="shared" si="190"/>
        <v>687.52%</v>
      </c>
      <c r="X120" s="30" t="str">
        <f t="shared" si="6"/>
        <v>187.90%</v>
      </c>
      <c r="Y120" s="98"/>
      <c r="Z120" s="33"/>
      <c r="AA120" s="33"/>
      <c r="AB120" s="33"/>
      <c r="AC120" s="33"/>
      <c r="AD120" s="33"/>
      <c r="AE120" s="33"/>
    </row>
    <row r="121">
      <c r="A121" s="116" t="s">
        <v>2268</v>
      </c>
      <c r="B121" s="44">
        <v>2008.0</v>
      </c>
      <c r="C121" s="44" t="s">
        <v>41</v>
      </c>
      <c r="D121" s="104">
        <v>77.0</v>
      </c>
      <c r="E121" s="104">
        <v>64.0</v>
      </c>
      <c r="F121" s="118" t="str">
        <f t="shared" si="166"/>
        <v>70.5</v>
      </c>
      <c r="G121" s="104">
        <v>67.0</v>
      </c>
      <c r="H121" s="104">
        <v>61.0</v>
      </c>
      <c r="I121" s="120" t="str">
        <f t="shared" si="3"/>
        <v>6</v>
      </c>
      <c r="J121" s="120" t="str">
        <f t="shared" si="167"/>
        <v>64</v>
      </c>
      <c r="K121" s="120" t="str">
        <f t="shared" si="4"/>
        <v>6.5</v>
      </c>
      <c r="L121" s="104" t="s">
        <v>2405</v>
      </c>
      <c r="M121" s="120" t="str">
        <f t="shared" ref="M121:M124" si="191">N121*1000000</f>
        <v>40100000</v>
      </c>
      <c r="N121" s="135">
        <v>40.1</v>
      </c>
      <c r="O121" s="120" t="str">
        <f t="shared" ref="O121:O124" si="192">P121*1000000</f>
        <v>80050000</v>
      </c>
      <c r="P121" s="135">
        <v>80.05</v>
      </c>
      <c r="Q121" s="28" t="str">
        <f t="shared" ref="Q121:Q124" si="193">SUM(R121*1000000)</f>
        <v>90720000</v>
      </c>
      <c r="R121" s="119">
        <v>90.72</v>
      </c>
      <c r="S121" s="191" t="str">
        <f t="shared" ref="S121:S124" si="194">T121*1000000</f>
        <v>170,770,000</v>
      </c>
      <c r="T121" s="105">
        <v>170.77</v>
      </c>
      <c r="U121" s="162" t="str">
        <f t="shared" ref="U121:U124" si="195">SUM(R121/T121)</f>
        <v>53.12%</v>
      </c>
      <c r="V121" s="105">
        <v>25.0</v>
      </c>
      <c r="W121" s="30" t="str">
        <f t="shared" ref="W121:W125" si="196">SUM(T121/V121)</f>
        <v>683.08%</v>
      </c>
      <c r="X121" s="30" t="str">
        <f t="shared" si="6"/>
        <v>160.40%</v>
      </c>
      <c r="Y121" s="112"/>
      <c r="Z121" s="33"/>
      <c r="AA121" s="33"/>
      <c r="AB121" s="33"/>
      <c r="AC121" s="33"/>
      <c r="AD121" s="33"/>
      <c r="AE121" s="33"/>
    </row>
    <row r="122">
      <c r="A122" s="116" t="s">
        <v>1991</v>
      </c>
      <c r="B122" s="44">
        <v>2009.0</v>
      </c>
      <c r="C122" s="44" t="s">
        <v>41</v>
      </c>
      <c r="D122" s="104">
        <v>55.0</v>
      </c>
      <c r="E122" s="104">
        <v>48.0</v>
      </c>
      <c r="F122" s="118" t="str">
        <f t="shared" si="166"/>
        <v>51.5</v>
      </c>
      <c r="G122" s="104">
        <v>70.0</v>
      </c>
      <c r="H122" s="104">
        <v>60.0</v>
      </c>
      <c r="I122" s="120" t="str">
        <f t="shared" si="3"/>
        <v>10</v>
      </c>
      <c r="J122" s="120" t="str">
        <f t="shared" si="167"/>
        <v>65</v>
      </c>
      <c r="K122" s="120" t="str">
        <f t="shared" si="4"/>
        <v>-13.5</v>
      </c>
      <c r="L122" s="104" t="s">
        <v>493</v>
      </c>
      <c r="M122" s="120" t="str">
        <f t="shared" si="191"/>
        <v>23700000</v>
      </c>
      <c r="N122" s="135">
        <v>23.7</v>
      </c>
      <c r="O122" s="120" t="str">
        <f t="shared" si="192"/>
        <v>64200000</v>
      </c>
      <c r="P122" s="135">
        <v>64.2</v>
      </c>
      <c r="Q122" s="28" t="str">
        <f t="shared" si="193"/>
        <v>72100000</v>
      </c>
      <c r="R122" s="119">
        <v>72.1</v>
      </c>
      <c r="S122" s="191" t="str">
        <f t="shared" si="194"/>
        <v>136,300,000</v>
      </c>
      <c r="T122" s="105">
        <v>136.3</v>
      </c>
      <c r="U122" s="162" t="str">
        <f t="shared" si="195"/>
        <v>52.90%</v>
      </c>
      <c r="V122" s="105">
        <v>20.0</v>
      </c>
      <c r="W122" s="30" t="str">
        <f t="shared" si="196"/>
        <v>681.50%</v>
      </c>
      <c r="X122" s="30" t="str">
        <f t="shared" si="6"/>
        <v>118.50%</v>
      </c>
      <c r="Y122" s="112"/>
      <c r="Z122" s="33"/>
      <c r="AA122" s="33"/>
      <c r="AB122" s="33"/>
      <c r="AC122" s="33"/>
      <c r="AD122" s="33"/>
      <c r="AE122" s="33"/>
    </row>
    <row r="123">
      <c r="A123" s="116" t="s">
        <v>1709</v>
      </c>
      <c r="B123" s="44">
        <v>2010.0</v>
      </c>
      <c r="C123" s="44" t="s">
        <v>37</v>
      </c>
      <c r="D123" s="104">
        <v>10.0</v>
      </c>
      <c r="E123" s="104">
        <v>24.0</v>
      </c>
      <c r="F123" s="118" t="str">
        <f t="shared" si="166"/>
        <v>17</v>
      </c>
      <c r="G123" s="104">
        <v>47.0</v>
      </c>
      <c r="H123" s="104">
        <v>54.0</v>
      </c>
      <c r="I123" s="120" t="str">
        <f t="shared" si="3"/>
        <v>-7</v>
      </c>
      <c r="J123" s="120" t="str">
        <f t="shared" si="167"/>
        <v>50.5</v>
      </c>
      <c r="K123" s="120" t="str">
        <f t="shared" si="4"/>
        <v>-33.5</v>
      </c>
      <c r="L123" s="104" t="s">
        <v>1710</v>
      </c>
      <c r="M123" s="120" t="str">
        <f t="shared" si="191"/>
        <v>22530000</v>
      </c>
      <c r="N123" s="135">
        <v>22.53</v>
      </c>
      <c r="O123" s="120" t="str">
        <f t="shared" si="192"/>
        <v>45710000</v>
      </c>
      <c r="P123" s="135">
        <v>45.71</v>
      </c>
      <c r="Q123" s="28" t="str">
        <f t="shared" si="193"/>
        <v>90440000</v>
      </c>
      <c r="R123" s="119">
        <v>90.44</v>
      </c>
      <c r="S123" s="191" t="str">
        <f t="shared" si="194"/>
        <v>136,150,000</v>
      </c>
      <c r="T123" s="137" t="str">
        <f t="shared" ref="T123:T124" si="197">SUM(P123+R123)</f>
        <v>136.15</v>
      </c>
      <c r="U123" s="162" t="str">
        <f t="shared" si="195"/>
        <v>66.43%</v>
      </c>
      <c r="V123" s="105">
        <v>20.0</v>
      </c>
      <c r="W123" s="30" t="str">
        <f t="shared" si="196"/>
        <v>680.75%</v>
      </c>
      <c r="X123" s="30" t="str">
        <f t="shared" si="6"/>
        <v>112.65%</v>
      </c>
      <c r="Y123" s="33"/>
      <c r="Z123" s="33"/>
      <c r="AA123" s="33"/>
      <c r="AB123" s="33"/>
      <c r="AC123" s="33"/>
      <c r="AD123" s="33"/>
      <c r="AE123" s="33"/>
    </row>
    <row r="124">
      <c r="A124" s="116" t="s">
        <v>1753</v>
      </c>
      <c r="B124" s="44">
        <v>2010.0</v>
      </c>
      <c r="C124" s="44" t="s">
        <v>41</v>
      </c>
      <c r="D124" s="104">
        <v>16.0</v>
      </c>
      <c r="E124" s="104">
        <v>26.0</v>
      </c>
      <c r="F124" s="118" t="str">
        <f t="shared" si="166"/>
        <v>21</v>
      </c>
      <c r="G124" s="104">
        <v>19.0</v>
      </c>
      <c r="H124" s="104">
        <v>34.0</v>
      </c>
      <c r="I124" s="120" t="str">
        <f t="shared" si="3"/>
        <v>-15</v>
      </c>
      <c r="J124" s="120" t="str">
        <f t="shared" si="167"/>
        <v>26.5</v>
      </c>
      <c r="K124" s="120" t="str">
        <f t="shared" si="4"/>
        <v>-5.5</v>
      </c>
      <c r="L124" s="104" t="s">
        <v>2405</v>
      </c>
      <c r="M124" s="120" t="str">
        <f t="shared" si="191"/>
        <v>11690000</v>
      </c>
      <c r="N124" s="135">
        <v>11.69</v>
      </c>
      <c r="O124" s="120" t="str">
        <f t="shared" si="192"/>
        <v>21390000</v>
      </c>
      <c r="P124" s="135">
        <v>21.39</v>
      </c>
      <c r="Q124" s="28" t="str">
        <f t="shared" si="193"/>
        <v>45430000</v>
      </c>
      <c r="R124" s="119">
        <v>45.43</v>
      </c>
      <c r="S124" s="191" t="str">
        <f t="shared" si="194"/>
        <v>66,820,000</v>
      </c>
      <c r="T124" s="137" t="str">
        <f t="shared" si="197"/>
        <v>66.82</v>
      </c>
      <c r="U124" s="162" t="str">
        <f t="shared" si="195"/>
        <v>67.99%</v>
      </c>
      <c r="V124" s="105">
        <v>10.0</v>
      </c>
      <c r="W124" s="30" t="str">
        <f t="shared" si="196"/>
        <v>668.20%</v>
      </c>
      <c r="X124" s="30" t="str">
        <f t="shared" si="6"/>
        <v>116.90%</v>
      </c>
      <c r="Y124" s="33"/>
      <c r="Z124" s="33"/>
      <c r="AA124" s="33"/>
      <c r="AB124" s="33"/>
      <c r="AC124" s="33"/>
      <c r="AD124" s="33"/>
      <c r="AE124" s="33"/>
    </row>
    <row r="125">
      <c r="A125" s="72" t="s">
        <v>690</v>
      </c>
      <c r="B125" s="16">
        <v>2013.0</v>
      </c>
      <c r="C125" s="16" t="s">
        <v>37</v>
      </c>
      <c r="D125" s="16">
        <v>89.0</v>
      </c>
      <c r="E125" s="16">
        <v>75.0</v>
      </c>
      <c r="F125" s="73" t="str">
        <f t="shared" si="166"/>
        <v>82.0</v>
      </c>
      <c r="G125" s="16">
        <v>90.0</v>
      </c>
      <c r="H125" s="16">
        <v>79.0</v>
      </c>
      <c r="I125" s="74" t="str">
        <f t="shared" si="3"/>
        <v>11</v>
      </c>
      <c r="J125" s="74" t="str">
        <f t="shared" si="167"/>
        <v>84.5</v>
      </c>
      <c r="K125" s="74" t="str">
        <f t="shared" si="4"/>
        <v>-2.5</v>
      </c>
      <c r="L125" s="78" t="s">
        <v>691</v>
      </c>
      <c r="M125" s="28">
        <v>1.58074286E8</v>
      </c>
      <c r="N125" s="35" t="str">
        <f>M125/1000000</f>
        <v>158.07</v>
      </c>
      <c r="O125" s="19">
        <v>4.24668047E8</v>
      </c>
      <c r="P125" s="35" t="str">
        <f>O125/1000000</f>
        <v>424.67</v>
      </c>
      <c r="Q125" s="35" t="str">
        <f>T125-P125</f>
        <v>440.24</v>
      </c>
      <c r="R125" s="36" t="str">
        <f t="shared" ref="R125:R126" si="198">Q125/1000000</f>
        <v>0.00</v>
      </c>
      <c r="S125" s="196">
        <v>8.64912963E8</v>
      </c>
      <c r="T125" s="77" t="str">
        <f>S125/1000000</f>
        <v>865</v>
      </c>
      <c r="U125" s="27" t="str">
        <f t="shared" ref="U125:U126" si="199">SUM(R125/S125)</f>
        <v>0.00%</v>
      </c>
      <c r="V125" s="22">
        <v>130.0</v>
      </c>
      <c r="W125" s="178" t="str">
        <f t="shared" si="196"/>
        <v>665.32%</v>
      </c>
      <c r="X125" s="30" t="str">
        <f t="shared" si="6"/>
        <v>121.60%</v>
      </c>
      <c r="Y125" s="81"/>
      <c r="Z125" s="33"/>
      <c r="AA125" s="33"/>
      <c r="AB125" s="33"/>
      <c r="AC125" s="33"/>
      <c r="AD125" s="33"/>
      <c r="AE125" s="33"/>
    </row>
    <row r="126">
      <c r="A126" s="85" t="s">
        <v>1115</v>
      </c>
      <c r="B126" s="48">
        <v>2012.0</v>
      </c>
      <c r="C126" s="48" t="s">
        <v>29</v>
      </c>
      <c r="D126" s="86">
        <v>81.0</v>
      </c>
      <c r="E126" s="86">
        <v>66.0</v>
      </c>
      <c r="F126" s="87" t="str">
        <f t="shared" si="166"/>
        <v>73.5</v>
      </c>
      <c r="G126" s="86">
        <v>83.0</v>
      </c>
      <c r="H126" s="86">
        <v>78.0</v>
      </c>
      <c r="I126" s="89" t="str">
        <f t="shared" si="3"/>
        <v>5</v>
      </c>
      <c r="J126" s="89" t="str">
        <f t="shared" si="167"/>
        <v>80.5</v>
      </c>
      <c r="K126" s="89" t="str">
        <f t="shared" si="4"/>
        <v>-7</v>
      </c>
      <c r="L126" s="86" t="s">
        <v>1116</v>
      </c>
      <c r="M126" s="90">
        <v>5149433.0</v>
      </c>
      <c r="N126" s="91" t="str">
        <f>M126/1000000</f>
        <v>5.15</v>
      </c>
      <c r="O126" s="88">
        <v>6.5001093E7</v>
      </c>
      <c r="P126" s="91" t="str">
        <f>O126/1000000</f>
        <v>65.00</v>
      </c>
      <c r="Q126" s="95">
        <v>4.8040982E7</v>
      </c>
      <c r="R126" s="36" t="str">
        <f t="shared" si="198"/>
        <v>48.04</v>
      </c>
      <c r="S126" s="177">
        <v>1.13042075E8</v>
      </c>
      <c r="T126" s="93" t="str">
        <f>S126/1000000</f>
        <v>113</v>
      </c>
      <c r="U126" s="179" t="str">
        <f t="shared" si="199"/>
        <v>0.00%</v>
      </c>
      <c r="V126" s="88">
        <v>17.0</v>
      </c>
      <c r="W126" s="180" t="str">
        <f>SUM((S126/1000000)/V126)</f>
        <v>664.95%</v>
      </c>
      <c r="X126" s="30" t="str">
        <f t="shared" si="6"/>
        <v>30.29%</v>
      </c>
      <c r="Y126" s="98"/>
      <c r="Z126" s="33"/>
      <c r="AA126" s="33"/>
      <c r="AB126" s="33"/>
      <c r="AC126" s="33"/>
      <c r="AD126" s="33"/>
      <c r="AE126" s="33"/>
    </row>
    <row r="127">
      <c r="A127" s="139" t="s">
        <v>1624</v>
      </c>
      <c r="B127" s="44">
        <v>2010.0</v>
      </c>
      <c r="C127" s="101" t="s">
        <v>29</v>
      </c>
      <c r="D127" s="140">
        <v>96.0</v>
      </c>
      <c r="E127" s="104">
        <v>80.0</v>
      </c>
      <c r="F127" s="118" t="str">
        <f t="shared" si="166"/>
        <v>88</v>
      </c>
      <c r="G127" s="140">
        <v>86.0</v>
      </c>
      <c r="H127" s="104">
        <v>78.0</v>
      </c>
      <c r="I127" s="120" t="str">
        <f t="shared" si="3"/>
        <v>8</v>
      </c>
      <c r="J127" s="120" t="str">
        <f t="shared" si="167"/>
        <v>82</v>
      </c>
      <c r="K127" s="120" t="str">
        <f t="shared" si="4"/>
        <v>6</v>
      </c>
      <c r="L127" s="104" t="s">
        <v>926</v>
      </c>
      <c r="M127" s="120" t="str">
        <f>N127*1000000</f>
        <v>24000000</v>
      </c>
      <c r="N127" s="138">
        <v>24.0</v>
      </c>
      <c r="O127" s="120" t="str">
        <f>P127*1000000</f>
        <v>171240000</v>
      </c>
      <c r="P127" s="138">
        <v>171.24</v>
      </c>
      <c r="Q127" s="28" t="str">
        <f>SUM(R127*1000000)</f>
        <v>81030000</v>
      </c>
      <c r="R127" s="142">
        <v>81.03</v>
      </c>
      <c r="S127" s="191" t="str">
        <f>T127*1000000</f>
        <v>252,270,000</v>
      </c>
      <c r="T127" s="137" t="str">
        <f>SUM(P127+R127)</f>
        <v>252.27</v>
      </c>
      <c r="U127" s="162" t="str">
        <f>SUM(R127/T127)</f>
        <v>32.12%</v>
      </c>
      <c r="V127" s="141">
        <v>38.0</v>
      </c>
      <c r="W127" s="30" t="str">
        <f>SUM(T127/V127)</f>
        <v>663.87%</v>
      </c>
      <c r="X127" s="30" t="str">
        <f t="shared" si="6"/>
        <v>63.16%</v>
      </c>
      <c r="Y127" s="33"/>
      <c r="Z127" s="33"/>
      <c r="AA127" s="33"/>
      <c r="AB127" s="33"/>
      <c r="AC127" s="33"/>
      <c r="AD127" s="33"/>
      <c r="AE127" s="33"/>
    </row>
    <row r="128">
      <c r="A128" s="47" t="s">
        <v>447</v>
      </c>
      <c r="B128" s="48">
        <v>2014.0</v>
      </c>
      <c r="C128" s="49" t="s">
        <v>29</v>
      </c>
      <c r="D128" s="48">
        <v>85.0</v>
      </c>
      <c r="E128" s="48">
        <v>71.0</v>
      </c>
      <c r="F128" s="50" t="str">
        <f t="shared" si="166"/>
        <v>78.0</v>
      </c>
      <c r="G128" s="48">
        <v>78.0</v>
      </c>
      <c r="H128" s="48">
        <v>74.0</v>
      </c>
      <c r="I128" s="52" t="str">
        <f t="shared" si="3"/>
        <v>4</v>
      </c>
      <c r="J128" s="52" t="str">
        <f t="shared" si="167"/>
        <v>76</v>
      </c>
      <c r="K128" s="52" t="str">
        <f t="shared" si="4"/>
        <v>2</v>
      </c>
      <c r="L128" s="53" t="s">
        <v>448</v>
      </c>
      <c r="M128" s="54">
        <v>5.7071445E7</v>
      </c>
      <c r="N128" s="55" t="str">
        <f t="shared" ref="N128:N129" si="200">M128/1000000</f>
        <v>57.07</v>
      </c>
      <c r="O128" s="56">
        <v>1.91719337E8</v>
      </c>
      <c r="P128" s="55" t="str">
        <f t="shared" ref="P128:P129" si="201">O128/1000000</f>
        <v>191.72</v>
      </c>
      <c r="Q128" s="57">
        <v>1.39614539E8</v>
      </c>
      <c r="R128" s="36" t="str">
        <f t="shared" ref="R128:R129" si="202">Q128/1000000</f>
        <v>139.61</v>
      </c>
      <c r="S128" s="197">
        <v>3.31333876E8</v>
      </c>
      <c r="T128" s="58" t="str">
        <f t="shared" ref="T128:T129" si="203">S128/1000000</f>
        <v>331</v>
      </c>
      <c r="U128" s="188" t="str">
        <f t="shared" ref="U128:U129" si="204">SUM(R128/S128)</f>
        <v>0.00%</v>
      </c>
      <c r="V128" s="56">
        <v>50.0</v>
      </c>
      <c r="W128" s="189" t="str">
        <f>SUM(S128/(V128*1000000))</f>
        <v>662.67%</v>
      </c>
      <c r="X128" s="30" t="str">
        <f t="shared" si="6"/>
        <v>114.14%</v>
      </c>
      <c r="Y128" s="68"/>
      <c r="Z128" s="33"/>
      <c r="AA128" s="33"/>
      <c r="AB128" s="33"/>
      <c r="AC128" s="33"/>
      <c r="AD128" s="33"/>
      <c r="AE128" s="33"/>
    </row>
    <row r="129">
      <c r="A129" s="85" t="s">
        <v>1085</v>
      </c>
      <c r="B129" s="48">
        <v>2012.0</v>
      </c>
      <c r="C129" s="48" t="s">
        <v>327</v>
      </c>
      <c r="D129" s="86">
        <v>29.0</v>
      </c>
      <c r="E129" s="86">
        <v>43.0</v>
      </c>
      <c r="F129" s="87" t="str">
        <f t="shared" si="166"/>
        <v>36.0</v>
      </c>
      <c r="G129" s="86">
        <v>63.0</v>
      </c>
      <c r="H129" s="86">
        <v>60.0</v>
      </c>
      <c r="I129" s="89" t="str">
        <f t="shared" si="3"/>
        <v>3</v>
      </c>
      <c r="J129" s="89" t="str">
        <f t="shared" si="167"/>
        <v>61.5</v>
      </c>
      <c r="K129" s="89" t="str">
        <f t="shared" si="4"/>
        <v>-25.5</v>
      </c>
      <c r="L129" s="86" t="s">
        <v>153</v>
      </c>
      <c r="M129" s="90">
        <v>4.1202458E7</v>
      </c>
      <c r="N129" s="91" t="str">
        <f t="shared" si="200"/>
        <v>41.20</v>
      </c>
      <c r="O129" s="88">
        <v>1.2501403E8</v>
      </c>
      <c r="P129" s="91" t="str">
        <f t="shared" si="201"/>
        <v>125.01</v>
      </c>
      <c r="Q129" s="95">
        <v>7.110054E7</v>
      </c>
      <c r="R129" s="36" t="str">
        <f t="shared" si="202"/>
        <v>71.10</v>
      </c>
      <c r="S129" s="177">
        <v>1.9611457E8</v>
      </c>
      <c r="T129" s="93" t="str">
        <f t="shared" si="203"/>
        <v>196</v>
      </c>
      <c r="U129" s="179" t="str">
        <f t="shared" si="204"/>
        <v>0.00%</v>
      </c>
      <c r="V129" s="88">
        <v>30.0</v>
      </c>
      <c r="W129" s="180" t="str">
        <f>SUM((S129/1000000)/V129)</f>
        <v>653.72%</v>
      </c>
      <c r="X129" s="30" t="str">
        <f t="shared" si="6"/>
        <v>137.34%</v>
      </c>
      <c r="Y129" s="98"/>
      <c r="Z129" s="33"/>
      <c r="AA129" s="33"/>
      <c r="AB129" s="33"/>
      <c r="AC129" s="33"/>
      <c r="AD129" s="33"/>
      <c r="AE129" s="33"/>
    </row>
    <row r="130">
      <c r="A130" s="116" t="s">
        <v>2367</v>
      </c>
      <c r="B130" s="44">
        <v>2008.0</v>
      </c>
      <c r="C130" s="44" t="s">
        <v>29</v>
      </c>
      <c r="D130" s="104">
        <v>14.0</v>
      </c>
      <c r="E130" s="104">
        <v>30.0</v>
      </c>
      <c r="F130" s="118" t="str">
        <f t="shared" si="166"/>
        <v>22</v>
      </c>
      <c r="G130" s="104">
        <v>29.0</v>
      </c>
      <c r="H130" s="104">
        <v>50.0</v>
      </c>
      <c r="I130" s="120" t="str">
        <f t="shared" si="3"/>
        <v>-21</v>
      </c>
      <c r="J130" s="120" t="str">
        <f t="shared" si="167"/>
        <v>39.5</v>
      </c>
      <c r="K130" s="120" t="str">
        <f t="shared" si="4"/>
        <v>-17.5</v>
      </c>
      <c r="L130" s="104" t="s">
        <v>448</v>
      </c>
      <c r="M130" s="120" t="str">
        <f>N130*1000000</f>
        <v>6500000</v>
      </c>
      <c r="N130" s="135">
        <v>6.5</v>
      </c>
      <c r="O130" s="120" t="str">
        <f>P130*1000000</f>
        <v>19810000</v>
      </c>
      <c r="P130" s="135">
        <v>19.81</v>
      </c>
      <c r="Q130" s="28" t="str">
        <f t="shared" ref="Q130:Q132" si="205">SUM(R130*1000000)</f>
        <v>19230000</v>
      </c>
      <c r="R130" s="119">
        <v>19.23</v>
      </c>
      <c r="S130" s="191" t="str">
        <f>T130*1000000</f>
        <v>39,040,000</v>
      </c>
      <c r="T130" s="105">
        <v>39.04</v>
      </c>
      <c r="U130" s="162" t="str">
        <f>SUM(R130/T130)</f>
        <v>49.26%</v>
      </c>
      <c r="V130" s="105">
        <v>6.0</v>
      </c>
      <c r="W130" s="30" t="str">
        <f t="shared" ref="W130:W132" si="206">SUM(T130/V130)</f>
        <v>650.67%</v>
      </c>
      <c r="X130" s="30" t="str">
        <f t="shared" si="6"/>
        <v>108.33%</v>
      </c>
      <c r="Y130" s="112"/>
      <c r="Z130" s="33"/>
      <c r="AA130" s="33"/>
      <c r="AB130" s="33"/>
      <c r="AC130" s="33"/>
      <c r="AD130" s="33"/>
      <c r="AE130" s="33"/>
    </row>
    <row r="131">
      <c r="A131" s="15" t="s">
        <v>307</v>
      </c>
      <c r="B131" s="16">
        <v>2015.0</v>
      </c>
      <c r="C131" s="17" t="s">
        <v>41</v>
      </c>
      <c r="D131" s="16">
        <v>18.0</v>
      </c>
      <c r="E131" s="16">
        <v>22.0</v>
      </c>
      <c r="F131" s="18" t="str">
        <f>(D131+E131)/2</f>
        <v>20</v>
      </c>
      <c r="G131" s="79">
        <v>84.0</v>
      </c>
      <c r="H131" s="16">
        <v>47.0</v>
      </c>
      <c r="I131" s="20" t="str">
        <f t="shared" si="3"/>
        <v>37</v>
      </c>
      <c r="J131" s="21" t="str">
        <f>(G131+H131)/2</f>
        <v>65.5</v>
      </c>
      <c r="K131" s="20" t="str">
        <f t="shared" si="4"/>
        <v>-45.5</v>
      </c>
      <c r="L131" s="17" t="s">
        <v>89</v>
      </c>
      <c r="M131" s="22">
        <v>3591282.0</v>
      </c>
      <c r="N131" s="35" t="str">
        <f>M131/1000000</f>
        <v>3.59</v>
      </c>
      <c r="O131" s="28">
        <v>1.29856E7</v>
      </c>
      <c r="P131" s="35" t="str">
        <f>O131/1000000</f>
        <v>12.99</v>
      </c>
      <c r="Q131" s="28" t="str">
        <f t="shared" si="205"/>
        <v>2000000</v>
      </c>
      <c r="R131" s="28">
        <v>2.0</v>
      </c>
      <c r="S131" s="177" t="str">
        <f>SUM(O131+R131)</f>
        <v>12,985,602</v>
      </c>
      <c r="T131" s="38" t="str">
        <f>S131/1000000</f>
        <v>13</v>
      </c>
      <c r="U131" s="27" t="str">
        <f>(R131/S131)*100</f>
        <v>0.00%</v>
      </c>
      <c r="V131" s="28">
        <v>2.0</v>
      </c>
      <c r="W131" s="178" t="str">
        <f t="shared" si="206"/>
        <v>649.28%</v>
      </c>
      <c r="X131" s="30" t="str">
        <f t="shared" si="6"/>
        <v>179.56%</v>
      </c>
      <c r="Y131" s="17"/>
      <c r="Z131" s="33"/>
      <c r="AA131" s="33"/>
      <c r="AB131" s="33"/>
      <c r="AC131" s="33"/>
      <c r="AD131" s="33"/>
      <c r="AE131" s="33"/>
    </row>
    <row r="132">
      <c r="A132" s="116" t="s">
        <v>1224</v>
      </c>
      <c r="B132" s="44">
        <v>2011.0</v>
      </c>
      <c r="C132" s="44" t="s">
        <v>37</v>
      </c>
      <c r="D132" s="117">
        <v>26.0</v>
      </c>
      <c r="E132" s="117">
        <v>45.0</v>
      </c>
      <c r="F132" s="118" t="str">
        <f t="shared" ref="F132:F133" si="207">AVERAGE(D132:E132)</f>
        <v>35.5</v>
      </c>
      <c r="G132" s="117">
        <v>68.0</v>
      </c>
      <c r="H132" s="104">
        <v>43.0</v>
      </c>
      <c r="I132" s="120" t="str">
        <f t="shared" si="3"/>
        <v>25</v>
      </c>
      <c r="J132" s="120" t="str">
        <f t="shared" ref="J132:J133" si="208">AVERAGE(G132:H132)</f>
        <v>55.5</v>
      </c>
      <c r="K132" s="120" t="str">
        <f t="shared" si="4"/>
        <v>-20</v>
      </c>
      <c r="L132" s="104" t="s">
        <v>348</v>
      </c>
      <c r="M132" s="120" t="str">
        <f>N132*1000000</f>
        <v>138120000</v>
      </c>
      <c r="N132" s="121">
        <v>138.12</v>
      </c>
      <c r="O132" s="120" t="str">
        <f>P132*1000000</f>
        <v>281290000</v>
      </c>
      <c r="P132" s="122">
        <v>281.29</v>
      </c>
      <c r="Q132" s="28" t="str">
        <f t="shared" si="205"/>
        <v>430880000</v>
      </c>
      <c r="R132" s="119">
        <v>430.88</v>
      </c>
      <c r="S132" s="176" t="str">
        <f>T132*1000000</f>
        <v>712,170,000</v>
      </c>
      <c r="T132" s="124" t="str">
        <f>SUM(P132+R132)</f>
        <v>712.17</v>
      </c>
      <c r="U132" s="162" t="str">
        <f>SUM(R132/T132)</f>
        <v>60.50%</v>
      </c>
      <c r="V132" s="125">
        <v>110.0</v>
      </c>
      <c r="W132" s="30" t="str">
        <f t="shared" si="206"/>
        <v>647.43%</v>
      </c>
      <c r="X132" s="30" t="str">
        <f t="shared" si="6"/>
        <v>125.56%</v>
      </c>
      <c r="Y132" s="112"/>
      <c r="Z132" s="33"/>
      <c r="AA132" s="33"/>
      <c r="AB132" s="33"/>
      <c r="AC132" s="33"/>
      <c r="AD132" s="33"/>
      <c r="AE132" s="33"/>
    </row>
    <row r="133">
      <c r="A133" s="85" t="s">
        <v>1152</v>
      </c>
      <c r="B133" s="48">
        <v>2012.0</v>
      </c>
      <c r="C133" s="48" t="s">
        <v>29</v>
      </c>
      <c r="D133" s="86">
        <v>86.0</v>
      </c>
      <c r="E133" s="86">
        <v>86.0</v>
      </c>
      <c r="F133" s="87" t="str">
        <f t="shared" si="207"/>
        <v>86.0</v>
      </c>
      <c r="G133" s="86">
        <v>76.0</v>
      </c>
      <c r="H133" s="86">
        <v>74.0</v>
      </c>
      <c r="I133" s="89" t="str">
        <f t="shared" si="3"/>
        <v>2</v>
      </c>
      <c r="J133" s="89" t="str">
        <f t="shared" si="208"/>
        <v>75</v>
      </c>
      <c r="K133" s="89" t="str">
        <f t="shared" si="4"/>
        <v>11</v>
      </c>
      <c r="L133" s="86" t="s">
        <v>61</v>
      </c>
      <c r="M133" s="90">
        <v>169702.0</v>
      </c>
      <c r="N133" s="91" t="str">
        <f t="shared" ref="N133:N134" si="209">M133/1000000</f>
        <v>0.17</v>
      </c>
      <c r="O133" s="88">
        <v>1.2795746E7</v>
      </c>
      <c r="P133" s="91" t="str">
        <f t="shared" ref="P133:P134" si="210">O133/1000000</f>
        <v>12.80</v>
      </c>
      <c r="Q133" s="19">
        <v>9000000.0</v>
      </c>
      <c r="R133" s="36" t="str">
        <f t="shared" ref="R133:R135" si="211">Q133/1000000</f>
        <v>9.00</v>
      </c>
      <c r="S133" s="177" t="str">
        <f t="shared" ref="S133:S134" si="212">SUM(O133+R133)</f>
        <v>12,795,755</v>
      </c>
      <c r="T133" s="93" t="str">
        <f t="shared" ref="T133:T134" si="213">S133/1000000</f>
        <v>13</v>
      </c>
      <c r="U133" s="27" t="str">
        <f t="shared" ref="U133:U134" si="214">(R133/S133)</f>
        <v>0.00%</v>
      </c>
      <c r="V133" s="88">
        <v>2.0</v>
      </c>
      <c r="W133" s="180" t="str">
        <f>SUM((S133/1000000)/V133)</f>
        <v>639.79%</v>
      </c>
      <c r="X133" s="30" t="str">
        <f t="shared" si="6"/>
        <v>8.49%</v>
      </c>
      <c r="Y133" s="98"/>
      <c r="Z133" s="33"/>
      <c r="AA133" s="33"/>
      <c r="AB133" s="33"/>
      <c r="AC133" s="33"/>
      <c r="AD133" s="33"/>
      <c r="AE133" s="33"/>
    </row>
    <row r="134">
      <c r="A134" s="15" t="s">
        <v>205</v>
      </c>
      <c r="B134" s="16">
        <v>2015.0</v>
      </c>
      <c r="C134" s="17" t="s">
        <v>37</v>
      </c>
      <c r="D134" s="16">
        <v>66.0</v>
      </c>
      <c r="E134" s="16">
        <v>63.0</v>
      </c>
      <c r="F134" s="18" t="str">
        <f>(D134+E134)/2</f>
        <v>64.5</v>
      </c>
      <c r="G134" s="16">
        <v>67.0</v>
      </c>
      <c r="H134" s="16">
        <v>57.0</v>
      </c>
      <c r="I134" s="20" t="str">
        <f t="shared" si="3"/>
        <v>10</v>
      </c>
      <c r="J134" s="21" t="str">
        <f>(G134+H134)/2</f>
        <v>62</v>
      </c>
      <c r="K134" s="20" t="str">
        <f t="shared" si="4"/>
        <v>2.5</v>
      </c>
      <c r="L134" s="17" t="s">
        <v>117</v>
      </c>
      <c r="M134" s="22">
        <v>6.921689E7</v>
      </c>
      <c r="N134" s="35" t="str">
        <f t="shared" si="209"/>
        <v>69.22</v>
      </c>
      <c r="O134" s="28">
        <v>1.83785415E8</v>
      </c>
      <c r="P134" s="35" t="str">
        <f t="shared" si="210"/>
        <v>183.79</v>
      </c>
      <c r="Q134" s="28">
        <v>1.01380369E8</v>
      </c>
      <c r="R134" s="36" t="str">
        <f t="shared" si="211"/>
        <v>101.38</v>
      </c>
      <c r="S134" s="177" t="str">
        <f t="shared" si="212"/>
        <v>183,785,516</v>
      </c>
      <c r="T134" s="38" t="str">
        <f t="shared" si="213"/>
        <v>184</v>
      </c>
      <c r="U134" s="27" t="str">
        <f t="shared" si="214"/>
        <v>0.00%</v>
      </c>
      <c r="V134" s="28">
        <v>29.0</v>
      </c>
      <c r="W134" s="178" t="str">
        <f t="shared" ref="W134:W138" si="215">SUM(T134/V134)</f>
        <v>633.74%</v>
      </c>
      <c r="X134" s="30" t="str">
        <f t="shared" si="6"/>
        <v>238.68%</v>
      </c>
      <c r="Y134" s="17"/>
      <c r="Z134" s="33"/>
      <c r="AA134" s="33"/>
      <c r="AB134" s="33"/>
      <c r="AC134" s="33"/>
      <c r="AD134" s="33"/>
      <c r="AE134" s="33"/>
    </row>
    <row r="135">
      <c r="A135" s="72" t="s">
        <v>787</v>
      </c>
      <c r="B135" s="16">
        <v>2013.0</v>
      </c>
      <c r="C135" s="16" t="s">
        <v>126</v>
      </c>
      <c r="D135" s="16">
        <v>93.0</v>
      </c>
      <c r="E135" s="16">
        <v>90.0</v>
      </c>
      <c r="F135" s="73" t="str">
        <f t="shared" ref="F135:F153" si="216">AVERAGE(D135:E135)</f>
        <v>91.5</v>
      </c>
      <c r="G135" s="16">
        <v>74.0</v>
      </c>
      <c r="H135" s="16">
        <v>75.0</v>
      </c>
      <c r="I135" s="74" t="str">
        <f t="shared" si="3"/>
        <v>-1</v>
      </c>
      <c r="J135" s="74" t="str">
        <f t="shared" ref="J135:J153" si="217">AVERAGE(G135:H135)</f>
        <v>74.5</v>
      </c>
      <c r="K135" s="74" t="str">
        <f t="shared" si="4"/>
        <v>17</v>
      </c>
      <c r="L135" s="78" t="s">
        <v>788</v>
      </c>
      <c r="M135" s="19">
        <v>740455.0</v>
      </c>
      <c r="N135" s="35" t="str">
        <f>M135/1000000</f>
        <v>0.74</v>
      </c>
      <c r="O135" s="19">
        <v>1.50117807E8</v>
      </c>
      <c r="P135" s="35" t="str">
        <f>O135/1000000</f>
        <v>150.12</v>
      </c>
      <c r="Q135" s="35" t="str">
        <f>T135-P135</f>
        <v>101.05</v>
      </c>
      <c r="R135" s="36" t="str">
        <f t="shared" si="211"/>
        <v>0.00</v>
      </c>
      <c r="S135" s="196">
        <v>2.51171807E8</v>
      </c>
      <c r="T135" s="77" t="str">
        <f>S135/1000000</f>
        <v>251</v>
      </c>
      <c r="U135" s="27" t="str">
        <f>SUM(R135/S135)</f>
        <v>0.00%</v>
      </c>
      <c r="V135" s="22">
        <v>40.0</v>
      </c>
      <c r="W135" s="178" t="str">
        <f t="shared" si="215"/>
        <v>627.93%</v>
      </c>
      <c r="X135" s="30" t="str">
        <f t="shared" si="6"/>
        <v>1.85%</v>
      </c>
      <c r="Y135" s="81"/>
      <c r="Z135" s="33"/>
      <c r="AA135" s="33"/>
      <c r="AB135" s="33"/>
      <c r="AC135" s="33"/>
      <c r="AD135" s="33"/>
      <c r="AE135" s="33"/>
    </row>
    <row r="136">
      <c r="A136" s="116" t="s">
        <v>1751</v>
      </c>
      <c r="B136" s="44">
        <v>2010.0</v>
      </c>
      <c r="C136" s="44" t="s">
        <v>41</v>
      </c>
      <c r="D136" s="104">
        <v>52.0</v>
      </c>
      <c r="E136" s="104">
        <v>44.0</v>
      </c>
      <c r="F136" s="118" t="str">
        <f t="shared" si="216"/>
        <v>48</v>
      </c>
      <c r="G136" s="104">
        <v>45.0</v>
      </c>
      <c r="H136" s="104">
        <v>63.0</v>
      </c>
      <c r="I136" s="120" t="str">
        <f t="shared" si="3"/>
        <v>-18</v>
      </c>
      <c r="J136" s="120" t="str">
        <f t="shared" si="217"/>
        <v>54</v>
      </c>
      <c r="K136" s="120" t="str">
        <f t="shared" si="4"/>
        <v>-6</v>
      </c>
      <c r="L136" s="104" t="s">
        <v>1094</v>
      </c>
      <c r="M136" s="120" t="str">
        <f t="shared" ref="M136:M138" si="218">N136*1000000</f>
        <v>12300000</v>
      </c>
      <c r="N136" s="135">
        <v>12.3</v>
      </c>
      <c r="O136" s="120" t="str">
        <f t="shared" ref="O136:O138" si="219">P136*1000000</f>
        <v>33600000</v>
      </c>
      <c r="P136" s="135">
        <v>33.6</v>
      </c>
      <c r="Q136" s="28" t="str">
        <f t="shared" ref="Q136:Q138" si="220">SUM(R136*1000000)</f>
        <v>29090000</v>
      </c>
      <c r="R136" s="119">
        <v>29.09</v>
      </c>
      <c r="S136" s="191" t="str">
        <f t="shared" ref="S136:S138" si="221">T136*1000000</f>
        <v>62,690,000</v>
      </c>
      <c r="T136" s="137" t="str">
        <f>SUM(P136+R136)</f>
        <v>62.69</v>
      </c>
      <c r="U136" s="162" t="str">
        <f t="shared" ref="U136:U138" si="222">SUM(R136/T136)</f>
        <v>46.40%</v>
      </c>
      <c r="V136" s="105">
        <v>10.0</v>
      </c>
      <c r="W136" s="30" t="str">
        <f t="shared" si="215"/>
        <v>626.90%</v>
      </c>
      <c r="X136" s="30" t="str">
        <f t="shared" si="6"/>
        <v>123.00%</v>
      </c>
      <c r="Y136" s="33"/>
      <c r="Z136" s="33"/>
      <c r="AA136" s="33"/>
      <c r="AB136" s="33"/>
      <c r="AC136" s="33"/>
      <c r="AD136" s="33"/>
      <c r="AE136" s="33"/>
    </row>
    <row r="137">
      <c r="A137" s="116" t="s">
        <v>2222</v>
      </c>
      <c r="B137" s="44">
        <v>2008.0</v>
      </c>
      <c r="C137" s="44" t="s">
        <v>41</v>
      </c>
      <c r="D137" s="104">
        <v>28.0</v>
      </c>
      <c r="E137" s="104">
        <v>36.0</v>
      </c>
      <c r="F137" s="118" t="str">
        <f t="shared" si="216"/>
        <v>32</v>
      </c>
      <c r="G137" s="104">
        <v>72.0</v>
      </c>
      <c r="H137" s="104">
        <v>58.0</v>
      </c>
      <c r="I137" s="120" t="str">
        <f t="shared" si="3"/>
        <v>14</v>
      </c>
      <c r="J137" s="120" t="str">
        <f t="shared" si="217"/>
        <v>65</v>
      </c>
      <c r="K137" s="120" t="str">
        <f t="shared" si="4"/>
        <v>-33</v>
      </c>
      <c r="L137" s="104" t="s">
        <v>493</v>
      </c>
      <c r="M137" s="120" t="str">
        <f t="shared" si="218"/>
        <v>20170000</v>
      </c>
      <c r="N137" s="135">
        <v>20.17</v>
      </c>
      <c r="O137" s="120" t="str">
        <f t="shared" si="219"/>
        <v>80280000</v>
      </c>
      <c r="P137" s="135">
        <v>80.28</v>
      </c>
      <c r="Q137" s="28" t="str">
        <f t="shared" si="220"/>
        <v>139100000</v>
      </c>
      <c r="R137" s="119">
        <v>139.1</v>
      </c>
      <c r="S137" s="191" t="str">
        <f t="shared" si="221"/>
        <v>219,380,000</v>
      </c>
      <c r="T137" s="105">
        <v>219.38</v>
      </c>
      <c r="U137" s="162" t="str">
        <f t="shared" si="222"/>
        <v>63.41%</v>
      </c>
      <c r="V137" s="105">
        <v>35.0</v>
      </c>
      <c r="W137" s="30" t="str">
        <f t="shared" si="215"/>
        <v>626.80%</v>
      </c>
      <c r="X137" s="30" t="str">
        <f t="shared" si="6"/>
        <v>57.63%</v>
      </c>
      <c r="Y137" s="112"/>
      <c r="Z137" s="33"/>
      <c r="AA137" s="33"/>
      <c r="AB137" s="33"/>
      <c r="AC137" s="33"/>
      <c r="AD137" s="33"/>
      <c r="AE137" s="33"/>
    </row>
    <row r="138">
      <c r="A138" s="116" t="s">
        <v>2044</v>
      </c>
      <c r="B138" s="44">
        <v>2009.0</v>
      </c>
      <c r="C138" s="44" t="s">
        <v>37</v>
      </c>
      <c r="D138" s="104">
        <v>40.0</v>
      </c>
      <c r="E138" s="104">
        <v>30.0</v>
      </c>
      <c r="F138" s="118" t="str">
        <f t="shared" si="216"/>
        <v>35</v>
      </c>
      <c r="G138" s="104">
        <v>67.0</v>
      </c>
      <c r="H138" s="104">
        <v>64.0</v>
      </c>
      <c r="I138" s="120" t="str">
        <f t="shared" si="3"/>
        <v>3</v>
      </c>
      <c r="J138" s="120" t="str">
        <f t="shared" si="217"/>
        <v>65.5</v>
      </c>
      <c r="K138" s="120" t="str">
        <f t="shared" si="4"/>
        <v>-30.5</v>
      </c>
      <c r="L138" s="104" t="s">
        <v>1330</v>
      </c>
      <c r="M138" s="120" t="str">
        <f t="shared" si="218"/>
        <v>14100000</v>
      </c>
      <c r="N138" s="135">
        <v>14.1</v>
      </c>
      <c r="O138" s="120" t="str">
        <f t="shared" si="219"/>
        <v>27690000</v>
      </c>
      <c r="P138" s="135">
        <v>27.69</v>
      </c>
      <c r="Q138" s="28" t="str">
        <f t="shared" si="220"/>
        <v>40500000</v>
      </c>
      <c r="R138" s="119">
        <v>40.5</v>
      </c>
      <c r="S138" s="191" t="str">
        <f t="shared" si="221"/>
        <v>68,190,000</v>
      </c>
      <c r="T138" s="105">
        <v>68.19</v>
      </c>
      <c r="U138" s="162" t="str">
        <f t="shared" si="222"/>
        <v>59.39%</v>
      </c>
      <c r="V138" s="105">
        <v>11.0</v>
      </c>
      <c r="W138" s="30" t="str">
        <f t="shared" si="215"/>
        <v>619.91%</v>
      </c>
      <c r="X138" s="30" t="str">
        <f t="shared" si="6"/>
        <v>128.18%</v>
      </c>
      <c r="Y138" s="112"/>
      <c r="Z138" s="33"/>
      <c r="AA138" s="33"/>
      <c r="AB138" s="33"/>
      <c r="AC138" s="33"/>
      <c r="AD138" s="33"/>
      <c r="AE138" s="33"/>
    </row>
    <row r="139">
      <c r="A139" s="47" t="s">
        <v>530</v>
      </c>
      <c r="B139" s="48">
        <v>2014.0</v>
      </c>
      <c r="C139" s="49" t="s">
        <v>334</v>
      </c>
      <c r="D139" s="48">
        <v>18.0</v>
      </c>
      <c r="E139" s="48">
        <v>41.0</v>
      </c>
      <c r="F139" s="50" t="str">
        <f t="shared" si="216"/>
        <v>29.5</v>
      </c>
      <c r="G139" s="48">
        <v>59.0</v>
      </c>
      <c r="H139" s="48">
        <v>55.0</v>
      </c>
      <c r="I139" s="52" t="str">
        <f t="shared" si="3"/>
        <v>4</v>
      </c>
      <c r="J139" s="52" t="str">
        <f t="shared" si="217"/>
        <v>57</v>
      </c>
      <c r="K139" s="52" t="str">
        <f t="shared" si="4"/>
        <v>-27.5</v>
      </c>
      <c r="L139" s="53" t="s">
        <v>531</v>
      </c>
      <c r="M139" s="54">
        <v>4.151617E7</v>
      </c>
      <c r="N139" s="55" t="str">
        <f t="shared" ref="N139:N140" si="223">M139/1000000</f>
        <v>41.52</v>
      </c>
      <c r="O139" s="56">
        <v>1.349382E8</v>
      </c>
      <c r="P139" s="55" t="str">
        <f t="shared" ref="P139:P140" si="224">O139/1000000</f>
        <v>134.94</v>
      </c>
      <c r="Q139" s="57">
        <v>1.9059619E7</v>
      </c>
      <c r="R139" s="36" t="str">
        <f t="shared" ref="R139:R140" si="225">Q139/1000000</f>
        <v>19.06</v>
      </c>
      <c r="S139" s="197">
        <v>1.53997819E8</v>
      </c>
      <c r="T139" s="58" t="str">
        <f t="shared" ref="T139:T140" si="226">S139/1000000</f>
        <v>154</v>
      </c>
      <c r="U139" s="188" t="str">
        <f t="shared" ref="U139:U140" si="227">SUM(R139/S139)</f>
        <v>0.00%</v>
      </c>
      <c r="V139" s="56">
        <v>25.0</v>
      </c>
      <c r="W139" s="189" t="str">
        <f>SUM(S139/(V139*1000000))</f>
        <v>615.99%</v>
      </c>
      <c r="X139" s="30" t="str">
        <f t="shared" si="6"/>
        <v>166.06%</v>
      </c>
      <c r="Y139" s="67"/>
      <c r="Z139" s="33"/>
      <c r="AA139" s="33"/>
      <c r="AB139" s="33"/>
      <c r="AC139" s="33"/>
      <c r="AD139" s="33"/>
      <c r="AE139" s="33"/>
    </row>
    <row r="140">
      <c r="A140" s="85" t="s">
        <v>1128</v>
      </c>
      <c r="B140" s="48">
        <v>2012.0</v>
      </c>
      <c r="C140" s="48" t="s">
        <v>41</v>
      </c>
      <c r="D140" s="86">
        <v>40.0</v>
      </c>
      <c r="E140" s="86">
        <v>45.0</v>
      </c>
      <c r="F140" s="87" t="str">
        <f t="shared" si="216"/>
        <v>42.5</v>
      </c>
      <c r="G140" s="86">
        <v>49.0</v>
      </c>
      <c r="H140" s="86">
        <v>54.0</v>
      </c>
      <c r="I140" s="89" t="str">
        <f t="shared" si="3"/>
        <v>-5</v>
      </c>
      <c r="J140" s="89" t="str">
        <f t="shared" si="217"/>
        <v>51.5</v>
      </c>
      <c r="K140" s="89" t="str">
        <f t="shared" si="4"/>
        <v>-9</v>
      </c>
      <c r="L140" s="86" t="s">
        <v>1118</v>
      </c>
      <c r="M140" s="90">
        <v>1.773248E7</v>
      </c>
      <c r="N140" s="91" t="str">
        <f t="shared" si="223"/>
        <v>17.73</v>
      </c>
      <c r="O140" s="88">
        <v>4.9130154E7</v>
      </c>
      <c r="P140" s="91" t="str">
        <f t="shared" si="224"/>
        <v>49.13</v>
      </c>
      <c r="Q140" s="95">
        <v>3.6315921E7</v>
      </c>
      <c r="R140" s="36" t="str">
        <f t="shared" si="225"/>
        <v>36.32</v>
      </c>
      <c r="S140" s="177">
        <v>8.5446075E7</v>
      </c>
      <c r="T140" s="93" t="str">
        <f t="shared" si="226"/>
        <v>85</v>
      </c>
      <c r="U140" s="179" t="str">
        <f t="shared" si="227"/>
        <v>0.00%</v>
      </c>
      <c r="V140" s="88">
        <v>14.0</v>
      </c>
      <c r="W140" s="180" t="str">
        <f>SUM((S140/1000000)/V140)</f>
        <v>610.33%</v>
      </c>
      <c r="X140" s="30" t="str">
        <f t="shared" si="6"/>
        <v>126.66%</v>
      </c>
      <c r="Y140" s="98"/>
      <c r="Z140" s="33"/>
      <c r="AA140" s="33"/>
      <c r="AB140" s="33"/>
      <c r="AC140" s="33"/>
      <c r="AD140" s="33"/>
      <c r="AE140" s="33"/>
    </row>
    <row r="141">
      <c r="A141" s="116" t="s">
        <v>1444</v>
      </c>
      <c r="B141" s="44">
        <v>2011.0</v>
      </c>
      <c r="C141" s="44" t="s">
        <v>29</v>
      </c>
      <c r="D141" s="117">
        <v>85.0</v>
      </c>
      <c r="E141" s="117">
        <v>67.0</v>
      </c>
      <c r="F141" s="118" t="str">
        <f t="shared" si="216"/>
        <v>76</v>
      </c>
      <c r="G141" s="117">
        <v>76.0</v>
      </c>
      <c r="H141" s="104">
        <v>71.0</v>
      </c>
      <c r="I141" s="120" t="str">
        <f t="shared" si="3"/>
        <v>5</v>
      </c>
      <c r="J141" s="120" t="str">
        <f t="shared" si="217"/>
        <v>73.5</v>
      </c>
      <c r="K141" s="120" t="str">
        <f t="shared" si="4"/>
        <v>2.5</v>
      </c>
      <c r="L141" s="104" t="s">
        <v>89</v>
      </c>
      <c r="M141" s="120" t="str">
        <f>N141*1000000</f>
        <v>10470000</v>
      </c>
      <c r="N141" s="121">
        <v>10.47</v>
      </c>
      <c r="O141" s="120" t="str">
        <f>P141*1000000</f>
        <v>40960000</v>
      </c>
      <c r="P141" s="122">
        <v>40.96</v>
      </c>
      <c r="Q141" s="28" t="str">
        <f>SUM(R141*1000000)</f>
        <v>35030000</v>
      </c>
      <c r="R141" s="119">
        <v>35.03</v>
      </c>
      <c r="S141" s="176" t="str">
        <f>T141*1000000</f>
        <v>75,990,000</v>
      </c>
      <c r="T141" s="124" t="str">
        <f>SUM(P141+R141)</f>
        <v>75.99</v>
      </c>
      <c r="U141" s="162" t="str">
        <f>SUM(R141/T141)</f>
        <v>46.10%</v>
      </c>
      <c r="V141" s="125">
        <v>12.5</v>
      </c>
      <c r="W141" s="30" t="str">
        <f t="shared" ref="W141:W142" si="228">SUM(T141/V141)</f>
        <v>607.92%</v>
      </c>
      <c r="X141" s="30" t="str">
        <f t="shared" si="6"/>
        <v>83.76%</v>
      </c>
      <c r="Y141" s="112"/>
      <c r="Z141" s="33"/>
      <c r="AA141" s="33"/>
      <c r="AB141" s="33"/>
      <c r="AC141" s="33"/>
      <c r="AD141" s="33"/>
      <c r="AE141" s="33"/>
    </row>
    <row r="142">
      <c r="A142" s="72" t="s">
        <v>646</v>
      </c>
      <c r="B142" s="16">
        <v>2013.0</v>
      </c>
      <c r="C142" s="16" t="s">
        <v>37</v>
      </c>
      <c r="D142" s="16">
        <v>79.0</v>
      </c>
      <c r="E142" s="16">
        <v>62.0</v>
      </c>
      <c r="F142" s="73" t="str">
        <f t="shared" si="216"/>
        <v>70.5</v>
      </c>
      <c r="G142" s="16">
        <v>79.0</v>
      </c>
      <c r="H142" s="16">
        <v>64.0</v>
      </c>
      <c r="I142" s="74" t="str">
        <f t="shared" si="3"/>
        <v>15</v>
      </c>
      <c r="J142" s="74" t="str">
        <f t="shared" si="217"/>
        <v>71.5</v>
      </c>
      <c r="K142" s="74" t="str">
        <f t="shared" si="4"/>
        <v>-1</v>
      </c>
      <c r="L142" s="78" t="s">
        <v>647</v>
      </c>
      <c r="M142" s="28">
        <v>1.74144585E8</v>
      </c>
      <c r="N142" s="35" t="str">
        <f>M142/1000000</f>
        <v>174.14</v>
      </c>
      <c r="O142" s="19">
        <v>4.09013994E8</v>
      </c>
      <c r="P142" s="35" t="str">
        <f>O142/1000000</f>
        <v>409.01</v>
      </c>
      <c r="Q142" s="21" t="str">
        <f>R142*1000000</f>
        <v>806426000</v>
      </c>
      <c r="R142" s="35" t="str">
        <f>T142-P142</f>
        <v>806.43</v>
      </c>
      <c r="S142" s="196">
        <v>1.215439994E9</v>
      </c>
      <c r="T142" s="77" t="str">
        <f>S142/1000000</f>
        <v>1,215</v>
      </c>
      <c r="U142" s="27" t="str">
        <f t="shared" ref="U142:U143" si="229">SUM(R142/S142)</f>
        <v>0.00%</v>
      </c>
      <c r="V142" s="22">
        <v>200.0</v>
      </c>
      <c r="W142" s="178" t="str">
        <f t="shared" si="228"/>
        <v>607.72%</v>
      </c>
      <c r="X142" s="30" t="str">
        <f t="shared" si="6"/>
        <v>87.07%</v>
      </c>
      <c r="Y142" s="81"/>
      <c r="Z142" s="33"/>
      <c r="AA142" s="33"/>
      <c r="AB142" s="33"/>
      <c r="AC142" s="33"/>
      <c r="AD142" s="33"/>
      <c r="AE142" s="33"/>
    </row>
    <row r="143">
      <c r="A143" s="47" t="s">
        <v>433</v>
      </c>
      <c r="B143" s="48">
        <v>2014.0</v>
      </c>
      <c r="C143" s="49" t="s">
        <v>29</v>
      </c>
      <c r="D143" s="48">
        <v>88.0</v>
      </c>
      <c r="E143" s="48">
        <v>79.0</v>
      </c>
      <c r="F143" s="50" t="str">
        <f t="shared" si="216"/>
        <v>83.5</v>
      </c>
      <c r="G143" s="48">
        <v>88.0</v>
      </c>
      <c r="H143" s="48">
        <v>81.0</v>
      </c>
      <c r="I143" s="52" t="str">
        <f t="shared" si="3"/>
        <v>7</v>
      </c>
      <c r="J143" s="52" t="str">
        <f t="shared" si="217"/>
        <v>84.5</v>
      </c>
      <c r="K143" s="52" t="str">
        <f t="shared" si="4"/>
        <v>-1</v>
      </c>
      <c r="L143" s="53" t="s">
        <v>434</v>
      </c>
      <c r="M143" s="54">
        <v>3.7513109E7</v>
      </c>
      <c r="N143" s="55" t="str">
        <f>M143/1000000</f>
        <v>37.51</v>
      </c>
      <c r="O143" s="56">
        <v>1.67767189E8</v>
      </c>
      <c r="P143" s="55" t="str">
        <f>O143/1000000</f>
        <v>167.77</v>
      </c>
      <c r="Q143" s="57">
        <v>2.00294722E8</v>
      </c>
      <c r="R143" s="36" t="str">
        <f>Q143/1000000</f>
        <v>200.29</v>
      </c>
      <c r="S143" s="197">
        <v>3.68061911E8</v>
      </c>
      <c r="T143" s="58" t="str">
        <f>S143/1000000</f>
        <v>368</v>
      </c>
      <c r="U143" s="188" t="str">
        <f t="shared" si="229"/>
        <v>0.00%</v>
      </c>
      <c r="V143" s="56">
        <v>61.0</v>
      </c>
      <c r="W143" s="189" t="str">
        <f>SUM(S143/(V143*1000000))</f>
        <v>603.38%</v>
      </c>
      <c r="X143" s="30" t="str">
        <f t="shared" si="6"/>
        <v>61.50%</v>
      </c>
      <c r="Y143" s="67"/>
      <c r="Z143" s="33"/>
      <c r="AA143" s="33"/>
      <c r="AB143" s="33"/>
      <c r="AC143" s="33"/>
      <c r="AD143" s="33"/>
      <c r="AE143" s="33"/>
    </row>
    <row r="144">
      <c r="A144" s="116" t="s">
        <v>2315</v>
      </c>
      <c r="B144" s="44">
        <v>2008.0</v>
      </c>
      <c r="C144" s="44" t="s">
        <v>41</v>
      </c>
      <c r="D144" s="104">
        <v>82.0</v>
      </c>
      <c r="E144" s="104">
        <v>70.0</v>
      </c>
      <c r="F144" s="118" t="str">
        <f t="shared" si="216"/>
        <v>76</v>
      </c>
      <c r="G144" s="104">
        <v>73.0</v>
      </c>
      <c r="H144" s="104">
        <v>69.0</v>
      </c>
      <c r="I144" s="120" t="str">
        <f t="shared" si="3"/>
        <v>4</v>
      </c>
      <c r="J144" s="120" t="str">
        <f t="shared" si="217"/>
        <v>71</v>
      </c>
      <c r="K144" s="120" t="str">
        <f t="shared" si="4"/>
        <v>5</v>
      </c>
      <c r="L144" s="104" t="s">
        <v>153</v>
      </c>
      <c r="M144" s="120" t="str">
        <f>N144*1000000</f>
        <v>3760000</v>
      </c>
      <c r="N144" s="135">
        <v>3.76</v>
      </c>
      <c r="O144" s="120" t="str">
        <f>P144*1000000</f>
        <v>23220000</v>
      </c>
      <c r="P144" s="135">
        <v>23.22</v>
      </c>
      <c r="Q144" s="28" t="str">
        <f>SUM(R144*1000000)</f>
        <v>73190000</v>
      </c>
      <c r="R144" s="119">
        <v>73.19</v>
      </c>
      <c r="S144" s="191" t="str">
        <f>T144*1000000</f>
        <v>96,410,000</v>
      </c>
      <c r="T144" s="105">
        <v>96.41</v>
      </c>
      <c r="U144" s="162" t="str">
        <f>SUM(R144/T144)</f>
        <v>75.92%</v>
      </c>
      <c r="V144" s="105">
        <v>16.0</v>
      </c>
      <c r="W144" s="30" t="str">
        <f>SUM(T144/V144)</f>
        <v>602.56%</v>
      </c>
      <c r="X144" s="30" t="str">
        <f t="shared" si="6"/>
        <v>23.50%</v>
      </c>
      <c r="Y144" s="112"/>
      <c r="Z144" s="33"/>
      <c r="AA144" s="33"/>
      <c r="AB144" s="33"/>
      <c r="AC144" s="33"/>
      <c r="AD144" s="33"/>
      <c r="AE144" s="33"/>
    </row>
    <row r="145">
      <c r="A145" s="47" t="s">
        <v>395</v>
      </c>
      <c r="B145" s="48">
        <v>2014.0</v>
      </c>
      <c r="C145" s="49" t="s">
        <v>29</v>
      </c>
      <c r="D145" s="48">
        <v>65.0</v>
      </c>
      <c r="E145" s="48">
        <v>64.0</v>
      </c>
      <c r="F145" s="50" t="str">
        <f t="shared" si="216"/>
        <v>64.5</v>
      </c>
      <c r="G145" s="48">
        <v>73.0</v>
      </c>
      <c r="H145" s="48">
        <v>63.0</v>
      </c>
      <c r="I145" s="52" t="str">
        <f t="shared" si="3"/>
        <v>10</v>
      </c>
      <c r="J145" s="52" t="str">
        <f t="shared" si="217"/>
        <v>68</v>
      </c>
      <c r="K145" s="52" t="str">
        <f t="shared" si="4"/>
        <v>-3.5</v>
      </c>
      <c r="L145" s="53" t="s">
        <v>396</v>
      </c>
      <c r="M145" s="54">
        <v>1.21897634E8</v>
      </c>
      <c r="N145" s="55" t="str">
        <f t="shared" ref="N145:N146" si="230">M145/1000000</f>
        <v>121.90</v>
      </c>
      <c r="O145" s="56">
        <v>3.37135885E8</v>
      </c>
      <c r="P145" s="55" t="str">
        <f t="shared" ref="P145:P146" si="231">O145/1000000</f>
        <v>337.14</v>
      </c>
      <c r="Q145" s="57">
        <v>4.14964344E8</v>
      </c>
      <c r="R145" s="36" t="str">
        <f t="shared" ref="R145:R146" si="232">Q145/1000000</f>
        <v>414.96</v>
      </c>
      <c r="S145" s="197">
        <v>7.52100229E8</v>
      </c>
      <c r="T145" s="58" t="str">
        <f t="shared" ref="T145:T146" si="233">S145/1000000</f>
        <v>752</v>
      </c>
      <c r="U145" s="188" t="str">
        <f t="shared" ref="U145:U146" si="234">SUM(R145/S145)</f>
        <v>0.00%</v>
      </c>
      <c r="V145" s="56">
        <v>125.0</v>
      </c>
      <c r="W145" s="189" t="str">
        <f>SUM(S145/(V145*1000000))</f>
        <v>601.68%</v>
      </c>
      <c r="X145" s="30" t="str">
        <f t="shared" si="6"/>
        <v>97.52%</v>
      </c>
      <c r="Y145" s="67"/>
      <c r="Z145" s="33"/>
      <c r="AA145" s="33"/>
      <c r="AB145" s="33"/>
      <c r="AC145" s="33"/>
      <c r="AD145" s="33"/>
      <c r="AE145" s="33"/>
    </row>
    <row r="146">
      <c r="A146" s="85" t="s">
        <v>1083</v>
      </c>
      <c r="B146" s="48">
        <v>2012.0</v>
      </c>
      <c r="C146" s="48" t="s">
        <v>327</v>
      </c>
      <c r="D146" s="86">
        <v>81.0</v>
      </c>
      <c r="E146" s="86">
        <v>73.0</v>
      </c>
      <c r="F146" s="87" t="str">
        <f t="shared" si="216"/>
        <v>77.0</v>
      </c>
      <c r="G146" s="86">
        <v>85.0</v>
      </c>
      <c r="H146" s="86">
        <v>80.0</v>
      </c>
      <c r="I146" s="89" t="str">
        <f t="shared" si="3"/>
        <v>5</v>
      </c>
      <c r="J146" s="89" t="str">
        <f t="shared" si="217"/>
        <v>82.5</v>
      </c>
      <c r="K146" s="89" t="str">
        <f t="shared" si="4"/>
        <v>-5.5</v>
      </c>
      <c r="L146" s="86" t="s">
        <v>1062</v>
      </c>
      <c r="M146" s="90">
        <v>143818.0</v>
      </c>
      <c r="N146" s="91" t="str">
        <f t="shared" si="230"/>
        <v>0.14</v>
      </c>
      <c r="O146" s="88">
        <v>1.9019882E7</v>
      </c>
      <c r="P146" s="91" t="str">
        <f t="shared" si="231"/>
        <v>19.02</v>
      </c>
      <c r="Q146" s="95">
        <v>1.61254241E8</v>
      </c>
      <c r="R146" s="36" t="str">
        <f t="shared" si="232"/>
        <v>161.25</v>
      </c>
      <c r="S146" s="177">
        <v>1.80274123E8</v>
      </c>
      <c r="T146" s="93" t="str">
        <f t="shared" si="233"/>
        <v>180</v>
      </c>
      <c r="U146" s="179" t="str">
        <f t="shared" si="234"/>
        <v>0.00%</v>
      </c>
      <c r="V146" s="88">
        <v>30.0</v>
      </c>
      <c r="W146" s="180" t="str">
        <f>SUM((S146/1000000)/V146)</f>
        <v>600.91%</v>
      </c>
      <c r="X146" s="30" t="str">
        <f t="shared" si="6"/>
        <v>0.48%</v>
      </c>
      <c r="Y146" s="98"/>
      <c r="Z146" s="33"/>
      <c r="AA146" s="33"/>
      <c r="AB146" s="33"/>
      <c r="AC146" s="33"/>
      <c r="AD146" s="33"/>
      <c r="AE146" s="33"/>
    </row>
    <row r="147">
      <c r="A147" s="116" t="s">
        <v>1379</v>
      </c>
      <c r="B147" s="44">
        <v>2011.0</v>
      </c>
      <c r="C147" s="44" t="s">
        <v>29</v>
      </c>
      <c r="D147" s="117">
        <v>69.0</v>
      </c>
      <c r="E147" s="117">
        <v>59.0</v>
      </c>
      <c r="F147" s="118" t="str">
        <f t="shared" si="216"/>
        <v>64</v>
      </c>
      <c r="G147" s="117">
        <v>73.0</v>
      </c>
      <c r="H147" s="104">
        <v>72.0</v>
      </c>
      <c r="I147" s="120" t="str">
        <f t="shared" si="3"/>
        <v>1</v>
      </c>
      <c r="J147" s="120" t="str">
        <f t="shared" si="217"/>
        <v>72.5</v>
      </c>
      <c r="K147" s="120" t="str">
        <f t="shared" si="4"/>
        <v>-8.5</v>
      </c>
      <c r="L147" s="104" t="s">
        <v>2406</v>
      </c>
      <c r="M147" s="120" t="str">
        <f t="shared" ref="M147:M150" si="235">N147*1000000</f>
        <v>18910000</v>
      </c>
      <c r="N147" s="121">
        <v>18.91</v>
      </c>
      <c r="O147" s="120" t="str">
        <f t="shared" ref="O147:O150" si="236">P147*1000000</f>
        <v>79250000</v>
      </c>
      <c r="P147" s="122">
        <v>79.25</v>
      </c>
      <c r="Q147" s="28" t="str">
        <f t="shared" ref="Q147:Q150" si="237">SUM(R147*1000000)</f>
        <v>82600000</v>
      </c>
      <c r="R147" s="119">
        <v>82.6</v>
      </c>
      <c r="S147" s="176" t="str">
        <f t="shared" ref="S147:S150" si="238">T147*1000000</f>
        <v>161,850,000</v>
      </c>
      <c r="T147" s="124" t="str">
        <f t="shared" ref="T147:T148" si="239">SUM(P147+R147)</f>
        <v>161.85</v>
      </c>
      <c r="U147" s="162" t="str">
        <f t="shared" ref="U147:U150" si="240">SUM(R147/T147)</f>
        <v>51.03%</v>
      </c>
      <c r="V147" s="125">
        <v>27.0</v>
      </c>
      <c r="W147" s="30" t="str">
        <f t="shared" ref="W147:W151" si="241">SUM(T147/V147)</f>
        <v>599.44%</v>
      </c>
      <c r="X147" s="30" t="str">
        <f t="shared" si="6"/>
        <v>70.04%</v>
      </c>
      <c r="Y147" s="112"/>
      <c r="Z147" s="33"/>
      <c r="AA147" s="33"/>
      <c r="AB147" s="33"/>
      <c r="AC147" s="33"/>
      <c r="AD147" s="33"/>
      <c r="AE147" s="33"/>
    </row>
    <row r="148">
      <c r="A148" s="116" t="s">
        <v>1354</v>
      </c>
      <c r="B148" s="44">
        <v>2011.0</v>
      </c>
      <c r="C148" s="44" t="s">
        <v>41</v>
      </c>
      <c r="D148" s="117">
        <v>69.0</v>
      </c>
      <c r="E148" s="117">
        <v>57.0</v>
      </c>
      <c r="F148" s="118" t="str">
        <f t="shared" si="216"/>
        <v>63</v>
      </c>
      <c r="G148" s="117">
        <v>72.0</v>
      </c>
      <c r="H148" s="104">
        <v>71.0</v>
      </c>
      <c r="I148" s="120" t="str">
        <f t="shared" si="3"/>
        <v>1</v>
      </c>
      <c r="J148" s="120" t="str">
        <f t="shared" si="217"/>
        <v>71.5</v>
      </c>
      <c r="K148" s="120" t="str">
        <f t="shared" si="4"/>
        <v>-8.5</v>
      </c>
      <c r="L148" s="104" t="s">
        <v>477</v>
      </c>
      <c r="M148" s="120" t="str">
        <f t="shared" si="235"/>
        <v>28300000</v>
      </c>
      <c r="N148" s="121">
        <v>28.3</v>
      </c>
      <c r="O148" s="120" t="str">
        <f t="shared" si="236"/>
        <v>117540000</v>
      </c>
      <c r="P148" s="122">
        <v>117.54</v>
      </c>
      <c r="Q148" s="28" t="str">
        <f t="shared" si="237"/>
        <v>92100000</v>
      </c>
      <c r="R148" s="119">
        <v>92.1</v>
      </c>
      <c r="S148" s="176" t="str">
        <f t="shared" si="238"/>
        <v>209,640,000</v>
      </c>
      <c r="T148" s="124" t="str">
        <f t="shared" si="239"/>
        <v>209.64</v>
      </c>
      <c r="U148" s="162" t="str">
        <f t="shared" si="240"/>
        <v>43.93%</v>
      </c>
      <c r="V148" s="125">
        <v>35.0</v>
      </c>
      <c r="W148" s="30" t="str">
        <f t="shared" si="241"/>
        <v>598.97%</v>
      </c>
      <c r="X148" s="30" t="str">
        <f t="shared" si="6"/>
        <v>80.86%</v>
      </c>
      <c r="Y148" s="112"/>
      <c r="Z148" s="33"/>
      <c r="AA148" s="33"/>
      <c r="AB148" s="33"/>
      <c r="AC148" s="33"/>
      <c r="AD148" s="33"/>
      <c r="AE148" s="33"/>
    </row>
    <row r="149">
      <c r="A149" s="116" t="s">
        <v>2361</v>
      </c>
      <c r="B149" s="44">
        <v>2008.0</v>
      </c>
      <c r="C149" s="44" t="s">
        <v>2398</v>
      </c>
      <c r="D149" s="104">
        <v>7.0</v>
      </c>
      <c r="E149" s="104">
        <v>37.0</v>
      </c>
      <c r="F149" s="118" t="str">
        <f t="shared" si="216"/>
        <v>22</v>
      </c>
      <c r="G149" s="104">
        <v>40.0</v>
      </c>
      <c r="H149" s="104">
        <v>59.0</v>
      </c>
      <c r="I149" s="120" t="str">
        <f t="shared" si="3"/>
        <v>-19</v>
      </c>
      <c r="J149" s="120" t="str">
        <f t="shared" si="217"/>
        <v>49.5</v>
      </c>
      <c r="K149" s="120" t="str">
        <f t="shared" si="4"/>
        <v>-27.5</v>
      </c>
      <c r="L149" s="104" t="s">
        <v>1094</v>
      </c>
      <c r="M149" s="120" t="str">
        <f t="shared" si="235"/>
        <v>10500000</v>
      </c>
      <c r="N149" s="135">
        <v>10.5</v>
      </c>
      <c r="O149" s="120" t="str">
        <f t="shared" si="236"/>
        <v>25930000</v>
      </c>
      <c r="P149" s="135">
        <v>25.93</v>
      </c>
      <c r="Q149" s="28" t="str">
        <f t="shared" si="237"/>
        <v>21950000</v>
      </c>
      <c r="R149" s="119">
        <v>21.95</v>
      </c>
      <c r="S149" s="191" t="str">
        <f t="shared" si="238"/>
        <v>47,880,000</v>
      </c>
      <c r="T149" s="105">
        <v>47.88</v>
      </c>
      <c r="U149" s="162" t="str">
        <f t="shared" si="240"/>
        <v>45.84%</v>
      </c>
      <c r="V149" s="105">
        <v>8.0</v>
      </c>
      <c r="W149" s="30" t="str">
        <f t="shared" si="241"/>
        <v>598.50%</v>
      </c>
      <c r="X149" s="30" t="str">
        <f t="shared" si="6"/>
        <v>131.25%</v>
      </c>
      <c r="Y149" s="112"/>
      <c r="Z149" s="33"/>
      <c r="AA149" s="33"/>
      <c r="AB149" s="33"/>
      <c r="AC149" s="33"/>
      <c r="AD149" s="33"/>
      <c r="AE149" s="33"/>
    </row>
    <row r="150">
      <c r="A150" s="116" t="s">
        <v>1386</v>
      </c>
      <c r="B150" s="44">
        <v>2011.0</v>
      </c>
      <c r="C150" s="44" t="s">
        <v>41</v>
      </c>
      <c r="D150" s="117">
        <v>49.0</v>
      </c>
      <c r="E150" s="117">
        <v>50.0</v>
      </c>
      <c r="F150" s="118" t="str">
        <f t="shared" si="216"/>
        <v>49.5</v>
      </c>
      <c r="G150" s="117">
        <v>57.0</v>
      </c>
      <c r="H150" s="104">
        <v>54.0</v>
      </c>
      <c r="I150" s="120" t="str">
        <f t="shared" si="3"/>
        <v>3</v>
      </c>
      <c r="J150" s="120" t="str">
        <f t="shared" si="217"/>
        <v>55.5</v>
      </c>
      <c r="K150" s="120" t="str">
        <f t="shared" si="4"/>
        <v>-6</v>
      </c>
      <c r="L150" s="104" t="s">
        <v>493</v>
      </c>
      <c r="M150" s="120" t="str">
        <f t="shared" si="235"/>
        <v>19700000</v>
      </c>
      <c r="N150" s="121">
        <v>19.7</v>
      </c>
      <c r="O150" s="120" t="str">
        <f t="shared" si="236"/>
        <v>70660000</v>
      </c>
      <c r="P150" s="122">
        <v>70.66</v>
      </c>
      <c r="Q150" s="28" t="str">
        <f t="shared" si="237"/>
        <v>78570000</v>
      </c>
      <c r="R150" s="119">
        <v>78.57</v>
      </c>
      <c r="S150" s="176" t="str">
        <f t="shared" si="238"/>
        <v>149,230,000</v>
      </c>
      <c r="T150" s="124" t="str">
        <f>SUM(P150+R150)</f>
        <v>149.23</v>
      </c>
      <c r="U150" s="162" t="str">
        <f t="shared" si="240"/>
        <v>52.65%</v>
      </c>
      <c r="V150" s="125">
        <v>25.0</v>
      </c>
      <c r="W150" s="30" t="str">
        <f t="shared" si="241"/>
        <v>596.92%</v>
      </c>
      <c r="X150" s="30" t="str">
        <f t="shared" si="6"/>
        <v>78.80%</v>
      </c>
      <c r="Y150" s="112"/>
      <c r="Z150" s="33"/>
      <c r="AA150" s="33"/>
      <c r="AB150" s="33"/>
      <c r="AC150" s="33"/>
      <c r="AD150" s="33"/>
      <c r="AE150" s="33"/>
    </row>
    <row r="151">
      <c r="A151" s="72" t="s">
        <v>828</v>
      </c>
      <c r="B151" s="16">
        <v>2013.0</v>
      </c>
      <c r="C151" s="16" t="s">
        <v>126</v>
      </c>
      <c r="D151" s="16">
        <v>72.0</v>
      </c>
      <c r="E151" s="16">
        <v>66.0</v>
      </c>
      <c r="F151" s="73" t="str">
        <f t="shared" si="216"/>
        <v>69.0</v>
      </c>
      <c r="G151" s="16">
        <v>78.0</v>
      </c>
      <c r="H151" s="16">
        <v>67.0</v>
      </c>
      <c r="I151" s="74" t="str">
        <f t="shared" si="3"/>
        <v>11</v>
      </c>
      <c r="J151" s="74" t="str">
        <f t="shared" si="217"/>
        <v>72.5</v>
      </c>
      <c r="K151" s="74" t="str">
        <f t="shared" si="4"/>
        <v>-3.5</v>
      </c>
      <c r="L151" s="78" t="s">
        <v>624</v>
      </c>
      <c r="M151" s="19">
        <v>2.4637312E7</v>
      </c>
      <c r="N151" s="35" t="str">
        <f>M151/1000000</f>
        <v>24.64</v>
      </c>
      <c r="O151" s="19">
        <v>1.16632095E8</v>
      </c>
      <c r="P151" s="35" t="str">
        <f>O151/1000000</f>
        <v>116.63</v>
      </c>
      <c r="Q151" s="19">
        <v>5.9966813E7</v>
      </c>
      <c r="R151" s="36" t="str">
        <f t="shared" ref="R151:R152" si="242">Q151/1000000</f>
        <v>59.97</v>
      </c>
      <c r="S151" s="195">
        <v>1.76598908E8</v>
      </c>
      <c r="T151" s="77" t="str">
        <f>S151/1000000</f>
        <v>177</v>
      </c>
      <c r="U151" s="27" t="str">
        <f t="shared" ref="U151:U152" si="243">SUM(R151/S151)</f>
        <v>0.00%</v>
      </c>
      <c r="V151" s="28">
        <v>30.0</v>
      </c>
      <c r="W151" s="178" t="str">
        <f t="shared" si="241"/>
        <v>588.66%</v>
      </c>
      <c r="X151" s="30" t="str">
        <f t="shared" si="6"/>
        <v>82.12%</v>
      </c>
      <c r="Y151" s="81"/>
      <c r="Z151" s="33"/>
      <c r="AA151" s="33"/>
      <c r="AB151" s="33"/>
      <c r="AC151" s="33"/>
      <c r="AD151" s="33"/>
      <c r="AE151" s="33"/>
    </row>
    <row r="152">
      <c r="A152" s="85" t="s">
        <v>1089</v>
      </c>
      <c r="B152" s="48">
        <v>2012.0</v>
      </c>
      <c r="C152" s="48" t="s">
        <v>41</v>
      </c>
      <c r="D152" s="86">
        <v>93.0</v>
      </c>
      <c r="E152" s="86">
        <v>84.0</v>
      </c>
      <c r="F152" s="87" t="str">
        <f t="shared" si="216"/>
        <v>88.5</v>
      </c>
      <c r="G152" s="86">
        <v>82.0</v>
      </c>
      <c r="H152" s="86">
        <v>77.0</v>
      </c>
      <c r="I152" s="89" t="str">
        <f t="shared" si="3"/>
        <v>5</v>
      </c>
      <c r="J152" s="89" t="str">
        <f t="shared" si="217"/>
        <v>79.5</v>
      </c>
      <c r="K152" s="89" t="str">
        <f t="shared" si="4"/>
        <v>9</v>
      </c>
      <c r="L152" s="86" t="s">
        <v>1041</v>
      </c>
      <c r="M152" s="90">
        <v>2.0801522E7</v>
      </c>
      <c r="N152" s="91" t="str">
        <f>M152/1000000</f>
        <v>20.80</v>
      </c>
      <c r="O152" s="88">
        <v>6.6486205E7</v>
      </c>
      <c r="P152" s="91" t="str">
        <f>O152/1000000</f>
        <v>66.49</v>
      </c>
      <c r="Q152" s="95">
        <v>1.10020614E8</v>
      </c>
      <c r="R152" s="36" t="str">
        <f t="shared" si="242"/>
        <v>110.02</v>
      </c>
      <c r="S152" s="177">
        <v>1.76506819E8</v>
      </c>
      <c r="T152" s="93" t="str">
        <f>S152/1000000</f>
        <v>177</v>
      </c>
      <c r="U152" s="179" t="str">
        <f t="shared" si="243"/>
        <v>0.00%</v>
      </c>
      <c r="V152" s="88">
        <v>30.0</v>
      </c>
      <c r="W152" s="180" t="str">
        <f>SUM((S152/1000000)/V152)</f>
        <v>588.36%</v>
      </c>
      <c r="X152" s="30" t="str">
        <f t="shared" si="6"/>
        <v>69.34%</v>
      </c>
      <c r="Y152" s="98"/>
      <c r="Z152" s="33"/>
      <c r="AA152" s="33"/>
      <c r="AB152" s="33"/>
      <c r="AC152" s="33"/>
      <c r="AD152" s="33"/>
      <c r="AE152" s="33"/>
    </row>
    <row r="153">
      <c r="A153" s="116" t="s">
        <v>1838</v>
      </c>
      <c r="B153" s="44">
        <v>2009.0</v>
      </c>
      <c r="C153" s="44" t="s">
        <v>37</v>
      </c>
      <c r="D153" s="104">
        <v>21.0</v>
      </c>
      <c r="E153" s="104">
        <v>41.0</v>
      </c>
      <c r="F153" s="118" t="str">
        <f t="shared" si="216"/>
        <v>31</v>
      </c>
      <c r="G153" s="104">
        <v>59.0</v>
      </c>
      <c r="H153" s="104">
        <v>45.0</v>
      </c>
      <c r="I153" s="120" t="str">
        <f t="shared" si="3"/>
        <v>14</v>
      </c>
      <c r="J153" s="120" t="str">
        <f t="shared" si="217"/>
        <v>52</v>
      </c>
      <c r="K153" s="120" t="str">
        <f t="shared" si="4"/>
        <v>-21</v>
      </c>
      <c r="L153" s="104" t="s">
        <v>990</v>
      </c>
      <c r="M153" s="120" t="str">
        <f>N153*1000000</f>
        <v>48800000</v>
      </c>
      <c r="N153" s="135">
        <v>48.8</v>
      </c>
      <c r="O153" s="120" t="str">
        <f>P153*1000000</f>
        <v>219500000</v>
      </c>
      <c r="P153" s="135">
        <v>219.5</v>
      </c>
      <c r="Q153" s="28" t="str">
        <f t="shared" ref="Q153:Q155" si="244">SUM(R153*1000000)</f>
        <v>223000000</v>
      </c>
      <c r="R153" s="119">
        <v>223.0</v>
      </c>
      <c r="S153" s="191" t="str">
        <f>T153*1000000</f>
        <v>440,700,000</v>
      </c>
      <c r="T153" s="105">
        <v>440.7</v>
      </c>
      <c r="U153" s="162" t="str">
        <f>SUM(R153/T153)</f>
        <v>50.60%</v>
      </c>
      <c r="V153" s="105">
        <v>75.0</v>
      </c>
      <c r="W153" s="30" t="str">
        <f t="shared" ref="W153:W155" si="245">SUM(T153/V153)</f>
        <v>587.60%</v>
      </c>
      <c r="X153" s="30" t="str">
        <f t="shared" si="6"/>
        <v>65.07%</v>
      </c>
      <c r="Y153" s="112"/>
      <c r="Z153" s="33"/>
      <c r="AA153" s="33"/>
      <c r="AB153" s="33"/>
      <c r="AC153" s="33"/>
      <c r="AD153" s="33"/>
      <c r="AE153" s="33"/>
    </row>
    <row r="154">
      <c r="A154" s="15" t="s">
        <v>317</v>
      </c>
      <c r="B154" s="16">
        <v>2015.0</v>
      </c>
      <c r="C154" s="17" t="s">
        <v>41</v>
      </c>
      <c r="D154" s="16">
        <v>95.0</v>
      </c>
      <c r="E154" s="16">
        <v>85.0</v>
      </c>
      <c r="F154" s="18" t="str">
        <f>(D154+E154)/2</f>
        <v>90</v>
      </c>
      <c r="G154" s="79">
        <v>80.0</v>
      </c>
      <c r="H154" s="16">
        <v>73.0</v>
      </c>
      <c r="I154" s="20" t="str">
        <f t="shared" si="3"/>
        <v>7</v>
      </c>
      <c r="J154" s="21" t="str">
        <f>(G154+H154)/2</f>
        <v>76.5</v>
      </c>
      <c r="K154" s="20" t="str">
        <f t="shared" si="4"/>
        <v>13.5</v>
      </c>
      <c r="L154" s="17" t="s">
        <v>127</v>
      </c>
      <c r="M154" s="22">
        <v>60683.0</v>
      </c>
      <c r="N154" s="35" t="str">
        <f>M154/1000000</f>
        <v>0.06</v>
      </c>
      <c r="O154" s="28">
        <v>702354.0</v>
      </c>
      <c r="P154" s="35" t="str">
        <f>O154/1000000</f>
        <v>0.70</v>
      </c>
      <c r="Q154" s="28" t="str">
        <f t="shared" si="244"/>
        <v>0</v>
      </c>
      <c r="R154" s="28">
        <v>0.0</v>
      </c>
      <c r="S154" s="177" t="str">
        <f>SUM(O154+R154)</f>
        <v>702,354</v>
      </c>
      <c r="T154" s="38" t="str">
        <f>S154/1000000</f>
        <v>1</v>
      </c>
      <c r="U154" s="27" t="str">
        <f>(R154/S154)*100</f>
        <v>0.00%</v>
      </c>
      <c r="V154" s="28">
        <v>0.12</v>
      </c>
      <c r="W154" s="178" t="str">
        <f t="shared" si="245"/>
        <v>585.30%</v>
      </c>
      <c r="X154" s="30" t="str">
        <f t="shared" si="6"/>
        <v>50.57%</v>
      </c>
      <c r="Y154" s="17"/>
      <c r="Z154" s="33"/>
      <c r="AA154" s="33"/>
      <c r="AB154" s="33"/>
      <c r="AC154" s="33"/>
      <c r="AD154" s="33"/>
      <c r="AE154" s="33"/>
    </row>
    <row r="155">
      <c r="A155" s="116" t="s">
        <v>1824</v>
      </c>
      <c r="B155" s="44">
        <v>2009.0</v>
      </c>
      <c r="C155" s="44" t="s">
        <v>29</v>
      </c>
      <c r="D155" s="104">
        <v>70.0</v>
      </c>
      <c r="E155" s="104">
        <v>57.0</v>
      </c>
      <c r="F155" s="118" t="str">
        <f t="shared" ref="F155:F157" si="246">AVERAGE(D155:E155)</f>
        <v>63.5</v>
      </c>
      <c r="G155" s="104">
        <v>81.0</v>
      </c>
      <c r="H155" s="104">
        <v>73.0</v>
      </c>
      <c r="I155" s="120" t="str">
        <f t="shared" si="3"/>
        <v>8</v>
      </c>
      <c r="J155" s="120" t="str">
        <f t="shared" ref="J155:J157" si="247">AVERAGE(G155:H155)</f>
        <v>77</v>
      </c>
      <c r="K155" s="120" t="str">
        <f t="shared" si="4"/>
        <v>-13.5</v>
      </c>
      <c r="L155" s="104" t="s">
        <v>1217</v>
      </c>
      <c r="M155" s="120" t="str">
        <f>N155*1000000</f>
        <v>62300000</v>
      </c>
      <c r="N155" s="135">
        <v>62.3</v>
      </c>
      <c r="O155" s="120" t="str">
        <f>P155*1000000</f>
        <v>209020000</v>
      </c>
      <c r="P155" s="135">
        <v>209.02</v>
      </c>
      <c r="Q155" s="28" t="str">
        <f t="shared" si="244"/>
        <v>315000000</v>
      </c>
      <c r="R155" s="119">
        <v>315.0</v>
      </c>
      <c r="S155" s="191" t="str">
        <f>T155*1000000</f>
        <v>524,020,000</v>
      </c>
      <c r="T155" s="105">
        <v>524.02</v>
      </c>
      <c r="U155" s="162" t="str">
        <f>SUM(R155/T155)</f>
        <v>60.11%</v>
      </c>
      <c r="V155" s="105">
        <v>90.0</v>
      </c>
      <c r="W155" s="30" t="str">
        <f t="shared" si="245"/>
        <v>582.24%</v>
      </c>
      <c r="X155" s="30" t="str">
        <f t="shared" si="6"/>
        <v>69.22%</v>
      </c>
      <c r="Y155" s="112"/>
      <c r="Z155" s="33"/>
      <c r="AA155" s="33"/>
      <c r="AB155" s="33"/>
      <c r="AC155" s="33"/>
      <c r="AD155" s="33"/>
      <c r="AE155" s="33"/>
    </row>
    <row r="156">
      <c r="A156" s="47" t="s">
        <v>330</v>
      </c>
      <c r="B156" s="48">
        <v>2014.0</v>
      </c>
      <c r="C156" s="49" t="s">
        <v>29</v>
      </c>
      <c r="D156" s="48">
        <v>92.0</v>
      </c>
      <c r="E156" s="48">
        <v>88.0</v>
      </c>
      <c r="F156" s="50" t="str">
        <f t="shared" si="246"/>
        <v>90.0</v>
      </c>
      <c r="G156" s="48">
        <v>86.0</v>
      </c>
      <c r="H156" s="48">
        <v>83.0</v>
      </c>
      <c r="I156" s="52" t="str">
        <f t="shared" si="3"/>
        <v>3</v>
      </c>
      <c r="J156" s="52" t="str">
        <f t="shared" si="247"/>
        <v>84.5</v>
      </c>
      <c r="K156" s="52" t="str">
        <f t="shared" si="4"/>
        <v>5.5</v>
      </c>
      <c r="L156" s="48" t="s">
        <v>331</v>
      </c>
      <c r="M156" s="62">
        <v>811166.0</v>
      </c>
      <c r="N156" s="55" t="str">
        <f>M156/1000000</f>
        <v>0.81</v>
      </c>
      <c r="O156" s="51">
        <v>5.9100318E7</v>
      </c>
      <c r="P156" s="55" t="str">
        <f>O156/1000000</f>
        <v>59.10</v>
      </c>
      <c r="Q156" s="63">
        <v>1.155E8</v>
      </c>
      <c r="R156" s="36" t="str">
        <f>Q156/1000000</f>
        <v>115.50</v>
      </c>
      <c r="S156" s="187">
        <v>1.74600318E8</v>
      </c>
      <c r="T156" s="58" t="str">
        <f>S156/1000000</f>
        <v>175</v>
      </c>
      <c r="U156" s="188" t="str">
        <f>SUM(R156/S156)</f>
        <v>0.00%</v>
      </c>
      <c r="V156" s="51">
        <v>30.0</v>
      </c>
      <c r="W156" s="189" t="str">
        <f>SUM(S156/(V156*1000000))</f>
        <v>582.00%</v>
      </c>
      <c r="X156" s="30" t="str">
        <f t="shared" si="6"/>
        <v>2.70%</v>
      </c>
      <c r="Y156" s="48" t="s">
        <v>2407</v>
      </c>
      <c r="Z156" s="33"/>
      <c r="AA156" s="33"/>
      <c r="AB156" s="33"/>
      <c r="AC156" s="33"/>
      <c r="AD156" s="33"/>
      <c r="AE156" s="33"/>
    </row>
    <row r="157">
      <c r="A157" s="116" t="s">
        <v>1184</v>
      </c>
      <c r="B157" s="44">
        <v>2011.0</v>
      </c>
      <c r="C157" s="44" t="s">
        <v>37</v>
      </c>
      <c r="D157" s="117">
        <v>35.0</v>
      </c>
      <c r="E157" s="117">
        <v>42.0</v>
      </c>
      <c r="F157" s="118" t="str">
        <f t="shared" si="246"/>
        <v>38.5</v>
      </c>
      <c r="G157" s="117">
        <v>67.0</v>
      </c>
      <c r="H157" s="104">
        <v>57.0</v>
      </c>
      <c r="I157" s="120" t="str">
        <f t="shared" si="3"/>
        <v>10</v>
      </c>
      <c r="J157" s="120" t="str">
        <f t="shared" si="247"/>
        <v>62</v>
      </c>
      <c r="K157" s="120" t="str">
        <f t="shared" si="4"/>
        <v>-23.5</v>
      </c>
      <c r="L157" s="104" t="s">
        <v>2408</v>
      </c>
      <c r="M157" s="120" t="str">
        <f>N157*1000000</f>
        <v>97850000</v>
      </c>
      <c r="N157" s="121">
        <v>97.85</v>
      </c>
      <c r="O157" s="120" t="str">
        <f>P157*1000000</f>
        <v>352390000</v>
      </c>
      <c r="P157" s="122">
        <v>352.39</v>
      </c>
      <c r="Q157" s="28" t="str">
        <f>SUM(R157*1000000)</f>
        <v>771400000</v>
      </c>
      <c r="R157" s="119">
        <v>771.4</v>
      </c>
      <c r="S157" s="176" t="str">
        <f>T157*1000000</f>
        <v>1,123,790,000</v>
      </c>
      <c r="T157" s="124" t="str">
        <f>SUM(P157+R157)</f>
        <v>1123.79</v>
      </c>
      <c r="U157" s="162" t="str">
        <f>SUM(R157/T157)</f>
        <v>68.64%</v>
      </c>
      <c r="V157" s="125">
        <v>195.0</v>
      </c>
      <c r="W157" s="30" t="str">
        <f t="shared" ref="W157:W159" si="248">SUM(T157/V157)</f>
        <v>576.30%</v>
      </c>
      <c r="X157" s="30" t="str">
        <f t="shared" si="6"/>
        <v>50.18%</v>
      </c>
      <c r="Y157" s="112"/>
      <c r="Z157" s="33"/>
      <c r="AA157" s="33"/>
      <c r="AB157" s="33"/>
      <c r="AC157" s="33"/>
      <c r="AD157" s="33"/>
      <c r="AE157" s="33"/>
    </row>
    <row r="158">
      <c r="A158" s="46" t="s">
        <v>209</v>
      </c>
      <c r="B158" s="16">
        <v>2015.0</v>
      </c>
      <c r="C158" s="17" t="s">
        <v>126</v>
      </c>
      <c r="D158" s="16">
        <v>89.0</v>
      </c>
      <c r="E158" s="16">
        <v>72.0</v>
      </c>
      <c r="F158" s="18" t="str">
        <f>(D158+E158)/2</f>
        <v>80.5</v>
      </c>
      <c r="G158" s="16">
        <v>94.0</v>
      </c>
      <c r="H158" s="16">
        <v>75.0</v>
      </c>
      <c r="I158" s="20" t="str">
        <f t="shared" si="3"/>
        <v>19</v>
      </c>
      <c r="J158" s="21" t="str">
        <f>(G158+H158)/2</f>
        <v>84.5</v>
      </c>
      <c r="K158" s="20" t="str">
        <f t="shared" si="4"/>
        <v>-4</v>
      </c>
      <c r="L158" s="17" t="s">
        <v>89</v>
      </c>
      <c r="M158" s="22">
        <v>6.020018E7</v>
      </c>
      <c r="N158" s="35" t="str">
        <f>M158/1000000</f>
        <v>60.20</v>
      </c>
      <c r="O158" s="28">
        <v>1.61058813E8</v>
      </c>
      <c r="P158" s="35" t="str">
        <f>O158/1000000</f>
        <v>161.06</v>
      </c>
      <c r="Q158" s="28">
        <v>3.8854128E7</v>
      </c>
      <c r="R158" s="36" t="str">
        <f t="shared" ref="R158:R160" si="249">Q158/1000000</f>
        <v>38.85</v>
      </c>
      <c r="S158" s="177" t="str">
        <f>SUM(O158+R158)</f>
        <v>161,058,852</v>
      </c>
      <c r="T158" s="38" t="str">
        <f>S158/1000000</f>
        <v>161</v>
      </c>
      <c r="U158" s="27" t="str">
        <f>(R158/S158)</f>
        <v>0.00%</v>
      </c>
      <c r="V158" s="28">
        <v>28.0</v>
      </c>
      <c r="W158" s="178" t="str">
        <f t="shared" si="248"/>
        <v>575.21%</v>
      </c>
      <c r="X158" s="30" t="str">
        <f t="shared" si="6"/>
        <v>215.00%</v>
      </c>
      <c r="Y158" s="17"/>
      <c r="Z158" s="33"/>
      <c r="AA158" s="33"/>
      <c r="AB158" s="33"/>
      <c r="AC158" s="33"/>
      <c r="AD158" s="33"/>
      <c r="AE158" s="33"/>
    </row>
    <row r="159">
      <c r="A159" s="72" t="s">
        <v>869</v>
      </c>
      <c r="B159" s="16">
        <v>2013.0</v>
      </c>
      <c r="C159" s="16" t="s">
        <v>41</v>
      </c>
      <c r="D159" s="16">
        <v>62.0</v>
      </c>
      <c r="E159" s="16">
        <v>57.0</v>
      </c>
      <c r="F159" s="73" t="str">
        <f t="shared" ref="F159:F175" si="250">AVERAGE(D159:E159)</f>
        <v>59.5</v>
      </c>
      <c r="G159" s="16">
        <v>63.0</v>
      </c>
      <c r="H159" s="16">
        <v>74.0</v>
      </c>
      <c r="I159" s="74" t="str">
        <f t="shared" si="3"/>
        <v>-11</v>
      </c>
      <c r="J159" s="74" t="str">
        <f t="shared" ref="J159:J175" si="251">AVERAGE(G159:H159)</f>
        <v>68.5</v>
      </c>
      <c r="K159" s="74" t="str">
        <f t="shared" si="4"/>
        <v>-9</v>
      </c>
      <c r="L159" s="78" t="s">
        <v>870</v>
      </c>
      <c r="M159" s="19">
        <v>2.5775847E7</v>
      </c>
      <c r="N159" s="35" t="str">
        <f>M159/1000000</f>
        <v>25.78</v>
      </c>
      <c r="O159" s="19">
        <v>5.4239856E7</v>
      </c>
      <c r="P159" s="35" t="str">
        <f>O159/1000000</f>
        <v>54.24</v>
      </c>
      <c r="Q159" s="19">
        <v>4.3303096E7</v>
      </c>
      <c r="R159" s="36" t="str">
        <f t="shared" si="249"/>
        <v>43.30</v>
      </c>
      <c r="S159" s="195">
        <v>9.7542952E7</v>
      </c>
      <c r="T159" s="77" t="str">
        <f>S159/1000000</f>
        <v>98</v>
      </c>
      <c r="U159" s="27" t="str">
        <f t="shared" ref="U159:U160" si="252">SUM(R159/S159)</f>
        <v>0.00%</v>
      </c>
      <c r="V159" s="22">
        <v>17.0</v>
      </c>
      <c r="W159" s="178" t="str">
        <f t="shared" si="248"/>
        <v>573.78%</v>
      </c>
      <c r="X159" s="30" t="str">
        <f t="shared" si="6"/>
        <v>151.62%</v>
      </c>
      <c r="Y159" s="81"/>
      <c r="Z159" s="33"/>
      <c r="AA159" s="33"/>
      <c r="AB159" s="33"/>
      <c r="AC159" s="33"/>
      <c r="AD159" s="33"/>
      <c r="AE159" s="33"/>
    </row>
    <row r="160">
      <c r="A160" s="47" t="s">
        <v>333</v>
      </c>
      <c r="B160" s="48">
        <v>2014.0</v>
      </c>
      <c r="C160" s="49" t="s">
        <v>334</v>
      </c>
      <c r="D160" s="48">
        <v>93.0</v>
      </c>
      <c r="E160" s="48">
        <v>88.0</v>
      </c>
      <c r="F160" s="50" t="str">
        <f t="shared" si="250"/>
        <v>90.5</v>
      </c>
      <c r="G160" s="48">
        <v>79.0</v>
      </c>
      <c r="H160" s="48">
        <v>79.0</v>
      </c>
      <c r="I160" s="52" t="str">
        <f t="shared" si="3"/>
        <v>0</v>
      </c>
      <c r="J160" s="52" t="str">
        <f t="shared" si="251"/>
        <v>79</v>
      </c>
      <c r="K160" s="52" t="str">
        <f t="shared" si="4"/>
        <v>11.5</v>
      </c>
      <c r="L160" s="48" t="s">
        <v>331</v>
      </c>
      <c r="M160" s="62">
        <v>424397.0</v>
      </c>
      <c r="N160" s="55" t="str">
        <f>M160/1000000</f>
        <v>0.42</v>
      </c>
      <c r="O160" s="51">
        <v>4.2340598E7</v>
      </c>
      <c r="P160" s="55" t="str">
        <f>O160/1000000</f>
        <v>42.34</v>
      </c>
      <c r="Q160" s="63">
        <v>6.0874496E7</v>
      </c>
      <c r="R160" s="36" t="str">
        <f t="shared" si="249"/>
        <v>60.87</v>
      </c>
      <c r="S160" s="187">
        <v>1.03215094E8</v>
      </c>
      <c r="T160" s="58" t="str">
        <f>S160/1000000</f>
        <v>103</v>
      </c>
      <c r="U160" s="188" t="str">
        <f t="shared" si="252"/>
        <v>0.00%</v>
      </c>
      <c r="V160" s="51">
        <v>18.0</v>
      </c>
      <c r="W160" s="189" t="str">
        <f>SUM(S160/(V160*1000000))</f>
        <v>573.42%</v>
      </c>
      <c r="X160" s="30" t="str">
        <f t="shared" si="6"/>
        <v>2.36%</v>
      </c>
      <c r="Y160" s="199" t="s">
        <v>2409</v>
      </c>
      <c r="Z160" s="33"/>
      <c r="AA160" s="33"/>
      <c r="AB160" s="33"/>
      <c r="AC160" s="33"/>
      <c r="AD160" s="33"/>
      <c r="AE160" s="33"/>
    </row>
    <row r="161">
      <c r="A161" s="116" t="s">
        <v>1469</v>
      </c>
      <c r="B161" s="44">
        <v>2011.0</v>
      </c>
      <c r="C161" s="44" t="s">
        <v>41</v>
      </c>
      <c r="D161" s="117">
        <v>86.0</v>
      </c>
      <c r="E161" s="117">
        <v>76.0</v>
      </c>
      <c r="F161" s="118" t="str">
        <f t="shared" si="250"/>
        <v>81</v>
      </c>
      <c r="G161" s="117">
        <v>73.0</v>
      </c>
      <c r="H161" s="104">
        <v>71.0</v>
      </c>
      <c r="I161" s="120" t="str">
        <f t="shared" si="3"/>
        <v>2</v>
      </c>
      <c r="J161" s="120" t="str">
        <f t="shared" si="251"/>
        <v>72</v>
      </c>
      <c r="K161" s="120" t="str">
        <f t="shared" si="4"/>
        <v>9</v>
      </c>
      <c r="L161" s="104" t="s">
        <v>111</v>
      </c>
      <c r="M161" s="120" t="str">
        <f>N161*1000000</f>
        <v>560000</v>
      </c>
      <c r="N161" s="121">
        <v>0.56</v>
      </c>
      <c r="O161" s="120" t="str">
        <f>P161*1000000</f>
        <v>5350000</v>
      </c>
      <c r="P161" s="122">
        <v>5.35</v>
      </c>
      <c r="Q161" s="28" t="str">
        <f>SUM(R161*1000000)</f>
        <v>14150000</v>
      </c>
      <c r="R161" s="119">
        <v>14.15</v>
      </c>
      <c r="S161" s="176" t="str">
        <f>T161*1000000</f>
        <v>19,500,000</v>
      </c>
      <c r="T161" s="124" t="str">
        <f>SUM(P161+R161)</f>
        <v>19.50</v>
      </c>
      <c r="U161" s="162" t="str">
        <f>SUM(R161/T161)</f>
        <v>72.56%</v>
      </c>
      <c r="V161" s="125">
        <v>3.5</v>
      </c>
      <c r="W161" s="30" t="str">
        <f>SUM(T161/V161)</f>
        <v>557.14%</v>
      </c>
      <c r="X161" s="30" t="str">
        <f t="shared" si="6"/>
        <v>16.00%</v>
      </c>
      <c r="Y161" s="112"/>
      <c r="Z161" s="33"/>
      <c r="AA161" s="33"/>
      <c r="AB161" s="33"/>
      <c r="AC161" s="33"/>
      <c r="AD161" s="33"/>
      <c r="AE161" s="33"/>
    </row>
    <row r="162">
      <c r="A162" s="85" t="s">
        <v>951</v>
      </c>
      <c r="B162" s="48">
        <v>2012.0</v>
      </c>
      <c r="C162" s="48" t="s">
        <v>41</v>
      </c>
      <c r="D162" s="86">
        <v>92.0</v>
      </c>
      <c r="E162" s="86">
        <v>81.0</v>
      </c>
      <c r="F162" s="87" t="str">
        <f t="shared" si="250"/>
        <v>86.5</v>
      </c>
      <c r="G162" s="86">
        <v>86.0</v>
      </c>
      <c r="H162" s="86">
        <v>75.0</v>
      </c>
      <c r="I162" s="89" t="str">
        <f t="shared" si="3"/>
        <v>11</v>
      </c>
      <c r="J162" s="89" t="str">
        <f t="shared" si="251"/>
        <v>80.5</v>
      </c>
      <c r="K162" s="89" t="str">
        <f t="shared" si="4"/>
        <v>6</v>
      </c>
      <c r="L162" s="86" t="s">
        <v>952</v>
      </c>
      <c r="M162" s="90">
        <v>8.8364714E7</v>
      </c>
      <c r="N162" s="91" t="str">
        <f>M162/1000000</f>
        <v>88.36</v>
      </c>
      <c r="O162" s="88">
        <v>3.04360277E8</v>
      </c>
      <c r="P162" s="91" t="str">
        <f>O162/1000000</f>
        <v>304.36</v>
      </c>
      <c r="Q162" s="95">
        <v>8.04200736E8</v>
      </c>
      <c r="R162" s="36" t="str">
        <f>Q162/1000000</f>
        <v>804.20</v>
      </c>
      <c r="S162" s="177">
        <v>1.108561013E9</v>
      </c>
      <c r="T162" s="93" t="str">
        <f>S162/1000000</f>
        <v>1,109</v>
      </c>
      <c r="U162" s="179" t="str">
        <f>SUM(R162/S162)</f>
        <v>0.00%</v>
      </c>
      <c r="V162" s="88">
        <v>200.0</v>
      </c>
      <c r="W162" s="180" t="str">
        <f>SUM((S162/1000000)/V162)</f>
        <v>554.28%</v>
      </c>
      <c r="X162" s="30" t="str">
        <f t="shared" si="6"/>
        <v>44.18%</v>
      </c>
      <c r="Y162" s="98"/>
      <c r="Z162" s="33"/>
      <c r="AA162" s="33"/>
      <c r="AB162" s="33"/>
      <c r="AC162" s="33"/>
      <c r="AD162" s="33"/>
      <c r="AE162" s="33"/>
    </row>
    <row r="163">
      <c r="A163" s="116" t="s">
        <v>2377</v>
      </c>
      <c r="B163" s="44">
        <v>2008.0</v>
      </c>
      <c r="C163" s="44" t="s">
        <v>41</v>
      </c>
      <c r="D163" s="104">
        <v>70.0</v>
      </c>
      <c r="E163" s="104">
        <v>56.0</v>
      </c>
      <c r="F163" s="118" t="str">
        <f t="shared" si="250"/>
        <v>63</v>
      </c>
      <c r="G163" s="104">
        <v>78.0</v>
      </c>
      <c r="H163" s="104">
        <v>77.0</v>
      </c>
      <c r="I163" s="120" t="str">
        <f t="shared" si="3"/>
        <v>1</v>
      </c>
      <c r="J163" s="120" t="str">
        <f t="shared" si="251"/>
        <v>77.5</v>
      </c>
      <c r="K163" s="120" t="str">
        <f t="shared" si="4"/>
        <v>-14.5</v>
      </c>
      <c r="L163" s="104" t="s">
        <v>2378</v>
      </c>
      <c r="M163" s="120" t="str">
        <f t="shared" ref="M163:M164" si="253">N163*1000000</f>
        <v>3410000</v>
      </c>
      <c r="N163" s="135">
        <v>3.41</v>
      </c>
      <c r="O163" s="120" t="str">
        <f t="shared" ref="O163:O164" si="254">P163*1000000</f>
        <v>13010000</v>
      </c>
      <c r="P163" s="135">
        <v>13.01</v>
      </c>
      <c r="Q163" s="28" t="str">
        <f t="shared" ref="Q163:Q164" si="255">SUM(R163*1000000)</f>
        <v>630000</v>
      </c>
      <c r="R163" s="119">
        <v>0.63</v>
      </c>
      <c r="S163" s="191" t="str">
        <f t="shared" ref="S163:S164" si="256">T163*1000000</f>
        <v>13,640,000</v>
      </c>
      <c r="T163" s="105">
        <v>13.64</v>
      </c>
      <c r="U163" s="162" t="str">
        <f t="shared" ref="U163:U164" si="257">SUM(R163/T163)</f>
        <v>4.62%</v>
      </c>
      <c r="V163" s="105">
        <v>2.5</v>
      </c>
      <c r="W163" s="30" t="str">
        <f t="shared" ref="W163:W176" si="258">SUM(T163/V163)</f>
        <v>545.60%</v>
      </c>
      <c r="X163" s="30" t="str">
        <f t="shared" si="6"/>
        <v>136.40%</v>
      </c>
      <c r="Y163" s="112"/>
      <c r="Z163" s="33"/>
      <c r="AA163" s="33"/>
      <c r="AB163" s="33"/>
      <c r="AC163" s="33"/>
      <c r="AD163" s="33"/>
      <c r="AE163" s="33"/>
    </row>
    <row r="164">
      <c r="A164" s="116" t="s">
        <v>2083</v>
      </c>
      <c r="B164" s="44">
        <v>2008.0</v>
      </c>
      <c r="C164" s="44" t="s">
        <v>29</v>
      </c>
      <c r="D164" s="104">
        <v>94.0</v>
      </c>
      <c r="E164" s="104">
        <v>82.0</v>
      </c>
      <c r="F164" s="118" t="str">
        <f t="shared" si="250"/>
        <v>88</v>
      </c>
      <c r="G164" s="104">
        <v>96.0</v>
      </c>
      <c r="H164" s="104">
        <v>90.0</v>
      </c>
      <c r="I164" s="120" t="str">
        <f t="shared" si="3"/>
        <v>6</v>
      </c>
      <c r="J164" s="120" t="str">
        <f t="shared" si="251"/>
        <v>93</v>
      </c>
      <c r="K164" s="120" t="str">
        <f t="shared" si="4"/>
        <v>-5</v>
      </c>
      <c r="L164" s="104" t="s">
        <v>939</v>
      </c>
      <c r="M164" s="120" t="str">
        <f t="shared" si="253"/>
        <v>158400000</v>
      </c>
      <c r="N164" s="135">
        <v>158.4</v>
      </c>
      <c r="O164" s="120" t="str">
        <f t="shared" si="254"/>
        <v>534860000</v>
      </c>
      <c r="P164" s="135">
        <v>534.86</v>
      </c>
      <c r="Q164" s="28" t="str">
        <f t="shared" si="255"/>
        <v>469700000</v>
      </c>
      <c r="R164" s="119">
        <v>469.7</v>
      </c>
      <c r="S164" s="191" t="str">
        <f t="shared" si="256"/>
        <v>1,004,560,000</v>
      </c>
      <c r="T164" s="105">
        <v>1004.56</v>
      </c>
      <c r="U164" s="162" t="str">
        <f t="shared" si="257"/>
        <v>46.76%</v>
      </c>
      <c r="V164" s="105">
        <v>185.0</v>
      </c>
      <c r="W164" s="30" t="str">
        <f t="shared" si="258"/>
        <v>543.01%</v>
      </c>
      <c r="X164" s="30" t="str">
        <f t="shared" si="6"/>
        <v>85.62%</v>
      </c>
      <c r="Y164" s="104" t="s">
        <v>1176</v>
      </c>
      <c r="Z164" s="33"/>
      <c r="AA164" s="33"/>
      <c r="AB164" s="33"/>
      <c r="AC164" s="33"/>
      <c r="AD164" s="33"/>
      <c r="AE164" s="33"/>
    </row>
    <row r="165">
      <c r="A165" s="72" t="s">
        <v>627</v>
      </c>
      <c r="B165" s="16">
        <v>2013.0</v>
      </c>
      <c r="C165" s="16" t="s">
        <v>41</v>
      </c>
      <c r="D165" s="16">
        <v>91.0</v>
      </c>
      <c r="E165" s="16">
        <v>78.0</v>
      </c>
      <c r="F165" s="73" t="str">
        <f t="shared" si="250"/>
        <v>84.5</v>
      </c>
      <c r="G165" s="16">
        <v>77.0</v>
      </c>
      <c r="H165" s="16">
        <v>76.0</v>
      </c>
      <c r="I165" s="74" t="str">
        <f t="shared" si="3"/>
        <v>1</v>
      </c>
      <c r="J165" s="74" t="str">
        <f t="shared" si="251"/>
        <v>76.5</v>
      </c>
      <c r="K165" s="74" t="str">
        <f t="shared" si="4"/>
        <v>8</v>
      </c>
      <c r="L165" s="78" t="s">
        <v>628</v>
      </c>
      <c r="M165" s="19">
        <v>612064.0</v>
      </c>
      <c r="N165" s="35" t="str">
        <f t="shared" ref="N165:N166" si="259">M165/1000000</f>
        <v>0.61</v>
      </c>
      <c r="O165" s="19">
        <v>3.3405481E7</v>
      </c>
      <c r="P165" s="35" t="str">
        <f t="shared" ref="P165:P166" si="260">O165/1000000</f>
        <v>33.41</v>
      </c>
      <c r="Q165" s="19">
        <v>6.41E7</v>
      </c>
      <c r="R165" s="36" t="str">
        <f t="shared" ref="R165:R166" si="261">Q165/1000000</f>
        <v>64.10</v>
      </c>
      <c r="S165" s="195">
        <v>9.7505481E7</v>
      </c>
      <c r="T165" s="77" t="str">
        <f t="shared" ref="T165:T166" si="262">S165/1000000</f>
        <v>98</v>
      </c>
      <c r="U165" s="27" t="str">
        <f t="shared" ref="U165:U166" si="263">SUM(R165/S165)</f>
        <v>0.00%</v>
      </c>
      <c r="V165" s="22">
        <v>18.0</v>
      </c>
      <c r="W165" s="178" t="str">
        <f t="shared" si="258"/>
        <v>541.70%</v>
      </c>
      <c r="X165" s="30" t="str">
        <f t="shared" si="6"/>
        <v>3.40%</v>
      </c>
      <c r="Y165" s="78" t="s">
        <v>629</v>
      </c>
      <c r="Z165" s="33"/>
      <c r="AA165" s="33"/>
      <c r="AB165" s="33"/>
      <c r="AC165" s="33"/>
      <c r="AD165" s="33"/>
      <c r="AE165" s="33"/>
    </row>
    <row r="166">
      <c r="A166" s="72" t="s">
        <v>895</v>
      </c>
      <c r="B166" s="16">
        <v>2013.0</v>
      </c>
      <c r="C166" s="16" t="s">
        <v>41</v>
      </c>
      <c r="D166" s="16">
        <v>4.0</v>
      </c>
      <c r="E166" s="16">
        <v>18.0</v>
      </c>
      <c r="F166" s="73" t="str">
        <f t="shared" si="250"/>
        <v>11.0</v>
      </c>
      <c r="G166" s="16">
        <v>24.0</v>
      </c>
      <c r="H166" s="16">
        <v>30.0</v>
      </c>
      <c r="I166" s="74" t="str">
        <f t="shared" si="3"/>
        <v>-6</v>
      </c>
      <c r="J166" s="74" t="str">
        <f t="shared" si="251"/>
        <v>27</v>
      </c>
      <c r="K166" s="74" t="str">
        <f t="shared" si="4"/>
        <v>-16</v>
      </c>
      <c r="L166" s="78" t="s">
        <v>710</v>
      </c>
      <c r="M166" s="19">
        <v>4805878.0</v>
      </c>
      <c r="N166" s="35" t="str">
        <f t="shared" si="259"/>
        <v>4.81</v>
      </c>
      <c r="O166" s="19">
        <v>8840453.0</v>
      </c>
      <c r="P166" s="35" t="str">
        <f t="shared" si="260"/>
        <v>8.84</v>
      </c>
      <c r="Q166" s="19">
        <v>2.3598535E7</v>
      </c>
      <c r="R166" s="36" t="str">
        <f t="shared" si="261"/>
        <v>23.60</v>
      </c>
      <c r="S166" s="196">
        <v>3.2438988E7</v>
      </c>
      <c r="T166" s="77" t="str">
        <f t="shared" si="262"/>
        <v>32</v>
      </c>
      <c r="U166" s="27" t="str">
        <f t="shared" si="263"/>
        <v>0.00%</v>
      </c>
      <c r="V166" s="22">
        <v>6.0</v>
      </c>
      <c r="W166" s="178" t="str">
        <f t="shared" si="258"/>
        <v>540.65%</v>
      </c>
      <c r="X166" s="30" t="str">
        <f t="shared" si="6"/>
        <v>80.10%</v>
      </c>
      <c r="Y166" s="81"/>
      <c r="Z166" s="33"/>
      <c r="AA166" s="33"/>
      <c r="AB166" s="33"/>
      <c r="AC166" s="33"/>
      <c r="AD166" s="33"/>
      <c r="AE166" s="33"/>
    </row>
    <row r="167">
      <c r="A167" s="116" t="s">
        <v>1927</v>
      </c>
      <c r="B167" s="44">
        <v>2009.0</v>
      </c>
      <c r="C167" s="44" t="s">
        <v>41</v>
      </c>
      <c r="D167" s="104">
        <v>14.0</v>
      </c>
      <c r="E167" s="104">
        <v>28.0</v>
      </c>
      <c r="F167" s="118" t="str">
        <f t="shared" si="250"/>
        <v>21</v>
      </c>
      <c r="G167" s="104">
        <v>68.0</v>
      </c>
      <c r="H167" s="104">
        <v>50.0</v>
      </c>
      <c r="I167" s="120" t="str">
        <f t="shared" si="3"/>
        <v>18</v>
      </c>
      <c r="J167" s="120" t="str">
        <f t="shared" si="251"/>
        <v>59</v>
      </c>
      <c r="K167" s="120" t="str">
        <f t="shared" si="4"/>
        <v>-38</v>
      </c>
      <c r="L167" s="104" t="s">
        <v>493</v>
      </c>
      <c r="M167" s="120" t="str">
        <f t="shared" ref="M167:M170" si="264">N167*1000000</f>
        <v>27600000</v>
      </c>
      <c r="N167" s="135">
        <v>27.6</v>
      </c>
      <c r="O167" s="120" t="str">
        <f t="shared" ref="O167:O170" si="265">P167*1000000</f>
        <v>88900000</v>
      </c>
      <c r="P167" s="135">
        <v>88.9</v>
      </c>
      <c r="Q167" s="28" t="str">
        <f t="shared" ref="Q167:Q170" si="266">SUM(R167*1000000)</f>
        <v>116380000</v>
      </c>
      <c r="R167" s="119">
        <v>116.38</v>
      </c>
      <c r="S167" s="191" t="str">
        <f t="shared" ref="S167:S170" si="267">T167*1000000</f>
        <v>205,280,000</v>
      </c>
      <c r="T167" s="105">
        <v>205.28</v>
      </c>
      <c r="U167" s="162" t="str">
        <f t="shared" ref="U167:U170" si="268">SUM(R167/T167)</f>
        <v>56.69%</v>
      </c>
      <c r="V167" s="105">
        <v>38.0</v>
      </c>
      <c r="W167" s="30" t="str">
        <f t="shared" si="258"/>
        <v>540.21%</v>
      </c>
      <c r="X167" s="30" t="str">
        <f t="shared" si="6"/>
        <v>72.63%</v>
      </c>
      <c r="Y167" s="112"/>
      <c r="Z167" s="33"/>
      <c r="AA167" s="33"/>
      <c r="AB167" s="33"/>
      <c r="AC167" s="33"/>
      <c r="AD167" s="33"/>
      <c r="AE167" s="33"/>
    </row>
    <row r="168">
      <c r="A168" s="116" t="s">
        <v>1341</v>
      </c>
      <c r="B168" s="44">
        <v>2011.0</v>
      </c>
      <c r="C168" s="44" t="s">
        <v>41</v>
      </c>
      <c r="D168" s="117">
        <v>56.0</v>
      </c>
      <c r="E168" s="117">
        <v>53.0</v>
      </c>
      <c r="F168" s="118" t="str">
        <f t="shared" si="250"/>
        <v>54.5</v>
      </c>
      <c r="G168" s="117">
        <v>52.0</v>
      </c>
      <c r="H168" s="104">
        <v>59.0</v>
      </c>
      <c r="I168" s="120" t="str">
        <f t="shared" si="3"/>
        <v>-7</v>
      </c>
      <c r="J168" s="120" t="str">
        <f t="shared" si="251"/>
        <v>55.5</v>
      </c>
      <c r="K168" s="120" t="str">
        <f t="shared" si="4"/>
        <v>-1</v>
      </c>
      <c r="L168" s="104" t="s">
        <v>990</v>
      </c>
      <c r="M168" s="120" t="str">
        <f t="shared" si="264"/>
        <v>25360000</v>
      </c>
      <c r="N168" s="121">
        <v>25.36</v>
      </c>
      <c r="O168" s="120" t="str">
        <f t="shared" si="265"/>
        <v>99970000</v>
      </c>
      <c r="P168" s="122">
        <v>99.97</v>
      </c>
      <c r="Q168" s="28" t="str">
        <f t="shared" si="266"/>
        <v>94000000</v>
      </c>
      <c r="R168" s="119">
        <v>94.0</v>
      </c>
      <c r="S168" s="176" t="str">
        <f t="shared" si="267"/>
        <v>193,970,000</v>
      </c>
      <c r="T168" s="124" t="str">
        <f t="shared" ref="T168:T169" si="269">SUM(P168+R168)</f>
        <v>193.97</v>
      </c>
      <c r="U168" s="162" t="str">
        <f t="shared" si="268"/>
        <v>48.46%</v>
      </c>
      <c r="V168" s="125">
        <v>36.0</v>
      </c>
      <c r="W168" s="30" t="str">
        <f t="shared" si="258"/>
        <v>538.81%</v>
      </c>
      <c r="X168" s="30" t="str">
        <f t="shared" si="6"/>
        <v>70.44%</v>
      </c>
      <c r="Y168" s="112"/>
      <c r="Z168" s="33"/>
      <c r="AA168" s="33"/>
      <c r="AB168" s="33"/>
      <c r="AC168" s="33"/>
      <c r="AD168" s="33"/>
      <c r="AE168" s="33"/>
    </row>
    <row r="169">
      <c r="A169" s="116" t="s">
        <v>1232</v>
      </c>
      <c r="B169" s="44">
        <v>2011.0</v>
      </c>
      <c r="C169" s="44" t="s">
        <v>41</v>
      </c>
      <c r="D169" s="117">
        <v>71.0</v>
      </c>
      <c r="E169" s="117">
        <v>63.0</v>
      </c>
      <c r="F169" s="118" t="str">
        <f t="shared" si="250"/>
        <v>67</v>
      </c>
      <c r="G169" s="117">
        <v>73.0</v>
      </c>
      <c r="H169" s="104">
        <v>72.0</v>
      </c>
      <c r="I169" s="120" t="str">
        <f t="shared" si="3"/>
        <v>1</v>
      </c>
      <c r="J169" s="120" t="str">
        <f t="shared" si="251"/>
        <v>72.5</v>
      </c>
      <c r="K169" s="120" t="str">
        <f t="shared" si="4"/>
        <v>-5.5</v>
      </c>
      <c r="L169" s="104" t="s">
        <v>957</v>
      </c>
      <c r="M169" s="120" t="str">
        <f t="shared" si="264"/>
        <v>39230000</v>
      </c>
      <c r="N169" s="121">
        <v>39.23</v>
      </c>
      <c r="O169" s="120" t="str">
        <f t="shared" si="265"/>
        <v>143620000</v>
      </c>
      <c r="P169" s="122">
        <v>143.62</v>
      </c>
      <c r="Q169" s="28" t="str">
        <f t="shared" si="266"/>
        <v>341020000</v>
      </c>
      <c r="R169" s="119">
        <v>341.02</v>
      </c>
      <c r="S169" s="176" t="str">
        <f t="shared" si="267"/>
        <v>484,640,000</v>
      </c>
      <c r="T169" s="124" t="str">
        <f t="shared" si="269"/>
        <v>484.64</v>
      </c>
      <c r="U169" s="162" t="str">
        <f t="shared" si="268"/>
        <v>70.37%</v>
      </c>
      <c r="V169" s="125">
        <v>90.0</v>
      </c>
      <c r="W169" s="30" t="str">
        <f t="shared" si="258"/>
        <v>538.49%</v>
      </c>
      <c r="X169" s="30" t="str">
        <f t="shared" si="6"/>
        <v>43.59%</v>
      </c>
      <c r="Y169" s="112"/>
      <c r="Z169" s="33"/>
      <c r="AA169" s="33"/>
      <c r="AB169" s="33"/>
      <c r="AC169" s="33"/>
      <c r="AD169" s="33"/>
      <c r="AE169" s="33"/>
    </row>
    <row r="170">
      <c r="A170" s="116" t="s">
        <v>2186</v>
      </c>
      <c r="B170" s="44">
        <v>2008.0</v>
      </c>
      <c r="C170" s="44" t="s">
        <v>41</v>
      </c>
      <c r="D170" s="104">
        <v>61.0</v>
      </c>
      <c r="E170" s="104">
        <v>57.0</v>
      </c>
      <c r="F170" s="118" t="str">
        <f t="shared" si="250"/>
        <v>59</v>
      </c>
      <c r="G170" s="104">
        <v>55.0</v>
      </c>
      <c r="H170" s="104">
        <v>49.0</v>
      </c>
      <c r="I170" s="120" t="str">
        <f t="shared" si="3"/>
        <v>6</v>
      </c>
      <c r="J170" s="120" t="str">
        <f t="shared" si="251"/>
        <v>52</v>
      </c>
      <c r="K170" s="120" t="str">
        <f t="shared" si="4"/>
        <v>7</v>
      </c>
      <c r="L170" s="104" t="s">
        <v>1884</v>
      </c>
      <c r="M170" s="120" t="str">
        <f t="shared" si="264"/>
        <v>21000000</v>
      </c>
      <c r="N170" s="135">
        <v>21.0</v>
      </c>
      <c r="O170" s="120" t="str">
        <f t="shared" si="265"/>
        <v>101700000</v>
      </c>
      <c r="P170" s="135">
        <v>101.7</v>
      </c>
      <c r="Q170" s="28" t="str">
        <f t="shared" si="266"/>
        <v>140290000</v>
      </c>
      <c r="R170" s="119">
        <v>140.29</v>
      </c>
      <c r="S170" s="191" t="str">
        <f t="shared" si="267"/>
        <v>241,990,000</v>
      </c>
      <c r="T170" s="105">
        <v>241.99</v>
      </c>
      <c r="U170" s="162" t="str">
        <f t="shared" si="268"/>
        <v>57.97%</v>
      </c>
      <c r="V170" s="105">
        <v>45.0</v>
      </c>
      <c r="W170" s="30" t="str">
        <f t="shared" si="258"/>
        <v>537.76%</v>
      </c>
      <c r="X170" s="30" t="str">
        <f t="shared" si="6"/>
        <v>46.67%</v>
      </c>
      <c r="Y170" s="112"/>
      <c r="Z170" s="33"/>
      <c r="AA170" s="33"/>
      <c r="AB170" s="33"/>
      <c r="AC170" s="33"/>
      <c r="AD170" s="33"/>
      <c r="AE170" s="33"/>
    </row>
    <row r="171">
      <c r="A171" s="72" t="s">
        <v>776</v>
      </c>
      <c r="B171" s="16">
        <v>2013.0</v>
      </c>
      <c r="C171" s="16" t="s">
        <v>41</v>
      </c>
      <c r="D171" s="16">
        <v>65.0</v>
      </c>
      <c r="E171" s="16">
        <v>60.0</v>
      </c>
      <c r="F171" s="73" t="str">
        <f t="shared" si="250"/>
        <v>62.5</v>
      </c>
      <c r="G171" s="16">
        <v>72.0</v>
      </c>
      <c r="H171" s="16">
        <v>65.0</v>
      </c>
      <c r="I171" s="74" t="str">
        <f t="shared" si="3"/>
        <v>7</v>
      </c>
      <c r="J171" s="74" t="str">
        <f t="shared" si="251"/>
        <v>68.5</v>
      </c>
      <c r="K171" s="74" t="str">
        <f t="shared" si="4"/>
        <v>-6</v>
      </c>
      <c r="L171" s="78" t="s">
        <v>777</v>
      </c>
      <c r="M171" s="19">
        <v>3.9115043E7</v>
      </c>
      <c r="N171" s="35" t="str">
        <f>M171/1000000</f>
        <v>39.12</v>
      </c>
      <c r="O171" s="19">
        <v>1.59582188E8</v>
      </c>
      <c r="P171" s="35" t="str">
        <f>O171/1000000</f>
        <v>159.58</v>
      </c>
      <c r="Q171" s="35" t="str">
        <f>T171-P171</f>
        <v>70.15</v>
      </c>
      <c r="R171" s="36" t="str">
        <f>Q171/1000000</f>
        <v>0.00</v>
      </c>
      <c r="S171" s="196">
        <v>2.29727774E8</v>
      </c>
      <c r="T171" s="77" t="str">
        <f>S171/1000000</f>
        <v>230</v>
      </c>
      <c r="U171" s="27" t="str">
        <f>SUM(R171/S171)</f>
        <v>0.00%</v>
      </c>
      <c r="V171" s="22">
        <v>43.0</v>
      </c>
      <c r="W171" s="178" t="str">
        <f t="shared" si="258"/>
        <v>534.25%</v>
      </c>
      <c r="X171" s="30" t="str">
        <f t="shared" si="6"/>
        <v>90.97%</v>
      </c>
      <c r="Y171" s="81"/>
      <c r="Z171" s="33"/>
      <c r="AA171" s="33"/>
      <c r="AB171" s="33"/>
      <c r="AC171" s="33"/>
      <c r="AD171" s="33"/>
      <c r="AE171" s="33"/>
    </row>
    <row r="172">
      <c r="A172" s="116" t="s">
        <v>2251</v>
      </c>
      <c r="B172" s="44">
        <v>2008.0</v>
      </c>
      <c r="C172" s="44" t="s">
        <v>37</v>
      </c>
      <c r="D172" s="104">
        <v>40.0</v>
      </c>
      <c r="E172" s="104">
        <v>47.0</v>
      </c>
      <c r="F172" s="118" t="str">
        <f t="shared" si="250"/>
        <v>43.5</v>
      </c>
      <c r="G172" s="104">
        <v>71.0</v>
      </c>
      <c r="H172" s="104">
        <v>58.0</v>
      </c>
      <c r="I172" s="120" t="str">
        <f t="shared" si="3"/>
        <v>13</v>
      </c>
      <c r="J172" s="120" t="str">
        <f t="shared" si="251"/>
        <v>64.5</v>
      </c>
      <c r="K172" s="120" t="str">
        <f t="shared" si="4"/>
        <v>-21</v>
      </c>
      <c r="L172" s="104" t="s">
        <v>493</v>
      </c>
      <c r="M172" s="120" t="str">
        <f t="shared" ref="M172:M174" si="270">N172*1000000</f>
        <v>23010000</v>
      </c>
      <c r="N172" s="135">
        <v>23.01</v>
      </c>
      <c r="O172" s="120" t="str">
        <f t="shared" ref="O172:O174" si="271">P172*1000000</f>
        <v>76810000</v>
      </c>
      <c r="P172" s="135">
        <v>76.81</v>
      </c>
      <c r="Q172" s="28" t="str">
        <f t="shared" ref="Q172:Q174" si="272">SUM(R172*1000000)</f>
        <v>83450000</v>
      </c>
      <c r="R172" s="119">
        <v>83.45</v>
      </c>
      <c r="S172" s="191" t="str">
        <f t="shared" ref="S172:S174" si="273">T172*1000000</f>
        <v>160,260,000</v>
      </c>
      <c r="T172" s="105">
        <v>160.26</v>
      </c>
      <c r="U172" s="162" t="str">
        <f t="shared" ref="U172:U174" si="274">SUM(R172/T172)</f>
        <v>52.07%</v>
      </c>
      <c r="V172" s="105">
        <v>30.0</v>
      </c>
      <c r="W172" s="30" t="str">
        <f t="shared" si="258"/>
        <v>534.20%</v>
      </c>
      <c r="X172" s="30" t="str">
        <f t="shared" si="6"/>
        <v>76.70%</v>
      </c>
      <c r="Y172" s="112"/>
      <c r="Z172" s="33"/>
      <c r="AA172" s="33"/>
      <c r="AB172" s="33"/>
      <c r="AC172" s="33"/>
      <c r="AD172" s="33"/>
      <c r="AE172" s="33"/>
    </row>
    <row r="173">
      <c r="A173" s="116" t="s">
        <v>1475</v>
      </c>
      <c r="B173" s="44">
        <v>2010.0</v>
      </c>
      <c r="C173" s="44" t="s">
        <v>37</v>
      </c>
      <c r="D173" s="104">
        <v>99.0</v>
      </c>
      <c r="E173" s="104">
        <v>92.0</v>
      </c>
      <c r="F173" s="118" t="str">
        <f t="shared" si="250"/>
        <v>95.5</v>
      </c>
      <c r="G173" s="104">
        <v>91.0</v>
      </c>
      <c r="H173" s="104">
        <v>91.0</v>
      </c>
      <c r="I173" s="120" t="str">
        <f t="shared" si="3"/>
        <v>0</v>
      </c>
      <c r="J173" s="120" t="str">
        <f t="shared" si="251"/>
        <v>91</v>
      </c>
      <c r="K173" s="120" t="str">
        <f t="shared" si="4"/>
        <v>4.5</v>
      </c>
      <c r="L173" s="104" t="s">
        <v>957</v>
      </c>
      <c r="M173" s="120" t="str">
        <f t="shared" si="270"/>
        <v>110300000</v>
      </c>
      <c r="N173" s="135">
        <v>110.3</v>
      </c>
      <c r="O173" s="120" t="str">
        <f t="shared" si="271"/>
        <v>415000000</v>
      </c>
      <c r="P173" s="135">
        <v>415.0</v>
      </c>
      <c r="Q173" s="28" t="str">
        <f t="shared" si="272"/>
        <v>648160000</v>
      </c>
      <c r="R173" s="119">
        <v>648.16</v>
      </c>
      <c r="S173" s="191" t="str">
        <f t="shared" si="273"/>
        <v>1,063,160,000</v>
      </c>
      <c r="T173" s="137" t="str">
        <f t="shared" ref="T173:T174" si="275">SUM(P173+R173)</f>
        <v>1063.16</v>
      </c>
      <c r="U173" s="162" t="str">
        <f t="shared" si="274"/>
        <v>60.97%</v>
      </c>
      <c r="V173" s="105">
        <v>200.0</v>
      </c>
      <c r="W173" s="30" t="str">
        <f t="shared" si="258"/>
        <v>531.58%</v>
      </c>
      <c r="X173" s="30" t="str">
        <f t="shared" si="6"/>
        <v>55.15%</v>
      </c>
      <c r="Y173" s="33"/>
      <c r="Z173" s="33"/>
      <c r="AA173" s="33"/>
      <c r="AB173" s="33"/>
      <c r="AC173" s="33"/>
      <c r="AD173" s="33"/>
      <c r="AE173" s="33"/>
    </row>
    <row r="174">
      <c r="A174" s="116" t="s">
        <v>1657</v>
      </c>
      <c r="B174" s="44">
        <v>2010.0</v>
      </c>
      <c r="C174" s="44" t="s">
        <v>37</v>
      </c>
      <c r="D174" s="104">
        <v>46.0</v>
      </c>
      <c r="E174" s="104">
        <v>45.0</v>
      </c>
      <c r="F174" s="118" t="str">
        <f t="shared" si="250"/>
        <v>45.5</v>
      </c>
      <c r="G174" s="104">
        <v>67.0</v>
      </c>
      <c r="H174" s="104">
        <v>61.0</v>
      </c>
      <c r="I174" s="120" t="str">
        <f t="shared" si="3"/>
        <v>6</v>
      </c>
      <c r="J174" s="120" t="str">
        <f t="shared" si="251"/>
        <v>64</v>
      </c>
      <c r="K174" s="120" t="str">
        <f t="shared" si="4"/>
        <v>-18.5</v>
      </c>
      <c r="L174" s="104" t="s">
        <v>1073</v>
      </c>
      <c r="M174" s="120" t="str">
        <f t="shared" si="270"/>
        <v>15800000</v>
      </c>
      <c r="N174" s="135">
        <v>15.8</v>
      </c>
      <c r="O174" s="120" t="str">
        <f t="shared" si="271"/>
        <v>42400000</v>
      </c>
      <c r="P174" s="135">
        <v>42.4</v>
      </c>
      <c r="Q174" s="28" t="str">
        <f t="shared" si="272"/>
        <v>116890000</v>
      </c>
      <c r="R174" s="119">
        <v>116.89</v>
      </c>
      <c r="S174" s="191" t="str">
        <f t="shared" si="273"/>
        <v>159,290,000</v>
      </c>
      <c r="T174" s="137" t="str">
        <f t="shared" si="275"/>
        <v>159.29</v>
      </c>
      <c r="U174" s="162" t="str">
        <f t="shared" si="274"/>
        <v>73.38%</v>
      </c>
      <c r="V174" s="105">
        <v>30.0</v>
      </c>
      <c r="W174" s="30" t="str">
        <f t="shared" si="258"/>
        <v>530.97%</v>
      </c>
      <c r="X174" s="30" t="str">
        <f t="shared" si="6"/>
        <v>52.67%</v>
      </c>
      <c r="Y174" s="33"/>
      <c r="Z174" s="33"/>
      <c r="AA174" s="33"/>
      <c r="AB174" s="33"/>
      <c r="AC174" s="33"/>
      <c r="AD174" s="33"/>
      <c r="AE174" s="33"/>
    </row>
    <row r="175">
      <c r="A175" s="72" t="s">
        <v>884</v>
      </c>
      <c r="B175" s="16">
        <v>2013.0</v>
      </c>
      <c r="C175" s="16" t="s">
        <v>41</v>
      </c>
      <c r="D175" s="16">
        <v>43.0</v>
      </c>
      <c r="E175" s="79">
        <v>51.0</v>
      </c>
      <c r="F175" s="73" t="str">
        <f t="shared" si="250"/>
        <v>47.0</v>
      </c>
      <c r="G175" s="16">
        <v>65.0</v>
      </c>
      <c r="H175" s="16">
        <v>65.0</v>
      </c>
      <c r="I175" s="74" t="str">
        <f t="shared" si="3"/>
        <v>0</v>
      </c>
      <c r="J175" s="74" t="str">
        <f t="shared" si="251"/>
        <v>65</v>
      </c>
      <c r="K175" s="74" t="str">
        <f t="shared" si="4"/>
        <v>-18</v>
      </c>
      <c r="L175" s="78" t="s">
        <v>885</v>
      </c>
      <c r="M175" s="19">
        <v>1.7118745E7</v>
      </c>
      <c r="N175" s="35" t="str">
        <f>M175/1000000</f>
        <v>17.12</v>
      </c>
      <c r="O175" s="19">
        <v>5.1872378E7</v>
      </c>
      <c r="P175" s="35" t="str">
        <f>O175/1000000</f>
        <v>51.87</v>
      </c>
      <c r="Q175" s="19">
        <v>1.67E7</v>
      </c>
      <c r="R175" s="36" t="str">
        <f t="shared" ref="R175:R177" si="276">Q175/1000000</f>
        <v>16.70</v>
      </c>
      <c r="S175" s="196">
        <v>6.8572378E7</v>
      </c>
      <c r="T175" s="77" t="str">
        <f>S175/1000000</f>
        <v>69</v>
      </c>
      <c r="U175" s="27" t="str">
        <f>SUM(R175/S175)</f>
        <v>0.00%</v>
      </c>
      <c r="V175" s="22">
        <v>13.0</v>
      </c>
      <c r="W175" s="178" t="str">
        <f t="shared" si="258"/>
        <v>527.48%</v>
      </c>
      <c r="X175" s="30" t="str">
        <f t="shared" si="6"/>
        <v>131.68%</v>
      </c>
      <c r="Y175" s="81"/>
      <c r="Z175" s="33"/>
      <c r="AA175" s="33"/>
      <c r="AB175" s="33"/>
      <c r="AC175" s="33"/>
      <c r="AD175" s="33"/>
      <c r="AE175" s="33"/>
    </row>
    <row r="176">
      <c r="A176" s="15" t="s">
        <v>266</v>
      </c>
      <c r="B176" s="16">
        <v>2015.0</v>
      </c>
      <c r="C176" s="17" t="s">
        <v>37</v>
      </c>
      <c r="D176" s="16">
        <v>60.0</v>
      </c>
      <c r="E176" s="16">
        <v>52.0</v>
      </c>
      <c r="F176" s="18" t="str">
        <f>(D176+E176)/2</f>
        <v>56</v>
      </c>
      <c r="G176" s="79">
        <v>54.0</v>
      </c>
      <c r="H176" s="16">
        <v>68.0</v>
      </c>
      <c r="I176" s="20" t="str">
        <f t="shared" si="3"/>
        <v>-14</v>
      </c>
      <c r="J176" s="21" t="str">
        <f>(G176+H176)/2</f>
        <v>61</v>
      </c>
      <c r="K176" s="20" t="str">
        <f t="shared" si="4"/>
        <v>-5</v>
      </c>
      <c r="L176" s="17" t="s">
        <v>135</v>
      </c>
      <c r="M176" s="22">
        <v>2.2692741E7</v>
      </c>
      <c r="N176" s="35" t="str">
        <f t="shared" ref="N176:N177" si="277">M176/1000000</f>
        <v>22.69</v>
      </c>
      <c r="O176" s="28">
        <v>5.2218558E7</v>
      </c>
      <c r="P176" s="35" t="str">
        <f t="shared" ref="P176:P177" si="278">O176/1000000</f>
        <v>52.22</v>
      </c>
      <c r="Q176" s="28">
        <v>5.73E7</v>
      </c>
      <c r="R176" s="36" t="str">
        <f t="shared" si="276"/>
        <v>57.30</v>
      </c>
      <c r="S176" s="177" t="str">
        <f>SUM(O176+R176)</f>
        <v>52,218,615</v>
      </c>
      <c r="T176" s="38" t="str">
        <f t="shared" ref="T176:T177" si="279">S176/1000000</f>
        <v>52</v>
      </c>
      <c r="U176" s="27" t="str">
        <f>(R176/S176)</f>
        <v>0.00%</v>
      </c>
      <c r="V176" s="28">
        <v>10.0</v>
      </c>
      <c r="W176" s="178" t="str">
        <f t="shared" si="258"/>
        <v>522.19%</v>
      </c>
      <c r="X176" s="30" t="str">
        <f t="shared" si="6"/>
        <v>226.93%</v>
      </c>
      <c r="Y176" s="17"/>
      <c r="Z176" s="33"/>
      <c r="AA176" s="33"/>
      <c r="AB176" s="33"/>
      <c r="AC176" s="33"/>
      <c r="AD176" s="33"/>
      <c r="AE176" s="33"/>
    </row>
    <row r="177">
      <c r="A177" s="85" t="s">
        <v>1079</v>
      </c>
      <c r="B177" s="48">
        <v>2012.0</v>
      </c>
      <c r="C177" s="48" t="s">
        <v>41</v>
      </c>
      <c r="D177" s="86">
        <v>78.0</v>
      </c>
      <c r="E177" s="86">
        <v>76.0</v>
      </c>
      <c r="F177" s="87" t="str">
        <f t="shared" ref="F177:F211" si="280">AVERAGE(D177:E177)</f>
        <v>77.0</v>
      </c>
      <c r="G177" s="86">
        <v>75.0</v>
      </c>
      <c r="H177" s="86">
        <v>72.0</v>
      </c>
      <c r="I177" s="89" t="str">
        <f t="shared" si="3"/>
        <v>3</v>
      </c>
      <c r="J177" s="89" t="str">
        <f t="shared" ref="J177:J211" si="281">AVERAGE(G177:H177)</f>
        <v>73.5</v>
      </c>
      <c r="K177" s="89" t="str">
        <f t="shared" si="4"/>
        <v>3.5</v>
      </c>
      <c r="L177" s="86" t="s">
        <v>111</v>
      </c>
      <c r="M177" s="90">
        <v>2.4900566E7</v>
      </c>
      <c r="N177" s="91" t="str">
        <f t="shared" si="277"/>
        <v>24.90</v>
      </c>
      <c r="O177" s="88">
        <v>9.3772375E7</v>
      </c>
      <c r="P177" s="91" t="str">
        <f t="shared" si="278"/>
        <v>93.77</v>
      </c>
      <c r="Q177" s="95">
        <v>6.8E7</v>
      </c>
      <c r="R177" s="36" t="str">
        <f t="shared" si="276"/>
        <v>68.00</v>
      </c>
      <c r="S177" s="196">
        <v>1.61772375E8</v>
      </c>
      <c r="T177" s="93" t="str">
        <f t="shared" si="279"/>
        <v>162</v>
      </c>
      <c r="U177" s="179" t="str">
        <f>SUM(R177/S177)</f>
        <v>0.00%</v>
      </c>
      <c r="V177" s="88">
        <v>31.0</v>
      </c>
      <c r="W177" s="180" t="str">
        <f>SUM((S177/1000000)/V177)</f>
        <v>521.85%</v>
      </c>
      <c r="X177" s="30" t="str">
        <f t="shared" si="6"/>
        <v>80.32%</v>
      </c>
      <c r="Y177" s="98"/>
      <c r="Z177" s="33"/>
      <c r="AA177" s="33"/>
      <c r="AB177" s="33"/>
      <c r="AC177" s="33"/>
      <c r="AD177" s="33"/>
      <c r="AE177" s="33"/>
    </row>
    <row r="178">
      <c r="A178" s="116" t="s">
        <v>1289</v>
      </c>
      <c r="B178" s="44">
        <v>2011.0</v>
      </c>
      <c r="C178" s="44" t="s">
        <v>41</v>
      </c>
      <c r="D178" s="117">
        <v>82.0</v>
      </c>
      <c r="E178" s="117">
        <v>72.0</v>
      </c>
      <c r="F178" s="118" t="str">
        <f t="shared" si="280"/>
        <v>77</v>
      </c>
      <c r="G178" s="117">
        <v>78.0</v>
      </c>
      <c r="H178" s="104">
        <v>73.0</v>
      </c>
      <c r="I178" s="120" t="str">
        <f t="shared" si="3"/>
        <v>5</v>
      </c>
      <c r="J178" s="120" t="str">
        <f t="shared" si="281"/>
        <v>75.5</v>
      </c>
      <c r="K178" s="120" t="str">
        <f t="shared" si="4"/>
        <v>1.5</v>
      </c>
      <c r="L178" s="104" t="s">
        <v>2406</v>
      </c>
      <c r="M178" s="120" t="str">
        <f>N178*1000000</f>
        <v>35450000</v>
      </c>
      <c r="N178" s="121">
        <v>35.45</v>
      </c>
      <c r="O178" s="120" t="str">
        <f>P178*1000000</f>
        <v>127000000</v>
      </c>
      <c r="P178" s="122">
        <v>127.0</v>
      </c>
      <c r="Q178" s="28" t="str">
        <f>SUM(R178*1000000)</f>
        <v>133090000</v>
      </c>
      <c r="R178" s="119">
        <v>133.09</v>
      </c>
      <c r="S178" s="176" t="str">
        <f>T178*1000000</f>
        <v>260,090,000</v>
      </c>
      <c r="T178" s="124" t="str">
        <f>SUM(P178+R178)</f>
        <v>260.09</v>
      </c>
      <c r="U178" s="162" t="str">
        <f>SUM(R178/T178)</f>
        <v>51.17%</v>
      </c>
      <c r="V178" s="125">
        <v>50.0</v>
      </c>
      <c r="W178" s="30" t="str">
        <f>SUM(T178/V178)</f>
        <v>520.18%</v>
      </c>
      <c r="X178" s="30" t="str">
        <f t="shared" si="6"/>
        <v>70.90%</v>
      </c>
      <c r="Y178" s="112"/>
      <c r="Z178" s="33"/>
      <c r="AA178" s="33"/>
      <c r="AB178" s="33"/>
      <c r="AC178" s="33"/>
      <c r="AD178" s="33"/>
      <c r="AE178" s="33"/>
    </row>
    <row r="179">
      <c r="A179" s="47" t="s">
        <v>350</v>
      </c>
      <c r="B179" s="48">
        <v>2014.0</v>
      </c>
      <c r="C179" s="49" t="s">
        <v>37</v>
      </c>
      <c r="D179" s="48">
        <v>18.0</v>
      </c>
      <c r="E179" s="48">
        <v>32.0</v>
      </c>
      <c r="F179" s="50" t="str">
        <f t="shared" si="280"/>
        <v>25.0</v>
      </c>
      <c r="G179" s="48">
        <v>52.0</v>
      </c>
      <c r="H179" s="48">
        <v>46.0</v>
      </c>
      <c r="I179" s="52" t="str">
        <f t="shared" si="3"/>
        <v>6</v>
      </c>
      <c r="J179" s="52" t="str">
        <f t="shared" si="281"/>
        <v>49</v>
      </c>
      <c r="K179" s="52" t="str">
        <f t="shared" si="4"/>
        <v>-24</v>
      </c>
      <c r="L179" s="53" t="s">
        <v>351</v>
      </c>
      <c r="M179" s="54">
        <v>1.0003839E8</v>
      </c>
      <c r="N179" s="55" t="str">
        <f>M179/1000000</f>
        <v>100.04</v>
      </c>
      <c r="O179" s="56">
        <v>4.5439076E7</v>
      </c>
      <c r="P179" s="55" t="str">
        <f>O179/1000000</f>
        <v>45.44</v>
      </c>
      <c r="Q179" s="57">
        <v>8.45966021E8</v>
      </c>
      <c r="R179" s="36" t="str">
        <f>Q179/1000000</f>
        <v>845.97</v>
      </c>
      <c r="S179" s="197">
        <v>1.091405097E9</v>
      </c>
      <c r="T179" s="58" t="str">
        <f>S179/1000000</f>
        <v>1,091</v>
      </c>
      <c r="U179" s="188" t="str">
        <f>SUM(R179/S179)</f>
        <v>0.00%</v>
      </c>
      <c r="V179" s="56">
        <v>210.0</v>
      </c>
      <c r="W179" s="189" t="str">
        <f>SUM(S179/(V179*1000000))</f>
        <v>519.72%</v>
      </c>
      <c r="X179" s="30" t="str">
        <f t="shared" si="6"/>
        <v>47.64%</v>
      </c>
      <c r="Y179" s="67"/>
      <c r="Z179" s="33"/>
      <c r="AA179" s="33"/>
      <c r="AB179" s="33"/>
      <c r="AC179" s="33"/>
      <c r="AD179" s="33"/>
      <c r="AE179" s="33"/>
    </row>
    <row r="180">
      <c r="A180" s="116" t="s">
        <v>1225</v>
      </c>
      <c r="B180" s="44">
        <v>2011.0</v>
      </c>
      <c r="C180" s="44" t="s">
        <v>2398</v>
      </c>
      <c r="D180" s="117">
        <v>83.0</v>
      </c>
      <c r="E180" s="117">
        <v>68.0</v>
      </c>
      <c r="F180" s="118" t="str">
        <f t="shared" si="280"/>
        <v>75.5</v>
      </c>
      <c r="G180" s="117">
        <v>87.0</v>
      </c>
      <c r="H180" s="104">
        <v>77.0</v>
      </c>
      <c r="I180" s="120" t="str">
        <f t="shared" si="3"/>
        <v>10</v>
      </c>
      <c r="J180" s="120" t="str">
        <f t="shared" si="281"/>
        <v>82</v>
      </c>
      <c r="K180" s="120" t="str">
        <f t="shared" si="4"/>
        <v>-6.5</v>
      </c>
      <c r="L180" s="104" t="s">
        <v>2410</v>
      </c>
      <c r="M180" s="120" t="str">
        <f t="shared" ref="M180:M182" si="282">N180*1000000</f>
        <v>54810000</v>
      </c>
      <c r="N180" s="121">
        <v>54.81</v>
      </c>
      <c r="O180" s="120" t="str">
        <f t="shared" ref="O180:O182" si="283">P180*1000000</f>
        <v>176700000</v>
      </c>
      <c r="P180" s="122">
        <v>176.7</v>
      </c>
      <c r="Q180" s="28" t="str">
        <f t="shared" ref="Q180:Q182" si="284">SUM(R180*1000000)</f>
        <v>305040000</v>
      </c>
      <c r="R180" s="119">
        <v>305.04</v>
      </c>
      <c r="S180" s="176" t="str">
        <f t="shared" ref="S180:S182" si="285">T180*1000000</f>
        <v>481,740,000</v>
      </c>
      <c r="T180" s="124" t="str">
        <f t="shared" ref="T180:T182" si="286">SUM(P180+R180)</f>
        <v>481.74</v>
      </c>
      <c r="U180" s="162" t="str">
        <f t="shared" ref="U180:U182" si="287">SUM(R180/T180)</f>
        <v>63.32%</v>
      </c>
      <c r="V180" s="125">
        <v>93.0</v>
      </c>
      <c r="W180" s="30" t="str">
        <f t="shared" ref="W180:W182" si="288">SUM(T180/V180)</f>
        <v>518.00%</v>
      </c>
      <c r="X180" s="30" t="str">
        <f t="shared" si="6"/>
        <v>58.94%</v>
      </c>
      <c r="Y180" s="112"/>
      <c r="Z180" s="33"/>
      <c r="AA180" s="33"/>
      <c r="AB180" s="33"/>
      <c r="AC180" s="33"/>
      <c r="AD180" s="33"/>
      <c r="AE180" s="33"/>
    </row>
    <row r="181">
      <c r="A181" s="116" t="s">
        <v>1669</v>
      </c>
      <c r="B181" s="44">
        <v>2010.0</v>
      </c>
      <c r="C181" s="44" t="s">
        <v>126</v>
      </c>
      <c r="D181" s="104">
        <v>91.0</v>
      </c>
      <c r="E181" s="104">
        <v>79.0</v>
      </c>
      <c r="F181" s="118" t="str">
        <f t="shared" si="280"/>
        <v>85</v>
      </c>
      <c r="G181" s="104">
        <v>88.0</v>
      </c>
      <c r="H181" s="104">
        <v>81.0</v>
      </c>
      <c r="I181" s="120" t="str">
        <f t="shared" si="3"/>
        <v>7</v>
      </c>
      <c r="J181" s="120" t="str">
        <f t="shared" si="281"/>
        <v>84.5</v>
      </c>
      <c r="K181" s="120" t="str">
        <f t="shared" si="4"/>
        <v>0.5</v>
      </c>
      <c r="L181" s="104" t="s">
        <v>1282</v>
      </c>
      <c r="M181" s="120" t="str">
        <f t="shared" si="282"/>
        <v>12000000</v>
      </c>
      <c r="N181" s="135">
        <v>12.0</v>
      </c>
      <c r="O181" s="120" t="str">
        <f t="shared" si="283"/>
        <v>93620000</v>
      </c>
      <c r="P181" s="135">
        <v>93.62</v>
      </c>
      <c r="Q181" s="28" t="str">
        <f t="shared" si="284"/>
        <v>35540000</v>
      </c>
      <c r="R181" s="119">
        <v>35.54</v>
      </c>
      <c r="S181" s="191" t="str">
        <f t="shared" si="285"/>
        <v>129,160,000</v>
      </c>
      <c r="T181" s="137" t="str">
        <f t="shared" si="286"/>
        <v>129.16</v>
      </c>
      <c r="U181" s="162" t="str">
        <f t="shared" si="287"/>
        <v>27.52%</v>
      </c>
      <c r="V181" s="105">
        <v>25.0</v>
      </c>
      <c r="W181" s="30" t="str">
        <f t="shared" si="288"/>
        <v>516.64%</v>
      </c>
      <c r="X181" s="30" t="str">
        <f t="shared" si="6"/>
        <v>48.00%</v>
      </c>
      <c r="Y181" s="33"/>
      <c r="Z181" s="33"/>
      <c r="AA181" s="33"/>
      <c r="AB181" s="33"/>
      <c r="AC181" s="33"/>
      <c r="AD181" s="33"/>
      <c r="AE181" s="33"/>
    </row>
    <row r="182">
      <c r="A182" s="116" t="s">
        <v>1460</v>
      </c>
      <c r="B182" s="44">
        <v>2011.0</v>
      </c>
      <c r="C182" s="44" t="s">
        <v>41</v>
      </c>
      <c r="D182" s="117">
        <v>68.0</v>
      </c>
      <c r="E182" s="117">
        <v>60.0</v>
      </c>
      <c r="F182" s="118" t="str">
        <f t="shared" si="280"/>
        <v>64</v>
      </c>
      <c r="G182" s="117">
        <v>79.0</v>
      </c>
      <c r="H182" s="104">
        <v>65.0</v>
      </c>
      <c r="I182" s="120" t="str">
        <f t="shared" si="3"/>
        <v>14</v>
      </c>
      <c r="J182" s="120" t="str">
        <f t="shared" si="281"/>
        <v>72</v>
      </c>
      <c r="K182" s="120" t="str">
        <f t="shared" si="4"/>
        <v>-8</v>
      </c>
      <c r="L182" s="104" t="s">
        <v>117</v>
      </c>
      <c r="M182" s="120" t="str">
        <f t="shared" si="282"/>
        <v>7010000</v>
      </c>
      <c r="N182" s="121">
        <v>7.01</v>
      </c>
      <c r="O182" s="120" t="str">
        <f t="shared" si="283"/>
        <v>24820000</v>
      </c>
      <c r="P182" s="122">
        <v>24.82</v>
      </c>
      <c r="Q182" s="28" t="str">
        <f t="shared" si="284"/>
        <v>1000000</v>
      </c>
      <c r="R182" s="131">
        <v>1.0</v>
      </c>
      <c r="S182" s="176" t="str">
        <f t="shared" si="285"/>
        <v>25,820,000</v>
      </c>
      <c r="T182" s="124" t="str">
        <f t="shared" si="286"/>
        <v>25.82</v>
      </c>
      <c r="U182" s="162" t="str">
        <f t="shared" si="287"/>
        <v>3.87%</v>
      </c>
      <c r="V182" s="125">
        <v>5.0</v>
      </c>
      <c r="W182" s="30" t="str">
        <f t="shared" si="288"/>
        <v>516.40%</v>
      </c>
      <c r="X182" s="30" t="str">
        <f t="shared" si="6"/>
        <v>140.20%</v>
      </c>
      <c r="Y182" s="112"/>
      <c r="Z182" s="33"/>
      <c r="AA182" s="33"/>
      <c r="AB182" s="33"/>
      <c r="AC182" s="33"/>
      <c r="AD182" s="33"/>
      <c r="AE182" s="33"/>
    </row>
    <row r="183">
      <c r="A183" s="85" t="s">
        <v>929</v>
      </c>
      <c r="B183" s="48">
        <v>2012.0</v>
      </c>
      <c r="C183" s="48" t="s">
        <v>126</v>
      </c>
      <c r="D183" s="86">
        <v>96.0</v>
      </c>
      <c r="E183" s="86">
        <v>86.0</v>
      </c>
      <c r="F183" s="87" t="str">
        <f t="shared" si="280"/>
        <v>91.0</v>
      </c>
      <c r="G183" s="86">
        <v>90.0</v>
      </c>
      <c r="H183" s="86">
        <v>79.0</v>
      </c>
      <c r="I183" s="89" t="str">
        <f t="shared" si="3"/>
        <v>11</v>
      </c>
      <c r="J183" s="89" t="str">
        <f t="shared" si="281"/>
        <v>84.5</v>
      </c>
      <c r="K183" s="89" t="str">
        <f t="shared" si="4"/>
        <v>6.5</v>
      </c>
      <c r="L183" s="86" t="s">
        <v>930</v>
      </c>
      <c r="M183" s="90">
        <v>1.9458109E7</v>
      </c>
      <c r="N183" s="91" t="str">
        <f>M183/1000000</f>
        <v>19.46</v>
      </c>
      <c r="O183" s="88">
        <v>1.36025503E8</v>
      </c>
      <c r="P183" s="91" t="str">
        <f>O183/1000000</f>
        <v>136.03</v>
      </c>
      <c r="Q183" s="95">
        <v>9.63E7</v>
      </c>
      <c r="R183" s="36" t="str">
        <f>Q183/1000000</f>
        <v>96.30</v>
      </c>
      <c r="S183" s="177">
        <v>2.32325503E8</v>
      </c>
      <c r="T183" s="93" t="str">
        <f>S183/1000000</f>
        <v>232</v>
      </c>
      <c r="U183" s="179" t="str">
        <f>SUM(R183/S183)</f>
        <v>0.00%</v>
      </c>
      <c r="V183" s="88">
        <v>45.0</v>
      </c>
      <c r="W183" s="180" t="str">
        <f>SUM((S183/1000000)/V183)</f>
        <v>516.28%</v>
      </c>
      <c r="X183" s="30" t="str">
        <f t="shared" si="6"/>
        <v>43.24%</v>
      </c>
      <c r="Y183" s="86" t="s">
        <v>2411</v>
      </c>
      <c r="Z183" s="33"/>
      <c r="AA183" s="33"/>
      <c r="AB183" s="33"/>
      <c r="AC183" s="33"/>
      <c r="AD183" s="33"/>
      <c r="AE183" s="33"/>
    </row>
    <row r="184">
      <c r="A184" s="116" t="s">
        <v>1499</v>
      </c>
      <c r="B184" s="44">
        <v>2010.0</v>
      </c>
      <c r="C184" s="44" t="s">
        <v>41</v>
      </c>
      <c r="D184" s="104">
        <v>86.0</v>
      </c>
      <c r="E184" s="104">
        <v>74.0</v>
      </c>
      <c r="F184" s="118" t="str">
        <f t="shared" si="280"/>
        <v>80</v>
      </c>
      <c r="G184" s="104">
        <v>93.0</v>
      </c>
      <c r="H184" s="104">
        <v>86.0</v>
      </c>
      <c r="I184" s="120" t="str">
        <f t="shared" si="3"/>
        <v>7</v>
      </c>
      <c r="J184" s="120" t="str">
        <f t="shared" si="281"/>
        <v>89.5</v>
      </c>
      <c r="K184" s="120" t="str">
        <f t="shared" si="4"/>
        <v>-9.5</v>
      </c>
      <c r="L184" s="104" t="s">
        <v>975</v>
      </c>
      <c r="M184" s="120" t="str">
        <f>N184*1000000</f>
        <v>62800000</v>
      </c>
      <c r="N184" s="135">
        <v>62.8</v>
      </c>
      <c r="O184" s="120" t="str">
        <f>P184*1000000</f>
        <v>292580000</v>
      </c>
      <c r="P184" s="135">
        <v>292.58</v>
      </c>
      <c r="Q184" s="28" t="str">
        <f>SUM(R184*1000000)</f>
        <v>532960000</v>
      </c>
      <c r="R184" s="119">
        <v>532.96</v>
      </c>
      <c r="S184" s="191" t="str">
        <f>T184*1000000</f>
        <v>825,540,000</v>
      </c>
      <c r="T184" s="137" t="str">
        <f>SUM(P184+R184)</f>
        <v>825.54</v>
      </c>
      <c r="U184" s="162" t="str">
        <f>SUM(R184/T184)</f>
        <v>64.56%</v>
      </c>
      <c r="V184" s="105">
        <v>160.0</v>
      </c>
      <c r="W184" s="30" t="str">
        <f>SUM(T184/V184)</f>
        <v>515.96%</v>
      </c>
      <c r="X184" s="30" t="str">
        <f t="shared" si="6"/>
        <v>39.25%</v>
      </c>
      <c r="Y184" s="33"/>
      <c r="Z184" s="33"/>
      <c r="AA184" s="33"/>
      <c r="AB184" s="33"/>
      <c r="AC184" s="33"/>
      <c r="AD184" s="33"/>
      <c r="AE184" s="33"/>
    </row>
    <row r="185">
      <c r="A185" s="85" t="s">
        <v>967</v>
      </c>
      <c r="B185" s="48">
        <v>2012.0</v>
      </c>
      <c r="C185" s="48" t="s">
        <v>37</v>
      </c>
      <c r="D185" s="86">
        <v>79.0</v>
      </c>
      <c r="E185" s="86">
        <v>60.0</v>
      </c>
      <c r="F185" s="87" t="str">
        <f t="shared" si="280"/>
        <v>69.5</v>
      </c>
      <c r="G185" s="86">
        <v>73.0</v>
      </c>
      <c r="H185" s="86">
        <v>66.0</v>
      </c>
      <c r="I185" s="89" t="str">
        <f t="shared" si="3"/>
        <v>7</v>
      </c>
      <c r="J185" s="89" t="str">
        <f t="shared" si="281"/>
        <v>69.5</v>
      </c>
      <c r="K185" s="89" t="str">
        <f t="shared" si="4"/>
        <v>0</v>
      </c>
      <c r="L185" s="86" t="s">
        <v>957</v>
      </c>
      <c r="M185" s="90">
        <v>6.0316738E7</v>
      </c>
      <c r="N185" s="91" t="str">
        <f>M185/1000000</f>
        <v>60.32</v>
      </c>
      <c r="O185" s="88">
        <v>2.16391482E8</v>
      </c>
      <c r="P185" s="91" t="str">
        <f>O185/1000000</f>
        <v>216.39</v>
      </c>
      <c r="Q185" s="22">
        <v>5.30529792E8</v>
      </c>
      <c r="R185" s="36" t="str">
        <f>Q185/1000000</f>
        <v>530.53</v>
      </c>
      <c r="S185" s="196">
        <v>7.46921274E8</v>
      </c>
      <c r="T185" s="93" t="str">
        <f>S185/1000000</f>
        <v>747</v>
      </c>
      <c r="U185" s="179" t="str">
        <f>SUM(R185/S185)</f>
        <v>0.00%</v>
      </c>
      <c r="V185" s="88">
        <v>145.0</v>
      </c>
      <c r="W185" s="180" t="str">
        <f>SUM((S185/1000000)/V185)</f>
        <v>515.12%</v>
      </c>
      <c r="X185" s="30" t="str">
        <f t="shared" si="6"/>
        <v>41.60%</v>
      </c>
      <c r="Y185" s="98"/>
      <c r="Z185" s="33"/>
      <c r="AA185" s="33"/>
      <c r="AB185" s="33"/>
      <c r="AC185" s="33"/>
      <c r="AD185" s="33"/>
      <c r="AE185" s="33"/>
    </row>
    <row r="186">
      <c r="A186" s="116" t="s">
        <v>1484</v>
      </c>
      <c r="B186" s="44">
        <v>2010.0</v>
      </c>
      <c r="C186" s="44" t="s">
        <v>29</v>
      </c>
      <c r="D186" s="104">
        <v>52.0</v>
      </c>
      <c r="E186" s="104">
        <v>53.0</v>
      </c>
      <c r="F186" s="118" t="str">
        <f t="shared" si="280"/>
        <v>52.5</v>
      </c>
      <c r="G186" s="104">
        <v>72.0</v>
      </c>
      <c r="H186" s="104">
        <v>55.0</v>
      </c>
      <c r="I186" s="120" t="str">
        <f t="shared" si="3"/>
        <v>17</v>
      </c>
      <c r="J186" s="120" t="str">
        <f t="shared" si="281"/>
        <v>63.5</v>
      </c>
      <c r="K186" s="120" t="str">
        <f t="shared" si="4"/>
        <v>-11</v>
      </c>
      <c r="L186" s="104" t="s">
        <v>1485</v>
      </c>
      <c r="M186" s="120" t="str">
        <f t="shared" ref="M186:M188" si="289">N186*1000000</f>
        <v>116100000</v>
      </c>
      <c r="N186" s="135">
        <v>116.1</v>
      </c>
      <c r="O186" s="120" t="str">
        <f t="shared" ref="O186:O188" si="290">P186*1000000</f>
        <v>334190000</v>
      </c>
      <c r="P186" s="135">
        <v>334.19</v>
      </c>
      <c r="Q186" s="28" t="str">
        <f t="shared" ref="Q186:Q188" si="291">SUM(R186*1000000)</f>
        <v>691280000</v>
      </c>
      <c r="R186" s="119">
        <v>691.28</v>
      </c>
      <c r="S186" s="191" t="str">
        <f t="shared" ref="S186:S188" si="292">T186*1000000</f>
        <v>1,025,470,000</v>
      </c>
      <c r="T186" s="137" t="str">
        <f t="shared" ref="T186:T188" si="293">SUM(P186+R186)</f>
        <v>1025.47</v>
      </c>
      <c r="U186" s="162" t="str">
        <f t="shared" ref="U186:U188" si="294">SUM(R186/T186)</f>
        <v>67.41%</v>
      </c>
      <c r="V186" s="105">
        <v>200.0</v>
      </c>
      <c r="W186" s="30" t="str">
        <f t="shared" ref="W186:W188" si="295">SUM(T186/V186)</f>
        <v>512.74%</v>
      </c>
      <c r="X186" s="30" t="str">
        <f t="shared" si="6"/>
        <v>58.05%</v>
      </c>
      <c r="Y186" s="33"/>
      <c r="Z186" s="33"/>
      <c r="AA186" s="33"/>
      <c r="AB186" s="33"/>
      <c r="AC186" s="33"/>
      <c r="AD186" s="33"/>
      <c r="AE186" s="33"/>
    </row>
    <row r="187">
      <c r="A187" s="116" t="s">
        <v>1222</v>
      </c>
      <c r="B187" s="44">
        <v>2011.0</v>
      </c>
      <c r="C187" s="44" t="s">
        <v>29</v>
      </c>
      <c r="D187" s="117">
        <v>23.0</v>
      </c>
      <c r="E187" s="117">
        <v>30.0</v>
      </c>
      <c r="F187" s="118" t="str">
        <f t="shared" si="280"/>
        <v>26.5</v>
      </c>
      <c r="G187" s="117">
        <v>50.0</v>
      </c>
      <c r="H187" s="104">
        <v>44.0</v>
      </c>
      <c r="I187" s="120" t="str">
        <f t="shared" si="3"/>
        <v>6</v>
      </c>
      <c r="J187" s="120" t="str">
        <f t="shared" si="281"/>
        <v>47</v>
      </c>
      <c r="K187" s="120" t="str">
        <f t="shared" si="4"/>
        <v>-20.5</v>
      </c>
      <c r="L187" s="104" t="s">
        <v>957</v>
      </c>
      <c r="M187" s="120" t="str">
        <f t="shared" si="289"/>
        <v>35610000</v>
      </c>
      <c r="N187" s="121">
        <v>35.61</v>
      </c>
      <c r="O187" s="120" t="str">
        <f t="shared" si="290"/>
        <v>142610000</v>
      </c>
      <c r="P187" s="122">
        <v>142.61</v>
      </c>
      <c r="Q187" s="28" t="str">
        <f t="shared" si="291"/>
        <v>421140000</v>
      </c>
      <c r="R187" s="119">
        <v>421.14</v>
      </c>
      <c r="S187" s="176" t="str">
        <f t="shared" si="292"/>
        <v>563,750,000</v>
      </c>
      <c r="T187" s="124" t="str">
        <f t="shared" si="293"/>
        <v>563.75</v>
      </c>
      <c r="U187" s="162" t="str">
        <f t="shared" si="294"/>
        <v>74.70%</v>
      </c>
      <c r="V187" s="125">
        <v>110.0</v>
      </c>
      <c r="W187" s="30" t="str">
        <f t="shared" si="295"/>
        <v>512.50%</v>
      </c>
      <c r="X187" s="30" t="str">
        <f t="shared" si="6"/>
        <v>32.37%</v>
      </c>
      <c r="Y187" s="112"/>
      <c r="Z187" s="33"/>
      <c r="AA187" s="33"/>
      <c r="AB187" s="33"/>
      <c r="AC187" s="33"/>
      <c r="AD187" s="33"/>
      <c r="AE187" s="33"/>
    </row>
    <row r="188">
      <c r="A188" s="116" t="s">
        <v>1457</v>
      </c>
      <c r="B188" s="44">
        <v>2011.0</v>
      </c>
      <c r="C188" s="44" t="s">
        <v>41</v>
      </c>
      <c r="D188" s="117">
        <v>23.0</v>
      </c>
      <c r="E188" s="117">
        <v>24.0</v>
      </c>
      <c r="F188" s="118" t="str">
        <f t="shared" si="280"/>
        <v>23.5</v>
      </c>
      <c r="G188" s="117">
        <v>31.0</v>
      </c>
      <c r="H188" s="104">
        <v>47.0</v>
      </c>
      <c r="I188" s="120" t="str">
        <f t="shared" si="3"/>
        <v>-16</v>
      </c>
      <c r="J188" s="120" t="str">
        <f t="shared" si="281"/>
        <v>39</v>
      </c>
      <c r="K188" s="120" t="str">
        <f t="shared" si="4"/>
        <v>-15.5</v>
      </c>
      <c r="L188" s="104" t="s">
        <v>2412</v>
      </c>
      <c r="M188" s="120" t="str">
        <f t="shared" si="289"/>
        <v>8700000</v>
      </c>
      <c r="N188" s="121">
        <v>8.7</v>
      </c>
      <c r="O188" s="120" t="str">
        <f t="shared" si="290"/>
        <v>17690000</v>
      </c>
      <c r="P188" s="122">
        <v>17.69</v>
      </c>
      <c r="Q188" s="28" t="str">
        <f t="shared" si="291"/>
        <v>7880000</v>
      </c>
      <c r="R188" s="119">
        <v>7.88</v>
      </c>
      <c r="S188" s="176" t="str">
        <f t="shared" si="292"/>
        <v>25,570,000</v>
      </c>
      <c r="T188" s="124" t="str">
        <f t="shared" si="293"/>
        <v>25.57</v>
      </c>
      <c r="U188" s="162" t="str">
        <f t="shared" si="294"/>
        <v>30.82%</v>
      </c>
      <c r="V188" s="125">
        <v>5.0</v>
      </c>
      <c r="W188" s="30" t="str">
        <f t="shared" si="295"/>
        <v>511.40%</v>
      </c>
      <c r="X188" s="30" t="str">
        <f t="shared" si="6"/>
        <v>174.00%</v>
      </c>
      <c r="Y188" s="112"/>
      <c r="Z188" s="33"/>
      <c r="AA188" s="33"/>
      <c r="AB188" s="33"/>
      <c r="AC188" s="33"/>
      <c r="AD188" s="33"/>
      <c r="AE188" s="33"/>
    </row>
    <row r="189">
      <c r="A189" s="85" t="s">
        <v>949</v>
      </c>
      <c r="B189" s="48">
        <v>2012.0</v>
      </c>
      <c r="C189" s="48" t="s">
        <v>29</v>
      </c>
      <c r="D189" s="86">
        <v>65.0</v>
      </c>
      <c r="E189" s="86">
        <v>58.0</v>
      </c>
      <c r="F189" s="87" t="str">
        <f t="shared" si="280"/>
        <v>61.5</v>
      </c>
      <c r="G189" s="86">
        <v>83.0</v>
      </c>
      <c r="H189" s="86">
        <v>81.0</v>
      </c>
      <c r="I189" s="89" t="str">
        <f t="shared" si="3"/>
        <v>2</v>
      </c>
      <c r="J189" s="89" t="str">
        <f t="shared" si="281"/>
        <v>82</v>
      </c>
      <c r="K189" s="89" t="str">
        <f t="shared" si="4"/>
        <v>-20.5</v>
      </c>
      <c r="L189" s="86" t="s">
        <v>348</v>
      </c>
      <c r="M189" s="90">
        <v>8.4617303E7</v>
      </c>
      <c r="N189" s="91" t="str">
        <f>M189/1000000</f>
        <v>84.62</v>
      </c>
      <c r="O189" s="88">
        <v>3.03003568E8</v>
      </c>
      <c r="P189" s="91" t="str">
        <f>O189/1000000</f>
        <v>303.00</v>
      </c>
      <c r="Q189" s="95">
        <v>7.14E8</v>
      </c>
      <c r="R189" s="36" t="str">
        <f>Q189/1000000</f>
        <v>714.00</v>
      </c>
      <c r="S189" s="177">
        <v>1.017003568E9</v>
      </c>
      <c r="T189" s="93" t="str">
        <f>S189/1000000</f>
        <v>1,017</v>
      </c>
      <c r="U189" s="179" t="str">
        <f>SUM(R189/S189)</f>
        <v>0.00%</v>
      </c>
      <c r="V189" s="88">
        <v>200.0</v>
      </c>
      <c r="W189" s="180" t="str">
        <f>SUM((S189/1000000)/V189)</f>
        <v>508.50%</v>
      </c>
      <c r="X189" s="30" t="str">
        <f t="shared" si="6"/>
        <v>42.31%</v>
      </c>
      <c r="Y189" s="98"/>
      <c r="Z189" s="33"/>
      <c r="AA189" s="33"/>
      <c r="AB189" s="33"/>
      <c r="AC189" s="33"/>
      <c r="AD189" s="33"/>
      <c r="AE189" s="33"/>
    </row>
    <row r="190">
      <c r="A190" s="116" t="s">
        <v>1437</v>
      </c>
      <c r="B190" s="44">
        <v>2011.0</v>
      </c>
      <c r="C190" s="44" t="s">
        <v>29</v>
      </c>
      <c r="D190" s="117">
        <v>93.0</v>
      </c>
      <c r="E190" s="117">
        <v>78.0</v>
      </c>
      <c r="F190" s="118" t="str">
        <f t="shared" si="280"/>
        <v>85.5</v>
      </c>
      <c r="G190" s="117">
        <v>79.0</v>
      </c>
      <c r="H190" s="104">
        <v>77.0</v>
      </c>
      <c r="I190" s="120" t="str">
        <f t="shared" si="3"/>
        <v>2</v>
      </c>
      <c r="J190" s="120" t="str">
        <f t="shared" si="281"/>
        <v>78</v>
      </c>
      <c r="K190" s="120" t="str">
        <f t="shared" si="4"/>
        <v>7.5</v>
      </c>
      <c r="L190" s="104" t="s">
        <v>1438</v>
      </c>
      <c r="M190" s="120" t="str">
        <f>N190*1000000</f>
        <v>11340000</v>
      </c>
      <c r="N190" s="121">
        <v>11.34</v>
      </c>
      <c r="O190" s="120" t="str">
        <f>P190*1000000</f>
        <v>35060000</v>
      </c>
      <c r="P190" s="122">
        <v>35.06</v>
      </c>
      <c r="Q190" s="28" t="str">
        <f>SUM(R190*1000000)</f>
        <v>41110000</v>
      </c>
      <c r="R190" s="119">
        <v>41.11</v>
      </c>
      <c r="S190" s="176" t="str">
        <f>T190*1000000</f>
        <v>76,170,000</v>
      </c>
      <c r="T190" s="124" t="str">
        <f>SUM(P190+R190)</f>
        <v>76.17</v>
      </c>
      <c r="U190" s="162" t="str">
        <f>SUM(R190/T190)</f>
        <v>53.97%</v>
      </c>
      <c r="V190" s="125">
        <v>15.0</v>
      </c>
      <c r="W190" s="30" t="str">
        <f>SUM(T190/V190)</f>
        <v>507.80%</v>
      </c>
      <c r="X190" s="30" t="str">
        <f t="shared" si="6"/>
        <v>75.60%</v>
      </c>
      <c r="Y190" s="112"/>
      <c r="Z190" s="33"/>
      <c r="AA190" s="33"/>
      <c r="AB190" s="33"/>
      <c r="AC190" s="33"/>
      <c r="AD190" s="33"/>
      <c r="AE190" s="33"/>
    </row>
    <row r="191">
      <c r="A191" s="85" t="s">
        <v>923</v>
      </c>
      <c r="B191" s="48">
        <v>2012.0</v>
      </c>
      <c r="C191" s="48" t="s">
        <v>29</v>
      </c>
      <c r="D191" s="86">
        <v>87.0</v>
      </c>
      <c r="E191" s="86">
        <v>79.0</v>
      </c>
      <c r="F191" s="87" t="str">
        <f t="shared" si="280"/>
        <v>83.0</v>
      </c>
      <c r="G191" s="86">
        <v>85.0</v>
      </c>
      <c r="H191" s="86">
        <v>78.0</v>
      </c>
      <c r="I191" s="89" t="str">
        <f t="shared" si="3"/>
        <v>7</v>
      </c>
      <c r="J191" s="89" t="str">
        <f t="shared" si="281"/>
        <v>81.5</v>
      </c>
      <c r="K191" s="89" t="str">
        <f t="shared" si="4"/>
        <v>1.5</v>
      </c>
      <c r="L191" s="86" t="s">
        <v>348</v>
      </c>
      <c r="M191" s="90">
        <v>2.2451514E7</v>
      </c>
      <c r="N191" s="91" t="str">
        <f t="shared" ref="N191:N192" si="296">M191/1000000</f>
        <v>22.45</v>
      </c>
      <c r="O191" s="88">
        <v>1.24987023E8</v>
      </c>
      <c r="P191" s="91" t="str">
        <f t="shared" ref="P191:P192" si="297">O191/1000000</f>
        <v>124.99</v>
      </c>
      <c r="Q191" s="95">
        <v>4.84029542E8</v>
      </c>
      <c r="R191" s="36" t="str">
        <f t="shared" ref="R191:R192" si="298">Q191/1000000</f>
        <v>484.03</v>
      </c>
      <c r="S191" s="177">
        <v>6.09016565E8</v>
      </c>
      <c r="T191" s="93" t="str">
        <f t="shared" ref="T191:T192" si="299">S191/1000000</f>
        <v>609</v>
      </c>
      <c r="U191" s="179" t="str">
        <f t="shared" ref="U191:U192" si="300">SUM(R191/S191)</f>
        <v>0.00%</v>
      </c>
      <c r="V191" s="88">
        <v>120.0</v>
      </c>
      <c r="W191" s="180" t="str">
        <f>SUM((S191/1000000)/V191)</f>
        <v>507.51%</v>
      </c>
      <c r="X191" s="30" t="str">
        <f t="shared" si="6"/>
        <v>18.71%</v>
      </c>
      <c r="Y191" s="86" t="s">
        <v>617</v>
      </c>
      <c r="Z191" s="33"/>
      <c r="AA191" s="33"/>
      <c r="AB191" s="33"/>
      <c r="AC191" s="33"/>
      <c r="AD191" s="33"/>
      <c r="AE191" s="33"/>
    </row>
    <row r="192">
      <c r="A192" s="47" t="s">
        <v>593</v>
      </c>
      <c r="B192" s="48">
        <v>2014.0</v>
      </c>
      <c r="C192" s="49" t="s">
        <v>334</v>
      </c>
      <c r="D192" s="48">
        <v>23.0</v>
      </c>
      <c r="E192" s="48">
        <v>36.0</v>
      </c>
      <c r="F192" s="50" t="str">
        <f t="shared" si="280"/>
        <v>29.5</v>
      </c>
      <c r="G192" s="48">
        <v>47.0</v>
      </c>
      <c r="H192" s="48">
        <v>53.0</v>
      </c>
      <c r="I192" s="52" t="str">
        <f t="shared" si="3"/>
        <v>-6</v>
      </c>
      <c r="J192" s="52" t="str">
        <f t="shared" si="281"/>
        <v>50</v>
      </c>
      <c r="K192" s="52" t="str">
        <f t="shared" si="4"/>
        <v>-20.5</v>
      </c>
      <c r="L192" s="48" t="s">
        <v>493</v>
      </c>
      <c r="M192" s="62">
        <v>8742109.0</v>
      </c>
      <c r="N192" s="55" t="str">
        <f t="shared" si="296"/>
        <v>8.74</v>
      </c>
      <c r="O192" s="51">
        <v>2.6068955E7</v>
      </c>
      <c r="P192" s="55" t="str">
        <f t="shared" si="297"/>
        <v>26.07</v>
      </c>
      <c r="Q192" s="63">
        <v>1.44E7</v>
      </c>
      <c r="R192" s="36" t="str">
        <f t="shared" si="298"/>
        <v>14.40</v>
      </c>
      <c r="S192" s="187">
        <v>4.0468955E7</v>
      </c>
      <c r="T192" s="58" t="str">
        <f t="shared" si="299"/>
        <v>40</v>
      </c>
      <c r="U192" s="188" t="str">
        <f t="shared" si="300"/>
        <v>0.00%</v>
      </c>
      <c r="V192" s="51">
        <v>8.0</v>
      </c>
      <c r="W192" s="189" t="str">
        <f>SUM(S192/(V192*1000000))</f>
        <v>505.86%</v>
      </c>
      <c r="X192" s="30" t="str">
        <f t="shared" si="6"/>
        <v>109.28%</v>
      </c>
      <c r="Y192" s="67"/>
      <c r="Z192" s="33"/>
      <c r="AA192" s="33"/>
      <c r="AB192" s="33"/>
      <c r="AC192" s="33"/>
      <c r="AD192" s="33"/>
      <c r="AE192" s="33"/>
    </row>
    <row r="193">
      <c r="A193" s="116" t="s">
        <v>1727</v>
      </c>
      <c r="B193" s="44">
        <v>2010.0</v>
      </c>
      <c r="C193" s="44" t="s">
        <v>29</v>
      </c>
      <c r="D193" s="104">
        <v>53.0</v>
      </c>
      <c r="E193" s="104">
        <v>56.0</v>
      </c>
      <c r="F193" s="118" t="str">
        <f t="shared" si="280"/>
        <v>54.5</v>
      </c>
      <c r="G193" s="104">
        <v>49.0</v>
      </c>
      <c r="H193" s="104">
        <v>66.0</v>
      </c>
      <c r="I193" s="120" t="str">
        <f t="shared" si="3"/>
        <v>-17</v>
      </c>
      <c r="J193" s="120" t="str">
        <f t="shared" si="281"/>
        <v>57.5</v>
      </c>
      <c r="K193" s="120" t="str">
        <f t="shared" si="4"/>
        <v>-3</v>
      </c>
      <c r="L193" s="104" t="s">
        <v>513</v>
      </c>
      <c r="M193" s="120" t="str">
        <f>N193*1000000</f>
        <v>22100000</v>
      </c>
      <c r="N193" s="135">
        <v>22.1</v>
      </c>
      <c r="O193" s="120" t="str">
        <f>P193*1000000</f>
        <v>64000000</v>
      </c>
      <c r="P193" s="135">
        <v>64.0</v>
      </c>
      <c r="Q193" s="28" t="str">
        <f>SUM(R193*1000000)</f>
        <v>11700000</v>
      </c>
      <c r="R193" s="119">
        <v>11.7</v>
      </c>
      <c r="S193" s="191" t="str">
        <f>T193*1000000</f>
        <v>75,700,000</v>
      </c>
      <c r="T193" s="137" t="str">
        <f>SUM(P193+R193)</f>
        <v>75.70</v>
      </c>
      <c r="U193" s="162" t="str">
        <f>SUM(R193/T193)</f>
        <v>15.46%</v>
      </c>
      <c r="V193" s="105">
        <v>15.0</v>
      </c>
      <c r="W193" s="30" t="str">
        <f>SUM(T193/V193)</f>
        <v>504.67%</v>
      </c>
      <c r="X193" s="30" t="str">
        <f t="shared" si="6"/>
        <v>147.33%</v>
      </c>
      <c r="Y193" s="33"/>
      <c r="Z193" s="33"/>
      <c r="AA193" s="33"/>
      <c r="AB193" s="33"/>
      <c r="AC193" s="33"/>
      <c r="AD193" s="33"/>
      <c r="AE193" s="33"/>
    </row>
    <row r="194">
      <c r="A194" s="47" t="s">
        <v>546</v>
      </c>
      <c r="B194" s="48">
        <v>2014.0</v>
      </c>
      <c r="C194" s="49" t="s">
        <v>334</v>
      </c>
      <c r="D194" s="48">
        <v>23.0</v>
      </c>
      <c r="E194" s="48">
        <v>39.0</v>
      </c>
      <c r="F194" s="50" t="str">
        <f t="shared" si="280"/>
        <v>31.0</v>
      </c>
      <c r="G194" s="48">
        <v>37.0</v>
      </c>
      <c r="H194" s="48">
        <v>30.0</v>
      </c>
      <c r="I194" s="52" t="str">
        <f t="shared" si="3"/>
        <v>7</v>
      </c>
      <c r="J194" s="52" t="str">
        <f t="shared" si="281"/>
        <v>33.5</v>
      </c>
      <c r="K194" s="52" t="str">
        <f t="shared" si="4"/>
        <v>-2.5</v>
      </c>
      <c r="L194" s="48" t="s">
        <v>117</v>
      </c>
      <c r="M194" s="62">
        <v>2.1577049E7</v>
      </c>
      <c r="N194" s="55" t="str">
        <f>M194/1000000</f>
        <v>21.58</v>
      </c>
      <c r="O194" s="51">
        <v>8.4525432E7</v>
      </c>
      <c r="P194" s="55" t="str">
        <f>O194/1000000</f>
        <v>84.53</v>
      </c>
      <c r="Q194" s="63">
        <v>1.585E7</v>
      </c>
      <c r="R194" s="36" t="str">
        <f>Q194/1000000</f>
        <v>15.85</v>
      </c>
      <c r="S194" s="187">
        <v>1.00375432E8</v>
      </c>
      <c r="T194" s="58" t="str">
        <f>S194/1000000</f>
        <v>100</v>
      </c>
      <c r="U194" s="188" t="str">
        <f>SUM(R194/S194)</f>
        <v>0.00%</v>
      </c>
      <c r="V194" s="51">
        <v>20.0</v>
      </c>
      <c r="W194" s="189" t="str">
        <f>SUM(S194/(V194*1000000))</f>
        <v>501.88%</v>
      </c>
      <c r="X194" s="30" t="str">
        <f t="shared" si="6"/>
        <v>107.89%</v>
      </c>
      <c r="Y194" s="67"/>
      <c r="Z194" s="33"/>
      <c r="AA194" s="33"/>
      <c r="AB194" s="33"/>
      <c r="AC194" s="33"/>
      <c r="AD194" s="33"/>
      <c r="AE194" s="33"/>
    </row>
    <row r="195">
      <c r="A195" s="116" t="s">
        <v>1211</v>
      </c>
      <c r="B195" s="44">
        <v>2011.0</v>
      </c>
      <c r="C195" s="44" t="s">
        <v>37</v>
      </c>
      <c r="D195" s="117">
        <v>78.0</v>
      </c>
      <c r="E195" s="117">
        <v>67.0</v>
      </c>
      <c r="F195" s="118" t="str">
        <f t="shared" si="280"/>
        <v>72.5</v>
      </c>
      <c r="G195" s="117">
        <v>83.0</v>
      </c>
      <c r="H195" s="104">
        <v>74.0</v>
      </c>
      <c r="I195" s="120" t="str">
        <f t="shared" si="3"/>
        <v>9</v>
      </c>
      <c r="J195" s="120" t="str">
        <f t="shared" si="281"/>
        <v>78.5</v>
      </c>
      <c r="K195" s="120" t="str">
        <f t="shared" si="4"/>
        <v>-6</v>
      </c>
      <c r="L195" s="104" t="s">
        <v>939</v>
      </c>
      <c r="M195" s="120" t="str">
        <f>N195*1000000</f>
        <v>86190000</v>
      </c>
      <c r="N195" s="121">
        <v>86.19</v>
      </c>
      <c r="O195" s="120" t="str">
        <f>P195*1000000</f>
        <v>209400000</v>
      </c>
      <c r="P195" s="122">
        <v>209.4</v>
      </c>
      <c r="Q195" s="28" t="str">
        <f>SUM(R195*1000000)</f>
        <v>416300000</v>
      </c>
      <c r="R195" s="119">
        <v>416.3</v>
      </c>
      <c r="S195" s="176" t="str">
        <f>T195*1000000</f>
        <v>626,130,000</v>
      </c>
      <c r="T195" s="119">
        <v>626.13</v>
      </c>
      <c r="U195" s="162" t="str">
        <f>SUM(R195/T195)</f>
        <v>66.49%</v>
      </c>
      <c r="V195" s="125">
        <v>125.0</v>
      </c>
      <c r="W195" s="30" t="str">
        <f>SUM(T195/V195)</f>
        <v>500.90%</v>
      </c>
      <c r="X195" s="30" t="str">
        <f t="shared" si="6"/>
        <v>68.95%</v>
      </c>
      <c r="Y195" s="112"/>
      <c r="Z195" s="33"/>
      <c r="AA195" s="33"/>
      <c r="AB195" s="33"/>
      <c r="AC195" s="33"/>
      <c r="AD195" s="33"/>
      <c r="AE195" s="33"/>
    </row>
    <row r="196">
      <c r="A196" s="85" t="s">
        <v>1004</v>
      </c>
      <c r="B196" s="48">
        <v>2012.0</v>
      </c>
      <c r="C196" s="48" t="s">
        <v>29</v>
      </c>
      <c r="D196" s="86">
        <v>54.0</v>
      </c>
      <c r="E196" s="86">
        <v>46.0</v>
      </c>
      <c r="F196" s="87" t="str">
        <f t="shared" si="280"/>
        <v>50.0</v>
      </c>
      <c r="G196" s="86">
        <v>64.0</v>
      </c>
      <c r="H196" s="86">
        <v>65.0</v>
      </c>
      <c r="I196" s="89" t="str">
        <f t="shared" si="3"/>
        <v>-1</v>
      </c>
      <c r="J196" s="89" t="str">
        <f t="shared" si="281"/>
        <v>64.5</v>
      </c>
      <c r="K196" s="89" t="str">
        <f t="shared" si="4"/>
        <v>-14.5</v>
      </c>
      <c r="L196" s="86" t="s">
        <v>990</v>
      </c>
      <c r="M196" s="90">
        <v>7.021707E7</v>
      </c>
      <c r="N196" s="91" t="str">
        <f>M196/1000000</f>
        <v>70.22</v>
      </c>
      <c r="O196" s="88">
        <v>2.140305E8</v>
      </c>
      <c r="P196" s="91" t="str">
        <f>O196/1000000</f>
        <v>214.03</v>
      </c>
      <c r="Q196" s="95">
        <v>1.34809816E8</v>
      </c>
      <c r="R196" s="36" t="str">
        <f t="shared" ref="R196:R197" si="301">Q196/1000000</f>
        <v>134.81</v>
      </c>
      <c r="S196" s="177">
        <v>3.48840316E8</v>
      </c>
      <c r="T196" s="93" t="str">
        <f>S196/1000000</f>
        <v>349</v>
      </c>
      <c r="U196" s="179" t="str">
        <f t="shared" ref="U196:U197" si="302">SUM(R196/S196)</f>
        <v>0.00%</v>
      </c>
      <c r="V196" s="88">
        <v>70.0</v>
      </c>
      <c r="W196" s="180" t="str">
        <f>SUM((S196/1000000)/V196)</f>
        <v>498.34%</v>
      </c>
      <c r="X196" s="30" t="str">
        <f t="shared" si="6"/>
        <v>100.31%</v>
      </c>
      <c r="Y196" s="98"/>
      <c r="Z196" s="33"/>
      <c r="AA196" s="33"/>
      <c r="AB196" s="33"/>
      <c r="AC196" s="33"/>
      <c r="AD196" s="33"/>
      <c r="AE196" s="33"/>
    </row>
    <row r="197">
      <c r="A197" s="72" t="s">
        <v>812</v>
      </c>
      <c r="B197" s="16">
        <v>2013.0</v>
      </c>
      <c r="C197" s="16" t="s">
        <v>41</v>
      </c>
      <c r="D197" s="16">
        <v>19.0</v>
      </c>
      <c r="E197" s="16">
        <v>35.0</v>
      </c>
      <c r="F197" s="73" t="str">
        <f t="shared" si="280"/>
        <v>27.0</v>
      </c>
      <c r="G197" s="16">
        <v>54.0</v>
      </c>
      <c r="H197" s="16">
        <v>49.0</v>
      </c>
      <c r="I197" s="74" t="str">
        <f t="shared" si="3"/>
        <v>5</v>
      </c>
      <c r="J197" s="74" t="str">
        <f t="shared" si="281"/>
        <v>51.5</v>
      </c>
      <c r="K197" s="74" t="str">
        <f t="shared" si="4"/>
        <v>-24.5</v>
      </c>
      <c r="L197" s="78" t="s">
        <v>802</v>
      </c>
      <c r="M197" s="19">
        <v>3.4551025E7</v>
      </c>
      <c r="N197" s="35" t="str">
        <f>M197/1000000</f>
        <v>34.55</v>
      </c>
      <c r="O197" s="19">
        <v>1.3450692E8</v>
      </c>
      <c r="P197" s="35" t="str">
        <f>O197/1000000</f>
        <v>134.51</v>
      </c>
      <c r="Q197" s="35" t="str">
        <f>T197-P197</f>
        <v>39.46</v>
      </c>
      <c r="R197" s="36" t="str">
        <f t="shared" si="301"/>
        <v>0.00</v>
      </c>
      <c r="S197" s="196">
        <v>1.7396501E8</v>
      </c>
      <c r="T197" s="77" t="str">
        <f>S197/1000000</f>
        <v>174</v>
      </c>
      <c r="U197" s="27" t="str">
        <f t="shared" si="302"/>
        <v>0.00%</v>
      </c>
      <c r="V197" s="19">
        <v>35.0</v>
      </c>
      <c r="W197" s="178" t="str">
        <f t="shared" ref="W197:W199" si="303">SUM(T197/V197)</f>
        <v>497.04%</v>
      </c>
      <c r="X197" s="30" t="str">
        <f t="shared" si="6"/>
        <v>98.72%</v>
      </c>
      <c r="Y197" s="81"/>
      <c r="Z197" s="33"/>
      <c r="AA197" s="33"/>
      <c r="AB197" s="33"/>
      <c r="AC197" s="33"/>
      <c r="AD197" s="33"/>
      <c r="AE197" s="33"/>
    </row>
    <row r="198">
      <c r="A198" s="116" t="s">
        <v>1577</v>
      </c>
      <c r="B198" s="44">
        <v>2010.0</v>
      </c>
      <c r="C198" s="44" t="s">
        <v>37</v>
      </c>
      <c r="D198" s="104">
        <v>24.0</v>
      </c>
      <c r="E198" s="104">
        <v>37.0</v>
      </c>
      <c r="F198" s="118" t="str">
        <f t="shared" si="280"/>
        <v>30.5</v>
      </c>
      <c r="G198" s="104">
        <v>53.0</v>
      </c>
      <c r="H198" s="104">
        <v>54.0</v>
      </c>
      <c r="I198" s="120" t="str">
        <f t="shared" si="3"/>
        <v>-1</v>
      </c>
      <c r="J198" s="120" t="str">
        <f t="shared" si="281"/>
        <v>53.5</v>
      </c>
      <c r="K198" s="120" t="str">
        <f t="shared" si="4"/>
        <v>-23</v>
      </c>
      <c r="L198" s="104" t="s">
        <v>1578</v>
      </c>
      <c r="M198" s="120" t="str">
        <f>N198*1000000</f>
        <v>26700000</v>
      </c>
      <c r="N198" s="135">
        <v>26.7</v>
      </c>
      <c r="O198" s="120" t="str">
        <f>P198*1000000</f>
        <v>60130000</v>
      </c>
      <c r="P198" s="135">
        <v>60.13</v>
      </c>
      <c r="Q198" s="28" t="str">
        <f>SUM(R198*1000000)</f>
        <v>236090000</v>
      </c>
      <c r="R198" s="119">
        <v>236.09</v>
      </c>
      <c r="S198" s="191" t="str">
        <f>T198*1000000</f>
        <v>296,220,000</v>
      </c>
      <c r="T198" s="137" t="str">
        <f>SUM(P198+R198)</f>
        <v>296.22</v>
      </c>
      <c r="U198" s="162" t="str">
        <f>SUM(R198/T198)</f>
        <v>79.70%</v>
      </c>
      <c r="V198" s="105">
        <v>60.0</v>
      </c>
      <c r="W198" s="30" t="str">
        <f t="shared" si="303"/>
        <v>493.70%</v>
      </c>
      <c r="X198" s="30" t="str">
        <f t="shared" si="6"/>
        <v>44.50%</v>
      </c>
      <c r="Y198" s="33"/>
      <c r="Z198" s="33"/>
      <c r="AA198" s="33"/>
      <c r="AB198" s="33"/>
      <c r="AC198" s="33"/>
      <c r="AD198" s="33"/>
      <c r="AE198" s="33"/>
    </row>
    <row r="199">
      <c r="A199" s="72" t="s">
        <v>669</v>
      </c>
      <c r="B199" s="16">
        <v>2013.0</v>
      </c>
      <c r="C199" s="16" t="s">
        <v>37</v>
      </c>
      <c r="D199" s="16">
        <v>69.0</v>
      </c>
      <c r="E199" s="16">
        <v>61.0</v>
      </c>
      <c r="F199" s="73" t="str">
        <f t="shared" si="280"/>
        <v>65.0</v>
      </c>
      <c r="G199" s="16">
        <v>84.0</v>
      </c>
      <c r="H199" s="16">
        <v>71.0</v>
      </c>
      <c r="I199" s="74" t="str">
        <f t="shared" si="3"/>
        <v>13</v>
      </c>
      <c r="J199" s="74" t="str">
        <f t="shared" si="281"/>
        <v>77.5</v>
      </c>
      <c r="K199" s="74" t="str">
        <f t="shared" si="4"/>
        <v>-12.5</v>
      </c>
      <c r="L199" s="78" t="s">
        <v>670</v>
      </c>
      <c r="M199" s="19">
        <v>9.7375245E7</v>
      </c>
      <c r="N199" s="35" t="str">
        <f>M199/1000000</f>
        <v>97.38</v>
      </c>
      <c r="O199" s="19">
        <v>2.3867985E8</v>
      </c>
      <c r="P199" s="35" t="str">
        <f>O199/1000000</f>
        <v>238.68</v>
      </c>
      <c r="Q199" s="35" t="str">
        <f>T199-P199</f>
        <v>550.00</v>
      </c>
      <c r="R199" s="36" t="str">
        <f t="shared" ref="R199:R200" si="304">Q199/1000000</f>
        <v>0.00</v>
      </c>
      <c r="S199" s="196">
        <v>7.8867985E8</v>
      </c>
      <c r="T199" s="77" t="str">
        <f>S199/1000000</f>
        <v>789</v>
      </c>
      <c r="U199" s="27" t="str">
        <f t="shared" ref="U199:U200" si="305">SUM(R199/S199)</f>
        <v>0.00%</v>
      </c>
      <c r="V199" s="22">
        <v>160.0</v>
      </c>
      <c r="W199" s="178" t="str">
        <f t="shared" si="303"/>
        <v>492.92%</v>
      </c>
      <c r="X199" s="30" t="str">
        <f t="shared" si="6"/>
        <v>60.86%</v>
      </c>
      <c r="Y199" s="81"/>
      <c r="Z199" s="33"/>
      <c r="AA199" s="33"/>
      <c r="AB199" s="33"/>
      <c r="AC199" s="33"/>
      <c r="AD199" s="33"/>
      <c r="AE199" s="33"/>
    </row>
    <row r="200">
      <c r="A200" s="47" t="s">
        <v>492</v>
      </c>
      <c r="B200" s="48">
        <v>2014.0</v>
      </c>
      <c r="C200" s="49" t="s">
        <v>334</v>
      </c>
      <c r="D200" s="48">
        <v>23.0</v>
      </c>
      <c r="E200" s="48">
        <v>39.0</v>
      </c>
      <c r="F200" s="50" t="str">
        <f t="shared" si="280"/>
        <v>31.0</v>
      </c>
      <c r="G200" s="48">
        <v>57.0</v>
      </c>
      <c r="H200" s="48">
        <v>51.0</v>
      </c>
      <c r="I200" s="52" t="str">
        <f t="shared" si="3"/>
        <v>6</v>
      </c>
      <c r="J200" s="52" t="str">
        <f t="shared" si="281"/>
        <v>54</v>
      </c>
      <c r="K200" s="52" t="str">
        <f t="shared" si="4"/>
        <v>-23</v>
      </c>
      <c r="L200" s="48" t="s">
        <v>493</v>
      </c>
      <c r="M200" s="62">
        <v>2.4763752E7</v>
      </c>
      <c r="N200" s="55" t="str">
        <f>M200/1000000</f>
        <v>24.76</v>
      </c>
      <c r="O200" s="51">
        <v>8.3911193E7</v>
      </c>
      <c r="P200" s="55" t="str">
        <f>O200/1000000</f>
        <v>83.91</v>
      </c>
      <c r="Q200" s="63">
        <v>1.1287E8</v>
      </c>
      <c r="R200" s="36" t="str">
        <f t="shared" si="304"/>
        <v>112.87</v>
      </c>
      <c r="S200" s="187">
        <v>1.96781193E8</v>
      </c>
      <c r="T200" s="58" t="str">
        <f>S200/1000000</f>
        <v>197</v>
      </c>
      <c r="U200" s="188" t="str">
        <f t="shared" si="305"/>
        <v>0.00%</v>
      </c>
      <c r="V200" s="51">
        <v>40.0</v>
      </c>
      <c r="W200" s="189" t="str">
        <f>SUM(S200/(V200*1000000))</f>
        <v>491.95%</v>
      </c>
      <c r="X200" s="30" t="str">
        <f t="shared" si="6"/>
        <v>61.91%</v>
      </c>
      <c r="Y200" s="67"/>
      <c r="Z200" s="33"/>
      <c r="AA200" s="33"/>
      <c r="AB200" s="33"/>
      <c r="AC200" s="33"/>
      <c r="AD200" s="33"/>
      <c r="AE200" s="33"/>
    </row>
    <row r="201">
      <c r="A201" s="116" t="s">
        <v>1451</v>
      </c>
      <c r="B201" s="44">
        <v>2011.0</v>
      </c>
      <c r="C201" s="44" t="s">
        <v>126</v>
      </c>
      <c r="D201" s="117">
        <v>93.0</v>
      </c>
      <c r="E201" s="117">
        <v>72.0</v>
      </c>
      <c r="F201" s="118" t="str">
        <f t="shared" si="280"/>
        <v>82.5</v>
      </c>
      <c r="G201" s="117">
        <v>93.0</v>
      </c>
      <c r="H201" s="104">
        <v>81.0</v>
      </c>
      <c r="I201" s="120" t="str">
        <f t="shared" si="3"/>
        <v>12</v>
      </c>
      <c r="J201" s="120" t="str">
        <f t="shared" si="281"/>
        <v>87</v>
      </c>
      <c r="K201" s="120" t="str">
        <f t="shared" si="4"/>
        <v>-4.5</v>
      </c>
      <c r="L201" s="104" t="s">
        <v>117</v>
      </c>
      <c r="M201" s="120" t="str">
        <f>N201*1000000</f>
        <v>8640000</v>
      </c>
      <c r="N201" s="121">
        <v>8.64</v>
      </c>
      <c r="O201" s="120" t="str">
        <f>P201*1000000</f>
        <v>35010000</v>
      </c>
      <c r="P201" s="122">
        <v>35.01</v>
      </c>
      <c r="Q201" s="28" t="str">
        <f>SUM(R201*1000000)</f>
        <v>4170000</v>
      </c>
      <c r="R201" s="119">
        <v>4.17</v>
      </c>
      <c r="S201" s="176" t="str">
        <f>T201*1000000</f>
        <v>39,180,000</v>
      </c>
      <c r="T201" s="124" t="str">
        <f>SUM(P201+R201)</f>
        <v>39.18</v>
      </c>
      <c r="U201" s="162" t="str">
        <f>SUM(R201/T201)</f>
        <v>10.64%</v>
      </c>
      <c r="V201" s="125">
        <v>8.0</v>
      </c>
      <c r="W201" s="30" t="str">
        <f>SUM(T201/V201)</f>
        <v>489.75%</v>
      </c>
      <c r="X201" s="30" t="str">
        <f t="shared" si="6"/>
        <v>108.00%</v>
      </c>
      <c r="Y201" s="112"/>
      <c r="Z201" s="33"/>
      <c r="AA201" s="33"/>
      <c r="AB201" s="33"/>
      <c r="AC201" s="33"/>
      <c r="AD201" s="33"/>
      <c r="AE201" s="33"/>
    </row>
    <row r="202">
      <c r="A202" s="47" t="s">
        <v>404</v>
      </c>
      <c r="B202" s="48">
        <v>2014.0</v>
      </c>
      <c r="C202" s="49" t="s">
        <v>37</v>
      </c>
      <c r="D202" s="48">
        <v>48.0</v>
      </c>
      <c r="E202" s="48">
        <v>49.0</v>
      </c>
      <c r="F202" s="50" t="str">
        <f t="shared" si="280"/>
        <v>48.5</v>
      </c>
      <c r="G202" s="48">
        <v>59.0</v>
      </c>
      <c r="H202" s="48">
        <v>62.0</v>
      </c>
      <c r="I202" s="52" t="str">
        <f t="shared" si="3"/>
        <v>-3</v>
      </c>
      <c r="J202" s="52" t="str">
        <f t="shared" si="281"/>
        <v>60.5</v>
      </c>
      <c r="K202" s="52" t="str">
        <f t="shared" si="4"/>
        <v>-12</v>
      </c>
      <c r="L202" s="53" t="s">
        <v>387</v>
      </c>
      <c r="M202" s="54">
        <v>3.9327869E7</v>
      </c>
      <c r="N202" s="55" t="str">
        <f>M202/1000000</f>
        <v>39.33</v>
      </c>
      <c r="O202" s="56">
        <v>1.31538435E8</v>
      </c>
      <c r="P202" s="55" t="str">
        <f>O202/1000000</f>
        <v>131.54</v>
      </c>
      <c r="Q202" s="57">
        <v>3.6865E8</v>
      </c>
      <c r="R202" s="36" t="str">
        <f>Q202/1000000</f>
        <v>368.65</v>
      </c>
      <c r="S202" s="197">
        <v>5.00188435E8</v>
      </c>
      <c r="T202" s="58" t="str">
        <f>S202/1000000</f>
        <v>500</v>
      </c>
      <c r="U202" s="188" t="str">
        <f>SUM(R202/S202)</f>
        <v>0.00%</v>
      </c>
      <c r="V202" s="56">
        <v>103.0</v>
      </c>
      <c r="W202" s="189" t="str">
        <f>SUM(S202/(V202*1000000))</f>
        <v>485.62%</v>
      </c>
      <c r="X202" s="30" t="str">
        <f t="shared" si="6"/>
        <v>38.18%</v>
      </c>
      <c r="Y202" s="67"/>
      <c r="Z202" s="33"/>
      <c r="AA202" s="33"/>
      <c r="AB202" s="33"/>
      <c r="AC202" s="33"/>
      <c r="AD202" s="33"/>
      <c r="AE202" s="33"/>
    </row>
    <row r="203">
      <c r="A203" s="116" t="s">
        <v>2006</v>
      </c>
      <c r="B203" s="44">
        <v>2009.0</v>
      </c>
      <c r="C203" s="44" t="s">
        <v>2398</v>
      </c>
      <c r="D203" s="104">
        <v>25.0</v>
      </c>
      <c r="E203" s="104">
        <v>34.0</v>
      </c>
      <c r="F203" s="118" t="str">
        <f t="shared" si="280"/>
        <v>29.5</v>
      </c>
      <c r="G203" s="104">
        <v>52.0</v>
      </c>
      <c r="H203" s="104">
        <v>62.0</v>
      </c>
      <c r="I203" s="120" t="str">
        <f t="shared" si="3"/>
        <v>-10</v>
      </c>
      <c r="J203" s="120" t="str">
        <f t="shared" si="281"/>
        <v>57</v>
      </c>
      <c r="K203" s="120" t="str">
        <f t="shared" si="4"/>
        <v>-27.5</v>
      </c>
      <c r="L203" s="104" t="s">
        <v>135</v>
      </c>
      <c r="M203" s="120" t="str">
        <f>N203*1000000</f>
        <v>40600000</v>
      </c>
      <c r="N203" s="135">
        <v>40.6</v>
      </c>
      <c r="O203" s="120" t="str">
        <f>P203*1000000</f>
        <v>65000000</v>
      </c>
      <c r="P203" s="135">
        <v>65.0</v>
      </c>
      <c r="Q203" s="28" t="str">
        <f>SUM(R203*1000000)</f>
        <v>26400000</v>
      </c>
      <c r="R203" s="119">
        <v>26.4</v>
      </c>
      <c r="S203" s="191" t="str">
        <f>T203*1000000</f>
        <v>91,400,000</v>
      </c>
      <c r="T203" s="105">
        <v>91.4</v>
      </c>
      <c r="U203" s="162" t="str">
        <f>SUM(R203/T203)</f>
        <v>28.88%</v>
      </c>
      <c r="V203" s="105">
        <v>19.0</v>
      </c>
      <c r="W203" s="30" t="str">
        <f t="shared" ref="W203:W204" si="306">SUM(T203/V203)</f>
        <v>481.05%</v>
      </c>
      <c r="X203" s="30" t="str">
        <f t="shared" si="6"/>
        <v>213.68%</v>
      </c>
      <c r="Y203" s="112"/>
      <c r="Z203" s="33"/>
      <c r="AA203" s="33"/>
      <c r="AB203" s="33"/>
      <c r="AC203" s="33"/>
      <c r="AD203" s="33"/>
      <c r="AE203" s="33"/>
    </row>
    <row r="204">
      <c r="A204" s="72" t="s">
        <v>835</v>
      </c>
      <c r="B204" s="16">
        <v>2013.0</v>
      </c>
      <c r="C204" s="16" t="s">
        <v>41</v>
      </c>
      <c r="D204" s="16">
        <v>46.0</v>
      </c>
      <c r="E204" s="16">
        <v>48.0</v>
      </c>
      <c r="F204" s="73" t="str">
        <f t="shared" si="280"/>
        <v>47.0</v>
      </c>
      <c r="G204" s="16">
        <v>60.0</v>
      </c>
      <c r="H204" s="16">
        <v>70.0</v>
      </c>
      <c r="I204" s="74" t="str">
        <f t="shared" si="3"/>
        <v>-10</v>
      </c>
      <c r="J204" s="74" t="str">
        <f t="shared" si="281"/>
        <v>65</v>
      </c>
      <c r="K204" s="74" t="str">
        <f t="shared" si="4"/>
        <v>-18</v>
      </c>
      <c r="L204" s="78" t="s">
        <v>710</v>
      </c>
      <c r="M204" s="19">
        <v>1.6334566E7</v>
      </c>
      <c r="N204" s="35" t="str">
        <f>M204/1000000</f>
        <v>16.33</v>
      </c>
      <c r="O204" s="19">
        <v>6.3914167E7</v>
      </c>
      <c r="P204" s="35" t="str">
        <f>O204/1000000</f>
        <v>63.91</v>
      </c>
      <c r="Q204" s="19">
        <v>7.0488283E7</v>
      </c>
      <c r="R204" s="36" t="str">
        <f t="shared" ref="R204:R205" si="307">Q204/1000000</f>
        <v>70.49</v>
      </c>
      <c r="S204" s="195">
        <v>1.3440245E8</v>
      </c>
      <c r="T204" s="77" t="str">
        <f>S204/1000000</f>
        <v>134</v>
      </c>
      <c r="U204" s="27" t="str">
        <f t="shared" ref="U204:U205" si="308">SUM(R204/S204)</f>
        <v>0.00%</v>
      </c>
      <c r="V204" s="22">
        <v>28.0</v>
      </c>
      <c r="W204" s="178" t="str">
        <f t="shared" si="306"/>
        <v>480.01%</v>
      </c>
      <c r="X204" s="30" t="str">
        <f t="shared" si="6"/>
        <v>58.34%</v>
      </c>
      <c r="Y204" s="81"/>
      <c r="Z204" s="33"/>
      <c r="AA204" s="33"/>
      <c r="AB204" s="33"/>
      <c r="AC204" s="33"/>
      <c r="AD204" s="33"/>
      <c r="AE204" s="33"/>
    </row>
    <row r="205">
      <c r="A205" s="85" t="s">
        <v>1053</v>
      </c>
      <c r="B205" s="48">
        <v>2012.0</v>
      </c>
      <c r="C205" s="48" t="s">
        <v>29</v>
      </c>
      <c r="D205" s="86">
        <v>85.0</v>
      </c>
      <c r="E205" s="86">
        <v>69.0</v>
      </c>
      <c r="F205" s="87" t="str">
        <f t="shared" si="280"/>
        <v>77.0</v>
      </c>
      <c r="G205" s="86">
        <v>82.0</v>
      </c>
      <c r="H205" s="86">
        <v>75.0</v>
      </c>
      <c r="I205" s="89" t="str">
        <f t="shared" si="3"/>
        <v>7</v>
      </c>
      <c r="J205" s="89" t="str">
        <f t="shared" si="281"/>
        <v>78.5</v>
      </c>
      <c r="K205" s="89" t="str">
        <f t="shared" si="4"/>
        <v>-1.5</v>
      </c>
      <c r="L205" s="86" t="s">
        <v>448</v>
      </c>
      <c r="M205" s="90">
        <v>3.6302612E7</v>
      </c>
      <c r="N205" s="91" t="str">
        <f>M205/1000000</f>
        <v>36.30</v>
      </c>
      <c r="O205" s="88">
        <v>1.38447667E8</v>
      </c>
      <c r="P205" s="91" t="str">
        <f>O205/1000000</f>
        <v>138.45</v>
      </c>
      <c r="Q205" s="95">
        <v>6.3137661E7</v>
      </c>
      <c r="R205" s="36" t="str">
        <f t="shared" si="307"/>
        <v>63.14</v>
      </c>
      <c r="S205" s="177">
        <v>2.01585328E8</v>
      </c>
      <c r="T205" s="93" t="str">
        <f>S205/1000000</f>
        <v>202</v>
      </c>
      <c r="U205" s="179" t="str">
        <f t="shared" si="308"/>
        <v>0.00%</v>
      </c>
      <c r="V205" s="88">
        <v>42.0</v>
      </c>
      <c r="W205" s="180" t="str">
        <f>SUM((S205/1000000)/V205)</f>
        <v>479.97%</v>
      </c>
      <c r="X205" s="30" t="str">
        <f t="shared" si="6"/>
        <v>86.43%</v>
      </c>
      <c r="Y205" s="98"/>
      <c r="Z205" s="33"/>
      <c r="AA205" s="33"/>
      <c r="AB205" s="33"/>
      <c r="AC205" s="33"/>
      <c r="AD205" s="33"/>
      <c r="AE205" s="33"/>
    </row>
    <row r="206">
      <c r="A206" s="116" t="s">
        <v>1201</v>
      </c>
      <c r="B206" s="44">
        <v>2011.0</v>
      </c>
      <c r="C206" s="44" t="s">
        <v>37</v>
      </c>
      <c r="D206" s="117">
        <v>93.0</v>
      </c>
      <c r="E206" s="117">
        <v>73.0</v>
      </c>
      <c r="F206" s="118" t="str">
        <f t="shared" si="280"/>
        <v>83</v>
      </c>
      <c r="G206" s="117">
        <v>86.0</v>
      </c>
      <c r="H206" s="104">
        <v>76.0</v>
      </c>
      <c r="I206" s="120" t="str">
        <f t="shared" si="3"/>
        <v>10</v>
      </c>
      <c r="J206" s="120" t="str">
        <f t="shared" si="281"/>
        <v>81</v>
      </c>
      <c r="K206" s="120" t="str">
        <f t="shared" si="4"/>
        <v>2</v>
      </c>
      <c r="L206" s="104" t="s">
        <v>454</v>
      </c>
      <c r="M206" s="120" t="str">
        <f>N206*1000000</f>
        <v>29550000</v>
      </c>
      <c r="N206" s="121">
        <v>29.55</v>
      </c>
      <c r="O206" s="120" t="str">
        <f>P206*1000000</f>
        <v>209390000</v>
      </c>
      <c r="P206" s="122">
        <v>209.39</v>
      </c>
      <c r="Q206" s="28" t="str">
        <f>SUM(R206*1000000)</f>
        <v>485320000</v>
      </c>
      <c r="R206" s="119">
        <v>485.32</v>
      </c>
      <c r="S206" s="176" t="str">
        <f>T206*1000000</f>
        <v>694,710,000</v>
      </c>
      <c r="T206" s="124" t="str">
        <f>SUM(P206+R206)</f>
        <v>694.71</v>
      </c>
      <c r="U206" s="162" t="str">
        <f>SUM(R206/T206)</f>
        <v>69.86%</v>
      </c>
      <c r="V206" s="125">
        <v>145.0</v>
      </c>
      <c r="W206" s="30" t="str">
        <f>SUM(T206/V206)</f>
        <v>479.11%</v>
      </c>
      <c r="X206" s="30" t="str">
        <f t="shared" si="6"/>
        <v>20.38%</v>
      </c>
      <c r="Y206" s="112"/>
      <c r="Z206" s="33"/>
      <c r="AA206" s="33"/>
      <c r="AB206" s="33"/>
      <c r="AC206" s="33"/>
      <c r="AD206" s="33"/>
      <c r="AE206" s="33"/>
    </row>
    <row r="207">
      <c r="A207" s="85" t="s">
        <v>1103</v>
      </c>
      <c r="B207" s="48">
        <v>2012.0</v>
      </c>
      <c r="C207" s="48" t="s">
        <v>41</v>
      </c>
      <c r="D207" s="86">
        <v>18.0</v>
      </c>
      <c r="E207" s="86">
        <v>36.0</v>
      </c>
      <c r="F207" s="87" t="str">
        <f t="shared" si="280"/>
        <v>27.0</v>
      </c>
      <c r="G207" s="86">
        <v>61.0</v>
      </c>
      <c r="H207" s="86">
        <v>49.0</v>
      </c>
      <c r="I207" s="89" t="str">
        <f t="shared" si="3"/>
        <v>12</v>
      </c>
      <c r="J207" s="89" t="str">
        <f t="shared" si="281"/>
        <v>55</v>
      </c>
      <c r="K207" s="89" t="str">
        <f t="shared" si="4"/>
        <v>-28</v>
      </c>
      <c r="L207" s="86" t="s">
        <v>117</v>
      </c>
      <c r="M207" s="90">
        <v>1.4554053E7</v>
      </c>
      <c r="N207" s="91" t="str">
        <f>M207/1000000</f>
        <v>14.55</v>
      </c>
      <c r="O207" s="88">
        <v>7.7267296E7</v>
      </c>
      <c r="P207" s="91" t="str">
        <f>O207/1000000</f>
        <v>77.27</v>
      </c>
      <c r="Q207" s="95">
        <v>4.2504936E7</v>
      </c>
      <c r="R207" s="36" t="str">
        <f t="shared" ref="R207:R208" si="309">Q207/1000000</f>
        <v>42.50</v>
      </c>
      <c r="S207" s="177">
        <v>1.19772232E8</v>
      </c>
      <c r="T207" s="93" t="str">
        <f>S207/1000000</f>
        <v>120</v>
      </c>
      <c r="U207" s="179" t="str">
        <f t="shared" ref="U207:U208" si="310">SUM(R207/S207)</f>
        <v>0.00%</v>
      </c>
      <c r="V207" s="88">
        <v>25.0</v>
      </c>
      <c r="W207" s="180" t="str">
        <f>SUM((S207/1000000)/V207)</f>
        <v>479.09%</v>
      </c>
      <c r="X207" s="30" t="str">
        <f t="shared" si="6"/>
        <v>58.22%</v>
      </c>
      <c r="Y207" s="98"/>
      <c r="Z207" s="33"/>
      <c r="AA207" s="33"/>
      <c r="AB207" s="33"/>
      <c r="AC207" s="33"/>
      <c r="AD207" s="33"/>
      <c r="AE207" s="33"/>
    </row>
    <row r="208">
      <c r="A208" s="72" t="s">
        <v>767</v>
      </c>
      <c r="B208" s="16">
        <v>2013.0</v>
      </c>
      <c r="C208" s="16" t="s">
        <v>41</v>
      </c>
      <c r="D208" s="16">
        <v>26.0</v>
      </c>
      <c r="E208" s="16">
        <v>39.0</v>
      </c>
      <c r="F208" s="73" t="str">
        <f t="shared" si="280"/>
        <v>32.5</v>
      </c>
      <c r="G208" s="16">
        <v>50.0</v>
      </c>
      <c r="H208" s="16">
        <v>34.0</v>
      </c>
      <c r="I208" s="74" t="str">
        <f t="shared" si="3"/>
        <v>16</v>
      </c>
      <c r="J208" s="74" t="str">
        <f t="shared" si="281"/>
        <v>42</v>
      </c>
      <c r="K208" s="74" t="str">
        <f t="shared" si="4"/>
        <v>-9.5</v>
      </c>
      <c r="L208" s="78" t="s">
        <v>676</v>
      </c>
      <c r="M208" s="19">
        <v>2.2232291E7</v>
      </c>
      <c r="N208" s="35" t="str">
        <f>M208/1000000</f>
        <v>22.23</v>
      </c>
      <c r="O208" s="19">
        <v>9.0288712E7</v>
      </c>
      <c r="P208" s="35" t="str">
        <f>O208/1000000</f>
        <v>90.29</v>
      </c>
      <c r="Q208" s="19">
        <v>1.4897E8</v>
      </c>
      <c r="R208" s="36" t="str">
        <f t="shared" si="309"/>
        <v>148.97</v>
      </c>
      <c r="S208" s="195">
        <v>2.39258712E8</v>
      </c>
      <c r="T208" s="77" t="str">
        <f>S208/1000000</f>
        <v>239</v>
      </c>
      <c r="U208" s="27" t="str">
        <f t="shared" si="310"/>
        <v>0.00%</v>
      </c>
      <c r="V208" s="22">
        <v>50.0</v>
      </c>
      <c r="W208" s="178" t="str">
        <f t="shared" ref="W208:W212" si="311">SUM(T208/V208)</f>
        <v>478.52%</v>
      </c>
      <c r="X208" s="30" t="str">
        <f t="shared" si="6"/>
        <v>44.46%</v>
      </c>
      <c r="Y208" s="81"/>
      <c r="Z208" s="33"/>
      <c r="AA208" s="33"/>
      <c r="AB208" s="33"/>
      <c r="AC208" s="33"/>
      <c r="AD208" s="33"/>
      <c r="AE208" s="33"/>
    </row>
    <row r="209">
      <c r="A209" s="116" t="s">
        <v>2021</v>
      </c>
      <c r="B209" s="44">
        <v>2009.0</v>
      </c>
      <c r="C209" s="44" t="s">
        <v>41</v>
      </c>
      <c r="D209" s="104">
        <v>11.0</v>
      </c>
      <c r="E209" s="104">
        <v>30.0</v>
      </c>
      <c r="F209" s="118" t="str">
        <f t="shared" si="280"/>
        <v>20.5</v>
      </c>
      <c r="G209" s="104">
        <v>39.0</v>
      </c>
      <c r="H209" s="104">
        <v>52.0</v>
      </c>
      <c r="I209" s="120" t="str">
        <f t="shared" si="3"/>
        <v>-13</v>
      </c>
      <c r="J209" s="120" t="str">
        <f t="shared" si="281"/>
        <v>45.5</v>
      </c>
      <c r="K209" s="120" t="str">
        <f t="shared" si="4"/>
        <v>-25</v>
      </c>
      <c r="L209" s="104" t="s">
        <v>1094</v>
      </c>
      <c r="M209" s="120" t="str">
        <f t="shared" ref="M209:M211" si="312">N209*1000000</f>
        <v>19800000</v>
      </c>
      <c r="N209" s="135">
        <v>19.8</v>
      </c>
      <c r="O209" s="120" t="str">
        <f t="shared" ref="O209:O211" si="313">P209*1000000</f>
        <v>42670000</v>
      </c>
      <c r="P209" s="135">
        <v>42.67</v>
      </c>
      <c r="Q209" s="28" t="str">
        <f t="shared" ref="Q209:Q211" si="314">SUM(R209*1000000)</f>
        <v>33840000</v>
      </c>
      <c r="R209" s="119">
        <v>33.84</v>
      </c>
      <c r="S209" s="191" t="str">
        <f t="shared" ref="S209:S211" si="315">T209*1000000</f>
        <v>76,510,000</v>
      </c>
      <c r="T209" s="105">
        <v>76.51</v>
      </c>
      <c r="U209" s="162" t="str">
        <f t="shared" ref="U209:U211" si="316">SUM(R209/T209)</f>
        <v>44.23%</v>
      </c>
      <c r="V209" s="105">
        <v>16.0</v>
      </c>
      <c r="W209" s="30" t="str">
        <f t="shared" si="311"/>
        <v>478.19%</v>
      </c>
      <c r="X209" s="30" t="str">
        <f t="shared" si="6"/>
        <v>123.75%</v>
      </c>
      <c r="Y209" s="112"/>
      <c r="Z209" s="33"/>
      <c r="AA209" s="33"/>
      <c r="AB209" s="33"/>
      <c r="AC209" s="33"/>
      <c r="AD209" s="33"/>
      <c r="AE209" s="33"/>
    </row>
    <row r="210">
      <c r="A210" s="116" t="s">
        <v>2046</v>
      </c>
      <c r="B210" s="44">
        <v>2009.0</v>
      </c>
      <c r="C210" s="44" t="s">
        <v>126</v>
      </c>
      <c r="D210" s="104">
        <v>18.0</v>
      </c>
      <c r="E210" s="104">
        <v>34.0</v>
      </c>
      <c r="F210" s="118" t="str">
        <f t="shared" si="280"/>
        <v>26</v>
      </c>
      <c r="G210" s="104">
        <v>44.0</v>
      </c>
      <c r="H210" s="104">
        <v>57.0</v>
      </c>
      <c r="I210" s="120" t="str">
        <f t="shared" si="3"/>
        <v>-13</v>
      </c>
      <c r="J210" s="120" t="str">
        <f t="shared" si="281"/>
        <v>50.5</v>
      </c>
      <c r="K210" s="120" t="str">
        <f t="shared" si="4"/>
        <v>-24.5</v>
      </c>
      <c r="L210" s="104" t="s">
        <v>2406</v>
      </c>
      <c r="M210" s="120" t="str">
        <f t="shared" si="312"/>
        <v>12200000</v>
      </c>
      <c r="N210" s="135">
        <v>12.2</v>
      </c>
      <c r="O210" s="120" t="str">
        <f t="shared" si="313"/>
        <v>25480000</v>
      </c>
      <c r="P210" s="135">
        <v>25.48</v>
      </c>
      <c r="Q210" s="28" t="str">
        <f t="shared" si="314"/>
        <v>22220000</v>
      </c>
      <c r="R210" s="119">
        <v>22.22</v>
      </c>
      <c r="S210" s="191" t="str">
        <f t="shared" si="315"/>
        <v>47,700,000</v>
      </c>
      <c r="T210" s="105">
        <v>47.7</v>
      </c>
      <c r="U210" s="162" t="str">
        <f t="shared" si="316"/>
        <v>46.58%</v>
      </c>
      <c r="V210" s="105">
        <v>10.0</v>
      </c>
      <c r="W210" s="30" t="str">
        <f t="shared" si="311"/>
        <v>477.00%</v>
      </c>
      <c r="X210" s="30" t="str">
        <f t="shared" si="6"/>
        <v>122.00%</v>
      </c>
      <c r="Y210" s="112"/>
      <c r="Z210" s="33"/>
      <c r="AA210" s="33"/>
      <c r="AB210" s="33"/>
      <c r="AC210" s="33"/>
      <c r="AD210" s="33"/>
      <c r="AE210" s="33"/>
    </row>
    <row r="211">
      <c r="A211" s="116" t="s">
        <v>2338</v>
      </c>
      <c r="B211" s="44">
        <v>2008.0</v>
      </c>
      <c r="C211" s="44" t="s">
        <v>2398</v>
      </c>
      <c r="D211" s="104">
        <v>22.0</v>
      </c>
      <c r="E211" s="104">
        <v>36.0</v>
      </c>
      <c r="F211" s="118" t="str">
        <f t="shared" si="280"/>
        <v>29</v>
      </c>
      <c r="G211" s="104">
        <v>51.0</v>
      </c>
      <c r="H211" s="104">
        <v>67.0</v>
      </c>
      <c r="I211" s="120" t="str">
        <f t="shared" si="3"/>
        <v>-16</v>
      </c>
      <c r="J211" s="120" t="str">
        <f t="shared" si="281"/>
        <v>59</v>
      </c>
      <c r="K211" s="120" t="str">
        <f t="shared" si="4"/>
        <v>-30</v>
      </c>
      <c r="L211" s="104" t="s">
        <v>2339</v>
      </c>
      <c r="M211" s="120" t="str">
        <f t="shared" si="312"/>
        <v>12400000</v>
      </c>
      <c r="N211" s="135">
        <v>12.4</v>
      </c>
      <c r="O211" s="120" t="str">
        <f t="shared" si="313"/>
        <v>31420000</v>
      </c>
      <c r="P211" s="135">
        <v>31.42</v>
      </c>
      <c r="Q211" s="28" t="str">
        <f t="shared" si="314"/>
        <v>25550000</v>
      </c>
      <c r="R211" s="119">
        <v>25.55</v>
      </c>
      <c r="S211" s="191" t="str">
        <f t="shared" si="315"/>
        <v>56,970,000</v>
      </c>
      <c r="T211" s="105">
        <v>56.97</v>
      </c>
      <c r="U211" s="162" t="str">
        <f t="shared" si="316"/>
        <v>44.85%</v>
      </c>
      <c r="V211" s="105">
        <v>12.0</v>
      </c>
      <c r="W211" s="30" t="str">
        <f t="shared" si="311"/>
        <v>474.75%</v>
      </c>
      <c r="X211" s="30" t="str">
        <f t="shared" si="6"/>
        <v>103.33%</v>
      </c>
      <c r="Y211" s="112"/>
      <c r="Z211" s="33"/>
      <c r="AA211" s="33"/>
      <c r="AB211" s="33"/>
      <c r="AC211" s="33"/>
      <c r="AD211" s="33"/>
      <c r="AE211" s="33"/>
    </row>
    <row r="212">
      <c r="A212" s="15" t="s">
        <v>258</v>
      </c>
      <c r="B212" s="16">
        <v>2015.0</v>
      </c>
      <c r="C212" s="17" t="s">
        <v>41</v>
      </c>
      <c r="D212" s="16">
        <v>19.0</v>
      </c>
      <c r="E212" s="16">
        <v>36.0</v>
      </c>
      <c r="F212" s="18" t="str">
        <f>(D212+E212)/2</f>
        <v>27.5</v>
      </c>
      <c r="G212" s="79">
        <v>54.0</v>
      </c>
      <c r="H212" s="16">
        <v>29.0</v>
      </c>
      <c r="I212" s="20" t="str">
        <f t="shared" si="3"/>
        <v>25</v>
      </c>
      <c r="J212" s="21" t="str">
        <f>(G212+H212)/2</f>
        <v>41.5</v>
      </c>
      <c r="K212" s="20" t="str">
        <f t="shared" si="4"/>
        <v>-14</v>
      </c>
      <c r="L212" s="17" t="s">
        <v>111</v>
      </c>
      <c r="M212" s="22">
        <v>2.5888154E7</v>
      </c>
      <c r="N212" s="35" t="str">
        <f t="shared" ref="N212:N213" si="317">M212/1000000</f>
        <v>25.89</v>
      </c>
      <c r="O212" s="28">
        <v>5.6667921E7</v>
      </c>
      <c r="P212" s="35" t="str">
        <f t="shared" ref="P212:P213" si="318">O212/1000000</f>
        <v>56.67</v>
      </c>
      <c r="Q212" s="28">
        <v>2308735.0</v>
      </c>
      <c r="R212" s="36" t="str">
        <f t="shared" ref="R212:R214" si="319">Q212/1000000</f>
        <v>2.31</v>
      </c>
      <c r="S212" s="177" t="str">
        <f>SUM(O212+R212)</f>
        <v>56,667,923</v>
      </c>
      <c r="T212" s="38" t="str">
        <f t="shared" ref="T212:T213" si="320">S212/1000000</f>
        <v>57</v>
      </c>
      <c r="U212" s="27" t="str">
        <f>(R212/S212)</f>
        <v>0.00%</v>
      </c>
      <c r="V212" s="28">
        <v>12.0</v>
      </c>
      <c r="W212" s="178" t="str">
        <f t="shared" si="311"/>
        <v>472.23%</v>
      </c>
      <c r="X212" s="30" t="str">
        <f t="shared" si="6"/>
        <v>215.73%</v>
      </c>
      <c r="Y212" s="17"/>
      <c r="Z212" s="33"/>
      <c r="AA212" s="33"/>
      <c r="AB212" s="33"/>
      <c r="AC212" s="33"/>
      <c r="AD212" s="33"/>
      <c r="AE212" s="33"/>
    </row>
    <row r="213">
      <c r="A213" s="85" t="s">
        <v>1046</v>
      </c>
      <c r="B213" s="48">
        <v>2012.0</v>
      </c>
      <c r="C213" s="48" t="s">
        <v>37</v>
      </c>
      <c r="D213" s="86">
        <v>44.0</v>
      </c>
      <c r="E213" s="86">
        <v>49.0</v>
      </c>
      <c r="F213" s="87" t="str">
        <f t="shared" ref="F213:F223" si="321">AVERAGE(D213:E213)</f>
        <v>46.5</v>
      </c>
      <c r="G213" s="86">
        <v>63.0</v>
      </c>
      <c r="H213" s="86">
        <v>69.0</v>
      </c>
      <c r="I213" s="89" t="str">
        <f t="shared" si="3"/>
        <v>-6</v>
      </c>
      <c r="J213" s="89" t="str">
        <f t="shared" ref="J213:J223" si="322">AVERAGE(G213:H213)</f>
        <v>66</v>
      </c>
      <c r="K213" s="89" t="str">
        <f t="shared" si="4"/>
        <v>-19.5</v>
      </c>
      <c r="L213" s="86" t="s">
        <v>117</v>
      </c>
      <c r="M213" s="90">
        <v>2.151408E7</v>
      </c>
      <c r="N213" s="91" t="str">
        <f t="shared" si="317"/>
        <v>21.51</v>
      </c>
      <c r="O213" s="88">
        <v>5.7011521E7</v>
      </c>
      <c r="P213" s="91" t="str">
        <f t="shared" si="318"/>
        <v>57.01</v>
      </c>
      <c r="Q213" s="95">
        <v>1.77978063E8</v>
      </c>
      <c r="R213" s="36" t="str">
        <f t="shared" si="319"/>
        <v>177.98</v>
      </c>
      <c r="S213" s="177">
        <v>2.34989584E8</v>
      </c>
      <c r="T213" s="93" t="str">
        <f t="shared" si="320"/>
        <v>235</v>
      </c>
      <c r="U213" s="179" t="str">
        <f t="shared" ref="U213:U214" si="323">SUM(R213/S213)</f>
        <v>0.00%</v>
      </c>
      <c r="V213" s="88">
        <v>50.0</v>
      </c>
      <c r="W213" s="180" t="str">
        <f>SUM((S213/1000000)/V213)</f>
        <v>469.98%</v>
      </c>
      <c r="X213" s="30" t="str">
        <f t="shared" si="6"/>
        <v>43.03%</v>
      </c>
      <c r="Y213" s="98"/>
      <c r="Z213" s="33"/>
      <c r="AA213" s="33"/>
      <c r="AB213" s="33"/>
      <c r="AC213" s="33"/>
      <c r="AD213" s="33"/>
      <c r="AE213" s="33"/>
    </row>
    <row r="214">
      <c r="A214" s="72" t="s">
        <v>736</v>
      </c>
      <c r="B214" s="16">
        <v>2013.0</v>
      </c>
      <c r="C214" s="16" t="s">
        <v>41</v>
      </c>
      <c r="D214" s="16">
        <v>50.0</v>
      </c>
      <c r="E214" s="16">
        <v>50.0</v>
      </c>
      <c r="F214" s="73" t="str">
        <f t="shared" si="321"/>
        <v>50.0</v>
      </c>
      <c r="G214" s="16">
        <v>71.0</v>
      </c>
      <c r="H214" s="16">
        <v>69.0</v>
      </c>
      <c r="I214" s="74" t="str">
        <f t="shared" si="3"/>
        <v>2</v>
      </c>
      <c r="J214" s="74" t="str">
        <f t="shared" si="322"/>
        <v>70</v>
      </c>
      <c r="K214" s="74" t="str">
        <f t="shared" si="4"/>
        <v>-20</v>
      </c>
      <c r="L214" s="78" t="s">
        <v>737</v>
      </c>
      <c r="M214" s="19">
        <v>2.9350389E7</v>
      </c>
      <c r="N214" s="35" t="str">
        <f>M214/1000000</f>
        <v>29.35</v>
      </c>
      <c r="O214" s="19">
        <v>1.17723989E8</v>
      </c>
      <c r="P214" s="35" t="str">
        <f>O214/1000000</f>
        <v>117.72</v>
      </c>
      <c r="Q214" s="19">
        <v>2.34E8</v>
      </c>
      <c r="R214" s="36" t="str">
        <f t="shared" si="319"/>
        <v>234.00</v>
      </c>
      <c r="S214" s="195">
        <v>3.51723989E8</v>
      </c>
      <c r="T214" s="77" t="str">
        <f>S214/1000000</f>
        <v>352</v>
      </c>
      <c r="U214" s="27" t="str">
        <f t="shared" si="323"/>
        <v>0.00%</v>
      </c>
      <c r="V214" s="22">
        <v>75.0</v>
      </c>
      <c r="W214" s="178" t="str">
        <f t="shared" ref="W214:W220" si="324">SUM(T214/V214)</f>
        <v>468.97%</v>
      </c>
      <c r="X214" s="30" t="str">
        <f t="shared" si="6"/>
        <v>39.13%</v>
      </c>
      <c r="Y214" s="81"/>
      <c r="Z214" s="33"/>
      <c r="AA214" s="33"/>
      <c r="AB214" s="33"/>
      <c r="AC214" s="33"/>
      <c r="AD214" s="33"/>
      <c r="AE214" s="33"/>
    </row>
    <row r="215">
      <c r="A215" s="116" t="s">
        <v>1921</v>
      </c>
      <c r="B215" s="44">
        <v>2009.0</v>
      </c>
      <c r="C215" s="44" t="s">
        <v>37</v>
      </c>
      <c r="D215" s="104">
        <v>29.0</v>
      </c>
      <c r="E215" s="104">
        <v>30.0</v>
      </c>
      <c r="F215" s="118" t="str">
        <f t="shared" si="321"/>
        <v>29.5</v>
      </c>
      <c r="G215" s="104">
        <v>52.0</v>
      </c>
      <c r="H215" s="104">
        <v>48.0</v>
      </c>
      <c r="I215" s="120" t="str">
        <f t="shared" si="3"/>
        <v>4</v>
      </c>
      <c r="J215" s="120" t="str">
        <f t="shared" si="322"/>
        <v>50</v>
      </c>
      <c r="K215" s="120" t="str">
        <f t="shared" si="4"/>
        <v>-20.5</v>
      </c>
      <c r="L215" s="104" t="s">
        <v>1118</v>
      </c>
      <c r="M215" s="120" t="str">
        <f>N215*1000000</f>
        <v>27400000</v>
      </c>
      <c r="N215" s="135">
        <v>27.4</v>
      </c>
      <c r="O215" s="120" t="str">
        <f>P215*1000000</f>
        <v>66500000</v>
      </c>
      <c r="P215" s="135">
        <v>66.5</v>
      </c>
      <c r="Q215" s="28" t="str">
        <f>SUM(R215*1000000)</f>
        <v>119690000</v>
      </c>
      <c r="R215" s="119">
        <v>119.69</v>
      </c>
      <c r="S215" s="191" t="str">
        <f>T215*1000000</f>
        <v>186,190,000</v>
      </c>
      <c r="T215" s="105">
        <v>186.19</v>
      </c>
      <c r="U215" s="162" t="str">
        <f>SUM(R215/T215)</f>
        <v>64.28%</v>
      </c>
      <c r="V215" s="105">
        <v>40.0</v>
      </c>
      <c r="W215" s="30" t="str">
        <f t="shared" si="324"/>
        <v>465.48%</v>
      </c>
      <c r="X215" s="30" t="str">
        <f t="shared" si="6"/>
        <v>68.50%</v>
      </c>
      <c r="Y215" s="112"/>
      <c r="Z215" s="33"/>
      <c r="AA215" s="33"/>
      <c r="AB215" s="33"/>
      <c r="AC215" s="33"/>
      <c r="AD215" s="33"/>
      <c r="AE215" s="33"/>
    </row>
    <row r="216">
      <c r="A216" s="72" t="s">
        <v>899</v>
      </c>
      <c r="B216" s="16">
        <v>2013.0</v>
      </c>
      <c r="C216" s="16" t="s">
        <v>41</v>
      </c>
      <c r="D216" s="16">
        <v>85.0</v>
      </c>
      <c r="E216" s="16">
        <v>68.0</v>
      </c>
      <c r="F216" s="73" t="str">
        <f t="shared" si="321"/>
        <v>76.5</v>
      </c>
      <c r="G216" s="16">
        <v>84.0</v>
      </c>
      <c r="H216" s="16">
        <v>79.0</v>
      </c>
      <c r="I216" s="74" t="str">
        <f t="shared" si="3"/>
        <v>5</v>
      </c>
      <c r="J216" s="74" t="str">
        <f t="shared" si="322"/>
        <v>81.5</v>
      </c>
      <c r="K216" s="74" t="str">
        <f t="shared" si="4"/>
        <v>-5</v>
      </c>
      <c r="L216" s="78" t="s">
        <v>628</v>
      </c>
      <c r="M216" s="19">
        <v>552788.0</v>
      </c>
      <c r="N216" s="35" t="str">
        <f>M216/1000000</f>
        <v>0.55</v>
      </c>
      <c r="O216" s="19">
        <v>2.1506546E7</v>
      </c>
      <c r="P216" s="35" t="str">
        <f>O216/1000000</f>
        <v>21.51</v>
      </c>
      <c r="Q216" s="19">
        <v>1692106.0</v>
      </c>
      <c r="R216" s="36" t="str">
        <f>Q216/1000000</f>
        <v>1.69</v>
      </c>
      <c r="S216" s="196">
        <v>2.3198652E7</v>
      </c>
      <c r="T216" s="77" t="str">
        <f>S216/1000000</f>
        <v>23</v>
      </c>
      <c r="U216" s="27" t="str">
        <f>SUM(R216/S216)</f>
        <v>0.00%</v>
      </c>
      <c r="V216" s="22">
        <v>5.0</v>
      </c>
      <c r="W216" s="178" t="str">
        <f t="shared" si="324"/>
        <v>463.97%</v>
      </c>
      <c r="X216" s="30" t="str">
        <f t="shared" si="6"/>
        <v>11.06%</v>
      </c>
      <c r="Y216" s="81"/>
      <c r="Z216" s="33"/>
      <c r="AA216" s="33"/>
      <c r="AB216" s="33"/>
      <c r="AC216" s="33"/>
      <c r="AD216" s="33"/>
      <c r="AE216" s="33"/>
    </row>
    <row r="217">
      <c r="A217" s="116" t="s">
        <v>1358</v>
      </c>
      <c r="B217" s="44">
        <v>2011.0</v>
      </c>
      <c r="C217" s="44" t="s">
        <v>41</v>
      </c>
      <c r="D217" s="117">
        <v>92.0</v>
      </c>
      <c r="E217" s="117">
        <v>74.0</v>
      </c>
      <c r="F217" s="118" t="str">
        <f t="shared" si="321"/>
        <v>83</v>
      </c>
      <c r="G217" s="117">
        <v>81.0</v>
      </c>
      <c r="H217" s="104">
        <v>76.0</v>
      </c>
      <c r="I217" s="120" t="str">
        <f t="shared" si="3"/>
        <v>5</v>
      </c>
      <c r="J217" s="120" t="str">
        <f t="shared" si="322"/>
        <v>78.5</v>
      </c>
      <c r="K217" s="120" t="str">
        <f t="shared" si="4"/>
        <v>4.5</v>
      </c>
      <c r="L217" s="104" t="s">
        <v>2406</v>
      </c>
      <c r="M217" s="120" t="str">
        <f t="shared" ref="M217:M220" si="325">N217*1000000</f>
        <v>14810000</v>
      </c>
      <c r="N217" s="121">
        <v>14.81</v>
      </c>
      <c r="O217" s="120" t="str">
        <f t="shared" ref="O217:O220" si="326">P217*1000000</f>
        <v>54710000</v>
      </c>
      <c r="P217" s="122">
        <v>54.71</v>
      </c>
      <c r="Q217" s="28" t="str">
        <f t="shared" ref="Q217:Q220" si="327">SUM(R217*1000000)</f>
        <v>92620000</v>
      </c>
      <c r="R217" s="119">
        <v>92.62</v>
      </c>
      <c r="S217" s="176" t="str">
        <f t="shared" ref="S217:S220" si="328">T217*1000000</f>
        <v>147,330,000</v>
      </c>
      <c r="T217" s="124" t="str">
        <f t="shared" ref="T217:T218" si="329">SUM(P217+R217)</f>
        <v>147.33</v>
      </c>
      <c r="U217" s="162" t="str">
        <f t="shared" ref="U217:U220" si="330">SUM(R217/T217)</f>
        <v>62.87%</v>
      </c>
      <c r="V217" s="125">
        <v>32.0</v>
      </c>
      <c r="W217" s="30" t="str">
        <f t="shared" si="324"/>
        <v>460.41%</v>
      </c>
      <c r="X217" s="30" t="str">
        <f t="shared" si="6"/>
        <v>46.28%</v>
      </c>
      <c r="Y217" s="112"/>
      <c r="Z217" s="33"/>
      <c r="AA217" s="33"/>
      <c r="AB217" s="33"/>
      <c r="AC217" s="33"/>
      <c r="AD217" s="33"/>
      <c r="AE217" s="33"/>
    </row>
    <row r="218">
      <c r="A218" s="116" t="s">
        <v>1663</v>
      </c>
      <c r="B218" s="44">
        <v>2010.0</v>
      </c>
      <c r="C218" s="44" t="s">
        <v>29</v>
      </c>
      <c r="D218" s="104">
        <v>29.0</v>
      </c>
      <c r="E218" s="104">
        <v>43.0</v>
      </c>
      <c r="F218" s="118" t="str">
        <f t="shared" si="321"/>
        <v>36</v>
      </c>
      <c r="G218" s="104">
        <v>66.0</v>
      </c>
      <c r="H218" s="104">
        <v>59.0</v>
      </c>
      <c r="I218" s="120" t="str">
        <f t="shared" si="3"/>
        <v>7</v>
      </c>
      <c r="J218" s="120" t="str">
        <f t="shared" si="322"/>
        <v>62.5</v>
      </c>
      <c r="K218" s="120" t="str">
        <f t="shared" si="4"/>
        <v>-26.5</v>
      </c>
      <c r="L218" s="104" t="s">
        <v>1664</v>
      </c>
      <c r="M218" s="120" t="str">
        <f t="shared" si="325"/>
        <v>30400000</v>
      </c>
      <c r="N218" s="135">
        <v>30.4</v>
      </c>
      <c r="O218" s="120" t="str">
        <f t="shared" si="326"/>
        <v>80010000</v>
      </c>
      <c r="P218" s="135">
        <v>80.01</v>
      </c>
      <c r="Q218" s="28" t="str">
        <f t="shared" si="327"/>
        <v>34960000</v>
      </c>
      <c r="R218" s="119">
        <v>34.96</v>
      </c>
      <c r="S218" s="191" t="str">
        <f t="shared" si="328"/>
        <v>114,970,000</v>
      </c>
      <c r="T218" s="137" t="str">
        <f t="shared" si="329"/>
        <v>114.97</v>
      </c>
      <c r="U218" s="162" t="str">
        <f t="shared" si="330"/>
        <v>30.41%</v>
      </c>
      <c r="V218" s="105">
        <v>25.0</v>
      </c>
      <c r="W218" s="30" t="str">
        <f t="shared" si="324"/>
        <v>459.88%</v>
      </c>
      <c r="X218" s="30" t="str">
        <f t="shared" si="6"/>
        <v>121.60%</v>
      </c>
      <c r="Y218" s="33"/>
      <c r="Z218" s="33"/>
      <c r="AA218" s="33"/>
      <c r="AB218" s="33"/>
      <c r="AC218" s="33"/>
      <c r="AD218" s="33"/>
      <c r="AE218" s="33"/>
    </row>
    <row r="219">
      <c r="A219" s="116" t="s">
        <v>1842</v>
      </c>
      <c r="B219" s="44">
        <v>2009.0</v>
      </c>
      <c r="C219" s="44" t="s">
        <v>41</v>
      </c>
      <c r="D219" s="104">
        <v>88.0</v>
      </c>
      <c r="E219" s="104">
        <v>69.0</v>
      </c>
      <c r="F219" s="118" t="str">
        <f t="shared" si="321"/>
        <v>78.5</v>
      </c>
      <c r="G219" s="104">
        <v>87.0</v>
      </c>
      <c r="H219" s="104">
        <v>78.0</v>
      </c>
      <c r="I219" s="120" t="str">
        <f t="shared" si="3"/>
        <v>9</v>
      </c>
      <c r="J219" s="120" t="str">
        <f t="shared" si="322"/>
        <v>82.5</v>
      </c>
      <c r="K219" s="120" t="str">
        <f t="shared" si="4"/>
        <v>-4</v>
      </c>
      <c r="L219" s="104" t="s">
        <v>1843</v>
      </c>
      <c r="M219" s="120" t="str">
        <f t="shared" si="325"/>
        <v>38000000</v>
      </c>
      <c r="N219" s="135">
        <v>38.0</v>
      </c>
      <c r="O219" s="120" t="str">
        <f t="shared" si="326"/>
        <v>120500000</v>
      </c>
      <c r="P219" s="135">
        <v>120.5</v>
      </c>
      <c r="Q219" s="28" t="str">
        <f t="shared" si="327"/>
        <v>200910000</v>
      </c>
      <c r="R219" s="119">
        <v>200.91</v>
      </c>
      <c r="S219" s="191" t="str">
        <f t="shared" si="328"/>
        <v>321,410,000</v>
      </c>
      <c r="T219" s="105">
        <v>321.41</v>
      </c>
      <c r="U219" s="162" t="str">
        <f t="shared" si="330"/>
        <v>62.51%</v>
      </c>
      <c r="V219" s="105">
        <v>70.0</v>
      </c>
      <c r="W219" s="30" t="str">
        <f t="shared" si="324"/>
        <v>459.16%</v>
      </c>
      <c r="X219" s="30" t="str">
        <f t="shared" si="6"/>
        <v>54.29%</v>
      </c>
      <c r="Y219" s="104" t="s">
        <v>1176</v>
      </c>
      <c r="Z219" s="33"/>
      <c r="AA219" s="33"/>
      <c r="AB219" s="33"/>
      <c r="AC219" s="33"/>
      <c r="AD219" s="33"/>
      <c r="AE219" s="33"/>
    </row>
    <row r="220">
      <c r="A220" s="116" t="s">
        <v>1497</v>
      </c>
      <c r="B220" s="44">
        <v>2010.0</v>
      </c>
      <c r="C220" s="44" t="s">
        <v>37</v>
      </c>
      <c r="D220" s="104">
        <v>57.0</v>
      </c>
      <c r="E220" s="104">
        <v>58.0</v>
      </c>
      <c r="F220" s="118" t="str">
        <f t="shared" si="321"/>
        <v>57.5</v>
      </c>
      <c r="G220" s="104">
        <v>64.0</v>
      </c>
      <c r="H220" s="104">
        <v>64.0</v>
      </c>
      <c r="I220" s="120" t="str">
        <f t="shared" si="3"/>
        <v>0</v>
      </c>
      <c r="J220" s="120" t="str">
        <f t="shared" si="322"/>
        <v>64</v>
      </c>
      <c r="K220" s="120" t="str">
        <f t="shared" si="4"/>
        <v>-6.5</v>
      </c>
      <c r="L220" s="104" t="s">
        <v>957</v>
      </c>
      <c r="M220" s="120" t="str">
        <f t="shared" si="325"/>
        <v>70800000</v>
      </c>
      <c r="N220" s="135">
        <v>70.8</v>
      </c>
      <c r="O220" s="120" t="str">
        <f t="shared" si="326"/>
        <v>238740000</v>
      </c>
      <c r="P220" s="135">
        <v>238.74</v>
      </c>
      <c r="Q220" s="28" t="str">
        <f t="shared" si="327"/>
        <v>513860000</v>
      </c>
      <c r="R220" s="119">
        <v>513.86</v>
      </c>
      <c r="S220" s="191" t="str">
        <f t="shared" si="328"/>
        <v>752,600,000</v>
      </c>
      <c r="T220" s="137" t="str">
        <f>SUM(P220+R220)</f>
        <v>752.60</v>
      </c>
      <c r="U220" s="162" t="str">
        <f t="shared" si="330"/>
        <v>68.28%</v>
      </c>
      <c r="V220" s="105">
        <v>165.0</v>
      </c>
      <c r="W220" s="30" t="str">
        <f t="shared" si="324"/>
        <v>456.12%</v>
      </c>
      <c r="X220" s="30" t="str">
        <f t="shared" si="6"/>
        <v>42.91%</v>
      </c>
      <c r="Y220" s="33"/>
      <c r="Z220" s="33"/>
      <c r="AA220" s="33"/>
      <c r="AB220" s="33"/>
      <c r="AC220" s="33"/>
      <c r="AD220" s="33"/>
      <c r="AE220" s="33"/>
    </row>
    <row r="221">
      <c r="A221" s="47" t="s">
        <v>364</v>
      </c>
      <c r="B221" s="48">
        <v>2014.0</v>
      </c>
      <c r="C221" s="49" t="s">
        <v>29</v>
      </c>
      <c r="D221" s="48">
        <v>91.0</v>
      </c>
      <c r="E221" s="48">
        <v>76.0</v>
      </c>
      <c r="F221" s="50" t="str">
        <f t="shared" si="321"/>
        <v>83.5</v>
      </c>
      <c r="G221" s="48">
        <v>93.0</v>
      </c>
      <c r="H221" s="48">
        <v>85.0</v>
      </c>
      <c r="I221" s="52" t="str">
        <f t="shared" si="3"/>
        <v>8</v>
      </c>
      <c r="J221" s="52" t="str">
        <f t="shared" si="322"/>
        <v>89</v>
      </c>
      <c r="K221" s="52" t="str">
        <f t="shared" si="4"/>
        <v>-5.5</v>
      </c>
      <c r="L221" s="53" t="s">
        <v>351</v>
      </c>
      <c r="M221" s="54">
        <v>9.4320883E7</v>
      </c>
      <c r="N221" s="55" t="str">
        <f t="shared" ref="N221:N222" si="331">M221/1000000</f>
        <v>94.32</v>
      </c>
      <c r="O221" s="56">
        <v>3.331766E8</v>
      </c>
      <c r="P221" s="55" t="str">
        <f t="shared" ref="P221:P222" si="332">O221/1000000</f>
        <v>333.18</v>
      </c>
      <c r="Q221" s="57">
        <v>4.41E8</v>
      </c>
      <c r="R221" s="36" t="str">
        <f t="shared" ref="R221:R222" si="333">Q221/1000000</f>
        <v>441.00</v>
      </c>
      <c r="S221" s="197">
        <v>7.741766E8</v>
      </c>
      <c r="T221" s="58" t="str">
        <f t="shared" ref="T221:T222" si="334">S221/1000000</f>
        <v>774</v>
      </c>
      <c r="U221" s="188" t="str">
        <f t="shared" ref="U221:U222" si="335">SUM(R221/S221)</f>
        <v>0.00%</v>
      </c>
      <c r="V221" s="56">
        <v>170.0</v>
      </c>
      <c r="W221" s="189" t="str">
        <f t="shared" ref="W221:W222" si="336">SUM(S221/(V221*1000000))</f>
        <v>455.40%</v>
      </c>
      <c r="X221" s="30" t="str">
        <f t="shared" si="6"/>
        <v>55.48%</v>
      </c>
      <c r="Y221" s="67"/>
      <c r="Z221" s="33"/>
      <c r="AA221" s="33"/>
      <c r="AB221" s="33"/>
      <c r="AC221" s="33"/>
      <c r="AD221" s="33"/>
      <c r="AE221" s="33"/>
    </row>
    <row r="222">
      <c r="A222" s="47" t="s">
        <v>591</v>
      </c>
      <c r="B222" s="48">
        <v>2014.0</v>
      </c>
      <c r="C222" s="49" t="s">
        <v>334</v>
      </c>
      <c r="D222" s="48">
        <v>95.0</v>
      </c>
      <c r="E222" s="48">
        <v>76.0</v>
      </c>
      <c r="F222" s="50" t="str">
        <f t="shared" si="321"/>
        <v>85.5</v>
      </c>
      <c r="G222" s="48">
        <v>86.0</v>
      </c>
      <c r="H222" s="48">
        <v>84.0</v>
      </c>
      <c r="I222" s="52" t="str">
        <f t="shared" si="3"/>
        <v>2</v>
      </c>
      <c r="J222" s="52" t="str">
        <f t="shared" si="322"/>
        <v>85</v>
      </c>
      <c r="K222" s="52" t="str">
        <f t="shared" si="4"/>
        <v>0.5</v>
      </c>
      <c r="L222" s="48" t="s">
        <v>534</v>
      </c>
      <c r="M222" s="62">
        <v>1.0441E7</v>
      </c>
      <c r="N222" s="55" t="str">
        <f t="shared" si="331"/>
        <v>10.44</v>
      </c>
      <c r="O222" s="51">
        <v>3.2381217E7</v>
      </c>
      <c r="P222" s="55" t="str">
        <f t="shared" si="332"/>
        <v>32.38</v>
      </c>
      <c r="Q222" s="63">
        <v>6316000.0</v>
      </c>
      <c r="R222" s="36" t="str">
        <f t="shared" si="333"/>
        <v>6.32</v>
      </c>
      <c r="S222" s="187">
        <v>3.8697217E7</v>
      </c>
      <c r="T222" s="58" t="str">
        <f t="shared" si="334"/>
        <v>39</v>
      </c>
      <c r="U222" s="188" t="str">
        <f t="shared" si="335"/>
        <v>0.00%</v>
      </c>
      <c r="V222" s="51">
        <v>8.5</v>
      </c>
      <c r="W222" s="189" t="str">
        <f t="shared" si="336"/>
        <v>455.26%</v>
      </c>
      <c r="X222" s="30" t="str">
        <f t="shared" si="6"/>
        <v>122.84%</v>
      </c>
      <c r="Y222" s="67"/>
      <c r="Z222" s="33"/>
      <c r="AA222" s="33"/>
      <c r="AB222" s="33"/>
      <c r="AC222" s="33"/>
      <c r="AD222" s="33"/>
      <c r="AE222" s="33"/>
    </row>
    <row r="223">
      <c r="A223" s="116" t="s">
        <v>2133</v>
      </c>
      <c r="B223" s="44">
        <v>2008.0</v>
      </c>
      <c r="C223" s="44" t="s">
        <v>29</v>
      </c>
      <c r="D223" s="104">
        <v>73.0</v>
      </c>
      <c r="E223" s="104">
        <v>64.0</v>
      </c>
      <c r="F223" s="118" t="str">
        <f t="shared" si="321"/>
        <v>68.5</v>
      </c>
      <c r="G223" s="104">
        <v>72.0</v>
      </c>
      <c r="H223" s="104">
        <v>66.0</v>
      </c>
      <c r="I223" s="120" t="str">
        <f t="shared" si="3"/>
        <v>6</v>
      </c>
      <c r="J223" s="120" t="str">
        <f t="shared" si="322"/>
        <v>69</v>
      </c>
      <c r="K223" s="120" t="str">
        <f t="shared" si="4"/>
        <v>-0.5</v>
      </c>
      <c r="L223" s="104" t="s">
        <v>939</v>
      </c>
      <c r="M223" s="120" t="str">
        <f>N223*1000000</f>
        <v>50930000</v>
      </c>
      <c r="N223" s="135">
        <v>50.93</v>
      </c>
      <c r="O223" s="120" t="str">
        <f>P223*1000000</f>
        <v>134510000</v>
      </c>
      <c r="P223" s="135">
        <v>134.51</v>
      </c>
      <c r="Q223" s="28" t="str">
        <f>SUM(R223*1000000)</f>
        <v>206920000</v>
      </c>
      <c r="R223" s="119">
        <v>206.92</v>
      </c>
      <c r="S223" s="191" t="str">
        <f>T223*1000000</f>
        <v>341,430,000</v>
      </c>
      <c r="T223" s="105">
        <v>341.43</v>
      </c>
      <c r="U223" s="162" t="str">
        <f>SUM(R223/T223)</f>
        <v>60.60%</v>
      </c>
      <c r="V223" s="105">
        <v>75.0</v>
      </c>
      <c r="W223" s="30" t="str">
        <f t="shared" ref="W223:W231" si="337">SUM(T223/V223)</f>
        <v>455.24%</v>
      </c>
      <c r="X223" s="30" t="str">
        <f t="shared" si="6"/>
        <v>67.91%</v>
      </c>
      <c r="Y223" s="112"/>
      <c r="Z223" s="33"/>
      <c r="AA223" s="33"/>
      <c r="AB223" s="33"/>
      <c r="AC223" s="33"/>
      <c r="AD223" s="33"/>
      <c r="AE223" s="33"/>
    </row>
    <row r="224">
      <c r="A224" s="15" t="s">
        <v>108</v>
      </c>
      <c r="B224" s="16">
        <v>2015.0</v>
      </c>
      <c r="C224" s="17" t="s">
        <v>37</v>
      </c>
      <c r="D224" s="16">
        <v>54.0</v>
      </c>
      <c r="E224" s="16">
        <v>56.0</v>
      </c>
      <c r="F224" s="18" t="str">
        <f>(D224+E224)/2</f>
        <v>55</v>
      </c>
      <c r="G224" s="16">
        <v>51.0</v>
      </c>
      <c r="H224" s="16">
        <v>58.0</v>
      </c>
      <c r="I224" s="20" t="str">
        <f t="shared" si="3"/>
        <v>-7</v>
      </c>
      <c r="J224" s="21" t="str">
        <f>(G224+H224)/2</f>
        <v>54.5</v>
      </c>
      <c r="K224" s="20" t="str">
        <f t="shared" si="4"/>
        <v>0.5</v>
      </c>
      <c r="L224" s="17" t="s">
        <v>42</v>
      </c>
      <c r="M224" s="22">
        <v>1.15718405E8</v>
      </c>
      <c r="N224" s="35" t="str">
        <f>M224/1000000</f>
        <v>115.72</v>
      </c>
      <c r="O224" s="28">
        <v>3.3524045E8</v>
      </c>
      <c r="P224" s="35" t="str">
        <f>O224/1000000</f>
        <v>335.24</v>
      </c>
      <c r="Q224" s="28">
        <v>8.21229247E8</v>
      </c>
      <c r="R224" s="36" t="str">
        <f t="shared" ref="R224:R225" si="338">Q224/1000000</f>
        <v>821.23</v>
      </c>
      <c r="S224" s="177" t="str">
        <f>SUM(O224+R224)</f>
        <v>335,241,271</v>
      </c>
      <c r="T224" s="38" t="str">
        <f>S224/1000000</f>
        <v>335</v>
      </c>
      <c r="U224" s="27" t="str">
        <f>(R224/S224)</f>
        <v>0.00%</v>
      </c>
      <c r="V224" s="28">
        <v>74.0</v>
      </c>
      <c r="W224" s="178" t="str">
        <f t="shared" si="337"/>
        <v>453.03%</v>
      </c>
      <c r="X224" s="30" t="str">
        <f t="shared" si="6"/>
        <v>156.38%</v>
      </c>
      <c r="Y224" s="17"/>
      <c r="Z224" s="33"/>
      <c r="AA224" s="33"/>
      <c r="AB224" s="33"/>
      <c r="AC224" s="33"/>
      <c r="AD224" s="33"/>
      <c r="AE224" s="33"/>
    </row>
    <row r="225">
      <c r="A225" s="72" t="s">
        <v>761</v>
      </c>
      <c r="B225" s="16">
        <v>2013.0</v>
      </c>
      <c r="C225" s="16" t="s">
        <v>29</v>
      </c>
      <c r="D225" s="16">
        <v>15.0</v>
      </c>
      <c r="E225" s="79">
        <v>21.0</v>
      </c>
      <c r="F225" s="73" t="str">
        <f t="shared" ref="F225:F229" si="339">AVERAGE(D225:E225)</f>
        <v>18.0</v>
      </c>
      <c r="G225" s="16">
        <v>52.0</v>
      </c>
      <c r="H225" s="16">
        <v>57.0</v>
      </c>
      <c r="I225" s="74" t="str">
        <f t="shared" si="3"/>
        <v>-5</v>
      </c>
      <c r="J225" s="74" t="str">
        <f t="shared" ref="J225:J229" si="340">AVERAGE(G225:H225)</f>
        <v>54.5</v>
      </c>
      <c r="K225" s="74" t="str">
        <f t="shared" si="4"/>
        <v>-36.5</v>
      </c>
      <c r="L225" s="78" t="s">
        <v>762</v>
      </c>
      <c r="M225" s="19">
        <v>1.9690956E7</v>
      </c>
      <c r="N225" s="35" t="str">
        <f>M225/1000000</f>
        <v>19.69</v>
      </c>
      <c r="O225" s="19">
        <v>5.5703475E7</v>
      </c>
      <c r="P225" s="35" t="str">
        <f>O225/1000000</f>
        <v>55.70</v>
      </c>
      <c r="Q225" s="19">
        <v>1.70646274E8</v>
      </c>
      <c r="R225" s="36" t="str">
        <f t="shared" si="338"/>
        <v>170.65</v>
      </c>
      <c r="S225" s="195">
        <v>2.26349749E8</v>
      </c>
      <c r="T225" s="77" t="str">
        <f>S225/1000000</f>
        <v>226</v>
      </c>
      <c r="U225" s="27" t="str">
        <f>SUM(R225/S225)</f>
        <v>0.00%</v>
      </c>
      <c r="V225" s="22">
        <v>50.0</v>
      </c>
      <c r="W225" s="178" t="str">
        <f t="shared" si="337"/>
        <v>452.70%</v>
      </c>
      <c r="X225" s="30" t="str">
        <f t="shared" si="6"/>
        <v>39.38%</v>
      </c>
      <c r="Y225" s="81"/>
      <c r="Z225" s="33"/>
      <c r="AA225" s="33"/>
      <c r="AB225" s="33"/>
      <c r="AC225" s="33"/>
      <c r="AD225" s="33"/>
      <c r="AE225" s="33"/>
    </row>
    <row r="226">
      <c r="A226" s="116" t="s">
        <v>2371</v>
      </c>
      <c r="B226" s="44">
        <v>2008.0</v>
      </c>
      <c r="C226" s="44" t="s">
        <v>41</v>
      </c>
      <c r="D226" s="104">
        <v>92.0</v>
      </c>
      <c r="E226" s="104">
        <v>79.0</v>
      </c>
      <c r="F226" s="118" t="str">
        <f t="shared" si="339"/>
        <v>85.5</v>
      </c>
      <c r="G226" s="104">
        <v>83.0</v>
      </c>
      <c r="H226" s="104">
        <v>80.0</v>
      </c>
      <c r="I226" s="120" t="str">
        <f t="shared" si="3"/>
        <v>3</v>
      </c>
      <c r="J226" s="120" t="str">
        <f t="shared" si="340"/>
        <v>81.5</v>
      </c>
      <c r="K226" s="120" t="str">
        <f t="shared" si="4"/>
        <v>4</v>
      </c>
      <c r="L226" s="104" t="s">
        <v>2372</v>
      </c>
      <c r="M226" s="120" t="str">
        <f t="shared" ref="M226:M229" si="341">N226*1000000</f>
        <v>90000</v>
      </c>
      <c r="N226" s="135">
        <v>0.09</v>
      </c>
      <c r="O226" s="120" t="str">
        <f t="shared" ref="O226:O229" si="342">P226*1000000</f>
        <v>9430000</v>
      </c>
      <c r="P226" s="135">
        <v>9.43</v>
      </c>
      <c r="Q226" s="28" t="str">
        <f t="shared" ref="Q226:Q229" si="343">SUM(R226*1000000)</f>
        <v>8650000</v>
      </c>
      <c r="R226" s="119">
        <v>8.65</v>
      </c>
      <c r="S226" s="191" t="str">
        <f t="shared" ref="S226:S229" si="344">T226*1000000</f>
        <v>18,080,000</v>
      </c>
      <c r="T226" s="105">
        <v>18.08</v>
      </c>
      <c r="U226" s="162" t="str">
        <f t="shared" ref="U226:U229" si="345">SUM(R226/T226)</f>
        <v>47.84%</v>
      </c>
      <c r="V226" s="105">
        <v>4.0</v>
      </c>
      <c r="W226" s="30" t="str">
        <f t="shared" si="337"/>
        <v>452.00%</v>
      </c>
      <c r="X226" s="30" t="str">
        <f t="shared" si="6"/>
        <v>2.25%</v>
      </c>
      <c r="Y226" s="112"/>
      <c r="Z226" s="33"/>
      <c r="AA226" s="33"/>
      <c r="AB226" s="33"/>
      <c r="AC226" s="33"/>
      <c r="AD226" s="33"/>
      <c r="AE226" s="33"/>
    </row>
    <row r="227">
      <c r="A227" s="116">
        <v>21.0</v>
      </c>
      <c r="B227" s="44">
        <v>2008.0</v>
      </c>
      <c r="C227" s="44" t="s">
        <v>29</v>
      </c>
      <c r="D227" s="104">
        <v>35.0</v>
      </c>
      <c r="E227" s="104">
        <v>48.0</v>
      </c>
      <c r="F227" s="118" t="str">
        <f t="shared" si="339"/>
        <v>41.5</v>
      </c>
      <c r="G227" s="104">
        <v>73.0</v>
      </c>
      <c r="H227" s="104">
        <v>62.0</v>
      </c>
      <c r="I227" s="120" t="str">
        <f t="shared" si="3"/>
        <v>11</v>
      </c>
      <c r="J227" s="120" t="str">
        <f t="shared" si="340"/>
        <v>67.5</v>
      </c>
      <c r="K227" s="120" t="str">
        <f t="shared" si="4"/>
        <v>-26</v>
      </c>
      <c r="L227" s="104" t="s">
        <v>1049</v>
      </c>
      <c r="M227" s="120" t="str">
        <f t="shared" si="341"/>
        <v>24100000</v>
      </c>
      <c r="N227" s="135">
        <v>24.1</v>
      </c>
      <c r="O227" s="120" t="str">
        <f t="shared" si="342"/>
        <v>81160000</v>
      </c>
      <c r="P227" s="135">
        <v>81.16</v>
      </c>
      <c r="Q227" s="28" t="str">
        <f t="shared" si="343"/>
        <v>76770000</v>
      </c>
      <c r="R227" s="119">
        <v>76.77</v>
      </c>
      <c r="S227" s="191" t="str">
        <f t="shared" si="344"/>
        <v>157,930,000</v>
      </c>
      <c r="T227" s="105">
        <v>157.93</v>
      </c>
      <c r="U227" s="162" t="str">
        <f t="shared" si="345"/>
        <v>48.61%</v>
      </c>
      <c r="V227" s="105">
        <v>35.0</v>
      </c>
      <c r="W227" s="30" t="str">
        <f t="shared" si="337"/>
        <v>451.23%</v>
      </c>
      <c r="X227" s="30" t="str">
        <f t="shared" si="6"/>
        <v>68.86%</v>
      </c>
      <c r="Y227" s="112"/>
      <c r="Z227" s="33"/>
      <c r="AA227" s="33"/>
      <c r="AB227" s="33"/>
      <c r="AC227" s="33"/>
      <c r="AD227" s="33"/>
      <c r="AE227" s="33"/>
    </row>
    <row r="228">
      <c r="A228" s="116" t="s">
        <v>1595</v>
      </c>
      <c r="B228" s="44">
        <v>2010.0</v>
      </c>
      <c r="C228" s="44" t="s">
        <v>126</v>
      </c>
      <c r="D228" s="104">
        <v>96.0</v>
      </c>
      <c r="E228" s="104">
        <v>95.0</v>
      </c>
      <c r="F228" s="118" t="str">
        <f t="shared" si="339"/>
        <v>95.5</v>
      </c>
      <c r="G228" s="104">
        <v>89.0</v>
      </c>
      <c r="H228" s="104">
        <v>82.0</v>
      </c>
      <c r="I228" s="120" t="str">
        <f t="shared" si="3"/>
        <v>7</v>
      </c>
      <c r="J228" s="120" t="str">
        <f t="shared" si="340"/>
        <v>85.5</v>
      </c>
      <c r="K228" s="120" t="str">
        <f t="shared" si="4"/>
        <v>10</v>
      </c>
      <c r="L228" s="104" t="s">
        <v>1596</v>
      </c>
      <c r="M228" s="120" t="str">
        <f t="shared" si="341"/>
        <v>22400000</v>
      </c>
      <c r="N228" s="135">
        <v>22.4</v>
      </c>
      <c r="O228" s="120" t="str">
        <f t="shared" si="342"/>
        <v>96960000</v>
      </c>
      <c r="P228" s="135">
        <v>96.96</v>
      </c>
      <c r="Q228" s="28" t="str">
        <f t="shared" si="343"/>
        <v>127960000</v>
      </c>
      <c r="R228" s="119">
        <v>127.96</v>
      </c>
      <c r="S228" s="191" t="str">
        <f t="shared" si="344"/>
        <v>224,920,000</v>
      </c>
      <c r="T228" s="137" t="str">
        <f>SUM(P228+R228)</f>
        <v>224.92</v>
      </c>
      <c r="U228" s="162" t="str">
        <f t="shared" si="345"/>
        <v>56.89%</v>
      </c>
      <c r="V228" s="105">
        <v>50.0</v>
      </c>
      <c r="W228" s="30" t="str">
        <f t="shared" si="337"/>
        <v>449.84%</v>
      </c>
      <c r="X228" s="30" t="str">
        <f t="shared" si="6"/>
        <v>44.80%</v>
      </c>
      <c r="Y228" s="33"/>
      <c r="Z228" s="33"/>
      <c r="AA228" s="33"/>
      <c r="AB228" s="33"/>
      <c r="AC228" s="33"/>
      <c r="AD228" s="33"/>
      <c r="AE228" s="33"/>
    </row>
    <row r="229">
      <c r="A229" s="116" t="s">
        <v>2056</v>
      </c>
      <c r="B229" s="44">
        <v>2009.0</v>
      </c>
      <c r="C229" s="44" t="s">
        <v>41</v>
      </c>
      <c r="D229" s="104">
        <v>89.0</v>
      </c>
      <c r="E229" s="104">
        <v>79.0</v>
      </c>
      <c r="F229" s="118" t="str">
        <f t="shared" si="339"/>
        <v>84</v>
      </c>
      <c r="G229" s="104">
        <v>64.0</v>
      </c>
      <c r="H229" s="104">
        <v>66.0</v>
      </c>
      <c r="I229" s="120" t="str">
        <f t="shared" si="3"/>
        <v>-2</v>
      </c>
      <c r="J229" s="120" t="str">
        <f t="shared" si="340"/>
        <v>65</v>
      </c>
      <c r="K229" s="120" t="str">
        <f t="shared" si="4"/>
        <v>19</v>
      </c>
      <c r="L229" s="104" t="s">
        <v>117</v>
      </c>
      <c r="M229" s="120" t="str">
        <f t="shared" si="341"/>
        <v>250000</v>
      </c>
      <c r="N229" s="135">
        <v>0.25</v>
      </c>
      <c r="O229" s="120" t="str">
        <f t="shared" si="342"/>
        <v>9230000</v>
      </c>
      <c r="P229" s="135">
        <v>9.23</v>
      </c>
      <c r="Q229" s="28" t="str">
        <f t="shared" si="343"/>
        <v>22200000</v>
      </c>
      <c r="R229" s="119">
        <v>22.2</v>
      </c>
      <c r="S229" s="191" t="str">
        <f t="shared" si="344"/>
        <v>31,430,000</v>
      </c>
      <c r="T229" s="105">
        <v>31.43</v>
      </c>
      <c r="U229" s="162" t="str">
        <f t="shared" si="345"/>
        <v>70.63%</v>
      </c>
      <c r="V229" s="105">
        <v>7.0</v>
      </c>
      <c r="W229" s="30" t="str">
        <f t="shared" si="337"/>
        <v>449.00%</v>
      </c>
      <c r="X229" s="30" t="str">
        <f t="shared" si="6"/>
        <v>3.57%</v>
      </c>
      <c r="Y229" s="112"/>
      <c r="Z229" s="33"/>
      <c r="AA229" s="33"/>
      <c r="AB229" s="33"/>
      <c r="AC229" s="33"/>
      <c r="AD229" s="33"/>
      <c r="AE229" s="33"/>
    </row>
    <row r="230">
      <c r="A230" s="15" t="s">
        <v>44</v>
      </c>
      <c r="B230" s="16">
        <v>2015.0</v>
      </c>
      <c r="C230" s="17" t="s">
        <v>37</v>
      </c>
      <c r="D230" s="16">
        <v>94.0</v>
      </c>
      <c r="E230" s="16">
        <v>81.0</v>
      </c>
      <c r="F230" s="18" t="str">
        <f>(D230+E230)/2</f>
        <v>87.5</v>
      </c>
      <c r="G230" s="16">
        <v>91.0</v>
      </c>
      <c r="H230" s="16">
        <v>70.0</v>
      </c>
      <c r="I230" s="20" t="str">
        <f t="shared" si="3"/>
        <v>21</v>
      </c>
      <c r="J230" s="21" t="str">
        <f>(G230+H230)/2</f>
        <v>80.5</v>
      </c>
      <c r="K230" s="20" t="str">
        <f t="shared" si="4"/>
        <v>7</v>
      </c>
      <c r="L230" s="17" t="s">
        <v>45</v>
      </c>
      <c r="M230" s="22">
        <v>2.47966675E8</v>
      </c>
      <c r="N230" s="35" t="str">
        <f>M230/1000000</f>
        <v>247.97</v>
      </c>
      <c r="O230" s="28">
        <v>8.95426162E8</v>
      </c>
      <c r="P230" s="35" t="str">
        <f>O230/1000000</f>
        <v>895.43</v>
      </c>
      <c r="Q230" s="28">
        <v>1.0878E9</v>
      </c>
      <c r="R230" s="36" t="str">
        <f>Q230/1000000</f>
        <v>1,087.80</v>
      </c>
      <c r="S230" s="177" t="str">
        <f>SUM(O230+R230)</f>
        <v>895,427,250</v>
      </c>
      <c r="T230" s="38" t="str">
        <f>S230/1000000</f>
        <v>895</v>
      </c>
      <c r="U230" s="27" t="str">
        <f>(R230/S230)</f>
        <v>0.00%</v>
      </c>
      <c r="V230" s="28">
        <v>200.0</v>
      </c>
      <c r="W230" s="178" t="str">
        <f t="shared" si="337"/>
        <v>447.71%</v>
      </c>
      <c r="X230" s="30" t="str">
        <f t="shared" si="6"/>
        <v>123.98%</v>
      </c>
      <c r="Y230" s="17"/>
      <c r="Z230" s="33"/>
      <c r="AA230" s="33"/>
      <c r="AB230" s="33"/>
      <c r="AC230" s="33"/>
      <c r="AD230" s="33"/>
      <c r="AE230" s="33"/>
    </row>
    <row r="231">
      <c r="A231" s="116" t="s">
        <v>1175</v>
      </c>
      <c r="B231" s="44">
        <v>2011.0</v>
      </c>
      <c r="C231" s="44" t="s">
        <v>126</v>
      </c>
      <c r="D231" s="117">
        <v>84.0</v>
      </c>
      <c r="E231" s="117">
        <v>81.0</v>
      </c>
      <c r="F231" s="118" t="str">
        <f t="shared" ref="F231:F241" si="346">AVERAGE(D231:E231)</f>
        <v>82.5</v>
      </c>
      <c r="G231" s="117">
        <v>80.0</v>
      </c>
      <c r="H231" s="104">
        <v>73.0</v>
      </c>
      <c r="I231" s="120" t="str">
        <f t="shared" si="3"/>
        <v>7</v>
      </c>
      <c r="J231" s="120" t="str">
        <f t="shared" ref="J231:J241" si="347">AVERAGE(G231:H231)</f>
        <v>76.5</v>
      </c>
      <c r="K231" s="120" t="str">
        <f t="shared" si="4"/>
        <v>6</v>
      </c>
      <c r="L231" s="104" t="s">
        <v>493</v>
      </c>
      <c r="M231" s="120" t="str">
        <f>N231*1000000</f>
        <v>140000</v>
      </c>
      <c r="N231" s="121">
        <v>0.14</v>
      </c>
      <c r="O231" s="120" t="str">
        <f>P231*1000000</f>
        <v>5790000</v>
      </c>
      <c r="P231" s="122">
        <v>5.79</v>
      </c>
      <c r="Q231" s="28" t="str">
        <f>SUM(R231*1000000)</f>
        <v>8520000</v>
      </c>
      <c r="R231" s="119">
        <v>8.52</v>
      </c>
      <c r="S231" s="176" t="str">
        <f>T231*1000000</f>
        <v>14,310,000</v>
      </c>
      <c r="T231" s="124" t="str">
        <f>SUM(P231+R231)</f>
        <v>14.31</v>
      </c>
      <c r="U231" s="162" t="str">
        <f>SUM(R231/T231)</f>
        <v>59.54%</v>
      </c>
      <c r="V231" s="125">
        <v>3.2</v>
      </c>
      <c r="W231" s="30" t="str">
        <f t="shared" si="337"/>
        <v>447.19%</v>
      </c>
      <c r="X231" s="30" t="str">
        <f t="shared" si="6"/>
        <v>4.38%</v>
      </c>
      <c r="Y231" s="104" t="s">
        <v>1176</v>
      </c>
      <c r="Z231" s="33"/>
      <c r="AA231" s="33"/>
      <c r="AB231" s="33"/>
      <c r="AC231" s="33"/>
      <c r="AD231" s="33"/>
      <c r="AE231" s="33"/>
    </row>
    <row r="232">
      <c r="A232" s="47" t="s">
        <v>456</v>
      </c>
      <c r="B232" s="48">
        <v>2014.0</v>
      </c>
      <c r="C232" s="49" t="s">
        <v>334</v>
      </c>
      <c r="D232" s="48">
        <v>60.0</v>
      </c>
      <c r="E232" s="48">
        <v>56.0</v>
      </c>
      <c r="F232" s="50" t="str">
        <f t="shared" si="346"/>
        <v>58.0</v>
      </c>
      <c r="G232" s="48">
        <v>64.0</v>
      </c>
      <c r="H232" s="48">
        <v>71.0</v>
      </c>
      <c r="I232" s="52" t="str">
        <f t="shared" si="3"/>
        <v>-7</v>
      </c>
      <c r="J232" s="52" t="str">
        <f t="shared" si="347"/>
        <v>67.5</v>
      </c>
      <c r="K232" s="52" t="str">
        <f t="shared" si="4"/>
        <v>-9.5</v>
      </c>
      <c r="L232" s="48" t="s">
        <v>457</v>
      </c>
      <c r="M232" s="62">
        <v>2.8875635E7</v>
      </c>
      <c r="N232" s="55" t="str">
        <f>M232/1000000</f>
        <v>28.88</v>
      </c>
      <c r="O232" s="51">
        <v>9.21686E7</v>
      </c>
      <c r="P232" s="55" t="str">
        <f>O232/1000000</f>
        <v>92.17</v>
      </c>
      <c r="Q232" s="63">
        <v>1.30641E8</v>
      </c>
      <c r="R232" s="36" t="str">
        <f>Q232/1000000</f>
        <v>130.64</v>
      </c>
      <c r="S232" s="187">
        <v>2.228096E8</v>
      </c>
      <c r="T232" s="58" t="str">
        <f>S232/1000000</f>
        <v>223</v>
      </c>
      <c r="U232" s="188" t="str">
        <f>SUM(R232/S232)</f>
        <v>0.00%</v>
      </c>
      <c r="V232" s="51">
        <v>50.0</v>
      </c>
      <c r="W232" s="189" t="str">
        <f>SUM(S232/(V232*1000000))</f>
        <v>445.62%</v>
      </c>
      <c r="X232" s="30" t="str">
        <f t="shared" si="6"/>
        <v>57.75%</v>
      </c>
      <c r="Y232" s="67"/>
      <c r="Z232" s="33"/>
      <c r="AA232" s="33"/>
      <c r="AB232" s="33"/>
      <c r="AC232" s="33"/>
      <c r="AD232" s="33"/>
      <c r="AE232" s="33"/>
    </row>
    <row r="233">
      <c r="A233" s="116" t="s">
        <v>1689</v>
      </c>
      <c r="B233" s="44">
        <v>2010.0</v>
      </c>
      <c r="C233" s="44" t="s">
        <v>29</v>
      </c>
      <c r="D233" s="104">
        <v>19.0</v>
      </c>
      <c r="E233" s="104">
        <v>33.0</v>
      </c>
      <c r="F233" s="118" t="str">
        <f t="shared" si="346"/>
        <v>26</v>
      </c>
      <c r="G233" s="104">
        <v>66.0</v>
      </c>
      <c r="H233" s="104">
        <v>45.0</v>
      </c>
      <c r="I233" s="120" t="str">
        <f t="shared" si="3"/>
        <v>21</v>
      </c>
      <c r="J233" s="120" t="str">
        <f t="shared" si="347"/>
        <v>55.5</v>
      </c>
      <c r="K233" s="120" t="str">
        <f t="shared" si="4"/>
        <v>-29.5</v>
      </c>
      <c r="L233" s="104" t="s">
        <v>153</v>
      </c>
      <c r="M233" s="120" t="str">
        <f t="shared" ref="M233:M239" si="348">N233*1000000</f>
        <v>16000000</v>
      </c>
      <c r="N233" s="135">
        <v>16.0</v>
      </c>
      <c r="O233" s="120" t="str">
        <f t="shared" ref="O233:O239" si="349">P233*1000000</f>
        <v>62950000</v>
      </c>
      <c r="P233" s="135">
        <v>62.95</v>
      </c>
      <c r="Q233" s="28" t="str">
        <f t="shared" ref="Q233:Q239" si="350">SUM(R233*1000000)</f>
        <v>26090000</v>
      </c>
      <c r="R233" s="119">
        <v>26.09</v>
      </c>
      <c r="S233" s="191" t="str">
        <f t="shared" ref="S233:S239" si="351">T233*1000000</f>
        <v>89,040,000</v>
      </c>
      <c r="T233" s="137" t="str">
        <f>SUM(P233+R233)</f>
        <v>89.04</v>
      </c>
      <c r="U233" s="162" t="str">
        <f t="shared" ref="U233:U239" si="352">SUM(R233/T233)</f>
        <v>29.30%</v>
      </c>
      <c r="V233" s="105">
        <v>20.0</v>
      </c>
      <c r="W233" s="30" t="str">
        <f t="shared" ref="W233:W243" si="353">SUM(T233/V233)</f>
        <v>445.20%</v>
      </c>
      <c r="X233" s="30" t="str">
        <f t="shared" si="6"/>
        <v>80.00%</v>
      </c>
      <c r="Y233" s="33"/>
      <c r="Z233" s="33"/>
      <c r="AA233" s="33"/>
      <c r="AB233" s="33"/>
      <c r="AC233" s="33"/>
      <c r="AD233" s="33"/>
      <c r="AE233" s="33"/>
    </row>
    <row r="234">
      <c r="A234" s="116" t="s">
        <v>1929</v>
      </c>
      <c r="B234" s="44">
        <v>2009.0</v>
      </c>
      <c r="C234" s="44" t="s">
        <v>29</v>
      </c>
      <c r="D234" s="104">
        <v>44.0</v>
      </c>
      <c r="E234" s="104">
        <v>47.0</v>
      </c>
      <c r="F234" s="118" t="str">
        <f t="shared" si="346"/>
        <v>45.5</v>
      </c>
      <c r="G234" s="104">
        <v>66.0</v>
      </c>
      <c r="H234" s="104">
        <v>49.0</v>
      </c>
      <c r="I234" s="120" t="str">
        <f t="shared" si="3"/>
        <v>17</v>
      </c>
      <c r="J234" s="120" t="str">
        <f t="shared" si="347"/>
        <v>57.5</v>
      </c>
      <c r="K234" s="120" t="str">
        <f t="shared" si="4"/>
        <v>-12</v>
      </c>
      <c r="L234" s="104" t="s">
        <v>513</v>
      </c>
      <c r="M234" s="120" t="str">
        <f t="shared" si="348"/>
        <v>32300000</v>
      </c>
      <c r="N234" s="135">
        <v>32.3</v>
      </c>
      <c r="O234" s="120" t="str">
        <f t="shared" si="349"/>
        <v>79580000</v>
      </c>
      <c r="P234" s="135">
        <v>79.58</v>
      </c>
      <c r="Q234" s="28" t="str">
        <f t="shared" si="350"/>
        <v>75970000</v>
      </c>
      <c r="R234" s="119">
        <v>75.97</v>
      </c>
      <c r="S234" s="191" t="str">
        <f t="shared" si="351"/>
        <v>155,550,000</v>
      </c>
      <c r="T234" s="105">
        <v>155.55</v>
      </c>
      <c r="U234" s="162" t="str">
        <f t="shared" si="352"/>
        <v>48.84%</v>
      </c>
      <c r="V234" s="105">
        <v>35.0</v>
      </c>
      <c r="W234" s="30" t="str">
        <f t="shared" si="353"/>
        <v>444.43%</v>
      </c>
      <c r="X234" s="30" t="str">
        <f t="shared" si="6"/>
        <v>92.29%</v>
      </c>
      <c r="Y234" s="112"/>
      <c r="Z234" s="33"/>
      <c r="AA234" s="33"/>
      <c r="AB234" s="33"/>
      <c r="AC234" s="33"/>
      <c r="AD234" s="33"/>
      <c r="AE234" s="33"/>
    </row>
    <row r="235">
      <c r="A235" s="116" t="s">
        <v>1199</v>
      </c>
      <c r="B235" s="44">
        <v>2011.0</v>
      </c>
      <c r="C235" s="44" t="s">
        <v>37</v>
      </c>
      <c r="D235" s="117">
        <v>82.0</v>
      </c>
      <c r="E235" s="117">
        <v>67.0</v>
      </c>
      <c r="F235" s="118" t="str">
        <f t="shared" si="346"/>
        <v>74.5</v>
      </c>
      <c r="G235" s="117">
        <v>80.0</v>
      </c>
      <c r="H235" s="104">
        <v>76.0</v>
      </c>
      <c r="I235" s="120" t="str">
        <f t="shared" si="3"/>
        <v>4</v>
      </c>
      <c r="J235" s="120" t="str">
        <f t="shared" si="347"/>
        <v>78</v>
      </c>
      <c r="K235" s="120" t="str">
        <f t="shared" si="4"/>
        <v>-3.5</v>
      </c>
      <c r="L235" s="104" t="s">
        <v>921</v>
      </c>
      <c r="M235" s="120" t="str">
        <f t="shared" si="348"/>
        <v>47660000</v>
      </c>
      <c r="N235" s="121">
        <v>47.66</v>
      </c>
      <c r="O235" s="120" t="str">
        <f t="shared" si="349"/>
        <v>165250000</v>
      </c>
      <c r="P235" s="122">
        <v>165.25</v>
      </c>
      <c r="Q235" s="28" t="str">
        <f t="shared" si="350"/>
        <v>500440000</v>
      </c>
      <c r="R235" s="119">
        <v>500.44</v>
      </c>
      <c r="S235" s="176" t="str">
        <f t="shared" si="351"/>
        <v>665,690,000</v>
      </c>
      <c r="T235" s="124" t="str">
        <f>SUM(P235+R235)</f>
        <v>665.69</v>
      </c>
      <c r="U235" s="162" t="str">
        <f t="shared" si="352"/>
        <v>75.18%</v>
      </c>
      <c r="V235" s="125">
        <v>150.0</v>
      </c>
      <c r="W235" s="30" t="str">
        <f t="shared" si="353"/>
        <v>443.79%</v>
      </c>
      <c r="X235" s="30" t="str">
        <f t="shared" si="6"/>
        <v>31.77%</v>
      </c>
      <c r="Y235" s="112"/>
      <c r="Z235" s="33"/>
      <c r="AA235" s="33"/>
      <c r="AB235" s="33"/>
      <c r="AC235" s="33"/>
      <c r="AD235" s="33"/>
      <c r="AE235" s="33"/>
    </row>
    <row r="236">
      <c r="A236" s="116" t="s">
        <v>2210</v>
      </c>
      <c r="B236" s="44">
        <v>2008.0</v>
      </c>
      <c r="C236" s="44" t="s">
        <v>41</v>
      </c>
      <c r="D236" s="104">
        <v>78.0</v>
      </c>
      <c r="E236" s="104">
        <v>63.0</v>
      </c>
      <c r="F236" s="118" t="str">
        <f t="shared" si="346"/>
        <v>70.5</v>
      </c>
      <c r="G236" s="104">
        <v>64.0</v>
      </c>
      <c r="H236" s="104">
        <v>65.0</v>
      </c>
      <c r="I236" s="120" t="str">
        <f t="shared" si="3"/>
        <v>-1</v>
      </c>
      <c r="J236" s="120" t="str">
        <f t="shared" si="347"/>
        <v>64.5</v>
      </c>
      <c r="K236" s="120" t="str">
        <f t="shared" si="4"/>
        <v>6</v>
      </c>
      <c r="L236" s="104" t="s">
        <v>477</v>
      </c>
      <c r="M236" s="120" t="str">
        <f t="shared" si="348"/>
        <v>19130000</v>
      </c>
      <c r="N236" s="135">
        <v>19.13</v>
      </c>
      <c r="O236" s="120" t="str">
        <f t="shared" si="349"/>
        <v>60360000</v>
      </c>
      <c r="P236" s="135">
        <v>60.36</v>
      </c>
      <c r="Q236" s="28" t="str">
        <f t="shared" si="350"/>
        <v>103360000</v>
      </c>
      <c r="R236" s="119">
        <v>103.36</v>
      </c>
      <c r="S236" s="191" t="str">
        <f t="shared" si="351"/>
        <v>163,720,000</v>
      </c>
      <c r="T236" s="105">
        <v>163.72</v>
      </c>
      <c r="U236" s="162" t="str">
        <f t="shared" si="352"/>
        <v>63.13%</v>
      </c>
      <c r="V236" s="105">
        <v>37.0</v>
      </c>
      <c r="W236" s="30" t="str">
        <f t="shared" si="353"/>
        <v>442.49%</v>
      </c>
      <c r="X236" s="30" t="str">
        <f t="shared" si="6"/>
        <v>51.70%</v>
      </c>
      <c r="Y236" s="112"/>
      <c r="Z236" s="33"/>
      <c r="AA236" s="33"/>
      <c r="AB236" s="33"/>
      <c r="AC236" s="33"/>
      <c r="AD236" s="33"/>
      <c r="AE236" s="33"/>
    </row>
    <row r="237">
      <c r="A237" s="116" t="s">
        <v>2166</v>
      </c>
      <c r="B237" s="44">
        <v>2008.0</v>
      </c>
      <c r="C237" s="44" t="s">
        <v>29</v>
      </c>
      <c r="D237" s="104">
        <v>63.0</v>
      </c>
      <c r="E237" s="104">
        <v>53.0</v>
      </c>
      <c r="F237" s="118" t="str">
        <f t="shared" si="346"/>
        <v>58</v>
      </c>
      <c r="G237" s="104">
        <v>77.0</v>
      </c>
      <c r="H237" s="104">
        <v>66.0</v>
      </c>
      <c r="I237" s="120" t="str">
        <f t="shared" si="3"/>
        <v>11</v>
      </c>
      <c r="J237" s="120" t="str">
        <f t="shared" si="347"/>
        <v>71.5</v>
      </c>
      <c r="K237" s="120" t="str">
        <f t="shared" si="4"/>
        <v>-13.5</v>
      </c>
      <c r="L237" s="104" t="s">
        <v>513</v>
      </c>
      <c r="M237" s="120" t="str">
        <f t="shared" si="348"/>
        <v>36360000</v>
      </c>
      <c r="N237" s="135">
        <v>36.36</v>
      </c>
      <c r="O237" s="120" t="str">
        <f t="shared" si="349"/>
        <v>143150000</v>
      </c>
      <c r="P237" s="135">
        <v>143.15</v>
      </c>
      <c r="Q237" s="28" t="str">
        <f t="shared" si="350"/>
        <v>99560000</v>
      </c>
      <c r="R237" s="119">
        <v>99.56</v>
      </c>
      <c r="S237" s="191" t="str">
        <f t="shared" si="351"/>
        <v>242,710,000</v>
      </c>
      <c r="T237" s="105">
        <v>242.71</v>
      </c>
      <c r="U237" s="162" t="str">
        <f t="shared" si="352"/>
        <v>41.02%</v>
      </c>
      <c r="V237" s="105">
        <v>55.0</v>
      </c>
      <c r="W237" s="30" t="str">
        <f t="shared" si="353"/>
        <v>441.29%</v>
      </c>
      <c r="X237" s="30" t="str">
        <f t="shared" si="6"/>
        <v>66.11%</v>
      </c>
      <c r="Y237" s="112"/>
      <c r="Z237" s="33"/>
      <c r="AA237" s="33"/>
      <c r="AB237" s="33"/>
      <c r="AC237" s="33"/>
      <c r="AD237" s="33"/>
      <c r="AE237" s="33"/>
    </row>
    <row r="238">
      <c r="A238" s="116" t="s">
        <v>1216</v>
      </c>
      <c r="B238" s="44">
        <v>2011.0</v>
      </c>
      <c r="C238" s="44" t="s">
        <v>37</v>
      </c>
      <c r="D238" s="117">
        <v>60.0</v>
      </c>
      <c r="E238" s="117">
        <v>48.0</v>
      </c>
      <c r="F238" s="118" t="str">
        <f t="shared" si="346"/>
        <v>54</v>
      </c>
      <c r="G238" s="117">
        <v>79.0</v>
      </c>
      <c r="H238" s="104">
        <v>74.0</v>
      </c>
      <c r="I238" s="120" t="str">
        <f t="shared" si="3"/>
        <v>5</v>
      </c>
      <c r="J238" s="120" t="str">
        <f t="shared" si="347"/>
        <v>76.5</v>
      </c>
      <c r="K238" s="120" t="str">
        <f t="shared" si="4"/>
        <v>-22.5</v>
      </c>
      <c r="L238" s="104" t="s">
        <v>1217</v>
      </c>
      <c r="M238" s="120" t="str">
        <f t="shared" si="348"/>
        <v>39630000</v>
      </c>
      <c r="N238" s="121">
        <v>39.63</v>
      </c>
      <c r="O238" s="120" t="str">
        <f t="shared" si="349"/>
        <v>186850000</v>
      </c>
      <c r="P238" s="122">
        <v>186.85</v>
      </c>
      <c r="Q238" s="28" t="str">
        <f t="shared" si="350"/>
        <v>358600000</v>
      </c>
      <c r="R238" s="119">
        <v>358.6</v>
      </c>
      <c r="S238" s="176" t="str">
        <f t="shared" si="351"/>
        <v>545,450,000</v>
      </c>
      <c r="T238" s="124" t="str">
        <f t="shared" ref="T238:T239" si="354">SUM(P238+R238)</f>
        <v>545.45</v>
      </c>
      <c r="U238" s="162" t="str">
        <f t="shared" si="352"/>
        <v>65.74%</v>
      </c>
      <c r="V238" s="125">
        <v>125.0</v>
      </c>
      <c r="W238" s="30" t="str">
        <f t="shared" si="353"/>
        <v>436.36%</v>
      </c>
      <c r="X238" s="30" t="str">
        <f t="shared" si="6"/>
        <v>31.70%</v>
      </c>
      <c r="Y238" s="112"/>
      <c r="Z238" s="33"/>
      <c r="AA238" s="33"/>
      <c r="AB238" s="33"/>
      <c r="AC238" s="33"/>
      <c r="AD238" s="33"/>
      <c r="AE238" s="33"/>
    </row>
    <row r="239">
      <c r="A239" s="116" t="s">
        <v>1362</v>
      </c>
      <c r="B239" s="44">
        <v>2011.0</v>
      </c>
      <c r="C239" s="44" t="s">
        <v>29</v>
      </c>
      <c r="D239" s="117">
        <v>55.0</v>
      </c>
      <c r="E239" s="117">
        <v>56.0</v>
      </c>
      <c r="F239" s="118" t="str">
        <f t="shared" si="346"/>
        <v>55.5</v>
      </c>
      <c r="G239" s="117">
        <v>57.0</v>
      </c>
      <c r="H239" s="104">
        <v>64.0</v>
      </c>
      <c r="I239" s="120" t="str">
        <f t="shared" si="3"/>
        <v>-7</v>
      </c>
      <c r="J239" s="120" t="str">
        <f t="shared" si="347"/>
        <v>60.5</v>
      </c>
      <c r="K239" s="120" t="str">
        <f t="shared" si="4"/>
        <v>-5</v>
      </c>
      <c r="L239" s="104" t="s">
        <v>457</v>
      </c>
      <c r="M239" s="120" t="str">
        <f t="shared" si="348"/>
        <v>21860000</v>
      </c>
      <c r="N239" s="121">
        <v>21.86</v>
      </c>
      <c r="O239" s="120" t="str">
        <f t="shared" si="349"/>
        <v>63690000</v>
      </c>
      <c r="P239" s="122">
        <v>63.69</v>
      </c>
      <c r="Q239" s="28" t="str">
        <f t="shared" si="350"/>
        <v>67100000</v>
      </c>
      <c r="R239" s="119">
        <v>67.1</v>
      </c>
      <c r="S239" s="176" t="str">
        <f t="shared" si="351"/>
        <v>130,790,000</v>
      </c>
      <c r="T239" s="124" t="str">
        <f t="shared" si="354"/>
        <v>130.79</v>
      </c>
      <c r="U239" s="162" t="str">
        <f t="shared" si="352"/>
        <v>51.30%</v>
      </c>
      <c r="V239" s="125">
        <v>30.0</v>
      </c>
      <c r="W239" s="30" t="str">
        <f t="shared" si="353"/>
        <v>435.97%</v>
      </c>
      <c r="X239" s="30" t="str">
        <f t="shared" si="6"/>
        <v>72.87%</v>
      </c>
      <c r="Y239" s="112"/>
      <c r="Z239" s="33"/>
      <c r="AA239" s="33"/>
      <c r="AB239" s="33"/>
      <c r="AC239" s="33"/>
      <c r="AD239" s="33"/>
      <c r="AE239" s="33"/>
    </row>
    <row r="240">
      <c r="A240" s="72" t="s">
        <v>675</v>
      </c>
      <c r="B240" s="16">
        <v>2013.0</v>
      </c>
      <c r="C240" s="16" t="s">
        <v>41</v>
      </c>
      <c r="D240" s="16">
        <v>70.0</v>
      </c>
      <c r="E240" s="16">
        <v>55.0</v>
      </c>
      <c r="F240" s="73" t="str">
        <f t="shared" si="346"/>
        <v>62.5</v>
      </c>
      <c r="G240" s="16">
        <v>78.0</v>
      </c>
      <c r="H240" s="16">
        <v>71.0</v>
      </c>
      <c r="I240" s="74" t="str">
        <f t="shared" si="3"/>
        <v>7</v>
      </c>
      <c r="J240" s="74" t="str">
        <f t="shared" si="347"/>
        <v>74.5</v>
      </c>
      <c r="K240" s="74" t="str">
        <f t="shared" si="4"/>
        <v>-12</v>
      </c>
      <c r="L240" s="78" t="s">
        <v>676</v>
      </c>
      <c r="M240" s="19">
        <v>4.3639736E7</v>
      </c>
      <c r="N240" s="35" t="str">
        <f>M240/1000000</f>
        <v>43.64</v>
      </c>
      <c r="O240" s="19">
        <v>1.87168425E8</v>
      </c>
      <c r="P240" s="35" t="str">
        <f>O240/1000000</f>
        <v>187.17</v>
      </c>
      <c r="Q240" s="35" t="str">
        <f>T240-P240</f>
        <v>400.04</v>
      </c>
      <c r="R240" s="36" t="str">
        <f>Q240/1000000</f>
        <v>0.00</v>
      </c>
      <c r="S240" s="196">
        <v>5.87204668E8</v>
      </c>
      <c r="T240" s="77" t="str">
        <f>S240/1000000</f>
        <v>587</v>
      </c>
      <c r="U240" s="27" t="str">
        <f>SUM(R240/S240)</f>
        <v>0.00%</v>
      </c>
      <c r="V240" s="19">
        <v>135.0</v>
      </c>
      <c r="W240" s="178" t="str">
        <f t="shared" si="353"/>
        <v>434.97%</v>
      </c>
      <c r="X240" s="30" t="str">
        <f t="shared" si="6"/>
        <v>32.33%</v>
      </c>
      <c r="Y240" s="81"/>
      <c r="Z240" s="33"/>
      <c r="AA240" s="33"/>
      <c r="AB240" s="33"/>
      <c r="AC240" s="33"/>
      <c r="AD240" s="33"/>
      <c r="AE240" s="33"/>
    </row>
    <row r="241">
      <c r="A241" s="116" t="s">
        <v>1318</v>
      </c>
      <c r="B241" s="44">
        <v>2011.0</v>
      </c>
      <c r="C241" s="44" t="s">
        <v>41</v>
      </c>
      <c r="D241" s="117">
        <v>38.0</v>
      </c>
      <c r="E241" s="117">
        <v>53.0</v>
      </c>
      <c r="F241" s="118" t="str">
        <f t="shared" si="346"/>
        <v>45.5</v>
      </c>
      <c r="G241" s="117">
        <v>55.0</v>
      </c>
      <c r="H241" s="104">
        <v>63.0</v>
      </c>
      <c r="I241" s="120" t="str">
        <f t="shared" si="3"/>
        <v>-8</v>
      </c>
      <c r="J241" s="120" t="str">
        <f t="shared" si="347"/>
        <v>59</v>
      </c>
      <c r="K241" s="120" t="str">
        <f t="shared" si="4"/>
        <v>-13.5</v>
      </c>
      <c r="L241" s="104" t="s">
        <v>2405</v>
      </c>
      <c r="M241" s="120" t="str">
        <f>N241*1000000</f>
        <v>12050000</v>
      </c>
      <c r="N241" s="121">
        <v>12.05</v>
      </c>
      <c r="O241" s="120" t="str">
        <f>P241*1000000</f>
        <v>37520000</v>
      </c>
      <c r="P241" s="122">
        <v>37.52</v>
      </c>
      <c r="Q241" s="28" t="str">
        <f>SUM(R241*1000000)</f>
        <v>136410000</v>
      </c>
      <c r="R241" s="119">
        <v>136.41</v>
      </c>
      <c r="S241" s="176" t="str">
        <f>T241*1000000</f>
        <v>173,930,000</v>
      </c>
      <c r="T241" s="124" t="str">
        <f>SUM(P241+R241)</f>
        <v>173.93</v>
      </c>
      <c r="U241" s="162" t="str">
        <f>SUM(R241/T241)</f>
        <v>78.43%</v>
      </c>
      <c r="V241" s="125">
        <v>40.0</v>
      </c>
      <c r="W241" s="30" t="str">
        <f t="shared" si="353"/>
        <v>434.83%</v>
      </c>
      <c r="X241" s="30" t="str">
        <f t="shared" si="6"/>
        <v>30.13%</v>
      </c>
      <c r="Y241" s="112"/>
      <c r="Z241" s="33"/>
      <c r="AA241" s="33"/>
      <c r="AB241" s="33"/>
      <c r="AC241" s="33"/>
      <c r="AD241" s="33"/>
      <c r="AE241" s="33"/>
    </row>
    <row r="242">
      <c r="A242" s="15" t="s">
        <v>63</v>
      </c>
      <c r="B242" s="16">
        <v>2015.0</v>
      </c>
      <c r="C242" s="17" t="s">
        <v>37</v>
      </c>
      <c r="D242" s="16">
        <v>71.0</v>
      </c>
      <c r="E242" s="16">
        <v>59.0</v>
      </c>
      <c r="F242" s="18" t="str">
        <f>(D242+E242)/2</f>
        <v>65</v>
      </c>
      <c r="G242" s="16">
        <v>80.0</v>
      </c>
      <c r="H242" s="16">
        <v>69.0</v>
      </c>
      <c r="I242" s="20" t="str">
        <f t="shared" si="3"/>
        <v>11</v>
      </c>
      <c r="J242" s="21" t="str">
        <f>(G242+H242)/2</f>
        <v>74.5</v>
      </c>
      <c r="K242" s="20" t="str">
        <f t="shared" si="4"/>
        <v>-9.5</v>
      </c>
      <c r="L242" s="17" t="s">
        <v>64</v>
      </c>
      <c r="M242" s="22">
        <v>2.0880627E8</v>
      </c>
      <c r="N242" s="35" t="str">
        <f>M242/1000000</f>
        <v>208.81</v>
      </c>
      <c r="O242" s="28">
        <v>6.52050585E8</v>
      </c>
      <c r="P242" s="35" t="str">
        <f>O242/1000000</f>
        <v>652.05</v>
      </c>
      <c r="Q242" s="28">
        <v>1.014E9</v>
      </c>
      <c r="R242" s="36" t="str">
        <f>Q242/1000000</f>
        <v>1,014.00</v>
      </c>
      <c r="S242" s="177" t="str">
        <f>SUM(O242+R242)</f>
        <v>652,051,599</v>
      </c>
      <c r="T242" s="38" t="str">
        <f>S242/1000000</f>
        <v>652</v>
      </c>
      <c r="U242" s="27" t="str">
        <f>(R242/S242)</f>
        <v>0.00%</v>
      </c>
      <c r="V242" s="28">
        <v>150.0</v>
      </c>
      <c r="W242" s="178" t="str">
        <f t="shared" si="353"/>
        <v>434.70%</v>
      </c>
      <c r="X242" s="30" t="str">
        <f t="shared" si="6"/>
        <v>139.20%</v>
      </c>
      <c r="Y242" s="17"/>
      <c r="Z242" s="33"/>
      <c r="AA242" s="33"/>
      <c r="AB242" s="33"/>
      <c r="AC242" s="33"/>
      <c r="AD242" s="33"/>
      <c r="AE242" s="33"/>
    </row>
    <row r="243">
      <c r="A243" s="116" t="s">
        <v>1979</v>
      </c>
      <c r="B243" s="44">
        <v>2009.0</v>
      </c>
      <c r="C243" s="44" t="s">
        <v>41</v>
      </c>
      <c r="D243" s="104">
        <v>90.0</v>
      </c>
      <c r="E243" s="104">
        <v>73.0</v>
      </c>
      <c r="F243" s="118" t="str">
        <f t="shared" ref="F243:F270" si="355">AVERAGE(D243:E243)</f>
        <v>81.5</v>
      </c>
      <c r="G243" s="104">
        <v>87.0</v>
      </c>
      <c r="H243" s="104">
        <v>81.0</v>
      </c>
      <c r="I243" s="120" t="str">
        <f t="shared" si="3"/>
        <v>6</v>
      </c>
      <c r="J243" s="120" t="str">
        <f t="shared" ref="J243:J270" si="356">AVERAGE(G243:H243)</f>
        <v>84</v>
      </c>
      <c r="K243" s="120" t="str">
        <f t="shared" si="4"/>
        <v>-2.5</v>
      </c>
      <c r="L243" s="104" t="s">
        <v>960</v>
      </c>
      <c r="M243" s="120" t="str">
        <f>N243*1000000</f>
        <v>24700000</v>
      </c>
      <c r="N243" s="135">
        <v>24.7</v>
      </c>
      <c r="O243" s="120" t="str">
        <f>P243*1000000</f>
        <v>75590000</v>
      </c>
      <c r="P243" s="135">
        <v>75.59</v>
      </c>
      <c r="Q243" s="28" t="str">
        <f>SUM(R243*1000000)</f>
        <v>26800000</v>
      </c>
      <c r="R243" s="119">
        <v>26.8</v>
      </c>
      <c r="S243" s="191" t="str">
        <f>T243*1000000</f>
        <v>102,390,000</v>
      </c>
      <c r="T243" s="105">
        <v>102.39</v>
      </c>
      <c r="U243" s="162" t="str">
        <f>SUM(R243/T243)</f>
        <v>26.17%</v>
      </c>
      <c r="V243" s="105">
        <v>23.6</v>
      </c>
      <c r="W243" s="30" t="str">
        <f t="shared" si="353"/>
        <v>433.86%</v>
      </c>
      <c r="X243" s="30" t="str">
        <f t="shared" si="6"/>
        <v>104.66%</v>
      </c>
      <c r="Y243" s="112"/>
      <c r="Z243" s="33"/>
      <c r="AA243" s="33"/>
      <c r="AB243" s="33"/>
      <c r="AC243" s="33"/>
      <c r="AD243" s="33"/>
      <c r="AE243" s="33"/>
    </row>
    <row r="244">
      <c r="A244" s="85" t="s">
        <v>938</v>
      </c>
      <c r="B244" s="48">
        <v>2012.0</v>
      </c>
      <c r="C244" s="48" t="s">
        <v>37</v>
      </c>
      <c r="D244" s="86">
        <v>88.0</v>
      </c>
      <c r="E244" s="86">
        <v>78.0</v>
      </c>
      <c r="F244" s="87" t="str">
        <f t="shared" si="355"/>
        <v>83.0</v>
      </c>
      <c r="G244" s="86">
        <v>90.0</v>
      </c>
      <c r="H244" s="86">
        <v>84.0</v>
      </c>
      <c r="I244" s="89" t="str">
        <f t="shared" si="3"/>
        <v>6</v>
      </c>
      <c r="J244" s="89" t="str">
        <f t="shared" si="356"/>
        <v>87</v>
      </c>
      <c r="K244" s="89" t="str">
        <f t="shared" si="4"/>
        <v>-4</v>
      </c>
      <c r="L244" s="86" t="s">
        <v>939</v>
      </c>
      <c r="M244" s="90">
        <v>1.60887295E8</v>
      </c>
      <c r="N244" s="91" t="str">
        <f>M244/1000000</f>
        <v>160.89</v>
      </c>
      <c r="O244" s="88">
        <v>4.48139099E8</v>
      </c>
      <c r="P244" s="91" t="str">
        <f>O244/1000000</f>
        <v>448.14</v>
      </c>
      <c r="Q244" s="95">
        <v>6.363E8</v>
      </c>
      <c r="R244" s="36" t="str">
        <f>Q244/1000000</f>
        <v>636.30</v>
      </c>
      <c r="S244" s="177">
        <v>1.084439099E9</v>
      </c>
      <c r="T244" s="93" t="str">
        <f>S244/1000000</f>
        <v>1,084</v>
      </c>
      <c r="U244" s="179" t="str">
        <f>SUM(R244/S244)</f>
        <v>0.00%</v>
      </c>
      <c r="V244" s="88">
        <v>250.0</v>
      </c>
      <c r="W244" s="180" t="str">
        <f>SUM((S244/1000000)/V244)</f>
        <v>433.78%</v>
      </c>
      <c r="X244" s="30" t="str">
        <f t="shared" si="6"/>
        <v>64.35%</v>
      </c>
      <c r="Y244" s="98"/>
      <c r="Z244" s="33"/>
      <c r="AA244" s="33"/>
      <c r="AB244" s="33"/>
      <c r="AC244" s="33"/>
      <c r="AD244" s="33"/>
      <c r="AE244" s="33"/>
    </row>
    <row r="245">
      <c r="A245" s="116" t="s">
        <v>2016</v>
      </c>
      <c r="B245" s="44">
        <v>2009.0</v>
      </c>
      <c r="C245" s="44" t="s">
        <v>2398</v>
      </c>
      <c r="D245" s="104">
        <v>25.0</v>
      </c>
      <c r="E245" s="104">
        <v>39.0</v>
      </c>
      <c r="F245" s="118" t="str">
        <f t="shared" si="355"/>
        <v>32</v>
      </c>
      <c r="G245" s="104">
        <v>43.0</v>
      </c>
      <c r="H245" s="104">
        <v>41.0</v>
      </c>
      <c r="I245" s="120" t="str">
        <f t="shared" si="3"/>
        <v>2</v>
      </c>
      <c r="J245" s="120" t="str">
        <f t="shared" si="356"/>
        <v>42</v>
      </c>
      <c r="K245" s="120" t="str">
        <f t="shared" si="4"/>
        <v>-10</v>
      </c>
      <c r="L245" s="104" t="s">
        <v>1002</v>
      </c>
      <c r="M245" s="120" t="str">
        <f t="shared" ref="M245:M248" si="357">N245*1000000</f>
        <v>10000000</v>
      </c>
      <c r="N245" s="135">
        <v>10.0</v>
      </c>
      <c r="O245" s="120" t="str">
        <f t="shared" ref="O245:O248" si="358">P245*1000000</f>
        <v>22460000</v>
      </c>
      <c r="P245" s="135">
        <v>22.46</v>
      </c>
      <c r="Q245" s="28" t="str">
        <f t="shared" ref="Q245:Q248" si="359">SUM(R245*1000000)</f>
        <v>54760000</v>
      </c>
      <c r="R245" s="119">
        <v>54.76</v>
      </c>
      <c r="S245" s="191" t="str">
        <f t="shared" ref="S245:S248" si="360">T245*1000000</f>
        <v>77,210,000</v>
      </c>
      <c r="T245" s="105">
        <v>77.21</v>
      </c>
      <c r="U245" s="162" t="str">
        <f t="shared" ref="U245:U248" si="361">SUM(R245/T245)</f>
        <v>70.92%</v>
      </c>
      <c r="V245" s="105">
        <v>18.0</v>
      </c>
      <c r="W245" s="30" t="str">
        <f t="shared" ref="W245:W248" si="362">SUM(T245/V245)</f>
        <v>428.94%</v>
      </c>
      <c r="X245" s="30" t="str">
        <f t="shared" si="6"/>
        <v>55.56%</v>
      </c>
      <c r="Y245" s="112"/>
      <c r="Z245" s="33"/>
      <c r="AA245" s="33"/>
      <c r="AB245" s="33"/>
      <c r="AC245" s="33"/>
      <c r="AD245" s="33"/>
      <c r="AE245" s="33"/>
    </row>
    <row r="246">
      <c r="A246" s="116" t="s">
        <v>1352</v>
      </c>
      <c r="B246" s="44">
        <v>2011.0</v>
      </c>
      <c r="C246" s="44" t="s">
        <v>41</v>
      </c>
      <c r="D246" s="117">
        <v>71.0</v>
      </c>
      <c r="E246" s="117">
        <v>63.0</v>
      </c>
      <c r="F246" s="118" t="str">
        <f t="shared" si="355"/>
        <v>67</v>
      </c>
      <c r="G246" s="117">
        <v>68.0</v>
      </c>
      <c r="H246" s="104">
        <v>66.0</v>
      </c>
      <c r="I246" s="120" t="str">
        <f t="shared" si="3"/>
        <v>2</v>
      </c>
      <c r="J246" s="120" t="str">
        <f t="shared" si="356"/>
        <v>67</v>
      </c>
      <c r="K246" s="120" t="str">
        <f t="shared" si="4"/>
        <v>0</v>
      </c>
      <c r="L246" s="104" t="s">
        <v>493</v>
      </c>
      <c r="M246" s="120" t="str">
        <f t="shared" si="357"/>
        <v>18620000</v>
      </c>
      <c r="N246" s="121">
        <v>18.62</v>
      </c>
      <c r="O246" s="120" t="str">
        <f t="shared" si="358"/>
        <v>55800000</v>
      </c>
      <c r="P246" s="122">
        <v>55.8</v>
      </c>
      <c r="Q246" s="28" t="str">
        <f t="shared" si="359"/>
        <v>93740000</v>
      </c>
      <c r="R246" s="119">
        <v>93.74</v>
      </c>
      <c r="S246" s="176" t="str">
        <f t="shared" si="360"/>
        <v>149,540,000</v>
      </c>
      <c r="T246" s="124" t="str">
        <f>SUM(P246+R246)</f>
        <v>149.54</v>
      </c>
      <c r="U246" s="162" t="str">
        <f t="shared" si="361"/>
        <v>62.69%</v>
      </c>
      <c r="V246" s="130">
        <v>35.0</v>
      </c>
      <c r="W246" s="30" t="str">
        <f t="shared" si="362"/>
        <v>427.26%</v>
      </c>
      <c r="X246" s="30" t="str">
        <f t="shared" si="6"/>
        <v>53.20%</v>
      </c>
      <c r="Y246" s="112"/>
      <c r="Z246" s="33"/>
      <c r="AA246" s="33"/>
      <c r="AB246" s="33"/>
      <c r="AC246" s="33"/>
      <c r="AD246" s="33"/>
      <c r="AE246" s="33"/>
    </row>
    <row r="247">
      <c r="A247" s="116" t="s">
        <v>1830</v>
      </c>
      <c r="B247" s="44">
        <v>2009.0</v>
      </c>
      <c r="C247" s="44" t="s">
        <v>37</v>
      </c>
      <c r="D247" s="104">
        <v>28.0</v>
      </c>
      <c r="E247" s="104">
        <v>45.0</v>
      </c>
      <c r="F247" s="118" t="str">
        <f t="shared" si="355"/>
        <v>36.5</v>
      </c>
      <c r="G247" s="104">
        <v>76.0</v>
      </c>
      <c r="H247" s="104">
        <v>67.0</v>
      </c>
      <c r="I247" s="120" t="str">
        <f t="shared" si="3"/>
        <v>9</v>
      </c>
      <c r="J247" s="120" t="str">
        <f t="shared" si="356"/>
        <v>71.5</v>
      </c>
      <c r="K247" s="120" t="str">
        <f t="shared" si="4"/>
        <v>-35</v>
      </c>
      <c r="L247" s="104" t="s">
        <v>1667</v>
      </c>
      <c r="M247" s="120" t="str">
        <f t="shared" si="357"/>
        <v>70900000</v>
      </c>
      <c r="N247" s="135">
        <v>70.9</v>
      </c>
      <c r="O247" s="120" t="str">
        <f t="shared" si="358"/>
        <v>155100000</v>
      </c>
      <c r="P247" s="135">
        <v>155.1</v>
      </c>
      <c r="Q247" s="28" t="str">
        <f t="shared" si="359"/>
        <v>208000000</v>
      </c>
      <c r="R247" s="119">
        <v>208.0</v>
      </c>
      <c r="S247" s="191" t="str">
        <f t="shared" si="360"/>
        <v>363,100,000</v>
      </c>
      <c r="T247" s="105">
        <v>363.1</v>
      </c>
      <c r="U247" s="162" t="str">
        <f t="shared" si="361"/>
        <v>57.28%</v>
      </c>
      <c r="V247" s="105">
        <v>85.0</v>
      </c>
      <c r="W247" s="30" t="str">
        <f t="shared" si="362"/>
        <v>427.18%</v>
      </c>
      <c r="X247" s="30" t="str">
        <f t="shared" si="6"/>
        <v>83.41%</v>
      </c>
      <c r="Y247" s="112"/>
      <c r="Z247" s="33"/>
      <c r="AA247" s="33"/>
      <c r="AB247" s="33"/>
      <c r="AC247" s="33"/>
      <c r="AD247" s="33"/>
      <c r="AE247" s="33"/>
    </row>
    <row r="248">
      <c r="A248" s="116" t="s">
        <v>1207</v>
      </c>
      <c r="B248" s="44">
        <v>2011.0</v>
      </c>
      <c r="C248" s="44" t="s">
        <v>29</v>
      </c>
      <c r="D248" s="117">
        <v>83.0</v>
      </c>
      <c r="E248" s="117">
        <v>65.0</v>
      </c>
      <c r="F248" s="118" t="str">
        <f t="shared" si="355"/>
        <v>74</v>
      </c>
      <c r="G248" s="117">
        <v>76.0</v>
      </c>
      <c r="H248" s="104">
        <v>73.0</v>
      </c>
      <c r="I248" s="120" t="str">
        <f t="shared" si="3"/>
        <v>3</v>
      </c>
      <c r="J248" s="120" t="str">
        <f t="shared" si="356"/>
        <v>74.5</v>
      </c>
      <c r="K248" s="120" t="str">
        <f t="shared" si="4"/>
        <v>-0.5</v>
      </c>
      <c r="L248" s="104" t="s">
        <v>957</v>
      </c>
      <c r="M248" s="120" t="str">
        <f t="shared" si="357"/>
        <v>34080000</v>
      </c>
      <c r="N248" s="121">
        <v>34.08</v>
      </c>
      <c r="O248" s="120" t="str">
        <f t="shared" si="358"/>
        <v>149260000</v>
      </c>
      <c r="P248" s="122">
        <v>149.26</v>
      </c>
      <c r="Q248" s="28" t="str">
        <f t="shared" si="359"/>
        <v>405730000</v>
      </c>
      <c r="R248" s="119">
        <v>405.73</v>
      </c>
      <c r="S248" s="176" t="str">
        <f t="shared" si="360"/>
        <v>554,990,000</v>
      </c>
      <c r="T248" s="124" t="str">
        <f>SUM(P248+R248)</f>
        <v>554.99</v>
      </c>
      <c r="U248" s="162" t="str">
        <f t="shared" si="361"/>
        <v>73.11%</v>
      </c>
      <c r="V248" s="125">
        <v>130.0</v>
      </c>
      <c r="W248" s="30" t="str">
        <f t="shared" si="362"/>
        <v>426.92%</v>
      </c>
      <c r="X248" s="30" t="str">
        <f t="shared" si="6"/>
        <v>26.22%</v>
      </c>
      <c r="Y248" s="112"/>
      <c r="Z248" s="33"/>
      <c r="AA248" s="33"/>
      <c r="AB248" s="33"/>
      <c r="AC248" s="33"/>
      <c r="AD248" s="33"/>
      <c r="AE248" s="33"/>
    </row>
    <row r="249">
      <c r="A249" s="47" t="s">
        <v>380</v>
      </c>
      <c r="B249" s="48">
        <v>2014.0</v>
      </c>
      <c r="C249" s="49" t="s">
        <v>37</v>
      </c>
      <c r="D249" s="48">
        <v>92.0</v>
      </c>
      <c r="E249" s="48">
        <v>76.0</v>
      </c>
      <c r="F249" s="50" t="str">
        <f t="shared" si="355"/>
        <v>84.0</v>
      </c>
      <c r="G249" s="48">
        <v>90.0</v>
      </c>
      <c r="H249" s="48">
        <v>84.0</v>
      </c>
      <c r="I249" s="52" t="str">
        <f t="shared" si="3"/>
        <v>6</v>
      </c>
      <c r="J249" s="52" t="str">
        <f t="shared" si="356"/>
        <v>87</v>
      </c>
      <c r="K249" s="52" t="str">
        <f t="shared" si="4"/>
        <v>-3</v>
      </c>
      <c r="L249" s="53" t="s">
        <v>381</v>
      </c>
      <c r="M249" s="54">
        <v>4.9451322E7</v>
      </c>
      <c r="N249" s="55" t="str">
        <f>M249/1000000</f>
        <v>49.45</v>
      </c>
      <c r="O249" s="56">
        <v>1.77002924E8</v>
      </c>
      <c r="P249" s="55" t="str">
        <f>O249/1000000</f>
        <v>177.00</v>
      </c>
      <c r="Q249" s="57">
        <v>4.41907011E8</v>
      </c>
      <c r="R249" s="36" t="str">
        <f t="shared" ref="R249:R252" si="363">Q249/1000000</f>
        <v>441.91</v>
      </c>
      <c r="S249" s="197">
        <v>6.18909935E8</v>
      </c>
      <c r="T249" s="58" t="str">
        <f>S249/1000000</f>
        <v>619</v>
      </c>
      <c r="U249" s="188" t="str">
        <f t="shared" ref="U249:U252" si="364">SUM(R249/S249)</f>
        <v>0.00%</v>
      </c>
      <c r="V249" s="56">
        <v>145.0</v>
      </c>
      <c r="W249" s="189" t="str">
        <f>SUM(S249/(V249*1000000))</f>
        <v>426.83%</v>
      </c>
      <c r="X249" s="30" t="str">
        <f t="shared" si="6"/>
        <v>34.10%</v>
      </c>
      <c r="Y249" s="67"/>
      <c r="Z249" s="33"/>
      <c r="AA249" s="33"/>
      <c r="AB249" s="33"/>
      <c r="AC249" s="33"/>
      <c r="AD249" s="33"/>
      <c r="AE249" s="33"/>
    </row>
    <row r="250">
      <c r="A250" s="72" t="s">
        <v>637</v>
      </c>
      <c r="B250" s="16">
        <v>2013.0</v>
      </c>
      <c r="C250" s="16" t="s">
        <v>29</v>
      </c>
      <c r="D250" s="16">
        <v>74.0</v>
      </c>
      <c r="E250" s="16">
        <v>66.0</v>
      </c>
      <c r="F250" s="73" t="str">
        <f t="shared" si="355"/>
        <v>70.0</v>
      </c>
      <c r="G250" s="16">
        <v>86.0</v>
      </c>
      <c r="H250" s="16">
        <v>78.0</v>
      </c>
      <c r="I250" s="74" t="str">
        <f t="shared" si="3"/>
        <v>8</v>
      </c>
      <c r="J250" s="74" t="str">
        <f t="shared" si="356"/>
        <v>82</v>
      </c>
      <c r="K250" s="74" t="str">
        <f t="shared" si="4"/>
        <v>-12</v>
      </c>
      <c r="L250" s="78" t="s">
        <v>638</v>
      </c>
      <c r="M250" s="19">
        <v>7.3645187E7</v>
      </c>
      <c r="N250" s="35" t="str">
        <f>M250/1000000</f>
        <v>73.65</v>
      </c>
      <c r="O250" s="19">
        <v>2.58366855E8</v>
      </c>
      <c r="P250" s="35" t="str">
        <f>O250/1000000</f>
        <v>258.37</v>
      </c>
      <c r="Q250" s="35" t="str">
        <f>T250-P250</f>
        <v>702.00</v>
      </c>
      <c r="R250" s="36" t="str">
        <f t="shared" si="363"/>
        <v>0.00</v>
      </c>
      <c r="S250" s="196">
        <v>9.60366855E8</v>
      </c>
      <c r="T250" s="77" t="str">
        <f>S250/1000000</f>
        <v>960</v>
      </c>
      <c r="U250" s="27" t="str">
        <f t="shared" si="364"/>
        <v>0.00%</v>
      </c>
      <c r="V250" s="22">
        <v>225.0</v>
      </c>
      <c r="W250" s="178" t="str">
        <f>SUM(T250/V250)</f>
        <v>426.83%</v>
      </c>
      <c r="X250" s="30" t="str">
        <f t="shared" si="6"/>
        <v>32.73%</v>
      </c>
      <c r="Y250" s="81"/>
      <c r="Z250" s="33"/>
      <c r="AA250" s="33"/>
      <c r="AB250" s="33"/>
      <c r="AC250" s="33"/>
      <c r="AD250" s="33"/>
      <c r="AE250" s="33"/>
    </row>
    <row r="251">
      <c r="A251" s="85" t="s">
        <v>1072</v>
      </c>
      <c r="B251" s="48">
        <v>2012.0</v>
      </c>
      <c r="C251" s="48" t="s">
        <v>37</v>
      </c>
      <c r="D251" s="86">
        <v>42.0</v>
      </c>
      <c r="E251" s="86">
        <v>43.0</v>
      </c>
      <c r="F251" s="87" t="str">
        <f t="shared" si="355"/>
        <v>42.5</v>
      </c>
      <c r="G251" s="86">
        <v>69.0</v>
      </c>
      <c r="H251" s="86">
        <v>46.0</v>
      </c>
      <c r="I251" s="89" t="str">
        <f t="shared" si="3"/>
        <v>23</v>
      </c>
      <c r="J251" s="89" t="str">
        <f t="shared" si="356"/>
        <v>57.5</v>
      </c>
      <c r="K251" s="89" t="str">
        <f t="shared" si="4"/>
        <v>-15</v>
      </c>
      <c r="L251" s="86" t="s">
        <v>1073</v>
      </c>
      <c r="M251" s="90">
        <v>1.1731708E7</v>
      </c>
      <c r="N251" s="91" t="str">
        <f t="shared" ref="N251:N252" si="365">M251/1000000</f>
        <v>11.73</v>
      </c>
      <c r="O251" s="88">
        <v>3.5074677E7</v>
      </c>
      <c r="P251" s="91" t="str">
        <f t="shared" ref="P251:P252" si="366">O251/1000000</f>
        <v>35.07</v>
      </c>
      <c r="Q251" s="95">
        <v>1.05396069E8</v>
      </c>
      <c r="R251" s="36" t="str">
        <f t="shared" si="363"/>
        <v>105.40</v>
      </c>
      <c r="S251" s="177">
        <v>1.40470746E8</v>
      </c>
      <c r="T251" s="93" t="str">
        <f t="shared" ref="T251:T252" si="367">S251/1000000</f>
        <v>140</v>
      </c>
      <c r="U251" s="179" t="str">
        <f t="shared" si="364"/>
        <v>0.00%</v>
      </c>
      <c r="V251" s="88">
        <v>33.0</v>
      </c>
      <c r="W251" s="180" t="str">
        <f t="shared" ref="W251:W252" si="368">SUM((S251/1000000)/V251)</f>
        <v>425.67%</v>
      </c>
      <c r="X251" s="30" t="str">
        <f t="shared" si="6"/>
        <v>35.55%</v>
      </c>
      <c r="Y251" s="98"/>
      <c r="Z251" s="33"/>
      <c r="AA251" s="33"/>
      <c r="AB251" s="33"/>
      <c r="AC251" s="33"/>
      <c r="AD251" s="33"/>
      <c r="AE251" s="33"/>
    </row>
    <row r="252">
      <c r="A252" s="85" t="s">
        <v>925</v>
      </c>
      <c r="B252" s="48">
        <v>2012.0</v>
      </c>
      <c r="C252" s="48" t="s">
        <v>41</v>
      </c>
      <c r="D252" s="86">
        <v>88.0</v>
      </c>
      <c r="E252" s="86">
        <v>81.0</v>
      </c>
      <c r="F252" s="87" t="str">
        <f t="shared" si="355"/>
        <v>84.5</v>
      </c>
      <c r="G252" s="86">
        <v>92.0</v>
      </c>
      <c r="H252" s="86">
        <v>85.0</v>
      </c>
      <c r="I252" s="89" t="str">
        <f t="shared" si="3"/>
        <v>7</v>
      </c>
      <c r="J252" s="89" t="str">
        <f t="shared" si="356"/>
        <v>88.5</v>
      </c>
      <c r="K252" s="89" t="str">
        <f t="shared" si="4"/>
        <v>-4</v>
      </c>
      <c r="L252" s="86" t="s">
        <v>926</v>
      </c>
      <c r="M252" s="90">
        <v>3.0122888E7</v>
      </c>
      <c r="N252" s="91" t="str">
        <f t="shared" si="365"/>
        <v>30.12</v>
      </c>
      <c r="O252" s="88">
        <v>1.62805434E8</v>
      </c>
      <c r="P252" s="91" t="str">
        <f t="shared" si="366"/>
        <v>162.81</v>
      </c>
      <c r="Q252" s="95">
        <v>2.62562804E8</v>
      </c>
      <c r="R252" s="36" t="str">
        <f t="shared" si="363"/>
        <v>262.56</v>
      </c>
      <c r="S252" s="177">
        <v>4.25368238E8</v>
      </c>
      <c r="T252" s="93" t="str">
        <f t="shared" si="367"/>
        <v>425</v>
      </c>
      <c r="U252" s="179" t="str">
        <f t="shared" si="364"/>
        <v>0.00%</v>
      </c>
      <c r="V252" s="88">
        <v>100.0</v>
      </c>
      <c r="W252" s="180" t="str">
        <f t="shared" si="368"/>
        <v>425.37%</v>
      </c>
      <c r="X252" s="30" t="str">
        <f t="shared" si="6"/>
        <v>30.12%</v>
      </c>
      <c r="Y252" s="86" t="s">
        <v>2413</v>
      </c>
      <c r="Z252" s="33"/>
      <c r="AA252" s="33"/>
      <c r="AB252" s="33"/>
      <c r="AC252" s="33"/>
      <c r="AD252" s="33"/>
      <c r="AE252" s="33"/>
    </row>
    <row r="253">
      <c r="A253" s="116" t="s">
        <v>2085</v>
      </c>
      <c r="B253" s="44">
        <v>2008.0</v>
      </c>
      <c r="C253" s="44" t="s">
        <v>33</v>
      </c>
      <c r="D253" s="104">
        <v>77.0</v>
      </c>
      <c r="E253" s="104">
        <v>65.0</v>
      </c>
      <c r="F253" s="118" t="str">
        <f t="shared" si="355"/>
        <v>71</v>
      </c>
      <c r="G253" s="104">
        <v>59.0</v>
      </c>
      <c r="H253" s="104">
        <v>52.0</v>
      </c>
      <c r="I253" s="120" t="str">
        <f t="shared" si="3"/>
        <v>7</v>
      </c>
      <c r="J253" s="120" t="str">
        <f t="shared" si="356"/>
        <v>55.5</v>
      </c>
      <c r="K253" s="120" t="str">
        <f t="shared" si="4"/>
        <v>15.5</v>
      </c>
      <c r="L253" s="104" t="s">
        <v>2086</v>
      </c>
      <c r="M253" s="120" t="str">
        <f>N253*1000000</f>
        <v>100100000</v>
      </c>
      <c r="N253" s="135">
        <v>100.1</v>
      </c>
      <c r="O253" s="120" t="str">
        <f>P253*1000000</f>
        <v>317100000</v>
      </c>
      <c r="P253" s="135">
        <v>317.1</v>
      </c>
      <c r="Q253" s="28" t="str">
        <f>SUM(R253*1000000)</f>
        <v>469530000</v>
      </c>
      <c r="R253" s="119">
        <v>469.53</v>
      </c>
      <c r="S253" s="191" t="str">
        <f>T253*1000000</f>
        <v>786,630,000</v>
      </c>
      <c r="T253" s="105">
        <v>786.63</v>
      </c>
      <c r="U253" s="162" t="str">
        <f>SUM(R253/T253)</f>
        <v>59.69%</v>
      </c>
      <c r="V253" s="105">
        <v>185.0</v>
      </c>
      <c r="W253" s="30" t="str">
        <f>SUM(T253/V253)</f>
        <v>425.21%</v>
      </c>
      <c r="X253" s="30" t="str">
        <f t="shared" si="6"/>
        <v>54.11%</v>
      </c>
      <c r="Y253" s="112"/>
      <c r="Z253" s="33"/>
      <c r="AA253" s="33"/>
      <c r="AB253" s="33"/>
      <c r="AC253" s="33"/>
      <c r="AD253" s="33"/>
      <c r="AE253" s="33"/>
    </row>
    <row r="254">
      <c r="A254" s="47" t="s">
        <v>495</v>
      </c>
      <c r="B254" s="48">
        <v>2014.0</v>
      </c>
      <c r="C254" s="49" t="s">
        <v>37</v>
      </c>
      <c r="D254" s="48">
        <v>29.0</v>
      </c>
      <c r="E254" s="48">
        <v>36.0</v>
      </c>
      <c r="F254" s="50" t="str">
        <f t="shared" si="355"/>
        <v>32.5</v>
      </c>
      <c r="G254" s="48">
        <v>38.0</v>
      </c>
      <c r="H254" s="48">
        <v>56.0</v>
      </c>
      <c r="I254" s="52" t="str">
        <f t="shared" si="3"/>
        <v>-18</v>
      </c>
      <c r="J254" s="52" t="str">
        <f t="shared" si="356"/>
        <v>47</v>
      </c>
      <c r="K254" s="52" t="str">
        <f t="shared" si="4"/>
        <v>-14.5</v>
      </c>
      <c r="L254" s="48" t="s">
        <v>117</v>
      </c>
      <c r="M254" s="62">
        <v>3.6111775E7</v>
      </c>
      <c r="N254" s="55" t="str">
        <f t="shared" ref="N254:N256" si="369">M254/1000000</f>
        <v>36.11</v>
      </c>
      <c r="O254" s="51">
        <v>8.620801E7</v>
      </c>
      <c r="P254" s="55" t="str">
        <f t="shared" ref="P254:P256" si="370">O254/1000000</f>
        <v>86.21</v>
      </c>
      <c r="Q254" s="63">
        <v>8.3629E7</v>
      </c>
      <c r="R254" s="36" t="str">
        <f t="shared" ref="R254:R256" si="371">Q254/1000000</f>
        <v>83.63</v>
      </c>
      <c r="S254" s="187">
        <v>1.6983701E8</v>
      </c>
      <c r="T254" s="58" t="str">
        <f t="shared" ref="T254:T256" si="372">S254/1000000</f>
        <v>170</v>
      </c>
      <c r="U254" s="188" t="str">
        <f t="shared" ref="U254:U256" si="373">SUM(R254/S254)</f>
        <v>0.00%</v>
      </c>
      <c r="V254" s="51">
        <v>40.0</v>
      </c>
      <c r="W254" s="189" t="str">
        <f>SUM(S254/(V254*1000000))</f>
        <v>424.59%</v>
      </c>
      <c r="X254" s="30" t="str">
        <f t="shared" si="6"/>
        <v>90.28%</v>
      </c>
      <c r="Y254" s="67"/>
      <c r="Z254" s="33"/>
      <c r="AA254" s="33"/>
      <c r="AB254" s="33"/>
      <c r="AC254" s="33"/>
      <c r="AD254" s="33"/>
      <c r="AE254" s="33"/>
    </row>
    <row r="255">
      <c r="A255" s="85" t="s">
        <v>995</v>
      </c>
      <c r="B255" s="48">
        <v>2012.0</v>
      </c>
      <c r="C255" s="48" t="s">
        <v>37</v>
      </c>
      <c r="D255" s="86">
        <v>52.0</v>
      </c>
      <c r="E255" s="86">
        <v>41.0</v>
      </c>
      <c r="F255" s="87" t="str">
        <f t="shared" si="355"/>
        <v>46.5</v>
      </c>
      <c r="G255" s="86">
        <v>60.0</v>
      </c>
      <c r="H255" s="86">
        <v>58.0</v>
      </c>
      <c r="I255" s="89" t="str">
        <f t="shared" si="3"/>
        <v>2</v>
      </c>
      <c r="J255" s="89" t="str">
        <f t="shared" si="356"/>
        <v>59</v>
      </c>
      <c r="K255" s="89" t="str">
        <f t="shared" si="4"/>
        <v>-12.5</v>
      </c>
      <c r="L255" s="86" t="s">
        <v>996</v>
      </c>
      <c r="M255" s="90">
        <v>2.7335363E7</v>
      </c>
      <c r="N255" s="91" t="str">
        <f t="shared" si="369"/>
        <v>27.34</v>
      </c>
      <c r="O255" s="88">
        <v>1.0386029E8</v>
      </c>
      <c r="P255" s="91" t="str">
        <f t="shared" si="370"/>
        <v>103.86</v>
      </c>
      <c r="Q255" s="95">
        <v>2.314E8</v>
      </c>
      <c r="R255" s="36" t="str">
        <f t="shared" si="371"/>
        <v>231.40</v>
      </c>
      <c r="S255" s="177">
        <v>3.3526029E8</v>
      </c>
      <c r="T255" s="93" t="str">
        <f t="shared" si="372"/>
        <v>335</v>
      </c>
      <c r="U255" s="179" t="str">
        <f t="shared" si="373"/>
        <v>0.00%</v>
      </c>
      <c r="V255" s="88">
        <v>79.0</v>
      </c>
      <c r="W255" s="180" t="str">
        <f>SUM((S255/1000000)/V255)</f>
        <v>424.38%</v>
      </c>
      <c r="X255" s="30" t="str">
        <f t="shared" si="6"/>
        <v>34.60%</v>
      </c>
      <c r="Y255" s="98"/>
      <c r="Z255" s="33"/>
      <c r="AA255" s="33"/>
      <c r="AB255" s="33"/>
      <c r="AC255" s="33"/>
      <c r="AD255" s="33"/>
      <c r="AE255" s="33"/>
    </row>
    <row r="256">
      <c r="A256" s="66" t="s">
        <v>344</v>
      </c>
      <c r="B256" s="48">
        <v>2014.0</v>
      </c>
      <c r="C256" s="48" t="s">
        <v>334</v>
      </c>
      <c r="D256" s="48">
        <v>95.0</v>
      </c>
      <c r="E256" s="48">
        <v>88.0</v>
      </c>
      <c r="F256" s="50" t="str">
        <f t="shared" si="355"/>
        <v>91.5</v>
      </c>
      <c r="G256" s="48">
        <v>95.0</v>
      </c>
      <c r="H256" s="48">
        <v>88.0</v>
      </c>
      <c r="I256" s="52" t="str">
        <f t="shared" si="3"/>
        <v>7</v>
      </c>
      <c r="J256" s="52" t="str">
        <f t="shared" si="356"/>
        <v>91.5</v>
      </c>
      <c r="K256" s="52" t="str">
        <f t="shared" si="4"/>
        <v>0</v>
      </c>
      <c r="L256" s="48" t="s">
        <v>89</v>
      </c>
      <c r="M256" s="62">
        <v>135388.0</v>
      </c>
      <c r="N256" s="55" t="str">
        <f t="shared" si="369"/>
        <v>0.14</v>
      </c>
      <c r="O256" s="51">
        <v>1.3092E7</v>
      </c>
      <c r="P256" s="55" t="str">
        <f t="shared" si="370"/>
        <v>13.09</v>
      </c>
      <c r="Q256" s="63">
        <v>901092.0</v>
      </c>
      <c r="R256" s="36" t="str">
        <f t="shared" si="371"/>
        <v>0.90</v>
      </c>
      <c r="S256" s="187">
        <v>1.3993092E7</v>
      </c>
      <c r="T256" s="58" t="str">
        <f t="shared" si="372"/>
        <v>14</v>
      </c>
      <c r="U256" s="188" t="str">
        <f t="shared" si="373"/>
        <v>0.00%</v>
      </c>
      <c r="V256" s="51">
        <v>3.3</v>
      </c>
      <c r="W256" s="189" t="str">
        <f>SUM(S256/(V256*1000000))</f>
        <v>424.03%</v>
      </c>
      <c r="X256" s="30" t="str">
        <f t="shared" si="6"/>
        <v>4.10%</v>
      </c>
      <c r="Y256" s="48" t="s">
        <v>345</v>
      </c>
      <c r="Z256" s="33"/>
      <c r="AA256" s="33"/>
      <c r="AB256" s="33"/>
      <c r="AC256" s="33"/>
      <c r="AD256" s="33"/>
      <c r="AE256" s="33"/>
    </row>
    <row r="257">
      <c r="A257" s="116" t="s">
        <v>1598</v>
      </c>
      <c r="B257" s="44">
        <v>2010.0</v>
      </c>
      <c r="C257" s="44" t="s">
        <v>41</v>
      </c>
      <c r="D257" s="104">
        <v>40.0</v>
      </c>
      <c r="E257" s="104">
        <v>51.0</v>
      </c>
      <c r="F257" s="118" t="str">
        <f t="shared" si="355"/>
        <v>45.5</v>
      </c>
      <c r="G257" s="104">
        <v>56.0</v>
      </c>
      <c r="H257" s="104">
        <v>63.0</v>
      </c>
      <c r="I257" s="120" t="str">
        <f t="shared" si="3"/>
        <v>-7</v>
      </c>
      <c r="J257" s="120" t="str">
        <f t="shared" si="356"/>
        <v>59.5</v>
      </c>
      <c r="K257" s="120" t="str">
        <f t="shared" si="4"/>
        <v>-14</v>
      </c>
      <c r="L257" s="104" t="s">
        <v>117</v>
      </c>
      <c r="M257" s="120" t="str">
        <f>N257*1000000</f>
        <v>32690000</v>
      </c>
      <c r="N257" s="135">
        <v>32.69</v>
      </c>
      <c r="O257" s="120" t="str">
        <f>P257*1000000</f>
        <v>100540000</v>
      </c>
      <c r="P257" s="135">
        <v>100.54</v>
      </c>
      <c r="Q257" s="28" t="str">
        <f>SUM(R257*1000000)</f>
        <v>111240000</v>
      </c>
      <c r="R257" s="119">
        <v>111.24</v>
      </c>
      <c r="S257" s="191" t="str">
        <f>T257*1000000</f>
        <v>211,780,000</v>
      </c>
      <c r="T257" s="137" t="str">
        <f>SUM(P257+R257)</f>
        <v>211.78</v>
      </c>
      <c r="U257" s="162" t="str">
        <f>SUM(R257/T257)</f>
        <v>52.53%</v>
      </c>
      <c r="V257" s="105">
        <v>50.0</v>
      </c>
      <c r="W257" s="30" t="str">
        <f>SUM(T257/V257)</f>
        <v>423.56%</v>
      </c>
      <c r="X257" s="30" t="str">
        <f t="shared" si="6"/>
        <v>65.38%</v>
      </c>
      <c r="Y257" s="33"/>
      <c r="Z257" s="33"/>
      <c r="AA257" s="33"/>
      <c r="AB257" s="33"/>
      <c r="AC257" s="33"/>
      <c r="AD257" s="33"/>
      <c r="AE257" s="33"/>
    </row>
    <row r="258">
      <c r="A258" s="85" t="s">
        <v>1016</v>
      </c>
      <c r="B258" s="48">
        <v>2012.0</v>
      </c>
      <c r="C258" s="48" t="s">
        <v>29</v>
      </c>
      <c r="D258" s="86">
        <v>90.0</v>
      </c>
      <c r="E258" s="86">
        <v>86.0</v>
      </c>
      <c r="F258" s="87" t="str">
        <f t="shared" si="355"/>
        <v>88.0</v>
      </c>
      <c r="G258" s="86">
        <v>81.0</v>
      </c>
      <c r="H258" s="86">
        <v>75.0</v>
      </c>
      <c r="I258" s="89" t="str">
        <f t="shared" si="3"/>
        <v>6</v>
      </c>
      <c r="J258" s="89" t="str">
        <f t="shared" si="356"/>
        <v>78</v>
      </c>
      <c r="K258" s="89" t="str">
        <f t="shared" si="4"/>
        <v>10</v>
      </c>
      <c r="L258" s="86" t="s">
        <v>930</v>
      </c>
      <c r="M258" s="90">
        <v>944308.0</v>
      </c>
      <c r="N258" s="91" t="str">
        <f t="shared" ref="N258:N261" si="374">M258/1000000</f>
        <v>0.94</v>
      </c>
      <c r="O258" s="88">
        <v>1.82207973E8</v>
      </c>
      <c r="P258" s="91" t="str">
        <f t="shared" ref="P258:P261" si="375">O258/1000000</f>
        <v>182.21</v>
      </c>
      <c r="Q258" s="95">
        <v>9.3085477E7</v>
      </c>
      <c r="R258" s="36" t="str">
        <f t="shared" ref="R258:R263" si="376">Q258/1000000</f>
        <v>93.09</v>
      </c>
      <c r="S258" s="177">
        <v>2.7529345E8</v>
      </c>
      <c r="T258" s="93" t="str">
        <f t="shared" ref="T258:T261" si="377">S258/1000000</f>
        <v>275</v>
      </c>
      <c r="U258" s="179" t="str">
        <f t="shared" ref="U258:U263" si="378">SUM(R258/S258)</f>
        <v>0.00%</v>
      </c>
      <c r="V258" s="88">
        <v>65.0</v>
      </c>
      <c r="W258" s="180" t="str">
        <f>SUM((S258/1000000)/V258)</f>
        <v>423.53%</v>
      </c>
      <c r="X258" s="30" t="str">
        <f t="shared" si="6"/>
        <v>1.45%</v>
      </c>
      <c r="Y258" s="86" t="s">
        <v>2414</v>
      </c>
      <c r="Z258" s="33"/>
      <c r="AA258" s="33"/>
      <c r="AB258" s="33"/>
      <c r="AC258" s="33"/>
      <c r="AD258" s="33"/>
      <c r="AE258" s="33"/>
    </row>
    <row r="259">
      <c r="A259" s="47" t="s">
        <v>567</v>
      </c>
      <c r="B259" s="48">
        <v>2014.0</v>
      </c>
      <c r="C259" s="49" t="s">
        <v>334</v>
      </c>
      <c r="D259" s="48">
        <v>77.0</v>
      </c>
      <c r="E259" s="48">
        <v>64.0</v>
      </c>
      <c r="F259" s="50" t="str">
        <f t="shared" si="355"/>
        <v>70.5</v>
      </c>
      <c r="G259" s="48">
        <v>80.0</v>
      </c>
      <c r="H259" s="48">
        <v>76.0</v>
      </c>
      <c r="I259" s="52" t="str">
        <f t="shared" si="3"/>
        <v>4</v>
      </c>
      <c r="J259" s="52" t="str">
        <f t="shared" si="356"/>
        <v>78</v>
      </c>
      <c r="K259" s="52" t="str">
        <f t="shared" si="4"/>
        <v>-7.5</v>
      </c>
      <c r="L259" s="48" t="s">
        <v>331</v>
      </c>
      <c r="M259" s="62">
        <v>109878.0</v>
      </c>
      <c r="N259" s="55" t="str">
        <f t="shared" si="374"/>
        <v>0.11</v>
      </c>
      <c r="O259" s="51">
        <v>4.4137712E7</v>
      </c>
      <c r="P259" s="55" t="str">
        <f t="shared" si="375"/>
        <v>44.14</v>
      </c>
      <c r="Q259" s="63">
        <v>1.0699522E7</v>
      </c>
      <c r="R259" s="36" t="str">
        <f t="shared" si="376"/>
        <v>10.70</v>
      </c>
      <c r="S259" s="187">
        <v>5.4837234E7</v>
      </c>
      <c r="T259" s="58" t="str">
        <f t="shared" si="377"/>
        <v>55</v>
      </c>
      <c r="U259" s="188" t="str">
        <f t="shared" si="378"/>
        <v>0.00%</v>
      </c>
      <c r="V259" s="51">
        <v>13.0</v>
      </c>
      <c r="W259" s="189" t="str">
        <f>SUM(S259/(V259*1000000))</f>
        <v>421.82%</v>
      </c>
      <c r="X259" s="30" t="str">
        <f t="shared" si="6"/>
        <v>0.85%</v>
      </c>
      <c r="Y259" s="67"/>
      <c r="Z259" s="33"/>
      <c r="AA259" s="33"/>
      <c r="AB259" s="33"/>
      <c r="AC259" s="33"/>
      <c r="AD259" s="33"/>
      <c r="AE259" s="33"/>
    </row>
    <row r="260">
      <c r="A260" s="85" t="s">
        <v>989</v>
      </c>
      <c r="B260" s="48">
        <v>2012.0</v>
      </c>
      <c r="C260" s="48" t="s">
        <v>41</v>
      </c>
      <c r="D260" s="86">
        <v>45.0</v>
      </c>
      <c r="E260" s="86">
        <v>47.0</v>
      </c>
      <c r="F260" s="87" t="str">
        <f t="shared" si="355"/>
        <v>46.0</v>
      </c>
      <c r="G260" s="86">
        <v>72.0</v>
      </c>
      <c r="H260" s="86">
        <v>67.0</v>
      </c>
      <c r="I260" s="89" t="str">
        <f t="shared" si="3"/>
        <v>5</v>
      </c>
      <c r="J260" s="89" t="str">
        <f t="shared" si="356"/>
        <v>69.5</v>
      </c>
      <c r="K260" s="89" t="str">
        <f t="shared" si="4"/>
        <v>-23.5</v>
      </c>
      <c r="L260" s="86" t="s">
        <v>990</v>
      </c>
      <c r="M260" s="90">
        <v>4.2522194E7</v>
      </c>
      <c r="N260" s="91" t="str">
        <f t="shared" si="374"/>
        <v>42.52</v>
      </c>
      <c r="O260" s="88">
        <v>1.48313048E8</v>
      </c>
      <c r="P260" s="91" t="str">
        <f t="shared" si="375"/>
        <v>148.31</v>
      </c>
      <c r="Q260" s="95">
        <v>2.10062555E8</v>
      </c>
      <c r="R260" s="36" t="str">
        <f t="shared" si="376"/>
        <v>210.06</v>
      </c>
      <c r="S260" s="177">
        <v>3.58375603E8</v>
      </c>
      <c r="T260" s="93" t="str">
        <f t="shared" si="377"/>
        <v>358</v>
      </c>
      <c r="U260" s="179" t="str">
        <f t="shared" si="378"/>
        <v>0.00%</v>
      </c>
      <c r="V260" s="88">
        <v>85.0</v>
      </c>
      <c r="W260" s="180" t="str">
        <f>SUM((S260/1000000)/V260)</f>
        <v>421.62%</v>
      </c>
      <c r="X260" s="30" t="str">
        <f t="shared" si="6"/>
        <v>50.03%</v>
      </c>
      <c r="Y260" s="98"/>
      <c r="Z260" s="33"/>
      <c r="AA260" s="33"/>
      <c r="AB260" s="33"/>
      <c r="AC260" s="33"/>
      <c r="AD260" s="33"/>
      <c r="AE260" s="33"/>
    </row>
    <row r="261">
      <c r="A261" s="47" t="s">
        <v>358</v>
      </c>
      <c r="B261" s="48">
        <v>2014.0</v>
      </c>
      <c r="C261" s="49" t="s">
        <v>29</v>
      </c>
      <c r="D261" s="48">
        <v>49.0</v>
      </c>
      <c r="E261" s="48">
        <v>56.0</v>
      </c>
      <c r="F261" s="50" t="str">
        <f t="shared" si="355"/>
        <v>52.5</v>
      </c>
      <c r="G261" s="48">
        <v>71.0</v>
      </c>
      <c r="H261" s="48">
        <v>69.0</v>
      </c>
      <c r="I261" s="52" t="str">
        <f t="shared" si="3"/>
        <v>2</v>
      </c>
      <c r="J261" s="52" t="str">
        <f t="shared" si="356"/>
        <v>70</v>
      </c>
      <c r="K261" s="52" t="str">
        <f t="shared" si="4"/>
        <v>-17.5</v>
      </c>
      <c r="L261" s="53" t="s">
        <v>359</v>
      </c>
      <c r="M261" s="54">
        <v>6.9431298E7</v>
      </c>
      <c r="N261" s="55" t="str">
        <f t="shared" si="374"/>
        <v>69.43</v>
      </c>
      <c r="O261" s="56">
        <v>2.41410378E8</v>
      </c>
      <c r="P261" s="55" t="str">
        <f t="shared" si="375"/>
        <v>241.41</v>
      </c>
      <c r="Q261" s="57">
        <v>5.17E8</v>
      </c>
      <c r="R261" s="36" t="str">
        <f t="shared" si="376"/>
        <v>517.00</v>
      </c>
      <c r="S261" s="197">
        <v>7.58410378E8</v>
      </c>
      <c r="T261" s="58" t="str">
        <f t="shared" si="377"/>
        <v>758</v>
      </c>
      <c r="U261" s="188" t="str">
        <f t="shared" si="378"/>
        <v>0.00%</v>
      </c>
      <c r="V261" s="56">
        <v>180.0</v>
      </c>
      <c r="W261" s="189" t="str">
        <f>SUM(S261/(V261*1000000))</f>
        <v>421.34%</v>
      </c>
      <c r="X261" s="30" t="str">
        <f t="shared" si="6"/>
        <v>38.57%</v>
      </c>
      <c r="Y261" s="67"/>
      <c r="Z261" s="33"/>
      <c r="AA261" s="33"/>
      <c r="AB261" s="33"/>
      <c r="AC261" s="33"/>
      <c r="AD261" s="33"/>
      <c r="AE261" s="33"/>
    </row>
    <row r="262">
      <c r="A262" s="72" t="s">
        <v>872</v>
      </c>
      <c r="B262" s="16">
        <v>2013.0</v>
      </c>
      <c r="C262" s="16" t="s">
        <v>37</v>
      </c>
      <c r="D262" s="16">
        <v>68.0</v>
      </c>
      <c r="E262" s="16">
        <v>59.0</v>
      </c>
      <c r="F262" s="73" t="str">
        <f t="shared" si="355"/>
        <v>63.5</v>
      </c>
      <c r="G262" s="16">
        <v>84.0</v>
      </c>
      <c r="H262" s="16">
        <v>60.0</v>
      </c>
      <c r="I262" s="74" t="str">
        <f t="shared" si="3"/>
        <v>24</v>
      </c>
      <c r="J262" s="74" t="str">
        <f t="shared" si="356"/>
        <v>72</v>
      </c>
      <c r="K262" s="74" t="str">
        <f t="shared" si="4"/>
        <v>-8.5</v>
      </c>
      <c r="L262" s="78" t="s">
        <v>628</v>
      </c>
      <c r="M262" s="19">
        <v>3.0107555E7</v>
      </c>
      <c r="N262" s="35" t="str">
        <f>M262/1000000</f>
        <v>30.11</v>
      </c>
      <c r="O262" s="19">
        <v>7.0525195E7</v>
      </c>
      <c r="P262" s="35" t="str">
        <f>O262/1000000</f>
        <v>70.53</v>
      </c>
      <c r="Q262" s="19">
        <v>1100000.0</v>
      </c>
      <c r="R262" s="36" t="str">
        <f t="shared" si="376"/>
        <v>1.10</v>
      </c>
      <c r="S262" s="196">
        <v>7.1625195E7</v>
      </c>
      <c r="T262" s="77" t="str">
        <f>S262/1000000</f>
        <v>72</v>
      </c>
      <c r="U262" s="27" t="str">
        <f t="shared" si="378"/>
        <v>0.00%</v>
      </c>
      <c r="V262" s="22">
        <v>17.0</v>
      </c>
      <c r="W262" s="178" t="str">
        <f>SUM(T262/V262)</f>
        <v>421.32%</v>
      </c>
      <c r="X262" s="30" t="str">
        <f t="shared" si="6"/>
        <v>177.10%</v>
      </c>
      <c r="Y262" s="81"/>
      <c r="Z262" s="33"/>
      <c r="AA262" s="33"/>
      <c r="AB262" s="33"/>
      <c r="AC262" s="33"/>
      <c r="AD262" s="33"/>
      <c r="AE262" s="33"/>
    </row>
    <row r="263">
      <c r="A263" s="47" t="s">
        <v>366</v>
      </c>
      <c r="B263" s="48">
        <v>2014.0</v>
      </c>
      <c r="C263" s="49" t="s">
        <v>37</v>
      </c>
      <c r="D263" s="48">
        <v>89.0</v>
      </c>
      <c r="E263" s="48">
        <v>70.0</v>
      </c>
      <c r="F263" s="50" t="str">
        <f t="shared" si="355"/>
        <v>79.5</v>
      </c>
      <c r="G263" s="48">
        <v>92.0</v>
      </c>
      <c r="H263" s="48">
        <v>82.0</v>
      </c>
      <c r="I263" s="52" t="str">
        <f t="shared" si="3"/>
        <v>10</v>
      </c>
      <c r="J263" s="52" t="str">
        <f t="shared" si="356"/>
        <v>87</v>
      </c>
      <c r="K263" s="52" t="str">
        <f t="shared" si="4"/>
        <v>-7.5</v>
      </c>
      <c r="L263" s="53" t="s">
        <v>367</v>
      </c>
      <c r="M263" s="54">
        <v>9.5023721E7</v>
      </c>
      <c r="N263" s="55" t="str">
        <f>M263/1000000</f>
        <v>95.02</v>
      </c>
      <c r="O263" s="56">
        <v>2.59766572E8</v>
      </c>
      <c r="P263" s="55" t="str">
        <f>O263/1000000</f>
        <v>259.77</v>
      </c>
      <c r="Q263" s="57">
        <v>4.55E8</v>
      </c>
      <c r="R263" s="36" t="str">
        <f t="shared" si="376"/>
        <v>455.00</v>
      </c>
      <c r="S263" s="197">
        <v>7.14766572E8</v>
      </c>
      <c r="T263" s="58" t="str">
        <f>S263/1000000</f>
        <v>715</v>
      </c>
      <c r="U263" s="188" t="str">
        <f t="shared" si="378"/>
        <v>0.00%</v>
      </c>
      <c r="V263" s="56">
        <v>170.0</v>
      </c>
      <c r="W263" s="189" t="str">
        <f>SUM(S263/(V263*1000000))</f>
        <v>420.45%</v>
      </c>
      <c r="X263" s="30" t="str">
        <f t="shared" si="6"/>
        <v>55.90%</v>
      </c>
      <c r="Y263" s="67"/>
      <c r="Z263" s="33"/>
      <c r="AA263" s="33"/>
      <c r="AB263" s="33"/>
      <c r="AC263" s="33"/>
      <c r="AD263" s="33"/>
      <c r="AE263" s="33"/>
    </row>
    <row r="264">
      <c r="A264" s="116" t="s">
        <v>1178</v>
      </c>
      <c r="B264" s="44">
        <v>2011.0</v>
      </c>
      <c r="C264" s="44" t="s">
        <v>37</v>
      </c>
      <c r="D264" s="117">
        <v>34.0</v>
      </c>
      <c r="E264" s="117">
        <v>45.0</v>
      </c>
      <c r="F264" s="118" t="str">
        <f t="shared" si="355"/>
        <v>39.5</v>
      </c>
      <c r="G264" s="117">
        <v>61.0</v>
      </c>
      <c r="H264" s="104">
        <v>64.0</v>
      </c>
      <c r="I264" s="120" t="str">
        <f t="shared" si="3"/>
        <v>-3</v>
      </c>
      <c r="J264" s="120" t="str">
        <f t="shared" si="356"/>
        <v>62.5</v>
      </c>
      <c r="K264" s="120" t="str">
        <f t="shared" si="4"/>
        <v>-23</v>
      </c>
      <c r="L264" s="104" t="s">
        <v>936</v>
      </c>
      <c r="M264" s="120" t="str">
        <f>N264*1000000</f>
        <v>90150000</v>
      </c>
      <c r="N264" s="121">
        <v>90.15</v>
      </c>
      <c r="O264" s="120" t="str">
        <f>P264*1000000</f>
        <v>241070000</v>
      </c>
      <c r="P264" s="122">
        <v>241.07</v>
      </c>
      <c r="Q264" s="28" t="str">
        <f>SUM(R264*1000000)</f>
        <v>804640000</v>
      </c>
      <c r="R264" s="119">
        <v>804.64</v>
      </c>
      <c r="S264" s="176" t="str">
        <f>T264*1000000</f>
        <v>1,045,710,000</v>
      </c>
      <c r="T264" s="124" t="str">
        <f>SUM(P264+R264)</f>
        <v>1045.71</v>
      </c>
      <c r="U264" s="162" t="str">
        <f>SUM(R264/T264)</f>
        <v>76.95%</v>
      </c>
      <c r="V264" s="125">
        <v>250.0</v>
      </c>
      <c r="W264" s="30" t="str">
        <f>SUM(T264/V264)</f>
        <v>418.28%</v>
      </c>
      <c r="X264" s="30" t="str">
        <f t="shared" si="6"/>
        <v>36.06%</v>
      </c>
      <c r="Y264" s="112"/>
      <c r="Z264" s="33"/>
      <c r="AA264" s="33"/>
      <c r="AB264" s="33"/>
      <c r="AC264" s="33"/>
      <c r="AD264" s="33"/>
      <c r="AE264" s="33"/>
    </row>
    <row r="265">
      <c r="A265" s="47" t="s">
        <v>581</v>
      </c>
      <c r="B265" s="48">
        <v>2014.0</v>
      </c>
      <c r="C265" s="49" t="s">
        <v>334</v>
      </c>
      <c r="D265" s="48">
        <v>86.0</v>
      </c>
      <c r="E265" s="48">
        <v>68.0</v>
      </c>
      <c r="F265" s="50" t="str">
        <f t="shared" si="355"/>
        <v>77.0</v>
      </c>
      <c r="G265" s="48">
        <v>85.0</v>
      </c>
      <c r="H265" s="48">
        <v>78.0</v>
      </c>
      <c r="I265" s="52" t="str">
        <f t="shared" si="3"/>
        <v>7</v>
      </c>
      <c r="J265" s="52" t="str">
        <f t="shared" si="356"/>
        <v>81.5</v>
      </c>
      <c r="K265" s="52" t="str">
        <f t="shared" si="4"/>
        <v>-4.5</v>
      </c>
      <c r="L265" s="48" t="s">
        <v>117</v>
      </c>
      <c r="M265" s="62">
        <v>204961.0</v>
      </c>
      <c r="N265" s="55" t="str">
        <f>M265/1000000</f>
        <v>0.20</v>
      </c>
      <c r="O265" s="51">
        <v>3.1424003E7</v>
      </c>
      <c r="P265" s="55" t="str">
        <f>O265/1000000</f>
        <v>31.42</v>
      </c>
      <c r="Q265" s="63">
        <v>1.4543932E7</v>
      </c>
      <c r="R265" s="36" t="str">
        <f>Q265/1000000</f>
        <v>14.54</v>
      </c>
      <c r="S265" s="187">
        <v>4.5967935E7</v>
      </c>
      <c r="T265" s="58" t="str">
        <f>S265/1000000</f>
        <v>46</v>
      </c>
      <c r="U265" s="188" t="str">
        <f>SUM(R265/S265)</f>
        <v>0.00%</v>
      </c>
      <c r="V265" s="51">
        <v>11.0</v>
      </c>
      <c r="W265" s="189" t="str">
        <f>SUM(S265/(V265*1000000))</f>
        <v>417.89%</v>
      </c>
      <c r="X265" s="30" t="str">
        <f t="shared" si="6"/>
        <v>1.86%</v>
      </c>
      <c r="Y265" s="67"/>
      <c r="Z265" s="33"/>
      <c r="AA265" s="33"/>
      <c r="AB265" s="33"/>
      <c r="AC265" s="33"/>
      <c r="AD265" s="33"/>
      <c r="AE265" s="33"/>
    </row>
    <row r="266">
      <c r="A266" s="116" t="s">
        <v>1777</v>
      </c>
      <c r="B266" s="44">
        <v>2009.0</v>
      </c>
      <c r="C266" s="44" t="s">
        <v>41</v>
      </c>
      <c r="D266" s="104">
        <v>98.0</v>
      </c>
      <c r="E266" s="104">
        <v>88.0</v>
      </c>
      <c r="F266" s="118" t="str">
        <f t="shared" si="355"/>
        <v>93</v>
      </c>
      <c r="G266" s="104">
        <v>86.0</v>
      </c>
      <c r="H266" s="104">
        <v>88.0</v>
      </c>
      <c r="I266" s="120" t="str">
        <f t="shared" si="3"/>
        <v>-2</v>
      </c>
      <c r="J266" s="120" t="str">
        <f t="shared" si="356"/>
        <v>87</v>
      </c>
      <c r="K266" s="120" t="str">
        <f t="shared" si="4"/>
        <v>6</v>
      </c>
      <c r="L266" s="104" t="s">
        <v>965</v>
      </c>
      <c r="M266" s="120" t="str">
        <f>N266*1000000</f>
        <v>68100000</v>
      </c>
      <c r="N266" s="135">
        <v>68.1</v>
      </c>
      <c r="O266" s="120" t="str">
        <f>P266*1000000</f>
        <v>293000000</v>
      </c>
      <c r="P266" s="135">
        <v>293.0</v>
      </c>
      <c r="Q266" s="28" t="str">
        <f>SUM(R266*1000000)</f>
        <v>438300000</v>
      </c>
      <c r="R266" s="119">
        <v>438.3</v>
      </c>
      <c r="S266" s="191" t="str">
        <f>T266*1000000</f>
        <v>731,300,000</v>
      </c>
      <c r="T266" s="105">
        <v>731.3</v>
      </c>
      <c r="U266" s="162" t="str">
        <f>SUM(R266/T266)</f>
        <v>59.93%</v>
      </c>
      <c r="V266" s="105">
        <v>175.0</v>
      </c>
      <c r="W266" s="30" t="str">
        <f>SUM(T266/V266)</f>
        <v>417.89%</v>
      </c>
      <c r="X266" s="30" t="str">
        <f t="shared" si="6"/>
        <v>38.91%</v>
      </c>
      <c r="Y266" s="104" t="s">
        <v>324</v>
      </c>
      <c r="Z266" s="33"/>
      <c r="AA266" s="33"/>
      <c r="AB266" s="33"/>
      <c r="AC266" s="33"/>
      <c r="AD266" s="33"/>
      <c r="AE266" s="33"/>
    </row>
    <row r="267">
      <c r="A267" s="47" t="s">
        <v>369</v>
      </c>
      <c r="B267" s="48">
        <v>2014.0</v>
      </c>
      <c r="C267" s="49" t="s">
        <v>37</v>
      </c>
      <c r="D267" s="48">
        <v>90.0</v>
      </c>
      <c r="E267" s="48">
        <v>79.0</v>
      </c>
      <c r="F267" s="50" t="str">
        <f t="shared" si="355"/>
        <v>84.5</v>
      </c>
      <c r="G267" s="48">
        <v>89.0</v>
      </c>
      <c r="H267" s="48">
        <v>82.0</v>
      </c>
      <c r="I267" s="52" t="str">
        <f t="shared" si="3"/>
        <v>7</v>
      </c>
      <c r="J267" s="52" t="str">
        <f t="shared" si="356"/>
        <v>85.5</v>
      </c>
      <c r="K267" s="52" t="str">
        <f t="shared" si="4"/>
        <v>-1</v>
      </c>
      <c r="L267" s="53" t="s">
        <v>370</v>
      </c>
      <c r="M267" s="54">
        <v>7.2611427E7</v>
      </c>
      <c r="N267" s="55" t="str">
        <f>M267/1000000</f>
        <v>72.61</v>
      </c>
      <c r="O267" s="56">
        <v>2.08545589E8</v>
      </c>
      <c r="P267" s="55" t="str">
        <f>O267/1000000</f>
        <v>208.55</v>
      </c>
      <c r="Q267" s="57">
        <v>5.0029E8</v>
      </c>
      <c r="R267" s="36" t="str">
        <f>Q267/1000000</f>
        <v>500.29</v>
      </c>
      <c r="S267" s="197">
        <v>7.08835589E8</v>
      </c>
      <c r="T267" s="58" t="str">
        <f>S267/1000000</f>
        <v>709</v>
      </c>
      <c r="U267" s="188" t="str">
        <f>SUM(R267/S267)</f>
        <v>0.00%</v>
      </c>
      <c r="V267" s="56">
        <v>170.0</v>
      </c>
      <c r="W267" s="189" t="str">
        <f>SUM(S267/(V267*1000000))</f>
        <v>416.96%</v>
      </c>
      <c r="X267" s="30" t="str">
        <f t="shared" si="6"/>
        <v>42.71%</v>
      </c>
      <c r="Y267" s="67"/>
      <c r="Z267" s="33"/>
      <c r="AA267" s="33"/>
      <c r="AB267" s="33"/>
      <c r="AC267" s="33"/>
      <c r="AD267" s="33"/>
      <c r="AE267" s="33"/>
    </row>
    <row r="268">
      <c r="A268" s="116" t="s">
        <v>1591</v>
      </c>
      <c r="B268" s="44">
        <v>2010.0</v>
      </c>
      <c r="C268" s="44" t="s">
        <v>41</v>
      </c>
      <c r="D268" s="104">
        <v>17.0</v>
      </c>
      <c r="E268" s="104">
        <v>34.0</v>
      </c>
      <c r="F268" s="118" t="str">
        <f t="shared" si="355"/>
        <v>25.5</v>
      </c>
      <c r="G268" s="104">
        <v>54.0</v>
      </c>
      <c r="H268" s="104">
        <v>50.0</v>
      </c>
      <c r="I268" s="120" t="str">
        <f t="shared" si="3"/>
        <v>4</v>
      </c>
      <c r="J268" s="120" t="str">
        <f t="shared" si="356"/>
        <v>52</v>
      </c>
      <c r="K268" s="120" t="str">
        <f t="shared" si="4"/>
        <v>-26.5</v>
      </c>
      <c r="L268" s="104" t="s">
        <v>493</v>
      </c>
      <c r="M268" s="120" t="str">
        <f t="shared" ref="M268:M270" si="379">N268*1000000</f>
        <v>56200000</v>
      </c>
      <c r="N268" s="135">
        <v>56.2</v>
      </c>
      <c r="O268" s="120" t="str">
        <f t="shared" ref="O268:O270" si="380">P268*1000000</f>
        <v>110490000</v>
      </c>
      <c r="P268" s="135">
        <v>110.49</v>
      </c>
      <c r="Q268" s="28" t="str">
        <f t="shared" ref="Q268:Q270" si="381">SUM(R268*1000000)</f>
        <v>106000000</v>
      </c>
      <c r="R268" s="119">
        <v>106.0</v>
      </c>
      <c r="S268" s="191" t="str">
        <f t="shared" ref="S268:S270" si="382">T268*1000000</f>
        <v>216,490,000</v>
      </c>
      <c r="T268" s="137" t="str">
        <f t="shared" ref="T268:T269" si="383">SUM(P268+R268)</f>
        <v>216.49</v>
      </c>
      <c r="U268" s="162" t="str">
        <f t="shared" ref="U268:U270" si="384">SUM(R268/T268)</f>
        <v>48.96%</v>
      </c>
      <c r="V268" s="105">
        <v>52.0</v>
      </c>
      <c r="W268" s="30" t="str">
        <f t="shared" ref="W268:W271" si="385">SUM(T268/V268)</f>
        <v>416.33%</v>
      </c>
      <c r="X268" s="30" t="str">
        <f t="shared" si="6"/>
        <v>108.08%</v>
      </c>
      <c r="Y268" s="33"/>
      <c r="Z268" s="33"/>
      <c r="AA268" s="33"/>
      <c r="AB268" s="33"/>
      <c r="AC268" s="33"/>
      <c r="AD268" s="33"/>
      <c r="AE268" s="33"/>
    </row>
    <row r="269">
      <c r="A269" s="116" t="s">
        <v>1626</v>
      </c>
      <c r="B269" s="44">
        <v>2010.0</v>
      </c>
      <c r="C269" s="44" t="s">
        <v>29</v>
      </c>
      <c r="D269" s="104">
        <v>94.0</v>
      </c>
      <c r="E269" s="104">
        <v>74.0</v>
      </c>
      <c r="F269" s="118" t="str">
        <f t="shared" si="355"/>
        <v>84</v>
      </c>
      <c r="G269" s="104">
        <v>83.0</v>
      </c>
      <c r="H269" s="104">
        <v>77.0</v>
      </c>
      <c r="I269" s="120" t="str">
        <f t="shared" si="3"/>
        <v>6</v>
      </c>
      <c r="J269" s="120" t="str">
        <f t="shared" si="356"/>
        <v>80</v>
      </c>
      <c r="K269" s="120" t="str">
        <f t="shared" si="4"/>
        <v>4</v>
      </c>
      <c r="L269" s="104" t="s">
        <v>1049</v>
      </c>
      <c r="M269" s="120" t="str">
        <f t="shared" si="379"/>
        <v>23800000</v>
      </c>
      <c r="N269" s="135">
        <v>23.8</v>
      </c>
      <c r="O269" s="120" t="str">
        <f t="shared" si="380"/>
        <v>92190000</v>
      </c>
      <c r="P269" s="135">
        <v>92.19</v>
      </c>
      <c r="Q269" s="28" t="str">
        <f t="shared" si="381"/>
        <v>61840000</v>
      </c>
      <c r="R269" s="119">
        <v>61.84</v>
      </c>
      <c r="S269" s="191" t="str">
        <f t="shared" si="382"/>
        <v>154,030,000</v>
      </c>
      <c r="T269" s="137" t="str">
        <f t="shared" si="383"/>
        <v>154.03</v>
      </c>
      <c r="U269" s="162" t="str">
        <f t="shared" si="384"/>
        <v>40.15%</v>
      </c>
      <c r="V269" s="105">
        <v>37.0</v>
      </c>
      <c r="W269" s="30" t="str">
        <f t="shared" si="385"/>
        <v>416.30%</v>
      </c>
      <c r="X269" s="30" t="str">
        <f t="shared" si="6"/>
        <v>64.32%</v>
      </c>
      <c r="Y269" s="33"/>
      <c r="Z269" s="33"/>
      <c r="AA269" s="33"/>
      <c r="AB269" s="33"/>
      <c r="AC269" s="33"/>
      <c r="AD269" s="33"/>
      <c r="AE269" s="33"/>
    </row>
    <row r="270">
      <c r="A270" s="116" t="s">
        <v>2092</v>
      </c>
      <c r="B270" s="44">
        <v>2008.0</v>
      </c>
      <c r="C270" s="44" t="s">
        <v>41</v>
      </c>
      <c r="D270" s="104">
        <v>40.0</v>
      </c>
      <c r="E270" s="104">
        <v>49.0</v>
      </c>
      <c r="F270" s="118" t="str">
        <f t="shared" si="355"/>
        <v>44.5</v>
      </c>
      <c r="G270" s="104">
        <v>67.0</v>
      </c>
      <c r="H270" s="104">
        <v>65.0</v>
      </c>
      <c r="I270" s="120" t="str">
        <f t="shared" si="3"/>
        <v>2</v>
      </c>
      <c r="J270" s="120" t="str">
        <f t="shared" si="356"/>
        <v>66</v>
      </c>
      <c r="K270" s="120" t="str">
        <f t="shared" si="4"/>
        <v>-21.5</v>
      </c>
      <c r="L270" s="104" t="s">
        <v>114</v>
      </c>
      <c r="M270" s="120" t="str">
        <f t="shared" si="379"/>
        <v>62600000</v>
      </c>
      <c r="N270" s="135">
        <v>62.6</v>
      </c>
      <c r="O270" s="120" t="str">
        <f t="shared" si="380"/>
        <v>227950000</v>
      </c>
      <c r="P270" s="135">
        <v>227.95</v>
      </c>
      <c r="Q270" s="28" t="str">
        <f t="shared" si="381"/>
        <v>396440000</v>
      </c>
      <c r="R270" s="119">
        <v>396.44</v>
      </c>
      <c r="S270" s="191" t="str">
        <f t="shared" si="382"/>
        <v>624,390,000</v>
      </c>
      <c r="T270" s="105">
        <v>624.39</v>
      </c>
      <c r="U270" s="162" t="str">
        <f t="shared" si="384"/>
        <v>63.49%</v>
      </c>
      <c r="V270" s="105">
        <v>150.0</v>
      </c>
      <c r="W270" s="30" t="str">
        <f t="shared" si="385"/>
        <v>416.26%</v>
      </c>
      <c r="X270" s="30" t="str">
        <f t="shared" si="6"/>
        <v>41.73%</v>
      </c>
      <c r="Y270" s="112"/>
      <c r="Z270" s="33"/>
      <c r="AA270" s="33"/>
      <c r="AB270" s="33"/>
      <c r="AC270" s="33"/>
      <c r="AD270" s="33"/>
      <c r="AE270" s="33"/>
    </row>
    <row r="271">
      <c r="A271" s="15" t="s">
        <v>152</v>
      </c>
      <c r="B271" s="16">
        <v>2015.0</v>
      </c>
      <c r="C271" s="17" t="s">
        <v>29</v>
      </c>
      <c r="D271" s="16">
        <v>24.0</v>
      </c>
      <c r="E271" s="16">
        <v>46.0</v>
      </c>
      <c r="F271" s="18" t="str">
        <f>(D271+E271)/2</f>
        <v>35</v>
      </c>
      <c r="G271" s="16">
        <v>42.0</v>
      </c>
      <c r="H271" s="16">
        <v>31.0</v>
      </c>
      <c r="I271" s="20" t="str">
        <f t="shared" si="3"/>
        <v>11</v>
      </c>
      <c r="J271" s="21" t="str">
        <f>(G271+H271)/2</f>
        <v>36.5</v>
      </c>
      <c r="K271" s="20" t="str">
        <f t="shared" si="4"/>
        <v>-1.5</v>
      </c>
      <c r="L271" s="17" t="s">
        <v>153</v>
      </c>
      <c r="M271" s="22">
        <v>8.517145E7</v>
      </c>
      <c r="N271" s="35" t="str">
        <f t="shared" ref="N271:N275" si="386">M271/1000000</f>
        <v>85.17</v>
      </c>
      <c r="O271" s="28">
        <v>1.6616723E8</v>
      </c>
      <c r="P271" s="35" t="str">
        <f t="shared" ref="P271:P275" si="387">O271/1000000</f>
        <v>166.17</v>
      </c>
      <c r="Q271" s="28">
        <v>4.03484237E8</v>
      </c>
      <c r="R271" s="36" t="str">
        <f t="shared" ref="R271:R276" si="388">Q271/1000000</f>
        <v>403.48</v>
      </c>
      <c r="S271" s="177" t="str">
        <f>SUM(O271+R271)</f>
        <v>166,167,633</v>
      </c>
      <c r="T271" s="38" t="str">
        <f t="shared" ref="T271:T275" si="389">S271/1000000</f>
        <v>166</v>
      </c>
      <c r="U271" s="27" t="str">
        <f>(R271/S271)</f>
        <v>0.00%</v>
      </c>
      <c r="V271" s="22">
        <v>40.0</v>
      </c>
      <c r="W271" s="178" t="str">
        <f t="shared" si="385"/>
        <v>415.42%</v>
      </c>
      <c r="X271" s="30" t="str">
        <f t="shared" si="6"/>
        <v>212.93%</v>
      </c>
      <c r="Y271" s="17"/>
      <c r="Z271" s="33"/>
      <c r="AA271" s="33"/>
      <c r="AB271" s="33"/>
      <c r="AC271" s="33"/>
      <c r="AD271" s="33"/>
      <c r="AE271" s="33"/>
    </row>
    <row r="272">
      <c r="A272" s="47" t="s">
        <v>561</v>
      </c>
      <c r="B272" s="48">
        <v>2014.0</v>
      </c>
      <c r="C272" s="49" t="s">
        <v>334</v>
      </c>
      <c r="D272" s="48">
        <v>10.0</v>
      </c>
      <c r="E272" s="48">
        <v>26.0</v>
      </c>
      <c r="F272" s="50" t="str">
        <f t="shared" ref="F272:F278" si="390">AVERAGE(D272:E272)</f>
        <v>18.0</v>
      </c>
      <c r="G272" s="48">
        <v>57.0</v>
      </c>
      <c r="H272" s="48">
        <v>44.0</v>
      </c>
      <c r="I272" s="52" t="str">
        <f t="shared" si="3"/>
        <v>13</v>
      </c>
      <c r="J272" s="52" t="str">
        <f t="shared" ref="J272:J278" si="391">AVERAGE(G272:H272)</f>
        <v>50.5</v>
      </c>
      <c r="K272" s="52" t="str">
        <f t="shared" si="4"/>
        <v>-32.5</v>
      </c>
      <c r="L272" s="48" t="s">
        <v>562</v>
      </c>
      <c r="M272" s="62">
        <v>2.4250283E7</v>
      </c>
      <c r="N272" s="55" t="str">
        <f t="shared" si="386"/>
        <v>24.25</v>
      </c>
      <c r="O272" s="51">
        <v>5.2543632E7</v>
      </c>
      <c r="P272" s="55" t="str">
        <f t="shared" si="387"/>
        <v>52.54</v>
      </c>
      <c r="Q272" s="63">
        <v>1779578.0</v>
      </c>
      <c r="R272" s="36" t="str">
        <f t="shared" si="388"/>
        <v>1.78</v>
      </c>
      <c r="S272" s="187">
        <v>5.432321E7</v>
      </c>
      <c r="T272" s="58" t="str">
        <f t="shared" si="389"/>
        <v>54</v>
      </c>
      <c r="U272" s="188" t="str">
        <f t="shared" ref="U272:U276" si="392">SUM(R272/S272)</f>
        <v>0.00%</v>
      </c>
      <c r="V272" s="51">
        <v>13.2</v>
      </c>
      <c r="W272" s="189" t="str">
        <f t="shared" ref="W272:W275" si="393">SUM(S272/(V272*1000000))</f>
        <v>411.54%</v>
      </c>
      <c r="X272" s="30" t="str">
        <f t="shared" si="6"/>
        <v>183.71%</v>
      </c>
      <c r="Y272" s="67"/>
      <c r="Z272" s="33"/>
      <c r="AA272" s="33"/>
      <c r="AB272" s="33"/>
      <c r="AC272" s="33"/>
      <c r="AD272" s="33"/>
      <c r="AE272" s="33"/>
    </row>
    <row r="273">
      <c r="A273" s="47" t="s">
        <v>450</v>
      </c>
      <c r="B273" s="48">
        <v>2014.0</v>
      </c>
      <c r="C273" s="49" t="s">
        <v>29</v>
      </c>
      <c r="D273" s="48">
        <v>71.0</v>
      </c>
      <c r="E273" s="48">
        <v>69.0</v>
      </c>
      <c r="F273" s="50" t="str">
        <f t="shared" si="390"/>
        <v>70.0</v>
      </c>
      <c r="G273" s="48">
        <v>51.0</v>
      </c>
      <c r="H273" s="48">
        <v>61.0</v>
      </c>
      <c r="I273" s="52" t="str">
        <f t="shared" si="3"/>
        <v>-10</v>
      </c>
      <c r="J273" s="52" t="str">
        <f t="shared" si="391"/>
        <v>56</v>
      </c>
      <c r="K273" s="52" t="str">
        <f t="shared" si="4"/>
        <v>14</v>
      </c>
      <c r="L273" s="53" t="s">
        <v>451</v>
      </c>
      <c r="M273" s="54">
        <v>3.1051923E7</v>
      </c>
      <c r="N273" s="55" t="str">
        <f t="shared" si="386"/>
        <v>31.05</v>
      </c>
      <c r="O273" s="56">
        <v>1.28002372E8</v>
      </c>
      <c r="P273" s="55" t="str">
        <f t="shared" si="387"/>
        <v>128.00</v>
      </c>
      <c r="Q273" s="57">
        <v>7.63E7</v>
      </c>
      <c r="R273" s="36" t="str">
        <f t="shared" si="388"/>
        <v>76.30</v>
      </c>
      <c r="S273" s="197">
        <v>2.04302372E8</v>
      </c>
      <c r="T273" s="58" t="str">
        <f t="shared" si="389"/>
        <v>204</v>
      </c>
      <c r="U273" s="188" t="str">
        <f t="shared" si="392"/>
        <v>0.00%</v>
      </c>
      <c r="V273" s="56">
        <v>50.0</v>
      </c>
      <c r="W273" s="189" t="str">
        <f t="shared" si="393"/>
        <v>408.60%</v>
      </c>
      <c r="X273" s="30" t="str">
        <f t="shared" si="6"/>
        <v>62.10%</v>
      </c>
      <c r="Y273" s="67"/>
      <c r="Z273" s="33"/>
      <c r="AA273" s="33"/>
      <c r="AB273" s="33"/>
      <c r="AC273" s="33"/>
      <c r="AD273" s="33"/>
      <c r="AE273" s="33"/>
    </row>
    <row r="274">
      <c r="A274" s="47" t="s">
        <v>372</v>
      </c>
      <c r="B274" s="48">
        <v>2014.0</v>
      </c>
      <c r="C274" s="49" t="s">
        <v>334</v>
      </c>
      <c r="D274" s="48">
        <v>72.0</v>
      </c>
      <c r="E274" s="48">
        <v>74.0</v>
      </c>
      <c r="F274" s="50" t="str">
        <f t="shared" si="390"/>
        <v>73.0</v>
      </c>
      <c r="G274" s="48">
        <v>86.0</v>
      </c>
      <c r="H274" s="48">
        <v>84.0</v>
      </c>
      <c r="I274" s="52" t="str">
        <f t="shared" si="3"/>
        <v>2</v>
      </c>
      <c r="J274" s="52" t="str">
        <f t="shared" si="391"/>
        <v>85</v>
      </c>
      <c r="K274" s="52" t="str">
        <f t="shared" si="4"/>
        <v>-12</v>
      </c>
      <c r="L274" s="53" t="s">
        <v>373</v>
      </c>
      <c r="M274" s="54">
        <v>4.751036E7</v>
      </c>
      <c r="N274" s="55" t="str">
        <f t="shared" si="386"/>
        <v>47.51</v>
      </c>
      <c r="O274" s="56">
        <v>1.88020017E8</v>
      </c>
      <c r="P274" s="55" t="str">
        <f t="shared" si="387"/>
        <v>188.02</v>
      </c>
      <c r="Q274" s="57">
        <v>4.847E8</v>
      </c>
      <c r="R274" s="36" t="str">
        <f t="shared" si="388"/>
        <v>484.70</v>
      </c>
      <c r="S274" s="197">
        <v>6.72720017E8</v>
      </c>
      <c r="T274" s="58" t="str">
        <f t="shared" si="389"/>
        <v>673</v>
      </c>
      <c r="U274" s="188" t="str">
        <f t="shared" si="392"/>
        <v>0.00%</v>
      </c>
      <c r="V274" s="56">
        <v>165.0</v>
      </c>
      <c r="W274" s="189" t="str">
        <f t="shared" si="393"/>
        <v>407.71%</v>
      </c>
      <c r="X274" s="30" t="str">
        <f t="shared" si="6"/>
        <v>28.79%</v>
      </c>
      <c r="Y274" s="67"/>
      <c r="Z274" s="33"/>
      <c r="AA274" s="33"/>
      <c r="AB274" s="33"/>
      <c r="AC274" s="33"/>
      <c r="AD274" s="33"/>
      <c r="AE274" s="33"/>
    </row>
    <row r="275">
      <c r="A275" s="47" t="s">
        <v>542</v>
      </c>
      <c r="B275" s="48">
        <v>2014.0</v>
      </c>
      <c r="C275" s="49" t="s">
        <v>29</v>
      </c>
      <c r="D275" s="48">
        <v>68.0</v>
      </c>
      <c r="E275" s="48">
        <v>55.0</v>
      </c>
      <c r="F275" s="50" t="str">
        <f t="shared" si="390"/>
        <v>61.5</v>
      </c>
      <c r="G275" s="48">
        <v>81.0</v>
      </c>
      <c r="H275" s="48">
        <v>71.0</v>
      </c>
      <c r="I275" s="52" t="str">
        <f t="shared" si="3"/>
        <v>10</v>
      </c>
      <c r="J275" s="52" t="str">
        <f t="shared" si="391"/>
        <v>76</v>
      </c>
      <c r="K275" s="52" t="str">
        <f t="shared" si="4"/>
        <v>-14.5</v>
      </c>
      <c r="L275" s="48" t="s">
        <v>519</v>
      </c>
      <c r="M275" s="62">
        <v>1.097929E7</v>
      </c>
      <c r="N275" s="55" t="str">
        <f t="shared" si="386"/>
        <v>10.98</v>
      </c>
      <c r="O275" s="51">
        <v>5.4240821E7</v>
      </c>
      <c r="P275" s="55" t="str">
        <f t="shared" si="387"/>
        <v>54.24</v>
      </c>
      <c r="Q275" s="63">
        <v>3.464E7</v>
      </c>
      <c r="R275" s="36" t="str">
        <f t="shared" si="388"/>
        <v>34.64</v>
      </c>
      <c r="S275" s="187">
        <v>8.8880821E7</v>
      </c>
      <c r="T275" s="58" t="str">
        <f t="shared" si="389"/>
        <v>89</v>
      </c>
      <c r="U275" s="188" t="str">
        <f t="shared" si="392"/>
        <v>0.00%</v>
      </c>
      <c r="V275" s="51">
        <v>22.0</v>
      </c>
      <c r="W275" s="189" t="str">
        <f t="shared" si="393"/>
        <v>404.00%</v>
      </c>
      <c r="X275" s="30" t="str">
        <f t="shared" si="6"/>
        <v>49.91%</v>
      </c>
      <c r="Y275" s="67"/>
      <c r="Z275" s="33"/>
      <c r="AA275" s="33"/>
      <c r="AB275" s="33"/>
      <c r="AC275" s="33"/>
      <c r="AD275" s="33"/>
      <c r="AE275" s="33"/>
    </row>
    <row r="276">
      <c r="A276" s="72" t="s">
        <v>866</v>
      </c>
      <c r="B276" s="16">
        <v>2013.0</v>
      </c>
      <c r="C276" s="16" t="s">
        <v>29</v>
      </c>
      <c r="D276" s="16">
        <v>46.0</v>
      </c>
      <c r="E276" s="16">
        <v>53.0</v>
      </c>
      <c r="F276" s="73" t="str">
        <f t="shared" si="390"/>
        <v>49.5</v>
      </c>
      <c r="G276" s="16">
        <v>74.0</v>
      </c>
      <c r="H276" s="16">
        <v>73.0</v>
      </c>
      <c r="I276" s="74" t="str">
        <f t="shared" si="3"/>
        <v>1</v>
      </c>
      <c r="J276" s="74" t="str">
        <f t="shared" si="391"/>
        <v>73.5</v>
      </c>
      <c r="K276" s="74" t="str">
        <f t="shared" si="4"/>
        <v>-24</v>
      </c>
      <c r="L276" s="78" t="s">
        <v>867</v>
      </c>
      <c r="M276" s="19">
        <v>105005.0</v>
      </c>
      <c r="N276" s="35" t="str">
        <f>M276/1000000</f>
        <v>0.11</v>
      </c>
      <c r="O276" s="19">
        <v>2.1488481E7</v>
      </c>
      <c r="P276" s="35" t="str">
        <f>O276/1000000</f>
        <v>21.49</v>
      </c>
      <c r="Q276" s="19">
        <v>5.5097835E7</v>
      </c>
      <c r="R276" s="36" t="str">
        <f t="shared" si="388"/>
        <v>55.10</v>
      </c>
      <c r="S276" s="196">
        <v>7.6586316E7</v>
      </c>
      <c r="T276" s="77" t="str">
        <f>S276/1000000</f>
        <v>77</v>
      </c>
      <c r="U276" s="27" t="str">
        <f t="shared" si="392"/>
        <v>0.00%</v>
      </c>
      <c r="V276" s="22">
        <v>19.0</v>
      </c>
      <c r="W276" s="178" t="str">
        <f t="shared" ref="W276:W281" si="394">SUM(T276/V276)</f>
        <v>403.09%</v>
      </c>
      <c r="X276" s="30" t="str">
        <f t="shared" si="6"/>
        <v>0.55%</v>
      </c>
      <c r="Y276" s="81"/>
      <c r="Z276" s="33"/>
      <c r="AA276" s="33"/>
      <c r="AB276" s="33"/>
      <c r="AC276" s="33"/>
      <c r="AD276" s="33"/>
      <c r="AE276" s="33"/>
    </row>
    <row r="277">
      <c r="A277" s="116" t="s">
        <v>1700</v>
      </c>
      <c r="B277" s="44">
        <v>2010.0</v>
      </c>
      <c r="C277" s="44" t="s">
        <v>41</v>
      </c>
      <c r="D277" s="104">
        <v>4.0</v>
      </c>
      <c r="E277" s="104">
        <v>18.0</v>
      </c>
      <c r="F277" s="118" t="str">
        <f t="shared" si="390"/>
        <v>11</v>
      </c>
      <c r="G277" s="104">
        <v>32.0</v>
      </c>
      <c r="H277" s="104">
        <v>33.0</v>
      </c>
      <c r="I277" s="120" t="str">
        <f t="shared" si="3"/>
        <v>-1</v>
      </c>
      <c r="J277" s="120" t="str">
        <f t="shared" si="391"/>
        <v>32.5</v>
      </c>
      <c r="K277" s="120" t="str">
        <f t="shared" si="4"/>
        <v>-21.5</v>
      </c>
      <c r="L277" s="104" t="s">
        <v>117</v>
      </c>
      <c r="M277" s="120" t="str">
        <f t="shared" ref="M277:M278" si="395">N277*1000000</f>
        <v>12200000</v>
      </c>
      <c r="N277" s="135">
        <v>12.2</v>
      </c>
      <c r="O277" s="120" t="str">
        <f t="shared" ref="O277:O278" si="396">P277*1000000</f>
        <v>36660000</v>
      </c>
      <c r="P277" s="135">
        <v>36.66</v>
      </c>
      <c r="Q277" s="28" t="str">
        <f t="shared" ref="Q277:Q278" si="397">SUM(R277*1000000)</f>
        <v>43890000</v>
      </c>
      <c r="R277" s="119">
        <v>43.89</v>
      </c>
      <c r="S277" s="191" t="str">
        <f t="shared" ref="S277:S278" si="398">T277*1000000</f>
        <v>80,550,000</v>
      </c>
      <c r="T277" s="137" t="str">
        <f>SUM(P277+R277)</f>
        <v>80.55</v>
      </c>
      <c r="U277" s="162" t="str">
        <f t="shared" ref="U277:U278" si="399">SUM(R277/T277)</f>
        <v>54.49%</v>
      </c>
      <c r="V277" s="105">
        <v>20.0</v>
      </c>
      <c r="W277" s="30" t="str">
        <f t="shared" si="394"/>
        <v>402.75%</v>
      </c>
      <c r="X277" s="30" t="str">
        <f t="shared" si="6"/>
        <v>61.00%</v>
      </c>
      <c r="Y277" s="33"/>
      <c r="Z277" s="33"/>
      <c r="AA277" s="33"/>
      <c r="AB277" s="33"/>
      <c r="AC277" s="33"/>
      <c r="AD277" s="33"/>
      <c r="AE277" s="33"/>
    </row>
    <row r="278">
      <c r="A278" s="116" t="s">
        <v>2094</v>
      </c>
      <c r="B278" s="44">
        <v>2008.0</v>
      </c>
      <c r="C278" s="44" t="s">
        <v>37</v>
      </c>
      <c r="D278" s="104">
        <v>64.0</v>
      </c>
      <c r="E278" s="104">
        <v>61.0</v>
      </c>
      <c r="F278" s="118" t="str">
        <f t="shared" si="390"/>
        <v>62.5</v>
      </c>
      <c r="G278" s="104">
        <v>73.0</v>
      </c>
      <c r="H278" s="104">
        <v>70.0</v>
      </c>
      <c r="I278" s="120" t="str">
        <f t="shared" si="3"/>
        <v>3</v>
      </c>
      <c r="J278" s="120" t="str">
        <f t="shared" si="391"/>
        <v>71.5</v>
      </c>
      <c r="K278" s="120" t="str">
        <f t="shared" si="4"/>
        <v>-9</v>
      </c>
      <c r="L278" s="104" t="s">
        <v>921</v>
      </c>
      <c r="M278" s="120" t="str">
        <f t="shared" si="395"/>
        <v>63110000</v>
      </c>
      <c r="N278" s="135">
        <v>63.11</v>
      </c>
      <c r="O278" s="120" t="str">
        <f t="shared" si="396"/>
        <v>180010000</v>
      </c>
      <c r="P278" s="135">
        <v>180.01</v>
      </c>
      <c r="Q278" s="28" t="str">
        <f t="shared" si="397"/>
        <v>423890000</v>
      </c>
      <c r="R278" s="119">
        <v>423.89</v>
      </c>
      <c r="S278" s="191" t="str">
        <f t="shared" si="398"/>
        <v>603,900,000</v>
      </c>
      <c r="T278" s="105">
        <v>603.9</v>
      </c>
      <c r="U278" s="162" t="str">
        <f t="shared" si="399"/>
        <v>70.19%</v>
      </c>
      <c r="V278" s="105">
        <v>150.0</v>
      </c>
      <c r="W278" s="30" t="str">
        <f t="shared" si="394"/>
        <v>402.60%</v>
      </c>
      <c r="X278" s="30" t="str">
        <f t="shared" si="6"/>
        <v>42.07%</v>
      </c>
      <c r="Y278" s="112"/>
      <c r="Z278" s="33"/>
      <c r="AA278" s="33"/>
      <c r="AB278" s="33"/>
      <c r="AC278" s="33"/>
      <c r="AD278" s="33"/>
      <c r="AE278" s="33"/>
    </row>
    <row r="279">
      <c r="A279" s="15" t="s">
        <v>274</v>
      </c>
      <c r="B279" s="16">
        <v>2015.0</v>
      </c>
      <c r="C279" s="17" t="s">
        <v>29</v>
      </c>
      <c r="D279" s="16">
        <v>71.0</v>
      </c>
      <c r="E279" s="16">
        <v>56.0</v>
      </c>
      <c r="F279" s="18" t="str">
        <f>(D279+E279)/2</f>
        <v>63.5</v>
      </c>
      <c r="G279" s="79">
        <v>67.0</v>
      </c>
      <c r="H279" s="16">
        <v>67.0</v>
      </c>
      <c r="I279" s="20" t="str">
        <f t="shared" si="3"/>
        <v>0</v>
      </c>
      <c r="J279" s="21" t="str">
        <f>(G279+H279)/2</f>
        <v>67</v>
      </c>
      <c r="K279" s="20" t="str">
        <f t="shared" si="4"/>
        <v>-3.5</v>
      </c>
      <c r="L279" s="17" t="s">
        <v>117</v>
      </c>
      <c r="M279" s="22">
        <v>1.0809149E7</v>
      </c>
      <c r="N279" s="35" t="str">
        <f>M279/1000000</f>
        <v>10.81</v>
      </c>
      <c r="O279" s="28">
        <v>3.4030343E7</v>
      </c>
      <c r="P279" s="35" t="str">
        <f>O279/1000000</f>
        <v>34.03</v>
      </c>
      <c r="Q279" s="28">
        <v>9498291.0</v>
      </c>
      <c r="R279" s="36" t="str">
        <f>Q279/1000000</f>
        <v>9.50</v>
      </c>
      <c r="S279" s="177" t="str">
        <f>SUM(O279+R279)</f>
        <v>34,030,352</v>
      </c>
      <c r="T279" s="38" t="str">
        <f>S279/1000000</f>
        <v>34</v>
      </c>
      <c r="U279" s="27" t="str">
        <f>(R279/S279)</f>
        <v>0.00%</v>
      </c>
      <c r="V279" s="19">
        <v>8.5</v>
      </c>
      <c r="W279" s="178" t="str">
        <f t="shared" si="394"/>
        <v>400.36%</v>
      </c>
      <c r="X279" s="30" t="str">
        <f t="shared" si="6"/>
        <v>127.17%</v>
      </c>
      <c r="Y279" s="17"/>
      <c r="Z279" s="33"/>
      <c r="AA279" s="33"/>
      <c r="AB279" s="33"/>
      <c r="AC279" s="33"/>
      <c r="AD279" s="33"/>
      <c r="AE279" s="33"/>
    </row>
    <row r="280">
      <c r="A280" s="116" t="s">
        <v>1788</v>
      </c>
      <c r="B280" s="44">
        <v>2009.0</v>
      </c>
      <c r="C280" s="44" t="s">
        <v>37</v>
      </c>
      <c r="D280" s="104">
        <v>20.0</v>
      </c>
      <c r="E280" s="104">
        <v>35.0</v>
      </c>
      <c r="F280" s="118" t="str">
        <f t="shared" ref="F280:F307" si="400">AVERAGE(D280:E280)</f>
        <v>27.5</v>
      </c>
      <c r="G280" s="104">
        <v>76.0</v>
      </c>
      <c r="H280" s="104">
        <v>56.0</v>
      </c>
      <c r="I280" s="120" t="str">
        <f t="shared" si="3"/>
        <v>20</v>
      </c>
      <c r="J280" s="120" t="str">
        <f t="shared" ref="J280:J307" si="401">AVERAGE(G280:H280)</f>
        <v>66</v>
      </c>
      <c r="K280" s="120" t="str">
        <f t="shared" si="4"/>
        <v>-38.5</v>
      </c>
      <c r="L280" s="104" t="s">
        <v>2408</v>
      </c>
      <c r="M280" s="120" t="str">
        <f>N280*1000000</f>
        <v>109000000</v>
      </c>
      <c r="N280" s="135">
        <v>109.0</v>
      </c>
      <c r="O280" s="120" t="str">
        <f>P280*1000000</f>
        <v>402100000</v>
      </c>
      <c r="P280" s="135">
        <v>402.1</v>
      </c>
      <c r="Q280" s="28" t="str">
        <f>SUM(R280*1000000)</f>
        <v>434200000</v>
      </c>
      <c r="R280" s="119">
        <v>434.2</v>
      </c>
      <c r="S280" s="191" t="str">
        <f>T280*1000000</f>
        <v>836,300,000</v>
      </c>
      <c r="T280" s="105">
        <v>836.3</v>
      </c>
      <c r="U280" s="162" t="str">
        <f>SUM(R280/T280)</f>
        <v>51.92%</v>
      </c>
      <c r="V280" s="105">
        <v>210.0</v>
      </c>
      <c r="W280" s="30" t="str">
        <f t="shared" si="394"/>
        <v>398.24%</v>
      </c>
      <c r="X280" s="30" t="str">
        <f t="shared" si="6"/>
        <v>51.90%</v>
      </c>
      <c r="Y280" s="112"/>
      <c r="Z280" s="33"/>
      <c r="AA280" s="33"/>
      <c r="AB280" s="33"/>
      <c r="AC280" s="33"/>
      <c r="AD280" s="33"/>
      <c r="AE280" s="33"/>
    </row>
    <row r="281">
      <c r="A281" s="72" t="s">
        <v>756</v>
      </c>
      <c r="B281" s="16">
        <v>2013.0</v>
      </c>
      <c r="C281" s="16" t="s">
        <v>126</v>
      </c>
      <c r="D281" s="16">
        <v>93.0</v>
      </c>
      <c r="E281" s="16">
        <v>83.0</v>
      </c>
      <c r="F281" s="73" t="str">
        <f t="shared" si="400"/>
        <v>88.0</v>
      </c>
      <c r="G281" s="16">
        <v>89.0</v>
      </c>
      <c r="H281" s="16">
        <v>81.0</v>
      </c>
      <c r="I281" s="74" t="str">
        <f t="shared" si="3"/>
        <v>8</v>
      </c>
      <c r="J281" s="74" t="str">
        <f t="shared" si="401"/>
        <v>85</v>
      </c>
      <c r="K281" s="74" t="str">
        <f t="shared" si="4"/>
        <v>3</v>
      </c>
      <c r="L281" s="78" t="s">
        <v>757</v>
      </c>
      <c r="M281" s="19">
        <v>2.5718314E7</v>
      </c>
      <c r="N281" s="35" t="str">
        <f>M281/1000000</f>
        <v>25.72</v>
      </c>
      <c r="O281" s="19">
        <v>1.07100855E8</v>
      </c>
      <c r="P281" s="35" t="str">
        <f>O281/1000000</f>
        <v>107.10</v>
      </c>
      <c r="Q281" s="19">
        <v>1.11690956E8</v>
      </c>
      <c r="R281" s="36" t="str">
        <f t="shared" ref="R281:R282" si="402">Q281/1000000</f>
        <v>111.69</v>
      </c>
      <c r="S281" s="195">
        <v>2.18791811E8</v>
      </c>
      <c r="T281" s="77" t="str">
        <f>S281/1000000</f>
        <v>219</v>
      </c>
      <c r="U281" s="27" t="str">
        <f t="shared" ref="U281:U282" si="403">SUM(R281/S281)</f>
        <v>0.00%</v>
      </c>
      <c r="V281" s="22">
        <v>55.0</v>
      </c>
      <c r="W281" s="178" t="str">
        <f t="shared" si="394"/>
        <v>397.80%</v>
      </c>
      <c r="X281" s="30" t="str">
        <f t="shared" si="6"/>
        <v>46.76%</v>
      </c>
      <c r="Y281" s="81"/>
      <c r="Z281" s="33"/>
      <c r="AA281" s="33"/>
      <c r="AB281" s="33"/>
      <c r="AC281" s="33"/>
      <c r="AD281" s="33"/>
      <c r="AE281" s="33"/>
    </row>
    <row r="282">
      <c r="A282" s="85" t="s">
        <v>1101</v>
      </c>
      <c r="B282" s="48">
        <v>2012.0</v>
      </c>
      <c r="C282" s="48" t="s">
        <v>29</v>
      </c>
      <c r="D282" s="86">
        <v>20.0</v>
      </c>
      <c r="E282" s="86">
        <v>39.0</v>
      </c>
      <c r="F282" s="87" t="str">
        <f t="shared" si="400"/>
        <v>29.5</v>
      </c>
      <c r="G282" s="86">
        <v>68.0</v>
      </c>
      <c r="H282" s="86">
        <v>55.0</v>
      </c>
      <c r="I282" s="89" t="str">
        <f t="shared" si="3"/>
        <v>13</v>
      </c>
      <c r="J282" s="89" t="str">
        <f t="shared" si="401"/>
        <v>61.5</v>
      </c>
      <c r="K282" s="89" t="str">
        <f t="shared" si="4"/>
        <v>-32</v>
      </c>
      <c r="L282" s="86" t="s">
        <v>153</v>
      </c>
      <c r="M282" s="90">
        <v>2.2518358E7</v>
      </c>
      <c r="N282" s="91" t="str">
        <f>M282/1000000</f>
        <v>22.52</v>
      </c>
      <c r="O282" s="88">
        <v>6.0457138E7</v>
      </c>
      <c r="P282" s="91" t="str">
        <f>O282/1000000</f>
        <v>60.46</v>
      </c>
      <c r="Q282" s="95">
        <v>3.89E7</v>
      </c>
      <c r="R282" s="36" t="str">
        <f t="shared" si="402"/>
        <v>38.90</v>
      </c>
      <c r="S282" s="177">
        <v>9.9357138E7</v>
      </c>
      <c r="T282" s="93" t="str">
        <f>S282/1000000</f>
        <v>99</v>
      </c>
      <c r="U282" s="179" t="str">
        <f t="shared" si="403"/>
        <v>0.00%</v>
      </c>
      <c r="V282" s="88">
        <v>25.0</v>
      </c>
      <c r="W282" s="180" t="str">
        <f>SUM((S282/1000000)/V282)</f>
        <v>397.43%</v>
      </c>
      <c r="X282" s="30" t="str">
        <f t="shared" si="6"/>
        <v>90.07%</v>
      </c>
      <c r="Y282" s="98"/>
      <c r="Z282" s="33"/>
      <c r="AA282" s="33"/>
      <c r="AB282" s="33"/>
      <c r="AC282" s="33"/>
      <c r="AD282" s="33"/>
      <c r="AE282" s="33"/>
    </row>
    <row r="283">
      <c r="A283" s="116" t="s">
        <v>1440</v>
      </c>
      <c r="B283" s="44">
        <v>2011.0</v>
      </c>
      <c r="C283" s="44" t="s">
        <v>29</v>
      </c>
      <c r="D283" s="117">
        <v>37.0</v>
      </c>
      <c r="E283" s="117">
        <v>48.0</v>
      </c>
      <c r="F283" s="118" t="str">
        <f t="shared" si="400"/>
        <v>42.5</v>
      </c>
      <c r="G283" s="117">
        <v>54.0</v>
      </c>
      <c r="H283" s="104">
        <v>55.0</v>
      </c>
      <c r="I283" s="120" t="str">
        <f t="shared" si="3"/>
        <v>-1</v>
      </c>
      <c r="J283" s="120" t="str">
        <f t="shared" si="401"/>
        <v>54.5</v>
      </c>
      <c r="K283" s="120" t="str">
        <f t="shared" si="4"/>
        <v>-12</v>
      </c>
      <c r="L283" s="44" t="s">
        <v>153</v>
      </c>
      <c r="M283" s="120" t="str">
        <f>N283*1000000</f>
        <v>5080000</v>
      </c>
      <c r="N283" s="121">
        <v>5.08</v>
      </c>
      <c r="O283" s="120" t="str">
        <f>P283*1000000</f>
        <v>13840000</v>
      </c>
      <c r="P283" s="122">
        <v>13.84</v>
      </c>
      <c r="Q283" s="28" t="str">
        <f>SUM(R283*1000000)</f>
        <v>45550000</v>
      </c>
      <c r="R283" s="119">
        <v>45.55</v>
      </c>
      <c r="S283" s="176" t="str">
        <f>T283*1000000</f>
        <v>59,390,000</v>
      </c>
      <c r="T283" s="124" t="str">
        <f>SUM(P283+R283)</f>
        <v>59.39</v>
      </c>
      <c r="U283" s="162" t="str">
        <f>SUM(R283/T283)</f>
        <v>76.70%</v>
      </c>
      <c r="V283" s="125">
        <v>15.0</v>
      </c>
      <c r="W283" s="30" t="str">
        <f>SUM(T283/V283)</f>
        <v>395.93%</v>
      </c>
      <c r="X283" s="30" t="str">
        <f t="shared" si="6"/>
        <v>33.87%</v>
      </c>
      <c r="Y283" s="112"/>
      <c r="Z283" s="33"/>
      <c r="AA283" s="33"/>
      <c r="AB283" s="33"/>
      <c r="AC283" s="33"/>
      <c r="AD283" s="33"/>
      <c r="AE283" s="33"/>
    </row>
    <row r="284">
      <c r="A284" s="47" t="s">
        <v>321</v>
      </c>
      <c r="B284" s="48">
        <v>2014.0</v>
      </c>
      <c r="C284" s="49" t="s">
        <v>29</v>
      </c>
      <c r="D284" s="48">
        <v>89.0</v>
      </c>
      <c r="E284" s="48">
        <v>74.0</v>
      </c>
      <c r="F284" s="50" t="str">
        <f t="shared" si="400"/>
        <v>81.5</v>
      </c>
      <c r="G284" s="48">
        <v>92.0</v>
      </c>
      <c r="H284" s="48">
        <v>80.0</v>
      </c>
      <c r="I284" s="52" t="str">
        <f t="shared" si="3"/>
        <v>12</v>
      </c>
      <c r="J284" s="52" t="str">
        <f t="shared" si="401"/>
        <v>86</v>
      </c>
      <c r="K284" s="52" t="str">
        <f t="shared" si="4"/>
        <v>-4.5</v>
      </c>
      <c r="L284" s="53" t="s">
        <v>322</v>
      </c>
      <c r="M284" s="54">
        <v>5.6215889E7</v>
      </c>
      <c r="N284" s="55" t="str">
        <f>M284/1000000</f>
        <v>56.22</v>
      </c>
      <c r="O284" s="56">
        <v>2.22431643E8</v>
      </c>
      <c r="P284" s="55" t="str">
        <f>O284/1000000</f>
        <v>222.43</v>
      </c>
      <c r="Q284" s="57">
        <v>4.296E8</v>
      </c>
      <c r="R284" s="36" t="str">
        <f>Q284/1000000</f>
        <v>429.60</v>
      </c>
      <c r="S284" s="197">
        <v>6.52031643E8</v>
      </c>
      <c r="T284" s="58" t="str">
        <f>S284/1000000</f>
        <v>652</v>
      </c>
      <c r="U284" s="188" t="str">
        <f>SUM(R284/S284)</f>
        <v>0.00%</v>
      </c>
      <c r="V284" s="56">
        <v>165.0</v>
      </c>
      <c r="W284" s="189" t="str">
        <f>SUM(S284/(V284*1000000))</f>
        <v>395.17%</v>
      </c>
      <c r="X284" s="30" t="str">
        <f t="shared" si="6"/>
        <v>34.07%</v>
      </c>
      <c r="Y284" s="199" t="s">
        <v>2415</v>
      </c>
      <c r="Z284" s="33"/>
      <c r="AA284" s="33"/>
      <c r="AB284" s="33"/>
      <c r="AC284" s="33"/>
      <c r="AD284" s="33"/>
      <c r="AE284" s="33"/>
    </row>
    <row r="285">
      <c r="A285" s="116" t="s">
        <v>1327</v>
      </c>
      <c r="B285" s="44">
        <v>2011.0</v>
      </c>
      <c r="C285" s="44" t="s">
        <v>37</v>
      </c>
      <c r="D285" s="117">
        <v>61.0</v>
      </c>
      <c r="E285" s="117">
        <v>50.0</v>
      </c>
      <c r="F285" s="118" t="str">
        <f t="shared" si="400"/>
        <v>55.5</v>
      </c>
      <c r="G285" s="117">
        <v>56.0</v>
      </c>
      <c r="H285" s="104">
        <v>64.0</v>
      </c>
      <c r="I285" s="120" t="str">
        <f t="shared" si="3"/>
        <v>-8</v>
      </c>
      <c r="J285" s="120" t="str">
        <f t="shared" si="401"/>
        <v>60</v>
      </c>
      <c r="K285" s="120" t="str">
        <f t="shared" si="4"/>
        <v>-4.5</v>
      </c>
      <c r="L285" s="104" t="s">
        <v>1118</v>
      </c>
      <c r="M285" s="120" t="str">
        <f>N285*1000000</f>
        <v>18030000</v>
      </c>
      <c r="N285" s="121">
        <v>18.03</v>
      </c>
      <c r="O285" s="120" t="str">
        <f>P285*1000000</f>
        <v>42590000</v>
      </c>
      <c r="P285" s="122">
        <v>42.59</v>
      </c>
      <c r="Q285" s="28" t="str">
        <f>SUM(R285*1000000)</f>
        <v>115300000</v>
      </c>
      <c r="R285" s="119">
        <v>115.3</v>
      </c>
      <c r="S285" s="176" t="str">
        <f>T285*1000000</f>
        <v>157,890,000</v>
      </c>
      <c r="T285" s="124" t="str">
        <f>SUM(P285+R285)</f>
        <v>157.89</v>
      </c>
      <c r="U285" s="162" t="str">
        <f>SUM(R285/T285)</f>
        <v>73.03%</v>
      </c>
      <c r="V285" s="125">
        <v>40.0</v>
      </c>
      <c r="W285" s="30" t="str">
        <f>SUM(T285/V285)</f>
        <v>394.73%</v>
      </c>
      <c r="X285" s="30" t="str">
        <f t="shared" si="6"/>
        <v>45.08%</v>
      </c>
      <c r="Y285" s="112"/>
      <c r="Z285" s="33"/>
      <c r="AA285" s="33"/>
      <c r="AB285" s="33"/>
      <c r="AC285" s="33"/>
      <c r="AD285" s="33"/>
      <c r="AE285" s="33"/>
    </row>
    <row r="286">
      <c r="A286" s="85" t="s">
        <v>1141</v>
      </c>
      <c r="B286" s="48">
        <v>2012.0</v>
      </c>
      <c r="C286" s="48" t="s">
        <v>41</v>
      </c>
      <c r="D286" s="86">
        <v>10.0</v>
      </c>
      <c r="E286" s="86">
        <v>31.0</v>
      </c>
      <c r="F286" s="87" t="str">
        <f t="shared" si="400"/>
        <v>20.5</v>
      </c>
      <c r="G286" s="86">
        <v>42.0</v>
      </c>
      <c r="H286" s="86">
        <v>52.0</v>
      </c>
      <c r="I286" s="89" t="str">
        <f t="shared" si="3"/>
        <v>-10</v>
      </c>
      <c r="J286" s="89" t="str">
        <f t="shared" si="401"/>
        <v>47</v>
      </c>
      <c r="K286" s="89" t="str">
        <f t="shared" si="4"/>
        <v>-26.5</v>
      </c>
      <c r="L286" s="86" t="s">
        <v>1094</v>
      </c>
      <c r="M286" s="90">
        <v>1.2287234E7</v>
      </c>
      <c r="N286" s="91" t="str">
        <f>M286/1000000</f>
        <v>12.29</v>
      </c>
      <c r="O286" s="88">
        <v>3.1611916E7</v>
      </c>
      <c r="P286" s="91" t="str">
        <f>O286/1000000</f>
        <v>31.61</v>
      </c>
      <c r="Q286" s="95">
        <v>7850222.0</v>
      </c>
      <c r="R286" s="36" t="str">
        <f>Q286/1000000</f>
        <v>7.85</v>
      </c>
      <c r="S286" s="177">
        <v>3.9462138E7</v>
      </c>
      <c r="T286" s="93" t="str">
        <f>S286/1000000</f>
        <v>39</v>
      </c>
      <c r="U286" s="179" t="str">
        <f>SUM(R286/S286)</f>
        <v>0.00%</v>
      </c>
      <c r="V286" s="88">
        <v>10.0</v>
      </c>
      <c r="W286" s="180" t="str">
        <f>SUM((S286/1000000)/V286)</f>
        <v>394.62%</v>
      </c>
      <c r="X286" s="30" t="str">
        <f t="shared" si="6"/>
        <v>122.87%</v>
      </c>
      <c r="Y286" s="98"/>
      <c r="Z286" s="33"/>
      <c r="AA286" s="33"/>
      <c r="AB286" s="33"/>
      <c r="AC286" s="33"/>
      <c r="AD286" s="33"/>
      <c r="AE286" s="33"/>
    </row>
    <row r="287">
      <c r="A287" s="116" t="s">
        <v>1513</v>
      </c>
      <c r="B287" s="44">
        <v>2010.0</v>
      </c>
      <c r="C287" s="44" t="s">
        <v>2398</v>
      </c>
      <c r="D287" s="104">
        <v>28.0</v>
      </c>
      <c r="E287" s="104">
        <v>39.0</v>
      </c>
      <c r="F287" s="118" t="str">
        <f t="shared" si="400"/>
        <v>33.5</v>
      </c>
      <c r="G287" s="104">
        <v>48.0</v>
      </c>
      <c r="H287" s="104">
        <v>48.0</v>
      </c>
      <c r="I287" s="120" t="str">
        <f t="shared" si="3"/>
        <v>0</v>
      </c>
      <c r="J287" s="120" t="str">
        <f t="shared" si="401"/>
        <v>48</v>
      </c>
      <c r="K287" s="120" t="str">
        <f t="shared" si="4"/>
        <v>-14.5</v>
      </c>
      <c r="L287" s="104" t="s">
        <v>936</v>
      </c>
      <c r="M287" s="120" t="str">
        <f>N287*1000000</f>
        <v>61200000</v>
      </c>
      <c r="N287" s="135">
        <v>61.2</v>
      </c>
      <c r="O287" s="120" t="str">
        <f>P287*1000000</f>
        <v>163210000</v>
      </c>
      <c r="P287" s="135">
        <v>163.21</v>
      </c>
      <c r="Q287" s="28" t="str">
        <f>SUM(R287*1000000)</f>
        <v>330000000</v>
      </c>
      <c r="R287" s="119">
        <v>330.0</v>
      </c>
      <c r="S287" s="191" t="str">
        <f>T287*1000000</f>
        <v>493,210,000</v>
      </c>
      <c r="T287" s="137" t="str">
        <f>SUM(P287+R287)</f>
        <v>493.21</v>
      </c>
      <c r="U287" s="162" t="str">
        <f>SUM(R287/T287)</f>
        <v>66.91%</v>
      </c>
      <c r="V287" s="105">
        <v>125.0</v>
      </c>
      <c r="W287" s="30" t="str">
        <f t="shared" ref="W287:W288" si="404">SUM(T287/V287)</f>
        <v>394.57%</v>
      </c>
      <c r="X287" s="30" t="str">
        <f t="shared" si="6"/>
        <v>48.96%</v>
      </c>
      <c r="Y287" s="33"/>
      <c r="Z287" s="33"/>
      <c r="AA287" s="33"/>
      <c r="AB287" s="33"/>
      <c r="AC287" s="33"/>
      <c r="AD287" s="33"/>
      <c r="AE287" s="33"/>
    </row>
    <row r="288">
      <c r="A288" s="72" t="s">
        <v>816</v>
      </c>
      <c r="B288" s="16">
        <v>2013.0</v>
      </c>
      <c r="C288" s="16" t="s">
        <v>41</v>
      </c>
      <c r="D288" s="16">
        <v>83.0</v>
      </c>
      <c r="E288" s="16">
        <v>67.0</v>
      </c>
      <c r="F288" s="73" t="str">
        <f t="shared" si="400"/>
        <v>75.0</v>
      </c>
      <c r="G288" s="16">
        <v>71.0</v>
      </c>
      <c r="H288" s="16">
        <v>71.0</v>
      </c>
      <c r="I288" s="74" t="str">
        <f t="shared" si="3"/>
        <v>0</v>
      </c>
      <c r="J288" s="74" t="str">
        <f t="shared" si="401"/>
        <v>71</v>
      </c>
      <c r="K288" s="74" t="str">
        <f t="shared" si="4"/>
        <v>4</v>
      </c>
      <c r="L288" s="78" t="s">
        <v>817</v>
      </c>
      <c r="M288" s="19">
        <v>2.0719162E7</v>
      </c>
      <c r="N288" s="35" t="str">
        <f>M288/1000000</f>
        <v>20.72</v>
      </c>
      <c r="O288" s="19">
        <v>1.01470202E8</v>
      </c>
      <c r="P288" s="35" t="str">
        <f>O288/1000000</f>
        <v>101.47</v>
      </c>
      <c r="Q288" s="19">
        <v>2.457112E7</v>
      </c>
      <c r="R288" s="36" t="str">
        <f t="shared" ref="R288:R292" si="405">Q288/1000000</f>
        <v>24.57</v>
      </c>
      <c r="S288" s="196">
        <v>1.2604112E8</v>
      </c>
      <c r="T288" s="77" t="str">
        <f>S288/1000000</f>
        <v>126</v>
      </c>
      <c r="U288" s="27" t="str">
        <f t="shared" ref="U288:U292" si="406">SUM(R288/S288)</f>
        <v>0.00%</v>
      </c>
      <c r="V288" s="22">
        <v>32.0</v>
      </c>
      <c r="W288" s="178" t="str">
        <f t="shared" si="404"/>
        <v>393.88%</v>
      </c>
      <c r="X288" s="30" t="str">
        <f t="shared" si="6"/>
        <v>64.75%</v>
      </c>
      <c r="Y288" s="81"/>
      <c r="Z288" s="33"/>
      <c r="AA288" s="33"/>
      <c r="AB288" s="33"/>
      <c r="AC288" s="33"/>
      <c r="AD288" s="33"/>
      <c r="AE288" s="33"/>
    </row>
    <row r="289">
      <c r="A289" s="47" t="s">
        <v>544</v>
      </c>
      <c r="B289" s="48">
        <v>2014.0</v>
      </c>
      <c r="C289" s="49" t="s">
        <v>334</v>
      </c>
      <c r="D289" s="48">
        <v>85.0</v>
      </c>
      <c r="E289" s="48">
        <v>68.0</v>
      </c>
      <c r="F289" s="50" t="str">
        <f t="shared" si="400"/>
        <v>76.5</v>
      </c>
      <c r="G289" s="48">
        <v>80.0</v>
      </c>
      <c r="H289" s="48">
        <v>79.0</v>
      </c>
      <c r="I289" s="52" t="str">
        <f t="shared" si="3"/>
        <v>1</v>
      </c>
      <c r="J289" s="52" t="str">
        <f t="shared" si="401"/>
        <v>79.5</v>
      </c>
      <c r="K289" s="52" t="str">
        <f t="shared" si="4"/>
        <v>-3</v>
      </c>
      <c r="L289" s="48" t="s">
        <v>454</v>
      </c>
      <c r="M289" s="62">
        <v>1.4415922E7</v>
      </c>
      <c r="N289" s="55" t="str">
        <f t="shared" ref="N289:N290" si="407">M289/1000000</f>
        <v>14.42</v>
      </c>
      <c r="O289" s="51">
        <v>4.3037835E7</v>
      </c>
      <c r="P289" s="55" t="str">
        <f t="shared" ref="P289:P290" si="408">O289/1000000</f>
        <v>43.04</v>
      </c>
      <c r="Q289" s="63">
        <v>3.5702062E7</v>
      </c>
      <c r="R289" s="36" t="str">
        <f t="shared" si="405"/>
        <v>35.70</v>
      </c>
      <c r="S289" s="187">
        <v>7.8739897E7</v>
      </c>
      <c r="T289" s="58" t="str">
        <f t="shared" ref="T289:T290" si="409">S289/1000000</f>
        <v>79</v>
      </c>
      <c r="U289" s="188" t="str">
        <f t="shared" si="406"/>
        <v>0.00%</v>
      </c>
      <c r="V289" s="51">
        <v>20.0</v>
      </c>
      <c r="W289" s="189" t="str">
        <f t="shared" ref="W289:W290" si="410">SUM(S289/(V289*1000000))</f>
        <v>393.70%</v>
      </c>
      <c r="X289" s="30" t="str">
        <f t="shared" si="6"/>
        <v>72.08%</v>
      </c>
      <c r="Y289" s="67"/>
      <c r="Z289" s="33"/>
      <c r="AA289" s="33"/>
      <c r="AB289" s="33"/>
      <c r="AC289" s="33"/>
      <c r="AD289" s="33"/>
      <c r="AE289" s="33"/>
    </row>
    <row r="290">
      <c r="A290" s="47" t="s">
        <v>571</v>
      </c>
      <c r="B290" s="48">
        <v>2014.0</v>
      </c>
      <c r="C290" s="49" t="s">
        <v>29</v>
      </c>
      <c r="D290" s="48">
        <v>68.0</v>
      </c>
      <c r="E290" s="48">
        <v>62.0</v>
      </c>
      <c r="F290" s="50" t="str">
        <f t="shared" si="400"/>
        <v>65.0</v>
      </c>
      <c r="G290" s="48">
        <v>66.0</v>
      </c>
      <c r="H290" s="48">
        <v>61.0</v>
      </c>
      <c r="I290" s="52" t="str">
        <f t="shared" si="3"/>
        <v>5</v>
      </c>
      <c r="J290" s="52" t="str">
        <f t="shared" si="401"/>
        <v>63.5</v>
      </c>
      <c r="K290" s="52" t="str">
        <f t="shared" si="4"/>
        <v>1.5</v>
      </c>
      <c r="L290" s="48" t="s">
        <v>572</v>
      </c>
      <c r="M290" s="62">
        <v>2.5649011E7</v>
      </c>
      <c r="N290" s="55" t="str">
        <f t="shared" si="407"/>
        <v>25.65</v>
      </c>
      <c r="O290" s="51">
        <v>4.8637684E7</v>
      </c>
      <c r="P290" s="55" t="str">
        <f t="shared" si="408"/>
        <v>48.64</v>
      </c>
      <c r="Q290" s="63">
        <v>365000.0</v>
      </c>
      <c r="R290" s="36" t="str">
        <f t="shared" si="405"/>
        <v>0.37</v>
      </c>
      <c r="S290" s="187">
        <v>4.9002684E7</v>
      </c>
      <c r="T290" s="58" t="str">
        <f t="shared" si="409"/>
        <v>49</v>
      </c>
      <c r="U290" s="188" t="str">
        <f t="shared" si="406"/>
        <v>0.00%</v>
      </c>
      <c r="V290" s="51">
        <v>12.5</v>
      </c>
      <c r="W290" s="189" t="str">
        <f t="shared" si="410"/>
        <v>392.02%</v>
      </c>
      <c r="X290" s="30" t="str">
        <f t="shared" si="6"/>
        <v>205.19%</v>
      </c>
      <c r="Y290" s="68"/>
      <c r="Z290" s="33"/>
      <c r="AA290" s="33"/>
      <c r="AB290" s="33"/>
      <c r="AC290" s="33"/>
      <c r="AD290" s="33"/>
      <c r="AE290" s="33"/>
    </row>
    <row r="291">
      <c r="A291" s="72" t="s">
        <v>712</v>
      </c>
      <c r="B291" s="16">
        <v>2013.0</v>
      </c>
      <c r="C291" s="16" t="s">
        <v>126</v>
      </c>
      <c r="D291" s="16">
        <v>77.0</v>
      </c>
      <c r="E291" s="16">
        <v>75.0</v>
      </c>
      <c r="F291" s="73" t="str">
        <f t="shared" si="400"/>
        <v>76.0</v>
      </c>
      <c r="G291" s="16">
        <v>82.0</v>
      </c>
      <c r="H291" s="16">
        <v>78.0</v>
      </c>
      <c r="I291" s="74" t="str">
        <f t="shared" si="3"/>
        <v>4</v>
      </c>
      <c r="J291" s="74" t="str">
        <f t="shared" si="401"/>
        <v>80</v>
      </c>
      <c r="K291" s="74" t="str">
        <f t="shared" si="4"/>
        <v>-4</v>
      </c>
      <c r="L291" s="78" t="s">
        <v>713</v>
      </c>
      <c r="M291" s="19">
        <v>1.8361578E7</v>
      </c>
      <c r="N291" s="35" t="str">
        <f t="shared" ref="N291:N292" si="411">M291/1000000</f>
        <v>18.36</v>
      </c>
      <c r="O291" s="19">
        <v>1.16900694E8</v>
      </c>
      <c r="P291" s="35" t="str">
        <f t="shared" ref="P291:P292" si="412">O291/1000000</f>
        <v>116.90</v>
      </c>
      <c r="Q291" s="19">
        <v>2.751E8</v>
      </c>
      <c r="R291" s="36" t="str">
        <f t="shared" si="405"/>
        <v>275.10</v>
      </c>
      <c r="S291" s="196">
        <v>3.92000694E8</v>
      </c>
      <c r="T291" s="77" t="str">
        <f t="shared" ref="T291:T292" si="413">S291/1000000</f>
        <v>392</v>
      </c>
      <c r="U291" s="27" t="str">
        <f t="shared" si="406"/>
        <v>0.00%</v>
      </c>
      <c r="V291" s="22">
        <v>100.0</v>
      </c>
      <c r="W291" s="178" t="str">
        <f t="shared" ref="W291:W293" si="414">SUM(T291/V291)</f>
        <v>392.00%</v>
      </c>
      <c r="X291" s="30" t="str">
        <f t="shared" si="6"/>
        <v>18.36%</v>
      </c>
      <c r="Y291" s="81"/>
      <c r="Z291" s="33"/>
      <c r="AA291" s="33"/>
      <c r="AB291" s="33"/>
      <c r="AC291" s="33"/>
      <c r="AD291" s="33"/>
      <c r="AE291" s="33"/>
    </row>
    <row r="292">
      <c r="A292" s="72" t="s">
        <v>860</v>
      </c>
      <c r="B292" s="16">
        <v>2013.0</v>
      </c>
      <c r="C292" s="16" t="s">
        <v>37</v>
      </c>
      <c r="D292" s="16">
        <v>4.0</v>
      </c>
      <c r="E292" s="16">
        <v>11.0</v>
      </c>
      <c r="F292" s="73" t="str">
        <f t="shared" si="400"/>
        <v>7.5</v>
      </c>
      <c r="G292" s="16">
        <v>39.0</v>
      </c>
      <c r="H292" s="16">
        <v>25.0</v>
      </c>
      <c r="I292" s="74" t="str">
        <f t="shared" si="3"/>
        <v>14</v>
      </c>
      <c r="J292" s="74" t="str">
        <f t="shared" si="401"/>
        <v>32</v>
      </c>
      <c r="K292" s="74" t="str">
        <f t="shared" si="4"/>
        <v>-24.5</v>
      </c>
      <c r="L292" s="78" t="s">
        <v>861</v>
      </c>
      <c r="M292" s="19">
        <v>1.4157367E7</v>
      </c>
      <c r="N292" s="35" t="str">
        <f t="shared" si="411"/>
        <v>14.16</v>
      </c>
      <c r="O292" s="19">
        <v>3.2015787E7</v>
      </c>
      <c r="P292" s="35" t="str">
        <f t="shared" si="412"/>
        <v>32.02</v>
      </c>
      <c r="Q292" s="19">
        <v>4.6362957E7</v>
      </c>
      <c r="R292" s="36" t="str">
        <f t="shared" si="405"/>
        <v>46.36</v>
      </c>
      <c r="S292" s="195">
        <v>7.8378744E7</v>
      </c>
      <c r="T292" s="77" t="str">
        <f t="shared" si="413"/>
        <v>78</v>
      </c>
      <c r="U292" s="27" t="str">
        <f t="shared" si="406"/>
        <v>0.00%</v>
      </c>
      <c r="V292" s="28">
        <v>20.0</v>
      </c>
      <c r="W292" s="178" t="str">
        <f t="shared" si="414"/>
        <v>391.89%</v>
      </c>
      <c r="X292" s="30" t="str">
        <f t="shared" si="6"/>
        <v>70.79%</v>
      </c>
      <c r="Y292" s="81"/>
      <c r="Z292" s="33"/>
      <c r="AA292" s="33"/>
      <c r="AB292" s="33"/>
      <c r="AC292" s="33"/>
      <c r="AD292" s="33"/>
      <c r="AE292" s="33"/>
    </row>
    <row r="293">
      <c r="A293" s="116" t="s">
        <v>2259</v>
      </c>
      <c r="B293" s="44">
        <v>2008.0</v>
      </c>
      <c r="C293" s="44" t="s">
        <v>41</v>
      </c>
      <c r="D293" s="104">
        <v>68.0</v>
      </c>
      <c r="E293" s="104">
        <v>64.0</v>
      </c>
      <c r="F293" s="118" t="str">
        <f t="shared" si="400"/>
        <v>66</v>
      </c>
      <c r="G293" s="104">
        <v>74.0</v>
      </c>
      <c r="H293" s="104">
        <v>71.0</v>
      </c>
      <c r="I293" s="120" t="str">
        <f t="shared" si="3"/>
        <v>3</v>
      </c>
      <c r="J293" s="120" t="str">
        <f t="shared" si="401"/>
        <v>72.5</v>
      </c>
      <c r="K293" s="120" t="str">
        <f t="shared" si="4"/>
        <v>-6.5</v>
      </c>
      <c r="L293" s="104" t="s">
        <v>448</v>
      </c>
      <c r="M293" s="120" t="str">
        <f>N293*1000000</f>
        <v>23200000</v>
      </c>
      <c r="N293" s="135">
        <v>23.2</v>
      </c>
      <c r="O293" s="120" t="str">
        <f>P293*1000000</f>
        <v>87340000</v>
      </c>
      <c r="P293" s="135">
        <v>87.34</v>
      </c>
      <c r="Q293" s="28" t="str">
        <f>SUM(R293*1000000)</f>
        <v>14280000</v>
      </c>
      <c r="R293" s="119">
        <v>14.28</v>
      </c>
      <c r="S293" s="191" t="str">
        <f>T293*1000000</f>
        <v>101,620,000</v>
      </c>
      <c r="T293" s="105">
        <v>101.62</v>
      </c>
      <c r="U293" s="162" t="str">
        <f>SUM(R293/T293)</f>
        <v>14.05%</v>
      </c>
      <c r="V293" s="105">
        <v>26.0</v>
      </c>
      <c r="W293" s="30" t="str">
        <f t="shared" si="414"/>
        <v>390.85%</v>
      </c>
      <c r="X293" s="30" t="str">
        <f t="shared" si="6"/>
        <v>89.23%</v>
      </c>
      <c r="Y293" s="112"/>
      <c r="Z293" s="33"/>
      <c r="AA293" s="33"/>
      <c r="AB293" s="33"/>
      <c r="AC293" s="33"/>
      <c r="AD293" s="33"/>
      <c r="AE293" s="33"/>
    </row>
    <row r="294">
      <c r="A294" s="47" t="s">
        <v>398</v>
      </c>
      <c r="B294" s="48">
        <v>2014.0</v>
      </c>
      <c r="C294" s="49" t="s">
        <v>334</v>
      </c>
      <c r="D294" s="48">
        <v>21.0</v>
      </c>
      <c r="E294" s="48">
        <v>31.0</v>
      </c>
      <c r="F294" s="50" t="str">
        <f t="shared" si="400"/>
        <v>26.0</v>
      </c>
      <c r="G294" s="48">
        <v>53.0</v>
      </c>
      <c r="H294" s="48">
        <v>50.0</v>
      </c>
      <c r="I294" s="52" t="str">
        <f t="shared" si="3"/>
        <v>3</v>
      </c>
      <c r="J294" s="52" t="str">
        <f t="shared" si="401"/>
        <v>51.5</v>
      </c>
      <c r="K294" s="52" t="str">
        <f t="shared" si="4"/>
        <v>-25.5</v>
      </c>
      <c r="L294" s="53" t="s">
        <v>399</v>
      </c>
      <c r="M294" s="54">
        <v>6.5575105E7</v>
      </c>
      <c r="N294" s="55" t="str">
        <f t="shared" ref="N294:N295" si="415">M294/1000000</f>
        <v>65.58</v>
      </c>
      <c r="O294" s="56">
        <v>1.91204754E8</v>
      </c>
      <c r="P294" s="55" t="str">
        <f t="shared" ref="P294:P295" si="416">O294/1000000</f>
        <v>191.20</v>
      </c>
      <c r="Q294" s="57">
        <v>2.938E8</v>
      </c>
      <c r="R294" s="36" t="str">
        <f t="shared" ref="R294:R295" si="417">Q294/1000000</f>
        <v>293.80</v>
      </c>
      <c r="S294" s="197">
        <v>4.85004754E8</v>
      </c>
      <c r="T294" s="58" t="str">
        <f t="shared" ref="T294:T295" si="418">S294/1000000</f>
        <v>485</v>
      </c>
      <c r="U294" s="188" t="str">
        <f t="shared" ref="U294:U295" si="419">SUM(R294/S294)</f>
        <v>0.00%</v>
      </c>
      <c r="V294" s="56">
        <v>125.0</v>
      </c>
      <c r="W294" s="189" t="str">
        <f>SUM(S294/(V294*1000000))</f>
        <v>388.00%</v>
      </c>
      <c r="X294" s="30" t="str">
        <f t="shared" si="6"/>
        <v>52.46%</v>
      </c>
      <c r="Y294" s="67"/>
      <c r="Z294" s="33"/>
      <c r="AA294" s="33"/>
      <c r="AB294" s="33"/>
      <c r="AC294" s="33"/>
      <c r="AD294" s="33"/>
      <c r="AE294" s="33"/>
    </row>
    <row r="295">
      <c r="A295" s="85" t="s">
        <v>1108</v>
      </c>
      <c r="B295" s="48">
        <v>2012.0</v>
      </c>
      <c r="C295" s="48" t="s">
        <v>2398</v>
      </c>
      <c r="D295" s="86">
        <v>51.0</v>
      </c>
      <c r="E295" s="86">
        <v>51.0</v>
      </c>
      <c r="F295" s="87" t="str">
        <f t="shared" si="400"/>
        <v>51.0</v>
      </c>
      <c r="G295" s="86">
        <v>58.0</v>
      </c>
      <c r="H295" s="86">
        <v>60.0</v>
      </c>
      <c r="I295" s="89" t="str">
        <f t="shared" si="3"/>
        <v>-2</v>
      </c>
      <c r="J295" s="89" t="str">
        <f t="shared" si="401"/>
        <v>59</v>
      </c>
      <c r="K295" s="89" t="str">
        <f t="shared" si="4"/>
        <v>-8</v>
      </c>
      <c r="L295" s="86" t="s">
        <v>1109</v>
      </c>
      <c r="M295" s="90">
        <v>2.4349815E7</v>
      </c>
      <c r="N295" s="91" t="str">
        <f t="shared" si="415"/>
        <v>24.35</v>
      </c>
      <c r="O295" s="88">
        <v>6.6528E7</v>
      </c>
      <c r="P295" s="91" t="str">
        <f t="shared" si="416"/>
        <v>66.53</v>
      </c>
      <c r="Q295" s="95">
        <v>2.9734212E7</v>
      </c>
      <c r="R295" s="36" t="str">
        <f t="shared" si="417"/>
        <v>29.73</v>
      </c>
      <c r="S295" s="177">
        <v>9.6262212E7</v>
      </c>
      <c r="T295" s="93" t="str">
        <f t="shared" si="418"/>
        <v>96</v>
      </c>
      <c r="U295" s="179" t="str">
        <f t="shared" si="419"/>
        <v>0.00%</v>
      </c>
      <c r="V295" s="88">
        <v>25.0</v>
      </c>
      <c r="W295" s="180" t="str">
        <f>SUM((S295/1000000)/V295)</f>
        <v>385.05%</v>
      </c>
      <c r="X295" s="30" t="str">
        <f t="shared" si="6"/>
        <v>97.40%</v>
      </c>
      <c r="Y295" s="98"/>
      <c r="Z295" s="33"/>
      <c r="AA295" s="33"/>
      <c r="AB295" s="33"/>
      <c r="AC295" s="33"/>
      <c r="AD295" s="33"/>
      <c r="AE295" s="33"/>
    </row>
    <row r="296">
      <c r="A296" s="116">
        <v>2012.0</v>
      </c>
      <c r="B296" s="44">
        <v>2009.0</v>
      </c>
      <c r="C296" s="44" t="s">
        <v>41</v>
      </c>
      <c r="D296" s="104">
        <v>39.0</v>
      </c>
      <c r="E296" s="104">
        <v>49.0</v>
      </c>
      <c r="F296" s="118" t="str">
        <f t="shared" si="400"/>
        <v>44</v>
      </c>
      <c r="G296" s="104">
        <v>63.0</v>
      </c>
      <c r="H296" s="104">
        <v>54.0</v>
      </c>
      <c r="I296" s="120" t="str">
        <f t="shared" si="3"/>
        <v>9</v>
      </c>
      <c r="J296" s="120" t="str">
        <f t="shared" si="401"/>
        <v>58.5</v>
      </c>
      <c r="K296" s="120" t="str">
        <f t="shared" si="4"/>
        <v>-14.5</v>
      </c>
      <c r="L296" s="104" t="s">
        <v>2408</v>
      </c>
      <c r="M296" s="120" t="str">
        <f t="shared" ref="M296:M298" si="420">N296*1000000</f>
        <v>65300000</v>
      </c>
      <c r="N296" s="135">
        <v>65.3</v>
      </c>
      <c r="O296" s="120" t="str">
        <f t="shared" ref="O296:O298" si="421">P296*1000000</f>
        <v>166120000</v>
      </c>
      <c r="P296" s="135">
        <v>166.12</v>
      </c>
      <c r="Q296" s="28" t="str">
        <f t="shared" ref="Q296:Q298" si="422">SUM(R296*1000000)</f>
        <v>603570000</v>
      </c>
      <c r="R296" s="119">
        <v>603.57</v>
      </c>
      <c r="S296" s="191" t="str">
        <f t="shared" ref="S296:S298" si="423">T296*1000000</f>
        <v>769,690,000</v>
      </c>
      <c r="T296" s="105">
        <v>769.69</v>
      </c>
      <c r="U296" s="162" t="str">
        <f t="shared" ref="U296:U298" si="424">SUM(R296/T296)</f>
        <v>78.42%</v>
      </c>
      <c r="V296" s="105">
        <v>200.0</v>
      </c>
      <c r="W296" s="30" t="str">
        <f t="shared" ref="W296:W298" si="425">SUM(T296/V296)</f>
        <v>384.85%</v>
      </c>
      <c r="X296" s="30" t="str">
        <f t="shared" si="6"/>
        <v>32.65%</v>
      </c>
      <c r="Y296" s="112"/>
      <c r="Z296" s="33"/>
      <c r="AA296" s="33"/>
      <c r="AB296" s="33"/>
      <c r="AC296" s="33"/>
      <c r="AD296" s="33"/>
      <c r="AE296" s="33"/>
    </row>
    <row r="297">
      <c r="A297" s="116" t="s">
        <v>1405</v>
      </c>
      <c r="B297" s="44">
        <v>2011.0</v>
      </c>
      <c r="C297" s="44" t="s">
        <v>29</v>
      </c>
      <c r="D297" s="117">
        <v>83.0</v>
      </c>
      <c r="E297" s="117">
        <v>85.0</v>
      </c>
      <c r="F297" s="118" t="str">
        <f t="shared" si="400"/>
        <v>84</v>
      </c>
      <c r="G297" s="117">
        <v>68.0</v>
      </c>
      <c r="H297" s="104">
        <v>65.0</v>
      </c>
      <c r="I297" s="120" t="str">
        <f t="shared" si="3"/>
        <v>3</v>
      </c>
      <c r="J297" s="120" t="str">
        <f t="shared" si="401"/>
        <v>66.5</v>
      </c>
      <c r="K297" s="120" t="str">
        <f t="shared" si="4"/>
        <v>17.5</v>
      </c>
      <c r="L297" s="104" t="s">
        <v>1287</v>
      </c>
      <c r="M297" s="120" t="str">
        <f t="shared" si="420"/>
        <v>5470000</v>
      </c>
      <c r="N297" s="121">
        <v>5.47</v>
      </c>
      <c r="O297" s="120" t="str">
        <f t="shared" si="421"/>
        <v>24149000</v>
      </c>
      <c r="P297" s="122">
        <v>24.149</v>
      </c>
      <c r="Q297" s="28" t="str">
        <f t="shared" si="422"/>
        <v>56481000</v>
      </c>
      <c r="R297" s="119">
        <v>56.481</v>
      </c>
      <c r="S297" s="176" t="str">
        <f t="shared" si="423"/>
        <v>80,630,000</v>
      </c>
      <c r="T297" s="124" t="str">
        <f>SUM(P297+R297)</f>
        <v>80.63</v>
      </c>
      <c r="U297" s="162" t="str">
        <f t="shared" si="424"/>
        <v>70.05%</v>
      </c>
      <c r="V297" s="125">
        <v>21.0</v>
      </c>
      <c r="W297" s="30" t="str">
        <f t="shared" si="425"/>
        <v>383.95%</v>
      </c>
      <c r="X297" s="30" t="str">
        <f t="shared" si="6"/>
        <v>26.05%</v>
      </c>
      <c r="Y297" s="112"/>
      <c r="Z297" s="33"/>
      <c r="AA297" s="33"/>
      <c r="AB297" s="33"/>
      <c r="AC297" s="33"/>
      <c r="AD297" s="33"/>
      <c r="AE297" s="33"/>
    </row>
    <row r="298">
      <c r="A298" s="116" t="s">
        <v>1950</v>
      </c>
      <c r="B298" s="44">
        <v>2009.0</v>
      </c>
      <c r="C298" s="44" t="s">
        <v>41</v>
      </c>
      <c r="D298" s="104">
        <v>11.0</v>
      </c>
      <c r="E298" s="104">
        <v>24.0</v>
      </c>
      <c r="F298" s="118" t="str">
        <f t="shared" si="400"/>
        <v>17.5</v>
      </c>
      <c r="G298" s="104">
        <v>56.0</v>
      </c>
      <c r="H298" s="104">
        <v>37.0</v>
      </c>
      <c r="I298" s="120" t="str">
        <f t="shared" si="3"/>
        <v>19</v>
      </c>
      <c r="J298" s="120" t="str">
        <f t="shared" si="401"/>
        <v>46.5</v>
      </c>
      <c r="K298" s="120" t="str">
        <f t="shared" si="4"/>
        <v>-29</v>
      </c>
      <c r="L298" s="104" t="s">
        <v>493</v>
      </c>
      <c r="M298" s="120" t="str">
        <f t="shared" si="420"/>
        <v>21100000</v>
      </c>
      <c r="N298" s="135">
        <v>21.1</v>
      </c>
      <c r="O298" s="120" t="str">
        <f t="shared" si="421"/>
        <v>58750000</v>
      </c>
      <c r="P298" s="135">
        <v>58.75</v>
      </c>
      <c r="Q298" s="28" t="str">
        <f t="shared" si="422"/>
        <v>55950000</v>
      </c>
      <c r="R298" s="119">
        <v>55.95</v>
      </c>
      <c r="S298" s="191" t="str">
        <f t="shared" si="423"/>
        <v>115,150,000</v>
      </c>
      <c r="T298" s="105">
        <v>115.15</v>
      </c>
      <c r="U298" s="162" t="str">
        <f t="shared" si="424"/>
        <v>48.59%</v>
      </c>
      <c r="V298" s="105">
        <v>30.0</v>
      </c>
      <c r="W298" s="30" t="str">
        <f t="shared" si="425"/>
        <v>383.83%</v>
      </c>
      <c r="X298" s="30" t="str">
        <f t="shared" si="6"/>
        <v>70.33%</v>
      </c>
      <c r="Y298" s="112"/>
      <c r="Z298" s="33"/>
      <c r="AA298" s="33"/>
      <c r="AB298" s="33"/>
      <c r="AC298" s="33"/>
      <c r="AD298" s="33"/>
      <c r="AE298" s="33"/>
    </row>
    <row r="299">
      <c r="A299" s="47" t="s">
        <v>347</v>
      </c>
      <c r="B299" s="48">
        <v>2014.0</v>
      </c>
      <c r="C299" s="49" t="s">
        <v>37</v>
      </c>
      <c r="D299" s="48">
        <v>61.0</v>
      </c>
      <c r="E299" s="48">
        <v>59.0</v>
      </c>
      <c r="F299" s="50" t="str">
        <f t="shared" si="400"/>
        <v>60.0</v>
      </c>
      <c r="G299" s="48">
        <v>76.0</v>
      </c>
      <c r="H299" s="48">
        <v>70.0</v>
      </c>
      <c r="I299" s="52" t="str">
        <f t="shared" si="3"/>
        <v>6</v>
      </c>
      <c r="J299" s="52" t="str">
        <f t="shared" si="401"/>
        <v>73</v>
      </c>
      <c r="K299" s="52" t="str">
        <f t="shared" si="4"/>
        <v>-13</v>
      </c>
      <c r="L299" s="53" t="s">
        <v>348</v>
      </c>
      <c r="M299" s="54">
        <v>5.4724334E7</v>
      </c>
      <c r="N299" s="55" t="str">
        <f t="shared" ref="N299:N300" si="426">M299/1000000</f>
        <v>54.72</v>
      </c>
      <c r="O299" s="56">
        <v>2.55119788E8</v>
      </c>
      <c r="P299" s="55" t="str">
        <f t="shared" ref="P299:P300" si="427">O299/1000000</f>
        <v>255.12</v>
      </c>
      <c r="Q299" s="57">
        <v>7.0E8</v>
      </c>
      <c r="R299" s="36" t="str">
        <f t="shared" ref="R299:R301" si="428">Q299/1000000</f>
        <v>700.00</v>
      </c>
      <c r="S299" s="197">
        <v>9.55119788E8</v>
      </c>
      <c r="T299" s="58" t="str">
        <f t="shared" ref="T299:T300" si="429">S299/1000000</f>
        <v>955</v>
      </c>
      <c r="U299" s="188" t="str">
        <f t="shared" ref="U299:U301" si="430">SUM(R299/S299)</f>
        <v>0.00%</v>
      </c>
      <c r="V299" s="56">
        <v>250.0</v>
      </c>
      <c r="W299" s="189" t="str">
        <f>SUM(S299/(V299*1000000))</f>
        <v>382.05%</v>
      </c>
      <c r="X299" s="30" t="str">
        <f t="shared" si="6"/>
        <v>21.89%</v>
      </c>
      <c r="Y299" s="67"/>
      <c r="Z299" s="33"/>
      <c r="AA299" s="33"/>
      <c r="AB299" s="33"/>
      <c r="AC299" s="33"/>
      <c r="AD299" s="33"/>
      <c r="AE299" s="33"/>
    </row>
    <row r="300">
      <c r="A300" s="85" t="s">
        <v>1087</v>
      </c>
      <c r="B300" s="48">
        <v>2012.0</v>
      </c>
      <c r="C300" s="48" t="s">
        <v>41</v>
      </c>
      <c r="D300" s="86">
        <v>74.0</v>
      </c>
      <c r="E300" s="86">
        <v>65.0</v>
      </c>
      <c r="F300" s="87" t="str">
        <f t="shared" si="400"/>
        <v>69.5</v>
      </c>
      <c r="G300" s="86">
        <v>56.0</v>
      </c>
      <c r="H300" s="86">
        <v>67.0</v>
      </c>
      <c r="I300" s="89" t="str">
        <f t="shared" si="3"/>
        <v>-11</v>
      </c>
      <c r="J300" s="89" t="str">
        <f t="shared" si="401"/>
        <v>61.5</v>
      </c>
      <c r="K300" s="89" t="str">
        <f t="shared" si="4"/>
        <v>8</v>
      </c>
      <c r="L300" s="86" t="s">
        <v>493</v>
      </c>
      <c r="M300" s="90">
        <v>1.4650121E7</v>
      </c>
      <c r="N300" s="91" t="str">
        <f t="shared" si="426"/>
        <v>14.65</v>
      </c>
      <c r="O300" s="88">
        <v>6.3536011E7</v>
      </c>
      <c r="P300" s="91" t="str">
        <f t="shared" si="427"/>
        <v>63.54</v>
      </c>
      <c r="Q300" s="95">
        <v>5.074504E7</v>
      </c>
      <c r="R300" s="36" t="str">
        <f t="shared" si="428"/>
        <v>50.75</v>
      </c>
      <c r="S300" s="177">
        <v>1.14281051E8</v>
      </c>
      <c r="T300" s="93" t="str">
        <f t="shared" si="429"/>
        <v>114</v>
      </c>
      <c r="U300" s="179" t="str">
        <f t="shared" si="430"/>
        <v>0.00%</v>
      </c>
      <c r="V300" s="88">
        <v>30.0</v>
      </c>
      <c r="W300" s="180" t="str">
        <f>SUM((S300/1000000)/V300)</f>
        <v>380.94%</v>
      </c>
      <c r="X300" s="30" t="str">
        <f t="shared" si="6"/>
        <v>48.83%</v>
      </c>
      <c r="Y300" s="98"/>
      <c r="Z300" s="33"/>
      <c r="AA300" s="33"/>
      <c r="AB300" s="33"/>
      <c r="AC300" s="33"/>
      <c r="AD300" s="33"/>
      <c r="AE300" s="33"/>
    </row>
    <row r="301">
      <c r="A301" s="72" t="s">
        <v>666</v>
      </c>
      <c r="B301" s="16">
        <v>2013.0</v>
      </c>
      <c r="C301" s="16" t="s">
        <v>37</v>
      </c>
      <c r="D301" s="16">
        <v>65.0</v>
      </c>
      <c r="E301" s="16">
        <v>54.0</v>
      </c>
      <c r="F301" s="73" t="str">
        <f t="shared" si="400"/>
        <v>59.5</v>
      </c>
      <c r="G301" s="16">
        <v>78.0</v>
      </c>
      <c r="H301" s="16">
        <v>74.0</v>
      </c>
      <c r="I301" s="74" t="str">
        <f t="shared" si="3"/>
        <v>4</v>
      </c>
      <c r="J301" s="74" t="str">
        <f t="shared" si="401"/>
        <v>76</v>
      </c>
      <c r="K301" s="74" t="str">
        <f t="shared" si="4"/>
        <v>-16.5</v>
      </c>
      <c r="L301" s="78" t="s">
        <v>667</v>
      </c>
      <c r="M301" s="19">
        <v>8.5737841E7</v>
      </c>
      <c r="N301" s="35" t="str">
        <f>M301/1000000</f>
        <v>85.74</v>
      </c>
      <c r="O301" s="19">
        <v>2.0636214E8</v>
      </c>
      <c r="P301" s="35" t="str">
        <f>O301/1000000</f>
        <v>206.36</v>
      </c>
      <c r="Q301" s="35" t="str">
        <f>T301-P301</f>
        <v>438.42</v>
      </c>
      <c r="R301" s="36" t="str">
        <f t="shared" si="428"/>
        <v>0.00</v>
      </c>
      <c r="S301" s="196">
        <v>6.4478314E8</v>
      </c>
      <c r="T301" s="77" t="str">
        <f>S301/1000000</f>
        <v>645</v>
      </c>
      <c r="U301" s="27" t="str">
        <f t="shared" si="430"/>
        <v>0.00%</v>
      </c>
      <c r="V301" s="22">
        <v>170.0</v>
      </c>
      <c r="W301" s="178" t="str">
        <f t="shared" ref="W301:W302" si="431">SUM(T301/V301)</f>
        <v>379.28%</v>
      </c>
      <c r="X301" s="30" t="str">
        <f t="shared" si="6"/>
        <v>50.43%</v>
      </c>
      <c r="Y301" s="81"/>
      <c r="Z301" s="33"/>
      <c r="AA301" s="33"/>
      <c r="AB301" s="33"/>
      <c r="AC301" s="33"/>
      <c r="AD301" s="33"/>
      <c r="AE301" s="33"/>
    </row>
    <row r="302">
      <c r="A302" s="116" t="s">
        <v>2200</v>
      </c>
      <c r="B302" s="44">
        <v>2008.0</v>
      </c>
      <c r="C302" s="44" t="s">
        <v>41</v>
      </c>
      <c r="D302" s="104">
        <v>35.0</v>
      </c>
      <c r="E302" s="104">
        <v>66.0</v>
      </c>
      <c r="F302" s="118" t="str">
        <f t="shared" si="400"/>
        <v>50.5</v>
      </c>
      <c r="G302" s="104">
        <v>61.0</v>
      </c>
      <c r="H302" s="104">
        <v>83.0</v>
      </c>
      <c r="I302" s="120" t="str">
        <f t="shared" si="3"/>
        <v>-22</v>
      </c>
      <c r="J302" s="120" t="str">
        <f t="shared" si="401"/>
        <v>72</v>
      </c>
      <c r="K302" s="120" t="str">
        <f t="shared" si="4"/>
        <v>-21.5</v>
      </c>
      <c r="L302" s="104" t="s">
        <v>939</v>
      </c>
      <c r="M302" s="120" t="str">
        <f>N302*1000000</f>
        <v>22870000</v>
      </c>
      <c r="N302" s="135">
        <v>22.87</v>
      </c>
      <c r="O302" s="120" t="str">
        <f>P302*1000000</f>
        <v>72270000</v>
      </c>
      <c r="P302" s="135">
        <v>72.27</v>
      </c>
      <c r="Q302" s="28" t="str">
        <f>SUM(R302*1000000)</f>
        <v>78900000</v>
      </c>
      <c r="R302" s="119">
        <v>78.9</v>
      </c>
      <c r="S302" s="191" t="str">
        <f>T302*1000000</f>
        <v>151,170,000</v>
      </c>
      <c r="T302" s="105">
        <v>151.17</v>
      </c>
      <c r="U302" s="162" t="str">
        <f>SUM(R302/T302)</f>
        <v>52.19%</v>
      </c>
      <c r="V302" s="105">
        <v>40.0</v>
      </c>
      <c r="W302" s="30" t="str">
        <f t="shared" si="431"/>
        <v>377.93%</v>
      </c>
      <c r="X302" s="30" t="str">
        <f t="shared" si="6"/>
        <v>57.18%</v>
      </c>
      <c r="Y302" s="112"/>
      <c r="Z302" s="33"/>
      <c r="AA302" s="33"/>
      <c r="AB302" s="33"/>
      <c r="AC302" s="33"/>
      <c r="AD302" s="33"/>
      <c r="AE302" s="33"/>
    </row>
    <row r="303">
      <c r="A303" s="47" t="s">
        <v>355</v>
      </c>
      <c r="B303" s="48">
        <v>2014.0</v>
      </c>
      <c r="C303" s="49" t="s">
        <v>37</v>
      </c>
      <c r="D303" s="48">
        <v>91.0</v>
      </c>
      <c r="E303" s="48">
        <v>74.0</v>
      </c>
      <c r="F303" s="50" t="str">
        <f t="shared" si="400"/>
        <v>82.5</v>
      </c>
      <c r="G303" s="48">
        <v>92.0</v>
      </c>
      <c r="H303" s="48">
        <v>83.0</v>
      </c>
      <c r="I303" s="52" t="str">
        <f t="shared" si="3"/>
        <v>9</v>
      </c>
      <c r="J303" s="52" t="str">
        <f t="shared" si="401"/>
        <v>87.5</v>
      </c>
      <c r="K303" s="52" t="str">
        <f t="shared" si="4"/>
        <v>-5</v>
      </c>
      <c r="L303" s="53" t="s">
        <v>356</v>
      </c>
      <c r="M303" s="54">
        <v>9.082366E7</v>
      </c>
      <c r="N303" s="55" t="str">
        <f>M303/1000000</f>
        <v>90.82</v>
      </c>
      <c r="O303" s="56">
        <v>2.33921534E8</v>
      </c>
      <c r="P303" s="55" t="str">
        <f>O303/1000000</f>
        <v>233.92</v>
      </c>
      <c r="Q303" s="57">
        <v>5.142E8</v>
      </c>
      <c r="R303" s="36" t="str">
        <f>Q303/1000000</f>
        <v>514.20</v>
      </c>
      <c r="S303" s="197">
        <v>7.48121534E8</v>
      </c>
      <c r="T303" s="58" t="str">
        <f>S303/1000000</f>
        <v>748</v>
      </c>
      <c r="U303" s="188" t="str">
        <f>SUM(R303/S303)</f>
        <v>0.00%</v>
      </c>
      <c r="V303" s="56">
        <v>200.0</v>
      </c>
      <c r="W303" s="189" t="str">
        <f>SUM(S303/(V303*1000000))</f>
        <v>374.06%</v>
      </c>
      <c r="X303" s="30" t="str">
        <f t="shared" si="6"/>
        <v>45.41%</v>
      </c>
      <c r="Y303" s="67"/>
      <c r="Z303" s="33"/>
      <c r="AA303" s="33"/>
      <c r="AB303" s="33"/>
      <c r="AC303" s="33"/>
      <c r="AD303" s="33"/>
      <c r="AE303" s="33"/>
    </row>
    <row r="304">
      <c r="A304" s="116" t="s">
        <v>1784</v>
      </c>
      <c r="B304" s="44">
        <v>2009.0</v>
      </c>
      <c r="C304" s="44" t="s">
        <v>37</v>
      </c>
      <c r="D304" s="104">
        <v>83.0</v>
      </c>
      <c r="E304" s="104">
        <v>78.0</v>
      </c>
      <c r="F304" s="118" t="str">
        <f t="shared" si="400"/>
        <v>80.5</v>
      </c>
      <c r="G304" s="104">
        <v>75.0</v>
      </c>
      <c r="H304" s="104">
        <v>69.0</v>
      </c>
      <c r="I304" s="120" t="str">
        <f t="shared" si="3"/>
        <v>6</v>
      </c>
      <c r="J304" s="120" t="str">
        <f t="shared" si="401"/>
        <v>72</v>
      </c>
      <c r="K304" s="120" t="str">
        <f t="shared" si="4"/>
        <v>8.5</v>
      </c>
      <c r="L304" s="104" t="s">
        <v>1485</v>
      </c>
      <c r="M304" s="120" t="str">
        <f>N304*1000000</f>
        <v>77800000</v>
      </c>
      <c r="N304" s="135">
        <v>77.8</v>
      </c>
      <c r="O304" s="120" t="str">
        <f>P304*1000000</f>
        <v>302000000</v>
      </c>
      <c r="P304" s="135">
        <v>302.0</v>
      </c>
      <c r="Q304" s="28" t="str">
        <f>SUM(R304*1000000)</f>
        <v>632000000</v>
      </c>
      <c r="R304" s="119">
        <v>632.0</v>
      </c>
      <c r="S304" s="191" t="str">
        <f>T304*1000000</f>
        <v>934,000,000</v>
      </c>
      <c r="T304" s="105">
        <v>934.0</v>
      </c>
      <c r="U304" s="162" t="str">
        <f>SUM(R304/T304)</f>
        <v>67.67%</v>
      </c>
      <c r="V304" s="105">
        <v>250.0</v>
      </c>
      <c r="W304" s="30" t="str">
        <f t="shared" ref="W304:W308" si="432">SUM(T304/V304)</f>
        <v>373.60%</v>
      </c>
      <c r="X304" s="30" t="str">
        <f t="shared" si="6"/>
        <v>31.12%</v>
      </c>
      <c r="Y304" s="112"/>
      <c r="Z304" s="33"/>
      <c r="AA304" s="33"/>
      <c r="AB304" s="33"/>
      <c r="AC304" s="33"/>
      <c r="AD304" s="33"/>
      <c r="AE304" s="33"/>
    </row>
    <row r="305">
      <c r="A305" s="72" t="s">
        <v>779</v>
      </c>
      <c r="B305" s="16">
        <v>2013.0</v>
      </c>
      <c r="C305" s="16" t="s">
        <v>29</v>
      </c>
      <c r="D305" s="16">
        <v>75.0</v>
      </c>
      <c r="E305" s="16">
        <v>60.0</v>
      </c>
      <c r="F305" s="73" t="str">
        <f t="shared" si="400"/>
        <v>67.5</v>
      </c>
      <c r="G305" s="16">
        <v>87.0</v>
      </c>
      <c r="H305" s="16">
        <v>75.0</v>
      </c>
      <c r="I305" s="74" t="str">
        <f t="shared" si="3"/>
        <v>12</v>
      </c>
      <c r="J305" s="74" t="str">
        <f t="shared" si="401"/>
        <v>81</v>
      </c>
      <c r="K305" s="74" t="str">
        <f t="shared" si="4"/>
        <v>-13.5</v>
      </c>
      <c r="L305" s="78" t="s">
        <v>780</v>
      </c>
      <c r="M305" s="19">
        <v>90872.0</v>
      </c>
      <c r="N305" s="35" t="str">
        <f t="shared" ref="N305:N306" si="433">M305/1000000</f>
        <v>0.09</v>
      </c>
      <c r="O305" s="19">
        <v>1.25095601E8</v>
      </c>
      <c r="P305" s="35" t="str">
        <f t="shared" ref="P305:P306" si="434">O305/1000000</f>
        <v>125.10</v>
      </c>
      <c r="Q305" s="19">
        <v>2.42E7</v>
      </c>
      <c r="R305" s="36" t="str">
        <f t="shared" ref="R305:R306" si="435">Q305/1000000</f>
        <v>24.20</v>
      </c>
      <c r="S305" s="195">
        <v>1.49295601E8</v>
      </c>
      <c r="T305" s="77" t="str">
        <f t="shared" ref="T305:T306" si="436">S305/1000000</f>
        <v>149</v>
      </c>
      <c r="U305" s="27" t="str">
        <f t="shared" ref="U305:U306" si="437">SUM(R305/S305)</f>
        <v>0.00%</v>
      </c>
      <c r="V305" s="22">
        <v>40.0</v>
      </c>
      <c r="W305" s="178" t="str">
        <f t="shared" si="432"/>
        <v>373.24%</v>
      </c>
      <c r="X305" s="30" t="str">
        <f t="shared" si="6"/>
        <v>0.23%</v>
      </c>
      <c r="Y305" s="81"/>
      <c r="Z305" s="33"/>
      <c r="AA305" s="33"/>
      <c r="AB305" s="33"/>
      <c r="AC305" s="33"/>
      <c r="AD305" s="33"/>
      <c r="AE305" s="33"/>
    </row>
    <row r="306">
      <c r="A306" s="72" t="s">
        <v>882</v>
      </c>
      <c r="B306" s="16">
        <v>2013.0</v>
      </c>
      <c r="C306" s="16" t="s">
        <v>41</v>
      </c>
      <c r="D306" s="16">
        <v>27.0</v>
      </c>
      <c r="E306" s="16">
        <v>34.0</v>
      </c>
      <c r="F306" s="73" t="str">
        <f t="shared" si="400"/>
        <v>30.5</v>
      </c>
      <c r="G306" s="16">
        <v>47.0</v>
      </c>
      <c r="H306" s="16">
        <v>54.0</v>
      </c>
      <c r="I306" s="74" t="str">
        <f t="shared" si="3"/>
        <v>-7</v>
      </c>
      <c r="J306" s="74" t="str">
        <f t="shared" si="401"/>
        <v>50.5</v>
      </c>
      <c r="K306" s="74" t="str">
        <f t="shared" si="4"/>
        <v>-20</v>
      </c>
      <c r="L306" s="78" t="s">
        <v>710</v>
      </c>
      <c r="M306" s="19">
        <v>8754168.0</v>
      </c>
      <c r="N306" s="35" t="str">
        <f t="shared" si="433"/>
        <v>8.75</v>
      </c>
      <c r="O306" s="19">
        <v>2.568238E7</v>
      </c>
      <c r="P306" s="35" t="str">
        <f t="shared" si="434"/>
        <v>25.68</v>
      </c>
      <c r="Q306" s="19">
        <v>2.2383292E7</v>
      </c>
      <c r="R306" s="36" t="str">
        <f t="shared" si="435"/>
        <v>22.38</v>
      </c>
      <c r="S306" s="195">
        <v>4.8383672E7</v>
      </c>
      <c r="T306" s="77" t="str">
        <f t="shared" si="436"/>
        <v>48</v>
      </c>
      <c r="U306" s="27" t="str">
        <f t="shared" si="437"/>
        <v>0.00%</v>
      </c>
      <c r="V306" s="22">
        <v>13.0</v>
      </c>
      <c r="W306" s="178" t="str">
        <f t="shared" si="432"/>
        <v>372.18%</v>
      </c>
      <c r="X306" s="30" t="str">
        <f t="shared" si="6"/>
        <v>67.34%</v>
      </c>
      <c r="Y306" s="81"/>
      <c r="Z306" s="33"/>
      <c r="AA306" s="33"/>
      <c r="AB306" s="33"/>
      <c r="AC306" s="33"/>
      <c r="AD306" s="33"/>
      <c r="AE306" s="33"/>
    </row>
    <row r="307">
      <c r="A307" s="116" t="s">
        <v>2355</v>
      </c>
      <c r="B307" s="44">
        <v>2008.0</v>
      </c>
      <c r="C307" s="44" t="s">
        <v>41</v>
      </c>
      <c r="D307" s="104">
        <v>51.0</v>
      </c>
      <c r="E307" s="104">
        <v>49.0</v>
      </c>
      <c r="F307" s="118" t="str">
        <f t="shared" si="400"/>
        <v>50</v>
      </c>
      <c r="G307" s="104">
        <v>36.0</v>
      </c>
      <c r="H307" s="104">
        <v>88.0</v>
      </c>
      <c r="I307" s="120" t="str">
        <f t="shared" si="3"/>
        <v>-52</v>
      </c>
      <c r="J307" s="120" t="str">
        <f t="shared" si="401"/>
        <v>62</v>
      </c>
      <c r="K307" s="120" t="str">
        <f t="shared" si="4"/>
        <v>-12</v>
      </c>
      <c r="L307" s="104" t="s">
        <v>89</v>
      </c>
      <c r="M307" s="120" t="str">
        <f>N307*1000000</f>
        <v>17380000</v>
      </c>
      <c r="N307" s="135">
        <v>17.38</v>
      </c>
      <c r="O307" s="120" t="str">
        <f>P307*1000000</f>
        <v>37110000</v>
      </c>
      <c r="P307" s="135">
        <v>37.11</v>
      </c>
      <c r="Q307" s="28" t="str">
        <f>SUM(R307*1000000)</f>
        <v>0</v>
      </c>
      <c r="R307" s="131">
        <v>0.0</v>
      </c>
      <c r="S307" s="173">
        <v>3.7105289E7</v>
      </c>
      <c r="T307" s="105">
        <v>37.11</v>
      </c>
      <c r="U307" s="162" t="str">
        <f>SUM(R307/T307)</f>
        <v>0.00%</v>
      </c>
      <c r="V307" s="105">
        <v>10.0</v>
      </c>
      <c r="W307" s="30" t="str">
        <f t="shared" si="432"/>
        <v>371.10%</v>
      </c>
      <c r="X307" s="30" t="str">
        <f t="shared" si="6"/>
        <v>173.80%</v>
      </c>
      <c r="Y307" s="112"/>
      <c r="Z307" s="33"/>
      <c r="AA307" s="33"/>
      <c r="AB307" s="33"/>
      <c r="AC307" s="33"/>
      <c r="AD307" s="33"/>
      <c r="AE307" s="33"/>
    </row>
    <row r="308">
      <c r="A308" s="15" t="s">
        <v>245</v>
      </c>
      <c r="B308" s="16">
        <v>2015.0</v>
      </c>
      <c r="C308" s="17" t="s">
        <v>37</v>
      </c>
      <c r="D308" s="16">
        <v>62.0</v>
      </c>
      <c r="E308" s="16">
        <v>60.0</v>
      </c>
      <c r="F308" s="18" t="str">
        <f>(D308+E308)/2</f>
        <v>61</v>
      </c>
      <c r="G308" s="79">
        <v>61.0</v>
      </c>
      <c r="H308" s="16">
        <v>55.0</v>
      </c>
      <c r="I308" s="20" t="str">
        <f t="shared" si="3"/>
        <v>6</v>
      </c>
      <c r="J308" s="21" t="str">
        <f>(G308+H308)/2</f>
        <v>58</v>
      </c>
      <c r="K308" s="20" t="str">
        <f t="shared" si="4"/>
        <v>3</v>
      </c>
      <c r="L308" s="17" t="s">
        <v>127</v>
      </c>
      <c r="M308" s="22">
        <v>1.2857184E7</v>
      </c>
      <c r="N308" s="35" t="str">
        <f t="shared" ref="N308:N309" si="438">M308/1000000</f>
        <v>12.86</v>
      </c>
      <c r="O308" s="28">
        <v>6.6013057E7</v>
      </c>
      <c r="P308" s="35" t="str">
        <f t="shared" ref="P308:P309" si="439">O308/1000000</f>
        <v>66.01</v>
      </c>
      <c r="Q308" s="28">
        <v>5.18E7</v>
      </c>
      <c r="R308" s="36" t="str">
        <f t="shared" ref="R308:R310" si="440">Q308/1000000</f>
        <v>51.80</v>
      </c>
      <c r="S308" s="177" t="str">
        <f>SUM(O308+R308)</f>
        <v>66,013,109</v>
      </c>
      <c r="T308" s="38" t="str">
        <f t="shared" ref="T308:T309" si="441">S308/1000000</f>
        <v>66</v>
      </c>
      <c r="U308" s="27" t="str">
        <f>(R308/S308)</f>
        <v>0.00%</v>
      </c>
      <c r="V308" s="28">
        <v>17.8</v>
      </c>
      <c r="W308" s="178" t="str">
        <f t="shared" si="432"/>
        <v>370.86%</v>
      </c>
      <c r="X308" s="30" t="str">
        <f t="shared" si="6"/>
        <v>72.23%</v>
      </c>
      <c r="Y308" s="17"/>
      <c r="Z308" s="33"/>
      <c r="AA308" s="33"/>
      <c r="AB308" s="33"/>
      <c r="AC308" s="33"/>
      <c r="AD308" s="33"/>
      <c r="AE308" s="33"/>
    </row>
    <row r="309">
      <c r="A309" s="85" t="s">
        <v>1023</v>
      </c>
      <c r="B309" s="48">
        <v>2012.0</v>
      </c>
      <c r="C309" s="48" t="s">
        <v>37</v>
      </c>
      <c r="D309" s="86">
        <v>31.0</v>
      </c>
      <c r="E309" s="86">
        <v>39.0</v>
      </c>
      <c r="F309" s="87" t="str">
        <f t="shared" ref="F309:F314" si="442">AVERAGE(D309:E309)</f>
        <v>35.0</v>
      </c>
      <c r="G309" s="86">
        <v>51.0</v>
      </c>
      <c r="H309" s="86">
        <v>50.0</v>
      </c>
      <c r="I309" s="89" t="str">
        <f t="shared" si="3"/>
        <v>1</v>
      </c>
      <c r="J309" s="89" t="str">
        <f t="shared" ref="J309:J314" si="443">AVERAGE(G309:H309)</f>
        <v>50.5</v>
      </c>
      <c r="K309" s="89" t="str">
        <f t="shared" si="4"/>
        <v>-15.5</v>
      </c>
      <c r="L309" s="86" t="s">
        <v>2416</v>
      </c>
      <c r="M309" s="90">
        <v>2.1052227E7</v>
      </c>
      <c r="N309" s="91" t="str">
        <f t="shared" si="438"/>
        <v>21.05</v>
      </c>
      <c r="O309" s="88">
        <v>4.2345531E7</v>
      </c>
      <c r="P309" s="91" t="str">
        <f t="shared" si="439"/>
        <v>42.35</v>
      </c>
      <c r="Q309" s="95">
        <v>1.97813724E8</v>
      </c>
      <c r="R309" s="36" t="str">
        <f t="shared" si="440"/>
        <v>197.81</v>
      </c>
      <c r="S309" s="177">
        <v>2.40159255E8</v>
      </c>
      <c r="T309" s="93" t="str">
        <f t="shared" si="441"/>
        <v>240</v>
      </c>
      <c r="U309" s="179" t="str">
        <f t="shared" ref="U309:U310" si="444">SUM(R309/S309)</f>
        <v>0.00%</v>
      </c>
      <c r="V309" s="88">
        <v>65.0</v>
      </c>
      <c r="W309" s="180" t="str">
        <f>SUM((S309/1000000)/V309)</f>
        <v>369.48%</v>
      </c>
      <c r="X309" s="30" t="str">
        <f t="shared" si="6"/>
        <v>32.39%</v>
      </c>
      <c r="Y309" s="98"/>
      <c r="Z309" s="33"/>
      <c r="AA309" s="33"/>
      <c r="AB309" s="33"/>
      <c r="AC309" s="33"/>
      <c r="AD309" s="33"/>
      <c r="AE309" s="33"/>
    </row>
    <row r="310">
      <c r="A310" s="72" t="s">
        <v>649</v>
      </c>
      <c r="B310" s="16">
        <v>2013.0</v>
      </c>
      <c r="C310" s="16" t="s">
        <v>37</v>
      </c>
      <c r="D310" s="16">
        <v>78.0</v>
      </c>
      <c r="E310" s="16">
        <v>65.0</v>
      </c>
      <c r="F310" s="73" t="str">
        <f t="shared" si="442"/>
        <v>71.5</v>
      </c>
      <c r="G310" s="16">
        <v>82.0</v>
      </c>
      <c r="H310" s="16">
        <v>78.0</v>
      </c>
      <c r="I310" s="74" t="str">
        <f t="shared" si="3"/>
        <v>4</v>
      </c>
      <c r="J310" s="74" t="str">
        <f t="shared" si="443"/>
        <v>80</v>
      </c>
      <c r="K310" s="74" t="str">
        <f t="shared" si="4"/>
        <v>-8.5</v>
      </c>
      <c r="L310" s="75" t="s">
        <v>650</v>
      </c>
      <c r="M310" s="19">
        <v>8.2429469E7</v>
      </c>
      <c r="N310" s="35" t="str">
        <f>M310/1000000</f>
        <v>82.43</v>
      </c>
      <c r="O310" s="19">
        <v>2.68492764E8</v>
      </c>
      <c r="P310" s="35" t="str">
        <f>O310/1000000</f>
        <v>268.49</v>
      </c>
      <c r="Q310" s="35" t="str">
        <f>T310-P310</f>
        <v>470.40</v>
      </c>
      <c r="R310" s="36" t="str">
        <f t="shared" si="440"/>
        <v>0.00</v>
      </c>
      <c r="S310" s="196">
        <v>7.38892764E8</v>
      </c>
      <c r="T310" s="77" t="str">
        <f>S310/1000000</f>
        <v>739</v>
      </c>
      <c r="U310" s="27" t="str">
        <f t="shared" si="444"/>
        <v>0.00%</v>
      </c>
      <c r="V310" s="22">
        <v>200.0</v>
      </c>
      <c r="W310" s="178" t="str">
        <f t="shared" ref="W310:W315" si="445">SUM(T310/V310)</f>
        <v>369.45%</v>
      </c>
      <c r="X310" s="30" t="str">
        <f t="shared" si="6"/>
        <v>41.21%</v>
      </c>
      <c r="Y310" s="81"/>
      <c r="Z310" s="33"/>
      <c r="AA310" s="33"/>
      <c r="AB310" s="33"/>
      <c r="AC310" s="33"/>
      <c r="AD310" s="33"/>
      <c r="AE310" s="33"/>
    </row>
    <row r="311">
      <c r="A311" s="116" t="s">
        <v>2000</v>
      </c>
      <c r="B311" s="44">
        <v>2009.0</v>
      </c>
      <c r="C311" s="44" t="s">
        <v>41</v>
      </c>
      <c r="D311" s="104">
        <v>20.0</v>
      </c>
      <c r="E311" s="104">
        <v>25.0</v>
      </c>
      <c r="F311" s="118" t="str">
        <f t="shared" si="442"/>
        <v>22.5</v>
      </c>
      <c r="G311" s="104">
        <v>50.0</v>
      </c>
      <c r="H311" s="104">
        <v>53.0</v>
      </c>
      <c r="I311" s="120" t="str">
        <f t="shared" si="3"/>
        <v>-3</v>
      </c>
      <c r="J311" s="120" t="str">
        <f t="shared" si="443"/>
        <v>51.5</v>
      </c>
      <c r="K311" s="120" t="str">
        <f t="shared" si="4"/>
        <v>-29</v>
      </c>
      <c r="L311" s="104" t="s">
        <v>111</v>
      </c>
      <c r="M311" s="120" t="str">
        <f t="shared" ref="M311:M314" si="446">N311*1000000</f>
        <v>28600000</v>
      </c>
      <c r="N311" s="135">
        <v>28.6</v>
      </c>
      <c r="O311" s="120" t="str">
        <f t="shared" ref="O311:O314" si="447">P311*1000000</f>
        <v>68260000</v>
      </c>
      <c r="P311" s="135">
        <v>68.26</v>
      </c>
      <c r="Q311" s="28" t="str">
        <f t="shared" ref="Q311:Q315" si="448">SUM(R311*1000000)</f>
        <v>5560000</v>
      </c>
      <c r="R311" s="119">
        <v>5.56</v>
      </c>
      <c r="S311" s="191" t="str">
        <f t="shared" ref="S311:S314" si="449">T311*1000000</f>
        <v>73,820,000</v>
      </c>
      <c r="T311" s="105">
        <v>73.82</v>
      </c>
      <c r="U311" s="162" t="str">
        <f t="shared" ref="U311:U314" si="450">SUM(R311/T311)</f>
        <v>7.53%</v>
      </c>
      <c r="V311" s="105">
        <v>20.0</v>
      </c>
      <c r="W311" s="30" t="str">
        <f t="shared" si="445"/>
        <v>369.10%</v>
      </c>
      <c r="X311" s="30" t="str">
        <f t="shared" si="6"/>
        <v>143.00%</v>
      </c>
      <c r="Y311" s="112"/>
      <c r="Z311" s="33"/>
      <c r="AA311" s="33"/>
      <c r="AB311" s="33"/>
      <c r="AC311" s="33"/>
      <c r="AD311" s="33"/>
      <c r="AE311" s="33"/>
    </row>
    <row r="312">
      <c r="A312" s="116" t="s">
        <v>1552</v>
      </c>
      <c r="B312" s="44">
        <v>2010.0</v>
      </c>
      <c r="C312" s="44" t="s">
        <v>29</v>
      </c>
      <c r="D312" s="104">
        <v>68.0</v>
      </c>
      <c r="E312" s="104">
        <v>63.0</v>
      </c>
      <c r="F312" s="118" t="str">
        <f t="shared" si="442"/>
        <v>65.5</v>
      </c>
      <c r="G312" s="104">
        <v>73.0</v>
      </c>
      <c r="H312" s="104">
        <v>77.0</v>
      </c>
      <c r="I312" s="120" t="str">
        <f t="shared" si="3"/>
        <v>-4</v>
      </c>
      <c r="J312" s="120" t="str">
        <f t="shared" si="443"/>
        <v>75</v>
      </c>
      <c r="K312" s="120" t="str">
        <f t="shared" si="4"/>
        <v>-9.5</v>
      </c>
      <c r="L312" s="104" t="s">
        <v>1287</v>
      </c>
      <c r="M312" s="120" t="str">
        <f t="shared" si="446"/>
        <v>41000000</v>
      </c>
      <c r="N312" s="135">
        <v>41.0</v>
      </c>
      <c r="O312" s="120" t="str">
        <f t="shared" si="447"/>
        <v>128010000</v>
      </c>
      <c r="P312" s="135">
        <v>128.01</v>
      </c>
      <c r="Q312" s="28" t="str">
        <f t="shared" si="448"/>
        <v>166790000</v>
      </c>
      <c r="R312" s="119">
        <v>166.79</v>
      </c>
      <c r="S312" s="191" t="str">
        <f t="shared" si="449"/>
        <v>294,800,000</v>
      </c>
      <c r="T312" s="137" t="str">
        <f>SUM(P312+R312)</f>
        <v>294.80</v>
      </c>
      <c r="U312" s="162" t="str">
        <f t="shared" si="450"/>
        <v>56.58%</v>
      </c>
      <c r="V312" s="105">
        <v>80.0</v>
      </c>
      <c r="W312" s="30" t="str">
        <f t="shared" si="445"/>
        <v>368.50%</v>
      </c>
      <c r="X312" s="30" t="str">
        <f t="shared" si="6"/>
        <v>51.25%</v>
      </c>
      <c r="Y312" s="33"/>
      <c r="Z312" s="33"/>
      <c r="AA312" s="33"/>
      <c r="AB312" s="33"/>
      <c r="AC312" s="33"/>
      <c r="AD312" s="33"/>
      <c r="AE312" s="33"/>
    </row>
    <row r="313">
      <c r="A313" s="116" t="s">
        <v>1888</v>
      </c>
      <c r="B313" s="44">
        <v>2009.0</v>
      </c>
      <c r="C313" s="44" t="s">
        <v>41</v>
      </c>
      <c r="D313" s="104">
        <v>33.0</v>
      </c>
      <c r="E313" s="104">
        <v>41.0</v>
      </c>
      <c r="F313" s="118" t="str">
        <f t="shared" si="442"/>
        <v>37</v>
      </c>
      <c r="G313" s="104">
        <v>50.0</v>
      </c>
      <c r="H313" s="104">
        <v>61.0</v>
      </c>
      <c r="I313" s="120" t="str">
        <f t="shared" si="3"/>
        <v>-11</v>
      </c>
      <c r="J313" s="120" t="str">
        <f t="shared" si="443"/>
        <v>55.5</v>
      </c>
      <c r="K313" s="120" t="str">
        <f t="shared" si="4"/>
        <v>-18.5</v>
      </c>
      <c r="L313" s="104" t="s">
        <v>2417</v>
      </c>
      <c r="M313" s="120" t="str">
        <f t="shared" si="446"/>
        <v>24600000</v>
      </c>
      <c r="N313" s="135">
        <v>24.6</v>
      </c>
      <c r="O313" s="120" t="str">
        <f t="shared" si="447"/>
        <v>79950000</v>
      </c>
      <c r="P313" s="135">
        <v>79.95</v>
      </c>
      <c r="Q313" s="28" t="str">
        <f t="shared" si="448"/>
        <v>103630000</v>
      </c>
      <c r="R313" s="119">
        <v>103.63</v>
      </c>
      <c r="S313" s="191" t="str">
        <f t="shared" si="449"/>
        <v>183,580,000</v>
      </c>
      <c r="T313" s="105">
        <v>183.58</v>
      </c>
      <c r="U313" s="162" t="str">
        <f t="shared" si="450"/>
        <v>56.45%</v>
      </c>
      <c r="V313" s="105">
        <v>50.0</v>
      </c>
      <c r="W313" s="30" t="str">
        <f t="shared" si="445"/>
        <v>367.16%</v>
      </c>
      <c r="X313" s="30" t="str">
        <f t="shared" si="6"/>
        <v>49.20%</v>
      </c>
      <c r="Y313" s="112"/>
      <c r="Z313" s="33"/>
      <c r="AA313" s="33"/>
      <c r="AB313" s="33"/>
      <c r="AC313" s="33"/>
      <c r="AD313" s="33"/>
      <c r="AE313" s="33"/>
    </row>
    <row r="314">
      <c r="A314" s="116" t="s">
        <v>1295</v>
      </c>
      <c r="B314" s="44">
        <v>2011.0</v>
      </c>
      <c r="C314" s="44" t="s">
        <v>29</v>
      </c>
      <c r="D314" s="117">
        <v>97.0</v>
      </c>
      <c r="E314" s="117">
        <v>75.0</v>
      </c>
      <c r="F314" s="118" t="str">
        <f t="shared" si="442"/>
        <v>86</v>
      </c>
      <c r="G314" s="117">
        <v>87.0</v>
      </c>
      <c r="H314" s="104">
        <v>77.0</v>
      </c>
      <c r="I314" s="120" t="str">
        <f t="shared" si="3"/>
        <v>10</v>
      </c>
      <c r="J314" s="120" t="str">
        <f t="shared" si="443"/>
        <v>82</v>
      </c>
      <c r="K314" s="120" t="str">
        <f t="shared" si="4"/>
        <v>4</v>
      </c>
      <c r="L314" s="104" t="s">
        <v>1296</v>
      </c>
      <c r="M314" s="120" t="str">
        <f t="shared" si="446"/>
        <v>29240000</v>
      </c>
      <c r="N314" s="121">
        <v>29.24</v>
      </c>
      <c r="O314" s="120" t="str">
        <f t="shared" si="447"/>
        <v>88630000</v>
      </c>
      <c r="P314" s="122">
        <v>88.63</v>
      </c>
      <c r="Q314" s="28" t="str">
        <f t="shared" si="448"/>
        <v>76550000</v>
      </c>
      <c r="R314" s="119">
        <v>76.55</v>
      </c>
      <c r="S314" s="176" t="str">
        <f t="shared" si="449"/>
        <v>165,180,000</v>
      </c>
      <c r="T314" s="124" t="str">
        <f>SUM(P314+R314)</f>
        <v>165.18</v>
      </c>
      <c r="U314" s="162" t="str">
        <f t="shared" si="450"/>
        <v>46.34%</v>
      </c>
      <c r="V314" s="125">
        <v>45.0</v>
      </c>
      <c r="W314" s="30" t="str">
        <f t="shared" si="445"/>
        <v>367.07%</v>
      </c>
      <c r="X314" s="30" t="str">
        <f t="shared" si="6"/>
        <v>64.98%</v>
      </c>
      <c r="Y314" s="112"/>
      <c r="Z314" s="33"/>
      <c r="AA314" s="33"/>
      <c r="AB314" s="33"/>
      <c r="AC314" s="33"/>
      <c r="AD314" s="33"/>
      <c r="AE314" s="33"/>
    </row>
    <row r="315">
      <c r="A315" s="15" t="s">
        <v>276</v>
      </c>
      <c r="B315" s="16">
        <v>2015.0</v>
      </c>
      <c r="C315" s="17" t="s">
        <v>29</v>
      </c>
      <c r="D315" s="16">
        <v>46.0</v>
      </c>
      <c r="E315" s="16">
        <v>51.0</v>
      </c>
      <c r="F315" s="18" t="str">
        <f>(D315+E315)/2</f>
        <v>48.5</v>
      </c>
      <c r="G315" s="79">
        <v>57.0</v>
      </c>
      <c r="H315" s="16">
        <v>53.0</v>
      </c>
      <c r="I315" s="20" t="str">
        <f t="shared" si="3"/>
        <v>4</v>
      </c>
      <c r="J315" s="21" t="str">
        <f>(G315+H315)/2</f>
        <v>55</v>
      </c>
      <c r="K315" s="20" t="str">
        <f t="shared" si="4"/>
        <v>-6.5</v>
      </c>
      <c r="L315" s="17" t="s">
        <v>117</v>
      </c>
      <c r="M315" s="22">
        <v>8246267.0</v>
      </c>
      <c r="N315" s="35" t="str">
        <f t="shared" ref="N315:N316" si="451">M315/1000000</f>
        <v>8.25</v>
      </c>
      <c r="O315" s="28">
        <v>2.9216212E7</v>
      </c>
      <c r="P315" s="35" t="str">
        <f t="shared" ref="P315:P316" si="452">O315/1000000</f>
        <v>29.22</v>
      </c>
      <c r="Q315" s="28" t="str">
        <f t="shared" si="448"/>
        <v>5000000</v>
      </c>
      <c r="R315" s="28">
        <v>5.0</v>
      </c>
      <c r="S315" s="177" t="str">
        <f>SUM(O315+R315)</f>
        <v>29,216,217</v>
      </c>
      <c r="T315" s="38" t="str">
        <f t="shared" ref="T315:T316" si="453">S315/1000000</f>
        <v>29</v>
      </c>
      <c r="U315" s="27" t="str">
        <f>(R315/S315)*100</f>
        <v>0.00%</v>
      </c>
      <c r="V315" s="28">
        <v>8.0</v>
      </c>
      <c r="W315" s="178" t="str">
        <f t="shared" si="445"/>
        <v>365.20%</v>
      </c>
      <c r="X315" s="30" t="str">
        <f t="shared" si="6"/>
        <v>103.08%</v>
      </c>
      <c r="Y315" s="17"/>
      <c r="Z315" s="33"/>
      <c r="AA315" s="33"/>
      <c r="AB315" s="33"/>
      <c r="AC315" s="33"/>
      <c r="AD315" s="33"/>
      <c r="AE315" s="33"/>
    </row>
    <row r="316">
      <c r="A316" s="85" t="s">
        <v>1029</v>
      </c>
      <c r="B316" s="48">
        <v>2012.0</v>
      </c>
      <c r="C316" s="48" t="s">
        <v>29</v>
      </c>
      <c r="D316" s="86">
        <v>61.0</v>
      </c>
      <c r="E316" s="86">
        <v>50.0</v>
      </c>
      <c r="F316" s="87" t="str">
        <f t="shared" ref="F316:F361" si="454">AVERAGE(D316:E316)</f>
        <v>55.5</v>
      </c>
      <c r="G316" s="86">
        <v>67.0</v>
      </c>
      <c r="H316" s="86">
        <v>62.0</v>
      </c>
      <c r="I316" s="89" t="str">
        <f t="shared" si="3"/>
        <v>5</v>
      </c>
      <c r="J316" s="89" t="str">
        <f t="shared" ref="J316:J361" si="455">AVERAGE(G316:H316)</f>
        <v>64.5</v>
      </c>
      <c r="K316" s="89" t="str">
        <f t="shared" si="4"/>
        <v>-9</v>
      </c>
      <c r="L316" s="86" t="s">
        <v>939</v>
      </c>
      <c r="M316" s="90">
        <v>1.5210156E7</v>
      </c>
      <c r="N316" s="91" t="str">
        <f t="shared" si="451"/>
        <v>15.21</v>
      </c>
      <c r="O316" s="88">
        <v>8.0070736E7</v>
      </c>
      <c r="P316" s="91" t="str">
        <f t="shared" si="452"/>
        <v>80.07</v>
      </c>
      <c r="Q316" s="95">
        <v>1.38269859E8</v>
      </c>
      <c r="R316" s="36" t="str">
        <f>Q316/1000000</f>
        <v>138.27</v>
      </c>
      <c r="S316" s="177">
        <v>2.18340595E8</v>
      </c>
      <c r="T316" s="93" t="str">
        <f t="shared" si="453"/>
        <v>218</v>
      </c>
      <c r="U316" s="179" t="str">
        <f>SUM(R316/S316)</f>
        <v>0.00%</v>
      </c>
      <c r="V316" s="88">
        <v>60.0</v>
      </c>
      <c r="W316" s="180" t="str">
        <f>SUM((S316/1000000)/V316)</f>
        <v>363.90%</v>
      </c>
      <c r="X316" s="30" t="str">
        <f t="shared" si="6"/>
        <v>25.35%</v>
      </c>
      <c r="Y316" s="98"/>
      <c r="Z316" s="33"/>
      <c r="AA316" s="33"/>
      <c r="AB316" s="33"/>
      <c r="AC316" s="33"/>
      <c r="AD316" s="33"/>
      <c r="AE316" s="33"/>
    </row>
    <row r="317">
      <c r="A317" s="116" t="s">
        <v>2253</v>
      </c>
      <c r="B317" s="44">
        <v>2008.0</v>
      </c>
      <c r="C317" s="44" t="s">
        <v>37</v>
      </c>
      <c r="D317" s="104">
        <v>36.0</v>
      </c>
      <c r="E317" s="104">
        <v>51.0</v>
      </c>
      <c r="F317" s="118" t="str">
        <f t="shared" si="454"/>
        <v>43.5</v>
      </c>
      <c r="G317" s="104">
        <v>58.0</v>
      </c>
      <c r="H317" s="104">
        <v>57.0</v>
      </c>
      <c r="I317" s="120" t="str">
        <f t="shared" si="3"/>
        <v>1</v>
      </c>
      <c r="J317" s="120" t="str">
        <f t="shared" si="455"/>
        <v>57.5</v>
      </c>
      <c r="K317" s="120" t="str">
        <f t="shared" si="4"/>
        <v>-14</v>
      </c>
      <c r="L317" s="104" t="s">
        <v>1217</v>
      </c>
      <c r="M317" s="120" t="str">
        <f t="shared" ref="M317:M320" si="456">N317*1000000</f>
        <v>12060000</v>
      </c>
      <c r="N317" s="135">
        <v>12.06</v>
      </c>
      <c r="O317" s="120" t="str">
        <f t="shared" ref="O317:O320" si="457">P317*1000000</f>
        <v>31720000</v>
      </c>
      <c r="P317" s="135">
        <v>31.72</v>
      </c>
      <c r="Q317" s="28" t="str">
        <f t="shared" ref="Q317:Q320" si="458">SUM(R317*1000000)</f>
        <v>77260000</v>
      </c>
      <c r="R317" s="119">
        <v>77.26</v>
      </c>
      <c r="S317" s="191" t="str">
        <f t="shared" ref="S317:S320" si="459">T317*1000000</f>
        <v>108,980,000</v>
      </c>
      <c r="T317" s="105">
        <v>108.98</v>
      </c>
      <c r="U317" s="162" t="str">
        <f t="shared" ref="U317:U320" si="460">SUM(R317/T317)</f>
        <v>70.89%</v>
      </c>
      <c r="V317" s="105">
        <v>30.0</v>
      </c>
      <c r="W317" s="30" t="str">
        <f t="shared" ref="W317:W320" si="461">SUM(T317/V317)</f>
        <v>363.27%</v>
      </c>
      <c r="X317" s="30" t="str">
        <f t="shared" si="6"/>
        <v>40.20%</v>
      </c>
      <c r="Y317" s="112"/>
      <c r="Z317" s="33"/>
      <c r="AA317" s="33"/>
      <c r="AB317" s="33"/>
      <c r="AC317" s="33"/>
      <c r="AD317" s="33"/>
      <c r="AE317" s="33"/>
    </row>
    <row r="318">
      <c r="A318" s="116" t="s">
        <v>2342</v>
      </c>
      <c r="B318" s="44">
        <v>2008.0</v>
      </c>
      <c r="C318" s="44" t="s">
        <v>29</v>
      </c>
      <c r="D318" s="104">
        <v>56.0</v>
      </c>
      <c r="E318" s="104">
        <v>57.0</v>
      </c>
      <c r="F318" s="118" t="str">
        <f t="shared" si="454"/>
        <v>56.5</v>
      </c>
      <c r="G318" s="104">
        <v>78.0</v>
      </c>
      <c r="H318" s="104">
        <v>84.0</v>
      </c>
      <c r="I318" s="120" t="str">
        <f t="shared" si="3"/>
        <v>-6</v>
      </c>
      <c r="J318" s="120" t="str">
        <f t="shared" si="455"/>
        <v>81</v>
      </c>
      <c r="K318" s="120" t="str">
        <f t="shared" si="4"/>
        <v>-24.5</v>
      </c>
      <c r="L318" s="104" t="s">
        <v>89</v>
      </c>
      <c r="M318" s="120" t="str">
        <f t="shared" si="456"/>
        <v>10530000</v>
      </c>
      <c r="N318" s="135">
        <v>10.53</v>
      </c>
      <c r="O318" s="120" t="str">
        <f t="shared" si="457"/>
        <v>37770000</v>
      </c>
      <c r="P318" s="135">
        <v>37.77</v>
      </c>
      <c r="Q318" s="28" t="str">
        <f t="shared" si="458"/>
        <v>2180000</v>
      </c>
      <c r="R318" s="119">
        <v>2.18</v>
      </c>
      <c r="S318" s="191" t="str">
        <f t="shared" si="459"/>
        <v>39,950,000</v>
      </c>
      <c r="T318" s="105">
        <v>39.95</v>
      </c>
      <c r="U318" s="162" t="str">
        <f t="shared" si="460"/>
        <v>5.46%</v>
      </c>
      <c r="V318" s="105">
        <v>11.0</v>
      </c>
      <c r="W318" s="30" t="str">
        <f t="shared" si="461"/>
        <v>363.18%</v>
      </c>
      <c r="X318" s="30" t="str">
        <f t="shared" si="6"/>
        <v>95.73%</v>
      </c>
      <c r="Y318" s="112"/>
      <c r="Z318" s="33"/>
      <c r="AA318" s="33"/>
      <c r="AB318" s="33"/>
      <c r="AC318" s="33"/>
      <c r="AD318" s="33"/>
      <c r="AE318" s="33"/>
    </row>
    <row r="319">
      <c r="A319" s="116" t="s">
        <v>2340</v>
      </c>
      <c r="B319" s="44">
        <v>2008.0</v>
      </c>
      <c r="C319" s="44" t="s">
        <v>37</v>
      </c>
      <c r="D319" s="104">
        <v>54.0</v>
      </c>
      <c r="E319" s="104">
        <v>57.0</v>
      </c>
      <c r="F319" s="118" t="str">
        <f t="shared" si="454"/>
        <v>55.5</v>
      </c>
      <c r="G319" s="104">
        <v>65.0</v>
      </c>
      <c r="H319" s="104">
        <v>75.0</v>
      </c>
      <c r="I319" s="120" t="str">
        <f t="shared" si="3"/>
        <v>-10</v>
      </c>
      <c r="J319" s="120" t="str">
        <f t="shared" si="455"/>
        <v>70</v>
      </c>
      <c r="K319" s="120" t="str">
        <f t="shared" si="4"/>
        <v>-14.5</v>
      </c>
      <c r="L319" s="104" t="s">
        <v>987</v>
      </c>
      <c r="M319" s="120" t="str">
        <f t="shared" si="456"/>
        <v>14910000</v>
      </c>
      <c r="N319" s="135">
        <v>14.91</v>
      </c>
      <c r="O319" s="120" t="str">
        <f t="shared" si="457"/>
        <v>38110000</v>
      </c>
      <c r="P319" s="135">
        <v>38.11</v>
      </c>
      <c r="Q319" s="28" t="str">
        <f t="shared" si="458"/>
        <v>5380000</v>
      </c>
      <c r="R319" s="119">
        <v>5.38</v>
      </c>
      <c r="S319" s="191" t="str">
        <f t="shared" si="459"/>
        <v>43,490,000</v>
      </c>
      <c r="T319" s="105">
        <v>43.49</v>
      </c>
      <c r="U319" s="162" t="str">
        <f t="shared" si="460"/>
        <v>12.37%</v>
      </c>
      <c r="V319" s="105">
        <v>12.0</v>
      </c>
      <c r="W319" s="30" t="str">
        <f t="shared" si="461"/>
        <v>362.42%</v>
      </c>
      <c r="X319" s="30" t="str">
        <f t="shared" si="6"/>
        <v>124.25%</v>
      </c>
      <c r="Y319" s="112"/>
      <c r="Z319" s="33"/>
      <c r="AA319" s="33"/>
      <c r="AB319" s="33"/>
      <c r="AC319" s="33"/>
      <c r="AD319" s="33"/>
      <c r="AE319" s="33"/>
    </row>
    <row r="320">
      <c r="A320" s="116" t="s">
        <v>1372</v>
      </c>
      <c r="B320" s="44">
        <v>2011.0</v>
      </c>
      <c r="C320" s="44" t="s">
        <v>41</v>
      </c>
      <c r="D320" s="117">
        <v>30.0</v>
      </c>
      <c r="E320" s="117">
        <v>42.0</v>
      </c>
      <c r="F320" s="118" t="str">
        <f t="shared" si="454"/>
        <v>36</v>
      </c>
      <c r="G320" s="117">
        <v>39.0</v>
      </c>
      <c r="H320" s="104">
        <v>50.0</v>
      </c>
      <c r="I320" s="120" t="str">
        <f t="shared" si="3"/>
        <v>-11</v>
      </c>
      <c r="J320" s="120" t="str">
        <f t="shared" si="455"/>
        <v>44.5</v>
      </c>
      <c r="K320" s="120" t="str">
        <f t="shared" si="4"/>
        <v>-8.5</v>
      </c>
      <c r="L320" s="104" t="s">
        <v>1373</v>
      </c>
      <c r="M320" s="120" t="str">
        <f t="shared" si="456"/>
        <v>9400000</v>
      </c>
      <c r="N320" s="121">
        <v>9.4</v>
      </c>
      <c r="O320" s="120" t="str">
        <f t="shared" si="457"/>
        <v>23210000</v>
      </c>
      <c r="P320" s="122">
        <v>23.21</v>
      </c>
      <c r="Q320" s="28" t="str">
        <f t="shared" si="458"/>
        <v>85400000</v>
      </c>
      <c r="R320" s="119">
        <v>85.4</v>
      </c>
      <c r="S320" s="176" t="str">
        <f t="shared" si="459"/>
        <v>108,610,000</v>
      </c>
      <c r="T320" s="124" t="str">
        <f>SUM(P320+R320)</f>
        <v>108.61</v>
      </c>
      <c r="U320" s="162" t="str">
        <f t="shared" si="460"/>
        <v>78.63%</v>
      </c>
      <c r="V320" s="125">
        <v>30.0</v>
      </c>
      <c r="W320" s="30" t="str">
        <f t="shared" si="461"/>
        <v>362.03%</v>
      </c>
      <c r="X320" s="30" t="str">
        <f t="shared" si="6"/>
        <v>31.33%</v>
      </c>
      <c r="Y320" s="112"/>
      <c r="Z320" s="33"/>
      <c r="AA320" s="33"/>
      <c r="AB320" s="33"/>
      <c r="AC320" s="33"/>
      <c r="AD320" s="33"/>
      <c r="AE320" s="33"/>
    </row>
    <row r="321">
      <c r="A321" s="47" t="s">
        <v>512</v>
      </c>
      <c r="B321" s="48">
        <v>2014.0</v>
      </c>
      <c r="C321" s="49" t="s">
        <v>29</v>
      </c>
      <c r="D321" s="48">
        <v>62.0</v>
      </c>
      <c r="E321" s="48">
        <v>54.0</v>
      </c>
      <c r="F321" s="50" t="str">
        <f t="shared" si="454"/>
        <v>58.0</v>
      </c>
      <c r="G321" s="48">
        <v>60.0</v>
      </c>
      <c r="H321" s="48">
        <v>54.0</v>
      </c>
      <c r="I321" s="52" t="str">
        <f t="shared" si="3"/>
        <v>6</v>
      </c>
      <c r="J321" s="52" t="str">
        <f t="shared" si="455"/>
        <v>57</v>
      </c>
      <c r="K321" s="52" t="str">
        <f t="shared" si="4"/>
        <v>1</v>
      </c>
      <c r="L321" s="48" t="s">
        <v>513</v>
      </c>
      <c r="M321" s="62">
        <v>1.836023E7</v>
      </c>
      <c r="N321" s="55" t="str">
        <f>M321/1000000</f>
        <v>18.36</v>
      </c>
      <c r="O321" s="51">
        <v>6.6954149E7</v>
      </c>
      <c r="P321" s="55" t="str">
        <f>O321/1000000</f>
        <v>66.95</v>
      </c>
      <c r="Q321" s="63">
        <v>3.37E7</v>
      </c>
      <c r="R321" s="36" t="str">
        <f>Q321/1000000</f>
        <v>33.70</v>
      </c>
      <c r="S321" s="187">
        <v>1.00654E8</v>
      </c>
      <c r="T321" s="58" t="str">
        <f>S321/1000000</f>
        <v>101</v>
      </c>
      <c r="U321" s="188" t="str">
        <f>SUM(R321/S321)</f>
        <v>0.00%</v>
      </c>
      <c r="V321" s="51">
        <v>28.0</v>
      </c>
      <c r="W321" s="189" t="str">
        <f>SUM(S321/(V321*1000000))</f>
        <v>359.48%</v>
      </c>
      <c r="X321" s="30" t="str">
        <f t="shared" si="6"/>
        <v>65.57%</v>
      </c>
      <c r="Y321" s="68"/>
      <c r="Z321" s="33"/>
      <c r="AA321" s="33"/>
      <c r="AB321" s="33"/>
      <c r="AC321" s="33"/>
      <c r="AD321" s="33"/>
      <c r="AE321" s="33"/>
    </row>
    <row r="322">
      <c r="A322" s="116" t="s">
        <v>1303</v>
      </c>
      <c r="B322" s="44">
        <v>2011.0</v>
      </c>
      <c r="C322" s="44" t="s">
        <v>37</v>
      </c>
      <c r="D322" s="117">
        <v>38.0</v>
      </c>
      <c r="E322" s="117">
        <v>46.0</v>
      </c>
      <c r="F322" s="118" t="str">
        <f t="shared" si="454"/>
        <v>42</v>
      </c>
      <c r="G322" s="117">
        <v>55.0</v>
      </c>
      <c r="H322" s="104">
        <v>63.0</v>
      </c>
      <c r="I322" s="120" t="str">
        <f t="shared" si="3"/>
        <v>-8</v>
      </c>
      <c r="J322" s="120" t="str">
        <f t="shared" si="455"/>
        <v>59</v>
      </c>
      <c r="K322" s="120" t="str">
        <f t="shared" si="4"/>
        <v>-17</v>
      </c>
      <c r="L322" s="104" t="s">
        <v>1304</v>
      </c>
      <c r="M322" s="120" t="str">
        <f>N322*1000000</f>
        <v>3830000</v>
      </c>
      <c r="N322" s="121">
        <v>3.83</v>
      </c>
      <c r="O322" s="120" t="str">
        <f>P322*1000000</f>
        <v>8310000</v>
      </c>
      <c r="P322" s="122">
        <v>8.31</v>
      </c>
      <c r="Q322" s="28" t="str">
        <f>SUM(R322*1000000)</f>
        <v>151770000</v>
      </c>
      <c r="R322" s="119">
        <v>151.77</v>
      </c>
      <c r="S322" s="176" t="str">
        <f>T322*1000000</f>
        <v>160,080,000</v>
      </c>
      <c r="T322" s="124" t="str">
        <f>SUM(P322+R322)</f>
        <v>160.08</v>
      </c>
      <c r="U322" s="162" t="str">
        <f>SUM(R322/T322)</f>
        <v>94.81%</v>
      </c>
      <c r="V322" s="125">
        <v>45.0</v>
      </c>
      <c r="W322" s="30" t="str">
        <f>SUM(T322/V322)</f>
        <v>355.73%</v>
      </c>
      <c r="X322" s="30" t="str">
        <f t="shared" si="6"/>
        <v>8.51%</v>
      </c>
      <c r="Y322" s="112"/>
      <c r="Z322" s="33"/>
      <c r="AA322" s="33"/>
      <c r="AB322" s="33"/>
      <c r="AC322" s="33"/>
      <c r="AD322" s="33"/>
      <c r="AE322" s="33"/>
    </row>
    <row r="323">
      <c r="A323" s="66" t="s">
        <v>353</v>
      </c>
      <c r="B323" s="48">
        <v>2014.0</v>
      </c>
      <c r="C323" s="48" t="s">
        <v>37</v>
      </c>
      <c r="D323" s="48">
        <v>53.0</v>
      </c>
      <c r="E323" s="48">
        <v>53.0</v>
      </c>
      <c r="F323" s="50" t="str">
        <f t="shared" si="454"/>
        <v>53.0</v>
      </c>
      <c r="G323" s="48">
        <v>66.0</v>
      </c>
      <c r="H323" s="48">
        <v>68.0</v>
      </c>
      <c r="I323" s="52" t="str">
        <f t="shared" si="3"/>
        <v>-2</v>
      </c>
      <c r="J323" s="52" t="str">
        <f t="shared" si="455"/>
        <v>67</v>
      </c>
      <c r="K323" s="52" t="str">
        <f t="shared" si="4"/>
        <v>-14</v>
      </c>
      <c r="L323" s="48" t="s">
        <v>34</v>
      </c>
      <c r="M323" s="62">
        <v>9.1608337E7</v>
      </c>
      <c r="N323" s="55" t="str">
        <f>M323/1000000</f>
        <v>91.61</v>
      </c>
      <c r="O323" s="51">
        <v>2.02853933E8</v>
      </c>
      <c r="P323" s="55" t="str">
        <f>O323/1000000</f>
        <v>202.85</v>
      </c>
      <c r="Q323" s="63">
        <v>5.0612839E8</v>
      </c>
      <c r="R323" s="36" t="str">
        <f t="shared" ref="R323:R325" si="462">Q323/1000000</f>
        <v>506.13</v>
      </c>
      <c r="S323" s="187">
        <v>7.08982323E8</v>
      </c>
      <c r="T323" s="58" t="str">
        <f>S323/1000000</f>
        <v>709</v>
      </c>
      <c r="U323" s="188" t="str">
        <f t="shared" ref="U323:U325" si="463">SUM(R323/S323)</f>
        <v>0.00%</v>
      </c>
      <c r="V323" s="51">
        <v>200.0</v>
      </c>
      <c r="W323" s="189" t="str">
        <f>SUM(S323/(V323*1000000))</f>
        <v>354.49%</v>
      </c>
      <c r="X323" s="30" t="str">
        <f t="shared" si="6"/>
        <v>45.80%</v>
      </c>
      <c r="Y323" s="67"/>
      <c r="Z323" s="33"/>
      <c r="AA323" s="33"/>
      <c r="AB323" s="33"/>
      <c r="AC323" s="33"/>
      <c r="AD323" s="33"/>
      <c r="AE323" s="33"/>
    </row>
    <row r="324">
      <c r="A324" s="72" t="s">
        <v>730</v>
      </c>
      <c r="B324" s="16">
        <v>2013.0</v>
      </c>
      <c r="C324" s="16" t="s">
        <v>37</v>
      </c>
      <c r="D324" s="16">
        <v>70.0</v>
      </c>
      <c r="E324" s="16">
        <v>59.0</v>
      </c>
      <c r="F324" s="73" t="str">
        <f t="shared" si="454"/>
        <v>64.5</v>
      </c>
      <c r="G324" s="16">
        <v>67.0</v>
      </c>
      <c r="H324" s="16">
        <v>71.0</v>
      </c>
      <c r="I324" s="74" t="str">
        <f t="shared" si="3"/>
        <v>-4</v>
      </c>
      <c r="J324" s="74" t="str">
        <f t="shared" si="455"/>
        <v>69</v>
      </c>
      <c r="K324" s="74" t="str">
        <f t="shared" si="4"/>
        <v>-4.5</v>
      </c>
      <c r="L324" s="78" t="s">
        <v>731</v>
      </c>
      <c r="M324" s="19">
        <v>3.401793E7</v>
      </c>
      <c r="N324" s="35" t="str">
        <f t="shared" ref="N324:N325" si="464">M324/1000000</f>
        <v>34.02</v>
      </c>
      <c r="O324" s="19">
        <v>1.19793567E8</v>
      </c>
      <c r="P324" s="35" t="str">
        <f t="shared" ref="P324:P325" si="465">O324/1000000</f>
        <v>119.79</v>
      </c>
      <c r="Q324" s="19">
        <v>1.54532382E8</v>
      </c>
      <c r="R324" s="36" t="str">
        <f t="shared" si="462"/>
        <v>154.53</v>
      </c>
      <c r="S324" s="195">
        <v>2.74325949E8</v>
      </c>
      <c r="T324" s="77" t="str">
        <f t="shared" ref="T324:T325" si="466">S324/1000000</f>
        <v>274</v>
      </c>
      <c r="U324" s="27" t="str">
        <f t="shared" si="463"/>
        <v>0.00%</v>
      </c>
      <c r="V324" s="22">
        <v>78.0</v>
      </c>
      <c r="W324" s="178" t="str">
        <f t="shared" ref="W324:W327" si="467">SUM(T324/V324)</f>
        <v>351.70%</v>
      </c>
      <c r="X324" s="30" t="str">
        <f t="shared" si="6"/>
        <v>43.61%</v>
      </c>
      <c r="Y324" s="81"/>
      <c r="Z324" s="33"/>
      <c r="AA324" s="33"/>
      <c r="AB324" s="33"/>
      <c r="AC324" s="33"/>
      <c r="AD324" s="33"/>
      <c r="AE324" s="33"/>
    </row>
    <row r="325">
      <c r="A325" s="72" t="s">
        <v>709</v>
      </c>
      <c r="B325" s="16">
        <v>2013.0</v>
      </c>
      <c r="C325" s="16" t="s">
        <v>37</v>
      </c>
      <c r="D325" s="16">
        <v>19.0</v>
      </c>
      <c r="E325" s="16">
        <v>30.0</v>
      </c>
      <c r="F325" s="73" t="str">
        <f t="shared" si="454"/>
        <v>24.5</v>
      </c>
      <c r="G325" s="16">
        <v>45.0</v>
      </c>
      <c r="H325" s="16">
        <v>54.0</v>
      </c>
      <c r="I325" s="74" t="str">
        <f t="shared" si="3"/>
        <v>-9</v>
      </c>
      <c r="J325" s="74" t="str">
        <f t="shared" si="455"/>
        <v>49.5</v>
      </c>
      <c r="K325" s="74" t="str">
        <f t="shared" si="4"/>
        <v>-25</v>
      </c>
      <c r="L325" s="78" t="s">
        <v>710</v>
      </c>
      <c r="M325" s="19">
        <v>4.1671198E7</v>
      </c>
      <c r="N325" s="35" t="str">
        <f t="shared" si="464"/>
        <v>41.67</v>
      </c>
      <c r="O325" s="19">
        <v>1.12200072E8</v>
      </c>
      <c r="P325" s="35" t="str">
        <f t="shared" si="465"/>
        <v>112.20</v>
      </c>
      <c r="Q325" s="19">
        <v>2.498E8</v>
      </c>
      <c r="R325" s="36" t="str">
        <f t="shared" si="462"/>
        <v>249.80</v>
      </c>
      <c r="S325" s="196">
        <v>3.62000072E8</v>
      </c>
      <c r="T325" s="77" t="str">
        <f t="shared" si="466"/>
        <v>362</v>
      </c>
      <c r="U325" s="27" t="str">
        <f t="shared" si="463"/>
        <v>0.00%</v>
      </c>
      <c r="V325" s="22">
        <v>103.0</v>
      </c>
      <c r="W325" s="178" t="str">
        <f t="shared" si="467"/>
        <v>351.46%</v>
      </c>
      <c r="X325" s="30" t="str">
        <f t="shared" si="6"/>
        <v>40.46%</v>
      </c>
      <c r="Y325" s="81"/>
      <c r="Z325" s="33"/>
      <c r="AA325" s="33"/>
      <c r="AB325" s="33"/>
      <c r="AC325" s="33"/>
      <c r="AD325" s="33"/>
      <c r="AE325" s="33"/>
    </row>
    <row r="326">
      <c r="A326" s="116" t="s">
        <v>1446</v>
      </c>
      <c r="B326" s="44">
        <v>2011.0</v>
      </c>
      <c r="C326" s="44" t="s">
        <v>126</v>
      </c>
      <c r="D326" s="117">
        <v>83.0</v>
      </c>
      <c r="E326" s="117">
        <v>65.0</v>
      </c>
      <c r="F326" s="118" t="str">
        <f t="shared" si="454"/>
        <v>74</v>
      </c>
      <c r="G326" s="117">
        <v>84.0</v>
      </c>
      <c r="H326" s="104">
        <v>73.0</v>
      </c>
      <c r="I326" s="120" t="str">
        <f t="shared" si="3"/>
        <v>11</v>
      </c>
      <c r="J326" s="120" t="str">
        <f t="shared" si="455"/>
        <v>78.5</v>
      </c>
      <c r="K326" s="120" t="str">
        <f t="shared" si="4"/>
        <v>-4.5</v>
      </c>
      <c r="L326" s="104" t="s">
        <v>1447</v>
      </c>
      <c r="M326" s="120" t="str">
        <f t="shared" ref="M326:M327" si="468">N326*1000000</f>
        <v>1750000</v>
      </c>
      <c r="N326" s="121">
        <v>1.75</v>
      </c>
      <c r="O326" s="120" t="str">
        <f t="shared" ref="O326:O327" si="469">P326*1000000</f>
        <v>14600000</v>
      </c>
      <c r="P326" s="122">
        <v>14.6</v>
      </c>
      <c r="Q326" s="28" t="str">
        <f t="shared" ref="Q326:Q327" si="470">SUM(R326*1000000)</f>
        <v>20460000</v>
      </c>
      <c r="R326" s="119">
        <v>20.46</v>
      </c>
      <c r="S326" s="176" t="str">
        <f t="shared" ref="S326:S327" si="471">T326*1000000</f>
        <v>35,060,000</v>
      </c>
      <c r="T326" s="124" t="str">
        <f>SUM(P326+R326)</f>
        <v>35.06</v>
      </c>
      <c r="U326" s="162" t="str">
        <f t="shared" ref="U326:U327" si="472">SUM(R326/T326)</f>
        <v>58.36%</v>
      </c>
      <c r="V326" s="125">
        <v>10.0</v>
      </c>
      <c r="W326" s="30" t="str">
        <f t="shared" si="467"/>
        <v>350.60%</v>
      </c>
      <c r="X326" s="30" t="str">
        <f t="shared" si="6"/>
        <v>17.50%</v>
      </c>
      <c r="Y326" s="112"/>
      <c r="Z326" s="33"/>
      <c r="AA326" s="33"/>
      <c r="AB326" s="33"/>
      <c r="AC326" s="33"/>
      <c r="AD326" s="33"/>
      <c r="AE326" s="33"/>
    </row>
    <row r="327">
      <c r="A327" s="116" t="s">
        <v>2243</v>
      </c>
      <c r="B327" s="44">
        <v>2008.0</v>
      </c>
      <c r="C327" s="44" t="s">
        <v>41</v>
      </c>
      <c r="D327" s="104">
        <v>85.0</v>
      </c>
      <c r="E327" s="104">
        <v>67.0</v>
      </c>
      <c r="F327" s="118" t="str">
        <f t="shared" si="454"/>
        <v>76</v>
      </c>
      <c r="G327" s="104">
        <v>75.0</v>
      </c>
      <c r="H327" s="104">
        <v>75.0</v>
      </c>
      <c r="I327" s="120" t="str">
        <f t="shared" si="3"/>
        <v>0</v>
      </c>
      <c r="J327" s="120" t="str">
        <f t="shared" si="455"/>
        <v>75</v>
      </c>
      <c r="K327" s="120" t="str">
        <f t="shared" si="4"/>
        <v>1</v>
      </c>
      <c r="L327" s="104" t="s">
        <v>493</v>
      </c>
      <c r="M327" s="120" t="str">
        <f t="shared" si="468"/>
        <v>17730000</v>
      </c>
      <c r="N327" s="135">
        <v>17.73</v>
      </c>
      <c r="O327" s="120" t="str">
        <f t="shared" si="469"/>
        <v>63170000</v>
      </c>
      <c r="P327" s="135">
        <v>63.17</v>
      </c>
      <c r="Q327" s="28" t="str">
        <f t="shared" si="470"/>
        <v>42000000</v>
      </c>
      <c r="R327" s="119">
        <v>42.0</v>
      </c>
      <c r="S327" s="191" t="str">
        <f t="shared" si="471"/>
        <v>105,170,000</v>
      </c>
      <c r="T327" s="105">
        <v>105.17</v>
      </c>
      <c r="U327" s="162" t="str">
        <f t="shared" si="472"/>
        <v>39.94%</v>
      </c>
      <c r="V327" s="105">
        <v>30.0</v>
      </c>
      <c r="W327" s="30" t="str">
        <f t="shared" si="467"/>
        <v>350.57%</v>
      </c>
      <c r="X327" s="30" t="str">
        <f t="shared" si="6"/>
        <v>59.10%</v>
      </c>
      <c r="Y327" s="112"/>
      <c r="Z327" s="33"/>
      <c r="AA327" s="33"/>
      <c r="AB327" s="33"/>
      <c r="AC327" s="33"/>
      <c r="AD327" s="33"/>
      <c r="AE327" s="33"/>
    </row>
    <row r="328">
      <c r="A328" s="85" t="s">
        <v>1113</v>
      </c>
      <c r="B328" s="48">
        <v>2012.0</v>
      </c>
      <c r="C328" s="48" t="s">
        <v>29</v>
      </c>
      <c r="D328" s="86">
        <v>51.0</v>
      </c>
      <c r="E328" s="86">
        <v>54.0</v>
      </c>
      <c r="F328" s="87" t="str">
        <f t="shared" si="454"/>
        <v>52.5</v>
      </c>
      <c r="G328" s="86">
        <v>64.0</v>
      </c>
      <c r="H328" s="86">
        <v>71.0</v>
      </c>
      <c r="I328" s="89" t="str">
        <f t="shared" si="3"/>
        <v>-7</v>
      </c>
      <c r="J328" s="89" t="str">
        <f t="shared" si="455"/>
        <v>67.5</v>
      </c>
      <c r="K328" s="89" t="str">
        <f t="shared" si="4"/>
        <v>-15</v>
      </c>
      <c r="L328" s="86" t="s">
        <v>513</v>
      </c>
      <c r="M328" s="90">
        <v>1.4623599E7</v>
      </c>
      <c r="N328" s="91" t="str">
        <f>M328/1000000</f>
        <v>14.62</v>
      </c>
      <c r="O328" s="88">
        <v>4.9008662E7</v>
      </c>
      <c r="P328" s="91" t="str">
        <f>O328/1000000</f>
        <v>49.01</v>
      </c>
      <c r="Q328" s="95">
        <v>2.8103514E7</v>
      </c>
      <c r="R328" s="36" t="str">
        <f>Q328/1000000</f>
        <v>28.10</v>
      </c>
      <c r="S328" s="177">
        <v>7.7112176E7</v>
      </c>
      <c r="T328" s="93" t="str">
        <f>S328/1000000</f>
        <v>77</v>
      </c>
      <c r="U328" s="179" t="str">
        <f>SUM(R328/S328)</f>
        <v>0.00%</v>
      </c>
      <c r="V328" s="88">
        <v>22.0</v>
      </c>
      <c r="W328" s="180" t="str">
        <f>SUM((S328/1000000)/V328)</f>
        <v>350.51%</v>
      </c>
      <c r="X328" s="30" t="str">
        <f t="shared" si="6"/>
        <v>66.47%</v>
      </c>
      <c r="Y328" s="98"/>
      <c r="Z328" s="33"/>
      <c r="AA328" s="33"/>
      <c r="AB328" s="33"/>
      <c r="AC328" s="33"/>
      <c r="AD328" s="33"/>
      <c r="AE328" s="33"/>
    </row>
    <row r="329">
      <c r="A329" s="116" t="s">
        <v>1725</v>
      </c>
      <c r="B329" s="44">
        <v>2010.0</v>
      </c>
      <c r="C329" s="44" t="s">
        <v>41</v>
      </c>
      <c r="D329" s="104">
        <v>28.0</v>
      </c>
      <c r="E329" s="104">
        <v>40.0</v>
      </c>
      <c r="F329" s="118" t="str">
        <f t="shared" si="454"/>
        <v>34</v>
      </c>
      <c r="G329" s="104">
        <v>70.0</v>
      </c>
      <c r="H329" s="104">
        <v>80.0</v>
      </c>
      <c r="I329" s="120" t="str">
        <f t="shared" si="3"/>
        <v>-10</v>
      </c>
      <c r="J329" s="120" t="str">
        <f t="shared" si="455"/>
        <v>75</v>
      </c>
      <c r="K329" s="120" t="str">
        <f t="shared" si="4"/>
        <v>-41</v>
      </c>
      <c r="L329" s="104" t="s">
        <v>153</v>
      </c>
      <c r="M329" s="120" t="str">
        <f>N329*1000000</f>
        <v>8000000</v>
      </c>
      <c r="N329" s="135">
        <v>8.0</v>
      </c>
      <c r="O329" s="120" t="str">
        <f>P329*1000000</f>
        <v>19070000</v>
      </c>
      <c r="P329" s="135">
        <v>19.07</v>
      </c>
      <c r="Q329" s="28" t="str">
        <f>SUM(R329*1000000)</f>
        <v>36960000</v>
      </c>
      <c r="R329" s="119">
        <v>36.96</v>
      </c>
      <c r="S329" s="191" t="str">
        <f>T329*1000000</f>
        <v>56,030,000</v>
      </c>
      <c r="T329" s="137" t="str">
        <f>SUM(P329+R329)</f>
        <v>56.03</v>
      </c>
      <c r="U329" s="162" t="str">
        <f>SUM(R329/T329)</f>
        <v>65.96%</v>
      </c>
      <c r="V329" s="105">
        <v>16.0</v>
      </c>
      <c r="W329" s="30" t="str">
        <f>SUM(T329/V329)</f>
        <v>350.19%</v>
      </c>
      <c r="X329" s="30" t="str">
        <f t="shared" si="6"/>
        <v>50.00%</v>
      </c>
      <c r="Y329" s="33"/>
      <c r="Z329" s="33"/>
      <c r="AA329" s="33"/>
      <c r="AB329" s="33"/>
      <c r="AC329" s="33"/>
      <c r="AD329" s="33"/>
      <c r="AE329" s="33"/>
    </row>
    <row r="330">
      <c r="A330" s="66" t="s">
        <v>444</v>
      </c>
      <c r="B330" s="48">
        <v>2014.0</v>
      </c>
      <c r="C330" s="48" t="s">
        <v>29</v>
      </c>
      <c r="D330" s="48">
        <v>61.0</v>
      </c>
      <c r="E330" s="48">
        <v>57.0</v>
      </c>
      <c r="F330" s="50" t="str">
        <f t="shared" si="454"/>
        <v>59.0</v>
      </c>
      <c r="G330" s="48">
        <v>77.0</v>
      </c>
      <c r="H330" s="48">
        <v>68.0</v>
      </c>
      <c r="I330" s="52" t="str">
        <f t="shared" si="3"/>
        <v>9</v>
      </c>
      <c r="J330" s="52" t="str">
        <f t="shared" si="455"/>
        <v>72.5</v>
      </c>
      <c r="K330" s="52" t="str">
        <f t="shared" si="4"/>
        <v>-13.5</v>
      </c>
      <c r="L330" s="53" t="s">
        <v>445</v>
      </c>
      <c r="M330" s="62">
        <v>3.4137828E7</v>
      </c>
      <c r="N330" s="55" t="str">
        <f>M330/1000000</f>
        <v>34.14</v>
      </c>
      <c r="O330" s="51">
        <v>1.01530738E8</v>
      </c>
      <c r="P330" s="55" t="str">
        <f>O330/1000000</f>
        <v>101.53</v>
      </c>
      <c r="Q330" s="63">
        <v>9.08E7</v>
      </c>
      <c r="R330" s="36" t="str">
        <f>Q330/1000000</f>
        <v>90.80</v>
      </c>
      <c r="S330" s="187">
        <v>1.92330738E8</v>
      </c>
      <c r="T330" s="58" t="str">
        <f>S330/1000000</f>
        <v>192</v>
      </c>
      <c r="U330" s="188" t="str">
        <f>SUM(R330/S330)</f>
        <v>0.00%</v>
      </c>
      <c r="V330" s="51">
        <v>55.0</v>
      </c>
      <c r="W330" s="189" t="str">
        <f>SUM(S330/(V330*1000000))</f>
        <v>349.69%</v>
      </c>
      <c r="X330" s="30" t="str">
        <f t="shared" si="6"/>
        <v>62.07%</v>
      </c>
      <c r="Y330" s="67"/>
      <c r="Z330" s="33"/>
      <c r="AA330" s="33"/>
      <c r="AB330" s="33"/>
      <c r="AC330" s="33"/>
      <c r="AD330" s="33"/>
      <c r="AE330" s="33"/>
    </row>
    <row r="331">
      <c r="A331" s="116" t="s">
        <v>2113</v>
      </c>
      <c r="B331" s="44">
        <v>2008.0</v>
      </c>
      <c r="C331" s="44" t="s">
        <v>29</v>
      </c>
      <c r="D331" s="104">
        <v>79.0</v>
      </c>
      <c r="E331" s="104">
        <v>71.0</v>
      </c>
      <c r="F331" s="118" t="str">
        <f t="shared" si="454"/>
        <v>75</v>
      </c>
      <c r="G331" s="104">
        <v>75.0</v>
      </c>
      <c r="H331" s="104">
        <v>77.0</v>
      </c>
      <c r="I331" s="120" t="str">
        <f t="shared" si="3"/>
        <v>-2</v>
      </c>
      <c r="J331" s="120" t="str">
        <f t="shared" si="455"/>
        <v>76</v>
      </c>
      <c r="K331" s="120" t="str">
        <f t="shared" si="4"/>
        <v>-1</v>
      </c>
      <c r="L331" s="104" t="s">
        <v>957</v>
      </c>
      <c r="M331" s="120" t="str">
        <f>N331*1000000</f>
        <v>45000000</v>
      </c>
      <c r="N331" s="135">
        <v>45.0</v>
      </c>
      <c r="O331" s="120" t="str">
        <f>P331*1000000</f>
        <v>154530000</v>
      </c>
      <c r="P331" s="135">
        <v>154.53</v>
      </c>
      <c r="Q331" s="28" t="str">
        <f>SUM(R331*1000000)</f>
        <v>142610000</v>
      </c>
      <c r="R331" s="119">
        <v>142.61</v>
      </c>
      <c r="S331" s="191" t="str">
        <f>T331*1000000</f>
        <v>297,140,000</v>
      </c>
      <c r="T331" s="105">
        <v>297.14</v>
      </c>
      <c r="U331" s="162" t="str">
        <f>SUM(R331/T331)</f>
        <v>47.99%</v>
      </c>
      <c r="V331" s="105">
        <v>85.0</v>
      </c>
      <c r="W331" s="30" t="str">
        <f>SUM(T331/V331)</f>
        <v>349.58%</v>
      </c>
      <c r="X331" s="30" t="str">
        <f t="shared" si="6"/>
        <v>52.94%</v>
      </c>
      <c r="Y331" s="112"/>
      <c r="Z331" s="33"/>
      <c r="AA331" s="33"/>
      <c r="AB331" s="33"/>
      <c r="AC331" s="33"/>
      <c r="AD331" s="33"/>
      <c r="AE331" s="33"/>
    </row>
    <row r="332">
      <c r="A332" s="47" t="s">
        <v>564</v>
      </c>
      <c r="B332" s="48">
        <v>2014.0</v>
      </c>
      <c r="C332" s="49" t="s">
        <v>334</v>
      </c>
      <c r="D332" s="48">
        <v>48.0</v>
      </c>
      <c r="E332" s="48">
        <v>53.0</v>
      </c>
      <c r="F332" s="50" t="str">
        <f t="shared" si="454"/>
        <v>50.5</v>
      </c>
      <c r="G332" s="48">
        <v>47.0</v>
      </c>
      <c r="H332" s="48">
        <v>47.0</v>
      </c>
      <c r="I332" s="52" t="str">
        <f t="shared" si="3"/>
        <v>0</v>
      </c>
      <c r="J332" s="52" t="str">
        <f t="shared" si="455"/>
        <v>47</v>
      </c>
      <c r="K332" s="52" t="str">
        <f t="shared" si="4"/>
        <v>3.5</v>
      </c>
      <c r="L332" s="48" t="s">
        <v>565</v>
      </c>
      <c r="M332" s="62">
        <v>8364658.0</v>
      </c>
      <c r="N332" s="55" t="str">
        <f>M332/1000000</f>
        <v>8.36</v>
      </c>
      <c r="O332" s="51">
        <v>3.8934842E7</v>
      </c>
      <c r="P332" s="55" t="str">
        <f>O332/1000000</f>
        <v>38.93</v>
      </c>
      <c r="Q332" s="63">
        <v>6401862.0</v>
      </c>
      <c r="R332" s="36" t="str">
        <f t="shared" ref="R332:R333" si="473">Q332/1000000</f>
        <v>6.40</v>
      </c>
      <c r="S332" s="187">
        <v>4.5336704E7</v>
      </c>
      <c r="T332" s="58" t="str">
        <f>S332/1000000</f>
        <v>45</v>
      </c>
      <c r="U332" s="188" t="str">
        <f t="shared" ref="U332:U333" si="474">SUM(R332/S332)</f>
        <v>0.00%</v>
      </c>
      <c r="V332" s="51">
        <v>13.0</v>
      </c>
      <c r="W332" s="189" t="str">
        <f>SUM(S332/(V332*1000000))</f>
        <v>348.74%</v>
      </c>
      <c r="X332" s="30" t="str">
        <f t="shared" si="6"/>
        <v>64.34%</v>
      </c>
      <c r="Y332" s="67"/>
      <c r="Z332" s="33"/>
      <c r="AA332" s="33"/>
      <c r="AB332" s="33"/>
      <c r="AC332" s="33"/>
      <c r="AD332" s="33"/>
      <c r="AE332" s="33"/>
    </row>
    <row r="333">
      <c r="A333" s="72" t="s">
        <v>832</v>
      </c>
      <c r="B333" s="16">
        <v>2013.0</v>
      </c>
      <c r="C333" s="16" t="s">
        <v>29</v>
      </c>
      <c r="D333" s="16">
        <v>12.0</v>
      </c>
      <c r="E333" s="16">
        <v>34.0</v>
      </c>
      <c r="F333" s="73" t="str">
        <f t="shared" si="454"/>
        <v>23.0</v>
      </c>
      <c r="G333" s="16">
        <v>67.0</v>
      </c>
      <c r="H333" s="16">
        <v>54.0</v>
      </c>
      <c r="I333" s="74" t="str">
        <f t="shared" si="3"/>
        <v>13</v>
      </c>
      <c r="J333" s="74" t="str">
        <f t="shared" si="455"/>
        <v>60.5</v>
      </c>
      <c r="K333" s="74" t="str">
        <f t="shared" si="4"/>
        <v>-37.5</v>
      </c>
      <c r="L333" s="78" t="s">
        <v>833</v>
      </c>
      <c r="M333" s="19">
        <v>2.1401594E7</v>
      </c>
      <c r="N333" s="35" t="str">
        <f>M333/1000000</f>
        <v>21.40</v>
      </c>
      <c r="O333" s="19">
        <v>7.134912E7</v>
      </c>
      <c r="P333" s="35" t="str">
        <f>O333/1000000</f>
        <v>71.35</v>
      </c>
      <c r="Q333" s="19">
        <v>2.624502E7</v>
      </c>
      <c r="R333" s="36" t="str">
        <f t="shared" si="473"/>
        <v>26.25</v>
      </c>
      <c r="S333" s="195">
        <v>9.759414E7</v>
      </c>
      <c r="T333" s="77" t="str">
        <f>S333/1000000</f>
        <v>98</v>
      </c>
      <c r="U333" s="27" t="str">
        <f t="shared" si="474"/>
        <v>0.00%</v>
      </c>
      <c r="V333" s="22">
        <v>28.0</v>
      </c>
      <c r="W333" s="178" t="str">
        <f t="shared" ref="W333:W346" si="475">SUM(T333/V333)</f>
        <v>348.55%</v>
      </c>
      <c r="X333" s="30" t="str">
        <f t="shared" si="6"/>
        <v>76.43%</v>
      </c>
      <c r="Y333" s="81"/>
      <c r="Z333" s="33"/>
      <c r="AA333" s="33"/>
      <c r="AB333" s="33"/>
      <c r="AC333" s="33"/>
      <c r="AD333" s="33"/>
      <c r="AE333" s="33"/>
    </row>
    <row r="334">
      <c r="A334" s="116" t="s">
        <v>1958</v>
      </c>
      <c r="B334" s="44">
        <v>2009.0</v>
      </c>
      <c r="C334" s="44" t="s">
        <v>29</v>
      </c>
      <c r="D334" s="104">
        <v>47.0</v>
      </c>
      <c r="E334" s="104">
        <v>51.0</v>
      </c>
      <c r="F334" s="118" t="str">
        <f t="shared" si="454"/>
        <v>49</v>
      </c>
      <c r="G334" s="104">
        <v>73.0</v>
      </c>
      <c r="H334" s="104">
        <v>65.0</v>
      </c>
      <c r="I334" s="120" t="str">
        <f t="shared" si="3"/>
        <v>8</v>
      </c>
      <c r="J334" s="120" t="str">
        <f t="shared" si="455"/>
        <v>69</v>
      </c>
      <c r="K334" s="120" t="str">
        <f t="shared" si="4"/>
        <v>-20</v>
      </c>
      <c r="L334" s="104" t="s">
        <v>1959</v>
      </c>
      <c r="M334" s="120" t="str">
        <f t="shared" ref="M334:M335" si="476">N334*1000000</f>
        <v>12400000</v>
      </c>
      <c r="N334" s="135">
        <v>12.4</v>
      </c>
      <c r="O334" s="120" t="str">
        <f t="shared" ref="O334:O335" si="477">P334*1000000</f>
        <v>49200000</v>
      </c>
      <c r="P334" s="135">
        <v>49.2</v>
      </c>
      <c r="Q334" s="28" t="str">
        <f t="shared" ref="Q334:Q335" si="478">SUM(R334*1000000)</f>
        <v>46510000</v>
      </c>
      <c r="R334" s="119">
        <v>46.51</v>
      </c>
      <c r="S334" s="191" t="str">
        <f t="shared" ref="S334:S335" si="479">T334*1000000</f>
        <v>95,710,000</v>
      </c>
      <c r="T334" s="105">
        <v>95.71</v>
      </c>
      <c r="U334" s="162" t="str">
        <f t="shared" ref="U334:U335" si="480">SUM(R334/T334)</f>
        <v>48.59%</v>
      </c>
      <c r="V334" s="105">
        <v>27.5</v>
      </c>
      <c r="W334" s="30" t="str">
        <f t="shared" si="475"/>
        <v>348.04%</v>
      </c>
      <c r="X334" s="30" t="str">
        <f t="shared" si="6"/>
        <v>45.09%</v>
      </c>
      <c r="Y334" s="112"/>
      <c r="Z334" s="33"/>
      <c r="AA334" s="33"/>
      <c r="AB334" s="33"/>
      <c r="AC334" s="33"/>
      <c r="AD334" s="33"/>
      <c r="AE334" s="33"/>
    </row>
    <row r="335">
      <c r="A335" s="116" t="s">
        <v>2050</v>
      </c>
      <c r="B335" s="44">
        <v>2009.0</v>
      </c>
      <c r="C335" s="44" t="s">
        <v>29</v>
      </c>
      <c r="D335" s="104">
        <v>94.0</v>
      </c>
      <c r="E335" s="104">
        <v>85.0</v>
      </c>
      <c r="F335" s="118" t="str">
        <f t="shared" si="454"/>
        <v>89.5</v>
      </c>
      <c r="G335" s="104">
        <v>78.0</v>
      </c>
      <c r="H335" s="104">
        <v>79.0</v>
      </c>
      <c r="I335" s="120" t="str">
        <f t="shared" si="3"/>
        <v>-1</v>
      </c>
      <c r="J335" s="120" t="str">
        <f t="shared" si="455"/>
        <v>78.5</v>
      </c>
      <c r="K335" s="120" t="str">
        <f t="shared" si="4"/>
        <v>11</v>
      </c>
      <c r="L335" s="104" t="s">
        <v>1959</v>
      </c>
      <c r="M335" s="120" t="str">
        <f t="shared" si="476"/>
        <v>760000</v>
      </c>
      <c r="N335" s="135">
        <v>0.76</v>
      </c>
      <c r="O335" s="120" t="str">
        <f t="shared" si="477"/>
        <v>12570000</v>
      </c>
      <c r="P335" s="135">
        <v>12.57</v>
      </c>
      <c r="Q335" s="28" t="str">
        <f t="shared" si="478"/>
        <v>13520000</v>
      </c>
      <c r="R335" s="119">
        <v>13.52</v>
      </c>
      <c r="S335" s="191" t="str">
        <f t="shared" si="479"/>
        <v>26,090,000</v>
      </c>
      <c r="T335" s="105">
        <v>26.09</v>
      </c>
      <c r="U335" s="162" t="str">
        <f t="shared" si="480"/>
        <v>51.82%</v>
      </c>
      <c r="V335" s="105">
        <v>7.5</v>
      </c>
      <c r="W335" s="30" t="str">
        <f t="shared" si="475"/>
        <v>347.87%</v>
      </c>
      <c r="X335" s="30" t="str">
        <f t="shared" si="6"/>
        <v>10.13%</v>
      </c>
      <c r="Y335" s="112"/>
      <c r="Z335" s="33"/>
      <c r="AA335" s="33"/>
      <c r="AB335" s="33"/>
      <c r="AC335" s="33"/>
      <c r="AD335" s="33"/>
      <c r="AE335" s="33"/>
    </row>
    <row r="336">
      <c r="A336" s="72" t="s">
        <v>769</v>
      </c>
      <c r="B336" s="16">
        <v>2013.0</v>
      </c>
      <c r="C336" s="16" t="s">
        <v>37</v>
      </c>
      <c r="D336" s="16">
        <v>75.0</v>
      </c>
      <c r="E336" s="16">
        <v>61.0</v>
      </c>
      <c r="F336" s="73" t="str">
        <f t="shared" si="454"/>
        <v>68.0</v>
      </c>
      <c r="G336" s="16">
        <v>53.0</v>
      </c>
      <c r="H336" s="16">
        <v>62.0</v>
      </c>
      <c r="I336" s="74" t="str">
        <f t="shared" si="3"/>
        <v>-9</v>
      </c>
      <c r="J336" s="74" t="str">
        <f t="shared" si="455"/>
        <v>57.5</v>
      </c>
      <c r="K336" s="74" t="str">
        <f t="shared" si="4"/>
        <v>10.5</v>
      </c>
      <c r="L336" s="78" t="s">
        <v>710</v>
      </c>
      <c r="M336" s="19">
        <v>2.6232425E7</v>
      </c>
      <c r="N336" s="35" t="str">
        <f>M336/1000000</f>
        <v>26.23</v>
      </c>
      <c r="O336" s="19">
        <v>1.27352707E8</v>
      </c>
      <c r="P336" s="35" t="str">
        <f>O336/1000000</f>
        <v>127.35</v>
      </c>
      <c r="Q336" s="19">
        <v>4.6296308E7</v>
      </c>
      <c r="R336" s="36" t="str">
        <f>Q336/1000000</f>
        <v>46.30</v>
      </c>
      <c r="S336" s="195">
        <v>1.73649015E8</v>
      </c>
      <c r="T336" s="77" t="str">
        <f>S336/1000000</f>
        <v>174</v>
      </c>
      <c r="U336" s="27" t="str">
        <f>SUM(R336/S336)</f>
        <v>0.00%</v>
      </c>
      <c r="V336" s="22">
        <v>50.0</v>
      </c>
      <c r="W336" s="178" t="str">
        <f t="shared" si="475"/>
        <v>347.30%</v>
      </c>
      <c r="X336" s="30" t="str">
        <f t="shared" si="6"/>
        <v>52.46%</v>
      </c>
      <c r="Y336" s="81"/>
      <c r="Z336" s="33"/>
      <c r="AA336" s="33"/>
      <c r="AB336" s="33"/>
      <c r="AC336" s="33"/>
      <c r="AD336" s="33"/>
      <c r="AE336" s="33"/>
    </row>
    <row r="337">
      <c r="A337" s="116" t="s">
        <v>1677</v>
      </c>
      <c r="B337" s="44">
        <v>2010.0</v>
      </c>
      <c r="C337" s="44" t="s">
        <v>2398</v>
      </c>
      <c r="D337" s="104">
        <v>74.0</v>
      </c>
      <c r="E337" s="104">
        <v>53.0</v>
      </c>
      <c r="F337" s="118" t="str">
        <f t="shared" si="454"/>
        <v>63.5</v>
      </c>
      <c r="G337" s="104">
        <v>45.0</v>
      </c>
      <c r="H337" s="104">
        <v>57.0</v>
      </c>
      <c r="I337" s="120" t="str">
        <f t="shared" si="3"/>
        <v>-12</v>
      </c>
      <c r="J337" s="120" t="str">
        <f t="shared" si="455"/>
        <v>51</v>
      </c>
      <c r="K337" s="120" t="str">
        <f t="shared" si="4"/>
        <v>12.5</v>
      </c>
      <c r="L337" s="104" t="s">
        <v>960</v>
      </c>
      <c r="M337" s="120" t="str">
        <f>N337*1000000</f>
        <v>10100000</v>
      </c>
      <c r="N337" s="135">
        <v>10.1</v>
      </c>
      <c r="O337" s="120" t="str">
        <f>P337*1000000</f>
        <v>25000000</v>
      </c>
      <c r="P337" s="135">
        <v>25.0</v>
      </c>
      <c r="Q337" s="28" t="str">
        <f>SUM(R337*1000000)</f>
        <v>58190000</v>
      </c>
      <c r="R337" s="119">
        <v>58.19</v>
      </c>
      <c r="S337" s="191" t="str">
        <f>T337*1000000</f>
        <v>83,190,000</v>
      </c>
      <c r="T337" s="137" t="str">
        <f>SUM(P337+R337)</f>
        <v>83.19</v>
      </c>
      <c r="U337" s="162" t="str">
        <f>SUM(R337/T337)</f>
        <v>69.95%</v>
      </c>
      <c r="V337" s="105">
        <v>24.0</v>
      </c>
      <c r="W337" s="30" t="str">
        <f t="shared" si="475"/>
        <v>346.63%</v>
      </c>
      <c r="X337" s="30" t="str">
        <f t="shared" si="6"/>
        <v>42.08%</v>
      </c>
      <c r="Y337" s="33"/>
      <c r="Z337" s="33"/>
      <c r="AA337" s="33"/>
      <c r="AB337" s="33"/>
      <c r="AC337" s="33"/>
      <c r="AD337" s="33"/>
      <c r="AE337" s="33"/>
    </row>
    <row r="338">
      <c r="A338" s="72" t="s">
        <v>696</v>
      </c>
      <c r="B338" s="16">
        <v>2013.0</v>
      </c>
      <c r="C338" s="16" t="s">
        <v>29</v>
      </c>
      <c r="D338" s="16">
        <v>69.0</v>
      </c>
      <c r="E338" s="16">
        <v>60.0</v>
      </c>
      <c r="F338" s="73" t="str">
        <f t="shared" si="454"/>
        <v>64.5</v>
      </c>
      <c r="G338" s="16">
        <v>70.0</v>
      </c>
      <c r="H338" s="16">
        <v>67.0</v>
      </c>
      <c r="I338" s="74" t="str">
        <f t="shared" si="3"/>
        <v>3</v>
      </c>
      <c r="J338" s="74" t="str">
        <f t="shared" si="455"/>
        <v>68.5</v>
      </c>
      <c r="K338" s="74" t="str">
        <f t="shared" si="4"/>
        <v>-4</v>
      </c>
      <c r="L338" s="78" t="s">
        <v>635</v>
      </c>
      <c r="M338" s="19">
        <v>5.3113752E7</v>
      </c>
      <c r="N338" s="35" t="str">
        <f>M338/1000000</f>
        <v>53.11</v>
      </c>
      <c r="O338" s="19">
        <v>1.32556852E8</v>
      </c>
      <c r="P338" s="35" t="str">
        <f>O338/1000000</f>
        <v>132.56</v>
      </c>
      <c r="Q338" s="35" t="str">
        <f>T338-P338</f>
        <v>282.27</v>
      </c>
      <c r="R338" s="36" t="str">
        <f>Q338/1000000</f>
        <v>0.00</v>
      </c>
      <c r="S338" s="196">
        <v>4.14828246E8</v>
      </c>
      <c r="T338" s="77" t="str">
        <f>S338/1000000</f>
        <v>415</v>
      </c>
      <c r="U338" s="27" t="str">
        <f>SUM(R338/S338)</f>
        <v>0.00%</v>
      </c>
      <c r="V338" s="22">
        <v>120.0</v>
      </c>
      <c r="W338" s="178" t="str">
        <f t="shared" si="475"/>
        <v>345.69%</v>
      </c>
      <c r="X338" s="30" t="str">
        <f t="shared" si="6"/>
        <v>44.26%</v>
      </c>
      <c r="Y338" s="81"/>
      <c r="Z338" s="33"/>
      <c r="AA338" s="33"/>
      <c r="AB338" s="33"/>
      <c r="AC338" s="33"/>
      <c r="AD338" s="33"/>
      <c r="AE338" s="33"/>
    </row>
    <row r="339">
      <c r="A339" s="116" t="s">
        <v>1409</v>
      </c>
      <c r="B339" s="44">
        <v>2011.0</v>
      </c>
      <c r="C339" s="44" t="s">
        <v>37</v>
      </c>
      <c r="D339" s="117">
        <v>47.0</v>
      </c>
      <c r="E339" s="117">
        <v>51.0</v>
      </c>
      <c r="F339" s="118" t="str">
        <f t="shared" si="454"/>
        <v>49</v>
      </c>
      <c r="G339" s="117">
        <v>63.0</v>
      </c>
      <c r="H339" s="104">
        <v>72.0</v>
      </c>
      <c r="I339" s="120" t="str">
        <f t="shared" si="3"/>
        <v>-9</v>
      </c>
      <c r="J339" s="120" t="str">
        <f t="shared" si="455"/>
        <v>67.5</v>
      </c>
      <c r="K339" s="120" t="str">
        <f t="shared" si="4"/>
        <v>-18.5</v>
      </c>
      <c r="L339" s="104" t="s">
        <v>513</v>
      </c>
      <c r="M339" s="120" t="str">
        <f t="shared" ref="M339:M346" si="481">N339*1000000</f>
        <v>23750000</v>
      </c>
      <c r="N339" s="121">
        <v>23.75</v>
      </c>
      <c r="O339" s="120" t="str">
        <f t="shared" ref="O339:O346" si="482">P339*1000000</f>
        <v>52700000</v>
      </c>
      <c r="P339" s="122">
        <v>52.7</v>
      </c>
      <c r="Q339" s="28" t="str">
        <f t="shared" ref="Q339:Q346" si="483">SUM(R339*1000000)</f>
        <v>19720000</v>
      </c>
      <c r="R339" s="119">
        <v>19.72</v>
      </c>
      <c r="S339" s="176" t="str">
        <f t="shared" ref="S339:S346" si="484">T339*1000000</f>
        <v>72,420,000</v>
      </c>
      <c r="T339" s="124" t="str">
        <f>SUM(P339+R339)</f>
        <v>72.42</v>
      </c>
      <c r="U339" s="162" t="str">
        <f t="shared" ref="U339:U346" si="485">SUM(R339/T339)</f>
        <v>27.23%</v>
      </c>
      <c r="V339" s="125">
        <v>21.0</v>
      </c>
      <c r="W339" s="30" t="str">
        <f t="shared" si="475"/>
        <v>344.86%</v>
      </c>
      <c r="X339" s="30" t="str">
        <f t="shared" si="6"/>
        <v>113.10%</v>
      </c>
      <c r="Y339" s="112"/>
      <c r="Z339" s="33"/>
      <c r="AA339" s="33"/>
      <c r="AB339" s="33"/>
      <c r="AC339" s="33"/>
      <c r="AD339" s="33"/>
      <c r="AE339" s="33"/>
    </row>
    <row r="340">
      <c r="A340" s="116" t="s">
        <v>2336</v>
      </c>
      <c r="B340" s="44">
        <v>2008.0</v>
      </c>
      <c r="C340" s="44" t="s">
        <v>2398</v>
      </c>
      <c r="D340" s="104">
        <v>59.0</v>
      </c>
      <c r="E340" s="104">
        <v>53.0</v>
      </c>
      <c r="F340" s="118" t="str">
        <f t="shared" si="454"/>
        <v>56</v>
      </c>
      <c r="G340" s="104">
        <v>46.0</v>
      </c>
      <c r="H340" s="104">
        <v>60.0</v>
      </c>
      <c r="I340" s="120" t="str">
        <f t="shared" si="3"/>
        <v>-14</v>
      </c>
      <c r="J340" s="120" t="str">
        <f t="shared" si="455"/>
        <v>53</v>
      </c>
      <c r="K340" s="120" t="str">
        <f t="shared" si="4"/>
        <v>3</v>
      </c>
      <c r="L340" s="104" t="s">
        <v>1118</v>
      </c>
      <c r="M340" s="120" t="str">
        <f t="shared" si="481"/>
        <v>14200000</v>
      </c>
      <c r="N340" s="135">
        <v>14.2</v>
      </c>
      <c r="O340" s="120" t="str">
        <f t="shared" si="482"/>
        <v>31690000</v>
      </c>
      <c r="P340" s="135">
        <v>31.69</v>
      </c>
      <c r="Q340" s="28" t="str">
        <f t="shared" si="483"/>
        <v>9630000</v>
      </c>
      <c r="R340" s="119">
        <v>9.63</v>
      </c>
      <c r="S340" s="191" t="str">
        <f t="shared" si="484"/>
        <v>41,320,000</v>
      </c>
      <c r="T340" s="105">
        <v>41.32</v>
      </c>
      <c r="U340" s="162" t="str">
        <f t="shared" si="485"/>
        <v>23.31%</v>
      </c>
      <c r="V340" s="105">
        <v>12.0</v>
      </c>
      <c r="W340" s="30" t="str">
        <f t="shared" si="475"/>
        <v>344.33%</v>
      </c>
      <c r="X340" s="30" t="str">
        <f t="shared" si="6"/>
        <v>118.33%</v>
      </c>
      <c r="Y340" s="112"/>
      <c r="Z340" s="33"/>
      <c r="AA340" s="33"/>
      <c r="AB340" s="33"/>
      <c r="AC340" s="33"/>
      <c r="AD340" s="33"/>
      <c r="AE340" s="33"/>
    </row>
    <row r="341">
      <c r="A341" s="116" t="s">
        <v>1580</v>
      </c>
      <c r="B341" s="44">
        <v>2010.0</v>
      </c>
      <c r="C341" s="44" t="s">
        <v>29</v>
      </c>
      <c r="D341" s="104">
        <v>71.0</v>
      </c>
      <c r="E341" s="104">
        <v>60.0</v>
      </c>
      <c r="F341" s="118" t="str">
        <f t="shared" si="454"/>
        <v>65.5</v>
      </c>
      <c r="G341" s="104">
        <v>72.0</v>
      </c>
      <c r="H341" s="104">
        <v>70.0</v>
      </c>
      <c r="I341" s="120" t="str">
        <f t="shared" si="3"/>
        <v>2</v>
      </c>
      <c r="J341" s="120" t="str">
        <f t="shared" si="455"/>
        <v>71</v>
      </c>
      <c r="K341" s="120" t="str">
        <f t="shared" si="4"/>
        <v>-5.5</v>
      </c>
      <c r="L341" s="104" t="s">
        <v>448</v>
      </c>
      <c r="M341" s="120" t="str">
        <f t="shared" si="481"/>
        <v>21800000</v>
      </c>
      <c r="N341" s="135">
        <v>21.8</v>
      </c>
      <c r="O341" s="120" t="str">
        <f t="shared" si="482"/>
        <v>90380000</v>
      </c>
      <c r="P341" s="135">
        <v>90.38</v>
      </c>
      <c r="Q341" s="28" t="str">
        <f t="shared" si="483"/>
        <v>108630000</v>
      </c>
      <c r="R341" s="119">
        <v>108.63</v>
      </c>
      <c r="S341" s="191" t="str">
        <f t="shared" si="484"/>
        <v>199,010,000</v>
      </c>
      <c r="T341" s="137" t="str">
        <f t="shared" ref="T341:T345" si="486">SUM(P341+R341)</f>
        <v>199.01</v>
      </c>
      <c r="U341" s="162" t="str">
        <f t="shared" si="485"/>
        <v>54.59%</v>
      </c>
      <c r="V341" s="105">
        <v>58.0</v>
      </c>
      <c r="W341" s="30" t="str">
        <f t="shared" si="475"/>
        <v>343.12%</v>
      </c>
      <c r="X341" s="30" t="str">
        <f t="shared" si="6"/>
        <v>37.59%</v>
      </c>
      <c r="Y341" s="33"/>
      <c r="Z341" s="33"/>
      <c r="AA341" s="33"/>
      <c r="AB341" s="33"/>
      <c r="AC341" s="33"/>
      <c r="AD341" s="33"/>
      <c r="AE341" s="33"/>
    </row>
    <row r="342">
      <c r="A342" s="116" t="s">
        <v>1650</v>
      </c>
      <c r="B342" s="44">
        <v>2010.0</v>
      </c>
      <c r="C342" s="44" t="s">
        <v>29</v>
      </c>
      <c r="D342" s="104">
        <v>48.0</v>
      </c>
      <c r="E342" s="104">
        <v>55.0</v>
      </c>
      <c r="F342" s="118" t="str">
        <f t="shared" si="454"/>
        <v>51.5</v>
      </c>
      <c r="G342" s="104">
        <v>55.0</v>
      </c>
      <c r="H342" s="104">
        <v>61.0</v>
      </c>
      <c r="I342" s="120" t="str">
        <f t="shared" si="3"/>
        <v>-6</v>
      </c>
      <c r="J342" s="120" t="str">
        <f t="shared" si="455"/>
        <v>58</v>
      </c>
      <c r="K342" s="120" t="str">
        <f t="shared" si="4"/>
        <v>-6.5</v>
      </c>
      <c r="L342" s="104" t="s">
        <v>493</v>
      </c>
      <c r="M342" s="120" t="str">
        <f t="shared" si="481"/>
        <v>9740000</v>
      </c>
      <c r="N342" s="135">
        <v>9.74</v>
      </c>
      <c r="O342" s="120" t="str">
        <f t="shared" si="482"/>
        <v>32370000</v>
      </c>
      <c r="P342" s="135">
        <v>32.37</v>
      </c>
      <c r="Q342" s="28" t="str">
        <f t="shared" si="483"/>
        <v>70440000</v>
      </c>
      <c r="R342" s="119">
        <v>70.44</v>
      </c>
      <c r="S342" s="191" t="str">
        <f t="shared" si="484"/>
        <v>102,810,000</v>
      </c>
      <c r="T342" s="137" t="str">
        <f t="shared" si="486"/>
        <v>102.81</v>
      </c>
      <c r="U342" s="162" t="str">
        <f t="shared" si="485"/>
        <v>68.51%</v>
      </c>
      <c r="V342" s="105">
        <v>30.0</v>
      </c>
      <c r="W342" s="30" t="str">
        <f t="shared" si="475"/>
        <v>342.70%</v>
      </c>
      <c r="X342" s="30" t="str">
        <f t="shared" si="6"/>
        <v>32.47%</v>
      </c>
      <c r="Y342" s="33"/>
      <c r="Z342" s="33"/>
      <c r="AA342" s="33"/>
      <c r="AB342" s="33"/>
      <c r="AC342" s="33"/>
      <c r="AD342" s="33"/>
      <c r="AE342" s="33"/>
    </row>
    <row r="343">
      <c r="A343" s="116" t="s">
        <v>1572</v>
      </c>
      <c r="B343" s="44">
        <v>2010.0</v>
      </c>
      <c r="C343" s="44" t="s">
        <v>29</v>
      </c>
      <c r="D343" s="104">
        <v>36.0</v>
      </c>
      <c r="E343" s="104">
        <v>50.0</v>
      </c>
      <c r="F343" s="118" t="str">
        <f t="shared" si="454"/>
        <v>43</v>
      </c>
      <c r="G343" s="104">
        <v>46.0</v>
      </c>
      <c r="H343" s="104">
        <v>48.0</v>
      </c>
      <c r="I343" s="120" t="str">
        <f t="shared" si="3"/>
        <v>-2</v>
      </c>
      <c r="J343" s="120" t="str">
        <f t="shared" si="455"/>
        <v>47</v>
      </c>
      <c r="K343" s="120" t="str">
        <f t="shared" si="4"/>
        <v>-4</v>
      </c>
      <c r="L343" s="104" t="s">
        <v>153</v>
      </c>
      <c r="M343" s="120" t="str">
        <f t="shared" si="481"/>
        <v>23100000</v>
      </c>
      <c r="N343" s="135">
        <v>23.1</v>
      </c>
      <c r="O343" s="120" t="str">
        <f t="shared" si="482"/>
        <v>80570000</v>
      </c>
      <c r="P343" s="135">
        <v>80.57</v>
      </c>
      <c r="Q343" s="28" t="str">
        <f t="shared" si="483"/>
        <v>124020000</v>
      </c>
      <c r="R343" s="119">
        <v>124.02</v>
      </c>
      <c r="S343" s="191" t="str">
        <f t="shared" si="484"/>
        <v>204,590,000</v>
      </c>
      <c r="T343" s="137" t="str">
        <f t="shared" si="486"/>
        <v>204.59</v>
      </c>
      <c r="U343" s="162" t="str">
        <f t="shared" si="485"/>
        <v>60.62%</v>
      </c>
      <c r="V343" s="105">
        <v>60.0</v>
      </c>
      <c r="W343" s="30" t="str">
        <f t="shared" si="475"/>
        <v>340.98%</v>
      </c>
      <c r="X343" s="30" t="str">
        <f t="shared" si="6"/>
        <v>38.50%</v>
      </c>
      <c r="Y343" s="33"/>
      <c r="Z343" s="33"/>
      <c r="AA343" s="33"/>
      <c r="AB343" s="33"/>
      <c r="AC343" s="33"/>
      <c r="AD343" s="33"/>
      <c r="AE343" s="33"/>
    </row>
    <row r="344">
      <c r="A344" s="116" t="s">
        <v>1614</v>
      </c>
      <c r="B344" s="44">
        <v>2010.0</v>
      </c>
      <c r="C344" s="44" t="s">
        <v>41</v>
      </c>
      <c r="D344" s="104">
        <v>7.0</v>
      </c>
      <c r="E344" s="104">
        <v>22.0</v>
      </c>
      <c r="F344" s="118" t="str">
        <f t="shared" si="454"/>
        <v>14.5</v>
      </c>
      <c r="G344" s="104">
        <v>41.0</v>
      </c>
      <c r="H344" s="104">
        <v>37.0</v>
      </c>
      <c r="I344" s="120" t="str">
        <f t="shared" si="3"/>
        <v>4</v>
      </c>
      <c r="J344" s="120" t="str">
        <f t="shared" si="455"/>
        <v>39</v>
      </c>
      <c r="K344" s="120" t="str">
        <f t="shared" si="4"/>
        <v>-24.5</v>
      </c>
      <c r="L344" s="104" t="s">
        <v>1518</v>
      </c>
      <c r="M344" s="120" t="str">
        <f t="shared" si="481"/>
        <v>20700000</v>
      </c>
      <c r="N344" s="135">
        <v>20.7</v>
      </c>
      <c r="O344" s="120" t="str">
        <f t="shared" si="482"/>
        <v>67060000</v>
      </c>
      <c r="P344" s="135">
        <v>67.06</v>
      </c>
      <c r="Q344" s="28" t="str">
        <f t="shared" si="483"/>
        <v>69270000</v>
      </c>
      <c r="R344" s="119">
        <v>69.27</v>
      </c>
      <c r="S344" s="191" t="str">
        <f t="shared" si="484"/>
        <v>136,330,000</v>
      </c>
      <c r="T344" s="137" t="str">
        <f t="shared" si="486"/>
        <v>136.33</v>
      </c>
      <c r="U344" s="162" t="str">
        <f t="shared" si="485"/>
        <v>50.81%</v>
      </c>
      <c r="V344" s="105">
        <v>40.0</v>
      </c>
      <c r="W344" s="30" t="str">
        <f t="shared" si="475"/>
        <v>340.83%</v>
      </c>
      <c r="X344" s="30" t="str">
        <f t="shared" si="6"/>
        <v>51.75%</v>
      </c>
      <c r="Y344" s="33"/>
      <c r="Z344" s="33"/>
      <c r="AA344" s="33"/>
      <c r="AB344" s="33"/>
      <c r="AC344" s="33"/>
      <c r="AD344" s="33"/>
      <c r="AE344" s="33"/>
    </row>
    <row r="345">
      <c r="A345" s="116" t="s">
        <v>1272</v>
      </c>
      <c r="B345" s="44">
        <v>2011.0</v>
      </c>
      <c r="C345" s="44" t="s">
        <v>29</v>
      </c>
      <c r="D345" s="117">
        <v>47.0</v>
      </c>
      <c r="E345" s="117">
        <v>53.0</v>
      </c>
      <c r="F345" s="118" t="str">
        <f t="shared" si="454"/>
        <v>50</v>
      </c>
      <c r="G345" s="117">
        <v>54.0</v>
      </c>
      <c r="H345" s="104">
        <v>61.0</v>
      </c>
      <c r="I345" s="120" t="str">
        <f t="shared" si="3"/>
        <v>-7</v>
      </c>
      <c r="J345" s="120" t="str">
        <f t="shared" si="455"/>
        <v>57.5</v>
      </c>
      <c r="K345" s="120" t="str">
        <f t="shared" si="4"/>
        <v>-7.5</v>
      </c>
      <c r="L345" s="104" t="s">
        <v>117</v>
      </c>
      <c r="M345" s="120" t="str">
        <f t="shared" si="481"/>
        <v>18450000</v>
      </c>
      <c r="N345" s="121">
        <v>18.45</v>
      </c>
      <c r="O345" s="120" t="str">
        <f t="shared" si="482"/>
        <v>68220000</v>
      </c>
      <c r="P345" s="122">
        <v>68.22</v>
      </c>
      <c r="Q345" s="28" t="str">
        <f t="shared" si="483"/>
        <v>119140000</v>
      </c>
      <c r="R345" s="119">
        <v>119.14</v>
      </c>
      <c r="S345" s="176" t="str">
        <f t="shared" si="484"/>
        <v>187,360,000</v>
      </c>
      <c r="T345" s="124" t="str">
        <f t="shared" si="486"/>
        <v>187.36</v>
      </c>
      <c r="U345" s="162" t="str">
        <f t="shared" si="485"/>
        <v>63.59%</v>
      </c>
      <c r="V345" s="125">
        <v>55.0</v>
      </c>
      <c r="W345" s="30" t="str">
        <f t="shared" si="475"/>
        <v>340.65%</v>
      </c>
      <c r="X345" s="30" t="str">
        <f t="shared" si="6"/>
        <v>33.55%</v>
      </c>
      <c r="Y345" s="112"/>
      <c r="Z345" s="33"/>
      <c r="AA345" s="33"/>
      <c r="AB345" s="33"/>
      <c r="AC345" s="33"/>
      <c r="AD345" s="33"/>
      <c r="AE345" s="33"/>
    </row>
    <row r="346">
      <c r="A346" s="116" t="s">
        <v>2178</v>
      </c>
      <c r="B346" s="44">
        <v>2008.0</v>
      </c>
      <c r="C346" s="44" t="s">
        <v>41</v>
      </c>
      <c r="D346" s="104">
        <v>19.0</v>
      </c>
      <c r="E346" s="104">
        <v>34.0</v>
      </c>
      <c r="F346" s="118" t="str">
        <f t="shared" si="454"/>
        <v>26.5</v>
      </c>
      <c r="G346" s="104">
        <v>29.0</v>
      </c>
      <c r="H346" s="104">
        <v>53.0</v>
      </c>
      <c r="I346" s="120" t="str">
        <f t="shared" si="3"/>
        <v>-24</v>
      </c>
      <c r="J346" s="120" t="str">
        <f t="shared" si="455"/>
        <v>41</v>
      </c>
      <c r="K346" s="120" t="str">
        <f t="shared" si="4"/>
        <v>-14.5</v>
      </c>
      <c r="L346" s="104" t="s">
        <v>2395</v>
      </c>
      <c r="M346" s="120" t="str">
        <f t="shared" si="481"/>
        <v>30520000</v>
      </c>
      <c r="N346" s="135">
        <v>30.52</v>
      </c>
      <c r="O346" s="120" t="str">
        <f t="shared" si="482"/>
        <v>64510000</v>
      </c>
      <c r="P346" s="135">
        <v>64.51</v>
      </c>
      <c r="Q346" s="28" t="str">
        <f t="shared" si="483"/>
        <v>98900000</v>
      </c>
      <c r="R346" s="119">
        <v>98.9</v>
      </c>
      <c r="S346" s="191" t="str">
        <f t="shared" si="484"/>
        <v>163,410,000</v>
      </c>
      <c r="T346" s="105">
        <v>163.41</v>
      </c>
      <c r="U346" s="162" t="str">
        <f t="shared" si="485"/>
        <v>60.52%</v>
      </c>
      <c r="V346" s="105">
        <v>48.0</v>
      </c>
      <c r="W346" s="30" t="str">
        <f t="shared" si="475"/>
        <v>340.44%</v>
      </c>
      <c r="X346" s="30" t="str">
        <f t="shared" si="6"/>
        <v>63.58%</v>
      </c>
      <c r="Y346" s="112"/>
      <c r="Z346" s="33"/>
      <c r="AA346" s="33"/>
      <c r="AB346" s="33"/>
      <c r="AC346" s="33"/>
      <c r="AD346" s="33"/>
      <c r="AE346" s="33"/>
    </row>
    <row r="347">
      <c r="A347" s="47" t="s">
        <v>412</v>
      </c>
      <c r="B347" s="48">
        <v>2014.0</v>
      </c>
      <c r="C347" s="49" t="s">
        <v>29</v>
      </c>
      <c r="D347" s="48">
        <v>40.0</v>
      </c>
      <c r="E347" s="48">
        <v>48.0</v>
      </c>
      <c r="F347" s="50" t="str">
        <f t="shared" si="454"/>
        <v>44.0</v>
      </c>
      <c r="G347" s="48">
        <v>70.0</v>
      </c>
      <c r="H347" s="48">
        <v>59.0</v>
      </c>
      <c r="I347" s="52" t="str">
        <f t="shared" si="3"/>
        <v>11</v>
      </c>
      <c r="J347" s="52" t="str">
        <f t="shared" si="455"/>
        <v>64.5</v>
      </c>
      <c r="K347" s="52" t="str">
        <f t="shared" si="4"/>
        <v>-20.5</v>
      </c>
      <c r="L347" s="53" t="s">
        <v>413</v>
      </c>
      <c r="M347" s="54">
        <v>5.4607747E7</v>
      </c>
      <c r="N347" s="55" t="str">
        <f>M347/1000000</f>
        <v>54.61</v>
      </c>
      <c r="O347" s="56">
        <v>1.50947895E8</v>
      </c>
      <c r="P347" s="55" t="str">
        <f>O347/1000000</f>
        <v>150.95</v>
      </c>
      <c r="Q347" s="57">
        <v>1.378E8</v>
      </c>
      <c r="R347" s="36" t="str">
        <f>Q347/1000000</f>
        <v>137.80</v>
      </c>
      <c r="S347" s="197">
        <v>2.88747895E8</v>
      </c>
      <c r="T347" s="58" t="str">
        <f>S347/1000000</f>
        <v>289</v>
      </c>
      <c r="U347" s="188" t="str">
        <f>SUM(R347/S347)</f>
        <v>0.00%</v>
      </c>
      <c r="V347" s="56">
        <v>85.0</v>
      </c>
      <c r="W347" s="189" t="str">
        <f>SUM(S347/(V347*1000000))</f>
        <v>339.70%</v>
      </c>
      <c r="X347" s="30" t="str">
        <f t="shared" si="6"/>
        <v>64.24%</v>
      </c>
      <c r="Y347" s="67"/>
      <c r="Z347" s="33"/>
      <c r="AA347" s="33"/>
      <c r="AB347" s="33"/>
      <c r="AC347" s="33"/>
      <c r="AD347" s="33"/>
      <c r="AE347" s="33"/>
    </row>
    <row r="348">
      <c r="A348" s="116" t="s">
        <v>1687</v>
      </c>
      <c r="B348" s="44">
        <v>2010.0</v>
      </c>
      <c r="C348" s="44" t="s">
        <v>29</v>
      </c>
      <c r="D348" s="104">
        <v>66.0</v>
      </c>
      <c r="E348" s="104">
        <v>61.0</v>
      </c>
      <c r="F348" s="118" t="str">
        <f t="shared" si="454"/>
        <v>63.5</v>
      </c>
      <c r="G348" s="104">
        <v>37.0</v>
      </c>
      <c r="H348" s="104">
        <v>60.0</v>
      </c>
      <c r="I348" s="120" t="str">
        <f t="shared" si="3"/>
        <v>-23</v>
      </c>
      <c r="J348" s="120" t="str">
        <f t="shared" si="455"/>
        <v>48.5</v>
      </c>
      <c r="K348" s="120" t="str">
        <f t="shared" si="4"/>
        <v>15</v>
      </c>
      <c r="L348" s="104" t="s">
        <v>1049</v>
      </c>
      <c r="M348" s="120" t="str">
        <f t="shared" ref="M348:M353" si="487">N348*1000000</f>
        <v>13100000</v>
      </c>
      <c r="N348" s="135">
        <v>13.1</v>
      </c>
      <c r="O348" s="120" t="str">
        <f t="shared" ref="O348:O353" si="488">P348*1000000</f>
        <v>35610000</v>
      </c>
      <c r="P348" s="135">
        <v>35.61</v>
      </c>
      <c r="Q348" s="28" t="str">
        <f t="shared" ref="Q348:Q353" si="489">SUM(R348*1000000)</f>
        <v>32270000</v>
      </c>
      <c r="R348" s="119">
        <v>32.27</v>
      </c>
      <c r="S348" s="191" t="str">
        <f t="shared" ref="S348:S353" si="490">T348*1000000</f>
        <v>67,880,000</v>
      </c>
      <c r="T348" s="137" t="str">
        <f t="shared" ref="T348:T349" si="491">SUM(P348+R348)</f>
        <v>67.88</v>
      </c>
      <c r="U348" s="162" t="str">
        <f t="shared" ref="U348:U353" si="492">SUM(R348/T348)</f>
        <v>47.54%</v>
      </c>
      <c r="V348" s="105">
        <v>20.0</v>
      </c>
      <c r="W348" s="30" t="str">
        <f t="shared" ref="W348:W356" si="493">SUM(T348/V348)</f>
        <v>339.40%</v>
      </c>
      <c r="X348" s="30" t="str">
        <f t="shared" si="6"/>
        <v>65.50%</v>
      </c>
      <c r="Y348" s="33"/>
      <c r="Z348" s="33"/>
      <c r="AA348" s="33"/>
      <c r="AB348" s="33"/>
      <c r="AC348" s="33"/>
      <c r="AD348" s="33"/>
      <c r="AE348" s="33"/>
    </row>
    <row r="349">
      <c r="A349" s="116" t="s">
        <v>1556</v>
      </c>
      <c r="B349" s="44">
        <v>2010.0</v>
      </c>
      <c r="C349" s="44" t="s">
        <v>41</v>
      </c>
      <c r="D349" s="104">
        <v>10.0</v>
      </c>
      <c r="E349" s="104">
        <v>30.0</v>
      </c>
      <c r="F349" s="118" t="str">
        <f t="shared" si="454"/>
        <v>20</v>
      </c>
      <c r="G349" s="104">
        <v>59.0</v>
      </c>
      <c r="H349" s="104">
        <v>50.0</v>
      </c>
      <c r="I349" s="120" t="str">
        <f t="shared" si="3"/>
        <v>9</v>
      </c>
      <c r="J349" s="120" t="str">
        <f t="shared" si="455"/>
        <v>54.5</v>
      </c>
      <c r="K349" s="120" t="str">
        <f t="shared" si="4"/>
        <v>-34.5</v>
      </c>
      <c r="L349" s="104" t="s">
        <v>117</v>
      </c>
      <c r="M349" s="120" t="str">
        <f t="shared" si="487"/>
        <v>40500000</v>
      </c>
      <c r="N349" s="135">
        <v>40.5</v>
      </c>
      <c r="O349" s="120" t="str">
        <f t="shared" si="488"/>
        <v>162000000</v>
      </c>
      <c r="P349" s="135">
        <v>162.0</v>
      </c>
      <c r="Q349" s="28" t="str">
        <f t="shared" si="489"/>
        <v>109430000</v>
      </c>
      <c r="R349" s="119">
        <v>109.43</v>
      </c>
      <c r="S349" s="191" t="str">
        <f t="shared" si="490"/>
        <v>271,430,000</v>
      </c>
      <c r="T349" s="137" t="str">
        <f t="shared" si="491"/>
        <v>271.43</v>
      </c>
      <c r="U349" s="162" t="str">
        <f t="shared" si="492"/>
        <v>40.32%</v>
      </c>
      <c r="V349" s="105">
        <v>80.0</v>
      </c>
      <c r="W349" s="30" t="str">
        <f t="shared" si="493"/>
        <v>339.29%</v>
      </c>
      <c r="X349" s="30" t="str">
        <f t="shared" si="6"/>
        <v>50.63%</v>
      </c>
      <c r="Y349" s="33"/>
      <c r="Z349" s="33"/>
      <c r="AA349" s="33"/>
      <c r="AB349" s="33"/>
      <c r="AC349" s="33"/>
      <c r="AD349" s="33"/>
      <c r="AE349" s="33"/>
    </row>
    <row r="350">
      <c r="A350" s="116" t="s">
        <v>1931</v>
      </c>
      <c r="B350" s="44">
        <v>2009.0</v>
      </c>
      <c r="C350" s="44" t="s">
        <v>29</v>
      </c>
      <c r="D350" s="104">
        <v>46.0</v>
      </c>
      <c r="E350" s="104">
        <v>51.0</v>
      </c>
      <c r="F350" s="118" t="str">
        <f t="shared" si="454"/>
        <v>48.5</v>
      </c>
      <c r="G350" s="104">
        <v>57.0</v>
      </c>
      <c r="H350" s="104">
        <v>47.0</v>
      </c>
      <c r="I350" s="120" t="str">
        <f t="shared" si="3"/>
        <v>10</v>
      </c>
      <c r="J350" s="120" t="str">
        <f t="shared" si="455"/>
        <v>52</v>
      </c>
      <c r="K350" s="120" t="str">
        <f t="shared" si="4"/>
        <v>-3.5</v>
      </c>
      <c r="L350" s="104" t="s">
        <v>513</v>
      </c>
      <c r="M350" s="120" t="str">
        <f t="shared" si="487"/>
        <v>17000000</v>
      </c>
      <c r="N350" s="135">
        <v>17.0</v>
      </c>
      <c r="O350" s="120" t="str">
        <f t="shared" si="488"/>
        <v>73000000</v>
      </c>
      <c r="P350" s="135">
        <v>73.0</v>
      </c>
      <c r="Q350" s="28" t="str">
        <f t="shared" si="489"/>
        <v>43970000</v>
      </c>
      <c r="R350" s="119">
        <v>43.97</v>
      </c>
      <c r="S350" s="191" t="str">
        <f t="shared" si="490"/>
        <v>118,200,000</v>
      </c>
      <c r="T350" s="105">
        <v>118.2</v>
      </c>
      <c r="U350" s="162" t="str">
        <f t="shared" si="492"/>
        <v>37.20%</v>
      </c>
      <c r="V350" s="105">
        <v>35.0</v>
      </c>
      <c r="W350" s="30" t="str">
        <f t="shared" si="493"/>
        <v>337.71%</v>
      </c>
      <c r="X350" s="30" t="str">
        <f t="shared" si="6"/>
        <v>48.57%</v>
      </c>
      <c r="Y350" s="112"/>
      <c r="Z350" s="33"/>
      <c r="AA350" s="33"/>
      <c r="AB350" s="33"/>
      <c r="AC350" s="33"/>
      <c r="AD350" s="33"/>
      <c r="AE350" s="33"/>
    </row>
    <row r="351">
      <c r="A351" s="139" t="s">
        <v>1718</v>
      </c>
      <c r="B351" s="44">
        <v>2010.0</v>
      </c>
      <c r="C351" s="44" t="s">
        <v>29</v>
      </c>
      <c r="D351" s="104">
        <v>93.0</v>
      </c>
      <c r="E351" s="104">
        <v>82.0</v>
      </c>
      <c r="F351" s="118" t="str">
        <f t="shared" si="454"/>
        <v>87.5</v>
      </c>
      <c r="G351" s="104">
        <v>84.0</v>
      </c>
      <c r="H351" s="104">
        <v>79.0</v>
      </c>
      <c r="I351" s="120" t="str">
        <f t="shared" si="3"/>
        <v>5</v>
      </c>
      <c r="J351" s="120" t="str">
        <f t="shared" si="455"/>
        <v>81.5</v>
      </c>
      <c r="K351" s="120" t="str">
        <f t="shared" si="4"/>
        <v>6</v>
      </c>
      <c r="L351" s="104" t="s">
        <v>1719</v>
      </c>
      <c r="M351" s="120" t="str">
        <f t="shared" si="487"/>
        <v>2130000</v>
      </c>
      <c r="N351" s="135">
        <v>2.13</v>
      </c>
      <c r="O351" s="120" t="str">
        <f t="shared" si="488"/>
        <v>18330000</v>
      </c>
      <c r="P351" s="135">
        <v>18.33</v>
      </c>
      <c r="Q351" s="28" t="str">
        <f t="shared" si="489"/>
        <v>42400000</v>
      </c>
      <c r="R351" s="119">
        <v>42.4</v>
      </c>
      <c r="S351" s="191" t="str">
        <f t="shared" si="490"/>
        <v>60,730,000</v>
      </c>
      <c r="T351" s="137" t="str">
        <f>SUM(P351+R351)</f>
        <v>60.73</v>
      </c>
      <c r="U351" s="162" t="str">
        <f t="shared" si="492"/>
        <v>69.82%</v>
      </c>
      <c r="V351" s="105">
        <v>18.0</v>
      </c>
      <c r="W351" s="30" t="str">
        <f t="shared" si="493"/>
        <v>337.39%</v>
      </c>
      <c r="X351" s="30" t="str">
        <f t="shared" si="6"/>
        <v>11.83%</v>
      </c>
      <c r="Y351" s="33"/>
      <c r="Z351" s="33"/>
      <c r="AA351" s="33"/>
      <c r="AB351" s="33"/>
      <c r="AC351" s="33"/>
      <c r="AD351" s="33"/>
      <c r="AE351" s="33"/>
    </row>
    <row r="352">
      <c r="A352" s="116" t="s">
        <v>2351</v>
      </c>
      <c r="B352" s="44">
        <v>2008.0</v>
      </c>
      <c r="C352" s="44" t="s">
        <v>29</v>
      </c>
      <c r="D352" s="104">
        <v>73.0</v>
      </c>
      <c r="E352" s="104">
        <v>64.0</v>
      </c>
      <c r="F352" s="118" t="str">
        <f t="shared" si="454"/>
        <v>68.5</v>
      </c>
      <c r="G352" s="104">
        <v>67.0</v>
      </c>
      <c r="H352" s="104">
        <v>61.0</v>
      </c>
      <c r="I352" s="120" t="str">
        <f t="shared" si="3"/>
        <v>6</v>
      </c>
      <c r="J352" s="120" t="str">
        <f t="shared" si="455"/>
        <v>64</v>
      </c>
      <c r="K352" s="120" t="str">
        <f t="shared" si="4"/>
        <v>4.5</v>
      </c>
      <c r="L352" s="104" t="s">
        <v>1894</v>
      </c>
      <c r="M352" s="120" t="str">
        <f t="shared" si="487"/>
        <v>11310000</v>
      </c>
      <c r="N352" s="135">
        <v>11.31</v>
      </c>
      <c r="O352" s="120" t="str">
        <f t="shared" si="488"/>
        <v>31490000</v>
      </c>
      <c r="P352" s="135">
        <v>31.49</v>
      </c>
      <c r="Q352" s="28" t="str">
        <f t="shared" si="489"/>
        <v>2020000</v>
      </c>
      <c r="R352" s="119">
        <v>2.02</v>
      </c>
      <c r="S352" s="191" t="str">
        <f t="shared" si="490"/>
        <v>33,510,000</v>
      </c>
      <c r="T352" s="105">
        <v>33.51</v>
      </c>
      <c r="U352" s="162" t="str">
        <f t="shared" si="492"/>
        <v>6.03%</v>
      </c>
      <c r="V352" s="105">
        <v>10.0</v>
      </c>
      <c r="W352" s="30" t="str">
        <f t="shared" si="493"/>
        <v>335.10%</v>
      </c>
      <c r="X352" s="30" t="str">
        <f t="shared" si="6"/>
        <v>113.10%</v>
      </c>
      <c r="Y352" s="112"/>
      <c r="Z352" s="33"/>
      <c r="AA352" s="33"/>
      <c r="AB352" s="33"/>
      <c r="AC352" s="33"/>
      <c r="AD352" s="33"/>
      <c r="AE352" s="33"/>
    </row>
    <row r="353">
      <c r="A353" s="116" t="s">
        <v>1545</v>
      </c>
      <c r="B353" s="44">
        <v>2010.0</v>
      </c>
      <c r="C353" s="44" t="s">
        <v>41</v>
      </c>
      <c r="D353" s="104">
        <v>40.0</v>
      </c>
      <c r="E353" s="104">
        <v>45.0</v>
      </c>
      <c r="F353" s="118" t="str">
        <f t="shared" si="454"/>
        <v>42.5</v>
      </c>
      <c r="G353" s="104">
        <v>58.0</v>
      </c>
      <c r="H353" s="104">
        <v>63.0</v>
      </c>
      <c r="I353" s="120" t="str">
        <f t="shared" si="3"/>
        <v>-5</v>
      </c>
      <c r="J353" s="120" t="str">
        <f t="shared" si="455"/>
        <v>60.5</v>
      </c>
      <c r="K353" s="120" t="str">
        <f t="shared" si="4"/>
        <v>-18</v>
      </c>
      <c r="L353" s="104" t="s">
        <v>410</v>
      </c>
      <c r="M353" s="120" t="str">
        <f t="shared" si="487"/>
        <v>34800000</v>
      </c>
      <c r="N353" s="135">
        <v>34.8</v>
      </c>
      <c r="O353" s="120" t="str">
        <f t="shared" si="488"/>
        <v>103070000</v>
      </c>
      <c r="P353" s="135">
        <v>103.07</v>
      </c>
      <c r="Q353" s="28" t="str">
        <f t="shared" si="489"/>
        <v>171400000</v>
      </c>
      <c r="R353" s="119">
        <v>171.4</v>
      </c>
      <c r="S353" s="191" t="str">
        <f t="shared" si="490"/>
        <v>274,470,000</v>
      </c>
      <c r="T353" s="137" t="str">
        <f>SUM(P353+R353)</f>
        <v>274.47</v>
      </c>
      <c r="U353" s="162" t="str">
        <f t="shared" si="492"/>
        <v>62.45%</v>
      </c>
      <c r="V353" s="105">
        <v>82.0</v>
      </c>
      <c r="W353" s="30" t="str">
        <f t="shared" si="493"/>
        <v>334.72%</v>
      </c>
      <c r="X353" s="30" t="str">
        <f t="shared" si="6"/>
        <v>42.44%</v>
      </c>
      <c r="Y353" s="33"/>
      <c r="Z353" s="33"/>
      <c r="AA353" s="33"/>
      <c r="AB353" s="33"/>
      <c r="AC353" s="33"/>
      <c r="AD353" s="33"/>
      <c r="AE353" s="33"/>
    </row>
    <row r="354">
      <c r="A354" s="72" t="s">
        <v>704</v>
      </c>
      <c r="B354" s="16">
        <v>2013.0</v>
      </c>
      <c r="C354" s="16" t="s">
        <v>29</v>
      </c>
      <c r="D354" s="16">
        <v>48.0</v>
      </c>
      <c r="E354" s="16">
        <v>55.0</v>
      </c>
      <c r="F354" s="73" t="str">
        <f t="shared" si="454"/>
        <v>51.5</v>
      </c>
      <c r="G354" s="16">
        <v>68.0</v>
      </c>
      <c r="H354" s="16">
        <v>72.0</v>
      </c>
      <c r="I354" s="74" t="str">
        <f t="shared" si="3"/>
        <v>-4</v>
      </c>
      <c r="J354" s="74" t="str">
        <f t="shared" si="455"/>
        <v>70</v>
      </c>
      <c r="K354" s="74" t="str">
        <f t="shared" si="4"/>
        <v>-18.5</v>
      </c>
      <c r="L354" s="78" t="s">
        <v>705</v>
      </c>
      <c r="M354" s="19">
        <v>5.0085185E7</v>
      </c>
      <c r="N354" s="35" t="str">
        <f t="shared" ref="N354:N355" si="494">M354/1000000</f>
        <v>50.09</v>
      </c>
      <c r="O354" s="19">
        <v>1.44840419E8</v>
      </c>
      <c r="P354" s="35" t="str">
        <f t="shared" ref="P354:P355" si="495">O354/1000000</f>
        <v>144.84</v>
      </c>
      <c r="Q354" s="35" t="str">
        <f>T354-P354</f>
        <v>206.20</v>
      </c>
      <c r="R354" s="36" t="str">
        <f t="shared" ref="R354:R355" si="496">Q354/1000000</f>
        <v>0.00</v>
      </c>
      <c r="S354" s="196">
        <v>3.51040419E8</v>
      </c>
      <c r="T354" s="77" t="str">
        <f t="shared" ref="T354:T355" si="497">S354/1000000</f>
        <v>351</v>
      </c>
      <c r="U354" s="27" t="str">
        <f t="shared" ref="U354:U355" si="498">SUM(R354/S354)</f>
        <v>0.00%</v>
      </c>
      <c r="V354" s="22">
        <v>105.0</v>
      </c>
      <c r="W354" s="178" t="str">
        <f t="shared" si="493"/>
        <v>334.32%</v>
      </c>
      <c r="X354" s="30" t="str">
        <f t="shared" si="6"/>
        <v>47.70%</v>
      </c>
      <c r="Y354" s="78" t="s">
        <v>2418</v>
      </c>
      <c r="Z354" s="33"/>
      <c r="AA354" s="33"/>
      <c r="AB354" s="33"/>
      <c r="AC354" s="33"/>
      <c r="AD354" s="33"/>
      <c r="AE354" s="33"/>
    </row>
    <row r="355">
      <c r="A355" s="72" t="s">
        <v>804</v>
      </c>
      <c r="B355" s="16">
        <v>2013.0</v>
      </c>
      <c r="C355" s="16" t="s">
        <v>29</v>
      </c>
      <c r="D355" s="16">
        <v>81.0</v>
      </c>
      <c r="E355" s="16">
        <v>59.0</v>
      </c>
      <c r="F355" s="73" t="str">
        <f t="shared" si="454"/>
        <v>70.0</v>
      </c>
      <c r="G355" s="16">
        <v>73.0</v>
      </c>
      <c r="H355" s="16">
        <v>69.0</v>
      </c>
      <c r="I355" s="74" t="str">
        <f t="shared" si="3"/>
        <v>4</v>
      </c>
      <c r="J355" s="74" t="str">
        <f t="shared" si="455"/>
        <v>71</v>
      </c>
      <c r="K355" s="74" t="str">
        <f t="shared" si="4"/>
        <v>-1</v>
      </c>
      <c r="L355" s="78" t="s">
        <v>805</v>
      </c>
      <c r="M355" s="19">
        <v>2.0353987E7</v>
      </c>
      <c r="N355" s="35" t="str">
        <f t="shared" si="494"/>
        <v>20.35</v>
      </c>
      <c r="O355" s="19">
        <v>6.6380662E7</v>
      </c>
      <c r="P355" s="35" t="str">
        <f t="shared" si="495"/>
        <v>66.38</v>
      </c>
      <c r="Q355" s="19">
        <v>5.06E7</v>
      </c>
      <c r="R355" s="36" t="str">
        <f t="shared" si="496"/>
        <v>50.60</v>
      </c>
      <c r="S355" s="196">
        <v>1.16980662E8</v>
      </c>
      <c r="T355" s="77" t="str">
        <f t="shared" si="497"/>
        <v>117</v>
      </c>
      <c r="U355" s="27" t="str">
        <f t="shared" si="498"/>
        <v>0.00%</v>
      </c>
      <c r="V355" s="19">
        <v>35.0</v>
      </c>
      <c r="W355" s="178" t="str">
        <f t="shared" si="493"/>
        <v>334.23%</v>
      </c>
      <c r="X355" s="30" t="str">
        <f t="shared" si="6"/>
        <v>58.15%</v>
      </c>
      <c r="Y355" s="81"/>
      <c r="Z355" s="33"/>
      <c r="AA355" s="33"/>
      <c r="AB355" s="33"/>
      <c r="AC355" s="33"/>
      <c r="AD355" s="33"/>
      <c r="AE355" s="33"/>
    </row>
    <row r="356">
      <c r="A356" s="116" t="s">
        <v>2062</v>
      </c>
      <c r="B356" s="44">
        <v>2009.0</v>
      </c>
      <c r="C356" s="44" t="s">
        <v>41</v>
      </c>
      <c r="D356" s="104">
        <v>21.0</v>
      </c>
      <c r="E356" s="104">
        <v>46.0</v>
      </c>
      <c r="F356" s="118" t="str">
        <f t="shared" si="454"/>
        <v>33.5</v>
      </c>
      <c r="G356" s="104">
        <v>27.0</v>
      </c>
      <c r="H356" s="104">
        <v>62.0</v>
      </c>
      <c r="I356" s="120" t="str">
        <f t="shared" si="3"/>
        <v>-35</v>
      </c>
      <c r="J356" s="120" t="str">
        <f t="shared" si="455"/>
        <v>44.5</v>
      </c>
      <c r="K356" s="120" t="str">
        <f t="shared" si="4"/>
        <v>-11</v>
      </c>
      <c r="L356" s="104" t="s">
        <v>448</v>
      </c>
      <c r="M356" s="120" t="str">
        <f>N356*1000000</f>
        <v>4100000</v>
      </c>
      <c r="N356" s="135">
        <v>4.1</v>
      </c>
      <c r="O356" s="120" t="str">
        <f>P356*1000000</f>
        <v>10000000</v>
      </c>
      <c r="P356" s="135">
        <v>10.0</v>
      </c>
      <c r="Q356" s="28" t="str">
        <f>SUM(R356*1000000)</f>
        <v>150000</v>
      </c>
      <c r="R356" s="119">
        <v>0.15</v>
      </c>
      <c r="S356" s="191" t="str">
        <f>T356*1000000</f>
        <v>10,000,000</v>
      </c>
      <c r="T356" s="105">
        <v>10.0</v>
      </c>
      <c r="U356" s="162" t="str">
        <f>SUM(R356/T356)</f>
        <v>1.50%</v>
      </c>
      <c r="V356" s="105">
        <v>3.0</v>
      </c>
      <c r="W356" s="30" t="str">
        <f t="shared" si="493"/>
        <v>333.33%</v>
      </c>
      <c r="X356" s="30" t="str">
        <f t="shared" si="6"/>
        <v>136.67%</v>
      </c>
      <c r="Y356" s="112"/>
      <c r="Z356" s="33"/>
      <c r="AA356" s="33"/>
      <c r="AB356" s="33"/>
      <c r="AC356" s="33"/>
      <c r="AD356" s="33"/>
      <c r="AE356" s="33"/>
    </row>
    <row r="357">
      <c r="A357" s="85" t="s">
        <v>1061</v>
      </c>
      <c r="B357" s="48">
        <v>2012.0</v>
      </c>
      <c r="C357" s="48" t="s">
        <v>126</v>
      </c>
      <c r="D357" s="86">
        <v>93.0</v>
      </c>
      <c r="E357" s="86">
        <v>95.0</v>
      </c>
      <c r="F357" s="87" t="str">
        <f t="shared" si="454"/>
        <v>94.0</v>
      </c>
      <c r="G357" s="86">
        <v>80.0</v>
      </c>
      <c r="H357" s="86">
        <v>66.0</v>
      </c>
      <c r="I357" s="89" t="str">
        <f t="shared" si="3"/>
        <v>14</v>
      </c>
      <c r="J357" s="89" t="str">
        <f t="shared" si="455"/>
        <v>73</v>
      </c>
      <c r="K357" s="89" t="str">
        <f t="shared" si="4"/>
        <v>21</v>
      </c>
      <c r="L357" s="86" t="s">
        <v>1062</v>
      </c>
      <c r="M357" s="90">
        <v>417150.0</v>
      </c>
      <c r="N357" s="91" t="str">
        <f>M357/1000000</f>
        <v>0.42</v>
      </c>
      <c r="O357" s="88">
        <v>9.5720716E7</v>
      </c>
      <c r="P357" s="91" t="str">
        <f>O357/1000000</f>
        <v>95.72</v>
      </c>
      <c r="Q357" s="95">
        <v>3.71E7</v>
      </c>
      <c r="R357" s="36" t="str">
        <f t="shared" ref="R357:R358" si="499">Q357/1000000</f>
        <v>37.10</v>
      </c>
      <c r="S357" s="177">
        <v>1.32820716E8</v>
      </c>
      <c r="T357" s="93" t="str">
        <f>S357/1000000</f>
        <v>133</v>
      </c>
      <c r="U357" s="179" t="str">
        <f t="shared" ref="U357:U358" si="500">SUM(R357/S357)</f>
        <v>0.00%</v>
      </c>
      <c r="V357" s="88">
        <v>40.0</v>
      </c>
      <c r="W357" s="180" t="str">
        <f>SUM((S357/1000000)/V357)</f>
        <v>332.05%</v>
      </c>
      <c r="X357" s="30" t="str">
        <f t="shared" si="6"/>
        <v>1.04%</v>
      </c>
      <c r="Y357" s="98"/>
      <c r="Z357" s="33"/>
      <c r="AA357" s="33"/>
      <c r="AB357" s="33"/>
      <c r="AC357" s="33"/>
      <c r="AD357" s="33"/>
      <c r="AE357" s="33"/>
    </row>
    <row r="358">
      <c r="A358" s="72" t="s">
        <v>839</v>
      </c>
      <c r="B358" s="16">
        <v>2013.0</v>
      </c>
      <c r="C358" s="16" t="s">
        <v>29</v>
      </c>
      <c r="D358" s="16">
        <v>49.0</v>
      </c>
      <c r="E358" s="16">
        <v>45.0</v>
      </c>
      <c r="F358" s="73" t="str">
        <f t="shared" si="454"/>
        <v>47.0</v>
      </c>
      <c r="G358" s="16">
        <v>47.0</v>
      </c>
      <c r="H358" s="16">
        <v>65.0</v>
      </c>
      <c r="I358" s="74" t="str">
        <f t="shared" si="3"/>
        <v>-18</v>
      </c>
      <c r="J358" s="74" t="str">
        <f t="shared" si="455"/>
        <v>56</v>
      </c>
      <c r="K358" s="74" t="str">
        <f t="shared" si="4"/>
        <v>-9</v>
      </c>
      <c r="L358" s="78" t="s">
        <v>823</v>
      </c>
      <c r="M358" s="19">
        <v>2.0244505E7</v>
      </c>
      <c r="N358" s="35" t="str">
        <f>M358/1000000</f>
        <v>20.24</v>
      </c>
      <c r="O358" s="19">
        <v>4.9875291E7</v>
      </c>
      <c r="P358" s="35" t="str">
        <f>O358/1000000</f>
        <v>49.88</v>
      </c>
      <c r="Q358" s="19">
        <v>3.63E7</v>
      </c>
      <c r="R358" s="36" t="str">
        <f t="shared" si="499"/>
        <v>36.30</v>
      </c>
      <c r="S358" s="195">
        <v>8.6175291E7</v>
      </c>
      <c r="T358" s="77" t="str">
        <f>S358/1000000</f>
        <v>86</v>
      </c>
      <c r="U358" s="27" t="str">
        <f t="shared" si="500"/>
        <v>0.00%</v>
      </c>
      <c r="V358" s="28">
        <v>26.0</v>
      </c>
      <c r="W358" s="178" t="str">
        <f t="shared" ref="W358:W363" si="501">SUM(T358/V358)</f>
        <v>331.44%</v>
      </c>
      <c r="X358" s="30" t="str">
        <f t="shared" si="6"/>
        <v>77.86%</v>
      </c>
      <c r="Y358" s="81"/>
      <c r="Z358" s="33"/>
      <c r="AA358" s="33"/>
      <c r="AB358" s="33"/>
      <c r="AC358" s="33"/>
      <c r="AD358" s="33"/>
      <c r="AE358" s="33"/>
    </row>
    <row r="359">
      <c r="A359" s="116" t="s">
        <v>2060</v>
      </c>
      <c r="B359" s="44">
        <v>2009.0</v>
      </c>
      <c r="C359" s="44" t="s">
        <v>41</v>
      </c>
      <c r="D359" s="104">
        <v>72.0</v>
      </c>
      <c r="E359" s="104">
        <v>61.0</v>
      </c>
      <c r="F359" s="118" t="str">
        <f t="shared" si="454"/>
        <v>66.5</v>
      </c>
      <c r="G359" s="104">
        <v>59.0</v>
      </c>
      <c r="H359" s="104">
        <v>64.0</v>
      </c>
      <c r="I359" s="120" t="str">
        <f t="shared" si="3"/>
        <v>-5</v>
      </c>
      <c r="J359" s="120" t="str">
        <f t="shared" si="455"/>
        <v>61.5</v>
      </c>
      <c r="K359" s="120" t="str">
        <f t="shared" si="4"/>
        <v>5</v>
      </c>
      <c r="L359" s="104" t="s">
        <v>117</v>
      </c>
      <c r="M359" s="120" t="str">
        <f>N359*1000000</f>
        <v>900000</v>
      </c>
      <c r="N359" s="135">
        <v>0.9</v>
      </c>
      <c r="O359" s="120" t="str">
        <f>P359*1000000</f>
        <v>12060000</v>
      </c>
      <c r="P359" s="135">
        <v>12.06</v>
      </c>
      <c r="Q359" s="28" t="str">
        <f>SUM(R359*1000000)</f>
        <v>4510000</v>
      </c>
      <c r="R359" s="119">
        <v>4.51</v>
      </c>
      <c r="S359" s="191" t="str">
        <f>T359*1000000</f>
        <v>16,570,000</v>
      </c>
      <c r="T359" s="105">
        <v>16.57</v>
      </c>
      <c r="U359" s="162" t="str">
        <f>SUM(R359/T359)</f>
        <v>27.22%</v>
      </c>
      <c r="V359" s="105">
        <v>5.0</v>
      </c>
      <c r="W359" s="30" t="str">
        <f t="shared" si="501"/>
        <v>331.40%</v>
      </c>
      <c r="X359" s="30" t="str">
        <f t="shared" si="6"/>
        <v>18.00%</v>
      </c>
      <c r="Y359" s="112"/>
      <c r="Z359" s="33"/>
      <c r="AA359" s="33"/>
      <c r="AB359" s="33"/>
      <c r="AC359" s="33"/>
      <c r="AD359" s="33"/>
      <c r="AE359" s="33"/>
    </row>
    <row r="360">
      <c r="A360" s="72" t="s">
        <v>715</v>
      </c>
      <c r="B360" s="16">
        <v>2013.0</v>
      </c>
      <c r="C360" s="16" t="s">
        <v>37</v>
      </c>
      <c r="D360" s="16">
        <v>14.0</v>
      </c>
      <c r="E360" s="16">
        <v>28.0</v>
      </c>
      <c r="F360" s="73" t="str">
        <f t="shared" si="454"/>
        <v>21.0</v>
      </c>
      <c r="G360" s="16">
        <v>41.0</v>
      </c>
      <c r="H360" s="16">
        <v>47.0</v>
      </c>
      <c r="I360" s="74" t="str">
        <f t="shared" si="3"/>
        <v>-6</v>
      </c>
      <c r="J360" s="74" t="str">
        <f t="shared" si="455"/>
        <v>44</v>
      </c>
      <c r="K360" s="74" t="str">
        <f t="shared" si="4"/>
        <v>-23</v>
      </c>
      <c r="L360" s="78" t="s">
        <v>716</v>
      </c>
      <c r="M360" s="19">
        <v>2.4834845E7</v>
      </c>
      <c r="N360" s="35" t="str">
        <f t="shared" ref="N360:N361" si="502">M360/1000000</f>
        <v>24.83</v>
      </c>
      <c r="O360" s="19">
        <v>6.7349198E7</v>
      </c>
      <c r="P360" s="35" t="str">
        <f t="shared" ref="P360:P361" si="503">O360/1000000</f>
        <v>67.35</v>
      </c>
      <c r="Q360" s="19">
        <v>2.37304984E8</v>
      </c>
      <c r="R360" s="36" t="str">
        <f t="shared" ref="R360:R362" si="504">Q360/1000000</f>
        <v>237.30</v>
      </c>
      <c r="S360" s="195">
        <v>3.04654182E8</v>
      </c>
      <c r="T360" s="77" t="str">
        <f t="shared" ref="T360:T361" si="505">S360/1000000</f>
        <v>305</v>
      </c>
      <c r="U360" s="27" t="str">
        <f t="shared" ref="U360:U361" si="506">SUM(R360/S360)</f>
        <v>0.00%</v>
      </c>
      <c r="V360" s="22">
        <v>92.0</v>
      </c>
      <c r="W360" s="178" t="str">
        <f t="shared" si="501"/>
        <v>331.15%</v>
      </c>
      <c r="X360" s="30" t="str">
        <f t="shared" si="6"/>
        <v>26.99%</v>
      </c>
      <c r="Y360" s="81"/>
      <c r="Z360" s="33"/>
      <c r="AA360" s="33"/>
      <c r="AB360" s="33"/>
      <c r="AC360" s="33"/>
      <c r="AD360" s="33"/>
      <c r="AE360" s="33"/>
    </row>
    <row r="361">
      <c r="A361" s="72" t="s">
        <v>707</v>
      </c>
      <c r="B361" s="16">
        <v>2013.0</v>
      </c>
      <c r="C361" s="16" t="s">
        <v>37</v>
      </c>
      <c r="D361" s="16">
        <v>14.0</v>
      </c>
      <c r="E361" s="16">
        <v>34.0</v>
      </c>
      <c r="F361" s="73" t="str">
        <f t="shared" si="454"/>
        <v>24.0</v>
      </c>
      <c r="G361" s="16">
        <v>57.0</v>
      </c>
      <c r="H361" s="16">
        <v>35.0</v>
      </c>
      <c r="I361" s="74" t="str">
        <f t="shared" si="3"/>
        <v>22</v>
      </c>
      <c r="J361" s="74" t="str">
        <f t="shared" si="455"/>
        <v>46</v>
      </c>
      <c r="K361" s="74" t="str">
        <f t="shared" si="4"/>
        <v>-22</v>
      </c>
      <c r="L361" s="78" t="s">
        <v>708</v>
      </c>
      <c r="M361" s="19">
        <v>1.7548389E7</v>
      </c>
      <c r="N361" s="35" t="str">
        <f t="shared" si="502"/>
        <v>17.55</v>
      </c>
      <c r="O361" s="19">
        <v>7.1017784E7</v>
      </c>
      <c r="P361" s="35" t="str">
        <f t="shared" si="503"/>
        <v>71.02</v>
      </c>
      <c r="Q361" s="19">
        <v>2.76527576E8</v>
      </c>
      <c r="R361" s="36" t="str">
        <f t="shared" si="504"/>
        <v>276.53</v>
      </c>
      <c r="S361" s="196">
        <v>3.4754536E8</v>
      </c>
      <c r="T361" s="77" t="str">
        <f t="shared" si="505"/>
        <v>348</v>
      </c>
      <c r="U361" s="27" t="str">
        <f t="shared" si="506"/>
        <v>0.00%</v>
      </c>
      <c r="V361" s="22">
        <v>105.0</v>
      </c>
      <c r="W361" s="178" t="str">
        <f t="shared" si="501"/>
        <v>331.00%</v>
      </c>
      <c r="X361" s="30" t="str">
        <f t="shared" si="6"/>
        <v>16.71%</v>
      </c>
      <c r="Y361" s="81"/>
      <c r="Z361" s="33"/>
      <c r="AA361" s="33"/>
      <c r="AB361" s="33"/>
      <c r="AC361" s="33"/>
      <c r="AD361" s="33"/>
      <c r="AE361" s="33"/>
    </row>
    <row r="362">
      <c r="A362" s="15" t="s">
        <v>272</v>
      </c>
      <c r="B362" s="16">
        <v>2015.0</v>
      </c>
      <c r="C362" s="17" t="s">
        <v>37</v>
      </c>
      <c r="D362" s="16">
        <v>63.0</v>
      </c>
      <c r="E362" s="16">
        <v>51.0</v>
      </c>
      <c r="F362" s="18" t="str">
        <f>(D362+E362)/2</f>
        <v>57</v>
      </c>
      <c r="G362" s="79">
        <v>62.0</v>
      </c>
      <c r="H362" s="16">
        <v>61.0</v>
      </c>
      <c r="I362" s="20" t="str">
        <f t="shared" si="3"/>
        <v>1</v>
      </c>
      <c r="J362" s="21" t="str">
        <f>(G362+H362)/2</f>
        <v>61.5</v>
      </c>
      <c r="K362" s="20" t="str">
        <f t="shared" si="4"/>
        <v>-4.5</v>
      </c>
      <c r="L362" s="17" t="s">
        <v>127</v>
      </c>
      <c r="M362" s="22">
        <v>8540370.0</v>
      </c>
      <c r="N362" s="35" t="str">
        <f>M362/1000000</f>
        <v>8.54</v>
      </c>
      <c r="O362" s="28">
        <v>3.3078266E7</v>
      </c>
      <c r="P362" s="35" t="str">
        <f>O362/1000000</f>
        <v>33.08</v>
      </c>
      <c r="Q362" s="28">
        <v>5.29E7</v>
      </c>
      <c r="R362" s="36" t="str">
        <f t="shared" si="504"/>
        <v>52.90</v>
      </c>
      <c r="S362" s="177" t="str">
        <f>SUM(O362+R362)</f>
        <v>33,078,319</v>
      </c>
      <c r="T362" s="38" t="str">
        <f>S362/1000000</f>
        <v>33</v>
      </c>
      <c r="U362" s="27" t="str">
        <f>(R362/S362)</f>
        <v>0.00%</v>
      </c>
      <c r="V362" s="28">
        <v>10.0</v>
      </c>
      <c r="W362" s="178" t="str">
        <f t="shared" si="501"/>
        <v>330.78%</v>
      </c>
      <c r="X362" s="30" t="str">
        <f t="shared" si="6"/>
        <v>85.40%</v>
      </c>
      <c r="Y362" s="17"/>
      <c r="Z362" s="33"/>
      <c r="AA362" s="33"/>
      <c r="AB362" s="33"/>
      <c r="AC362" s="33"/>
      <c r="AD362" s="33"/>
      <c r="AE362" s="33"/>
    </row>
    <row r="363">
      <c r="A363" s="116" t="s">
        <v>1634</v>
      </c>
      <c r="B363" s="44">
        <v>2010.0</v>
      </c>
      <c r="C363" s="44" t="s">
        <v>2398</v>
      </c>
      <c r="D363" s="104">
        <v>13.0</v>
      </c>
      <c r="E363" s="104">
        <v>35.0</v>
      </c>
      <c r="F363" s="118" t="str">
        <f t="shared" ref="F363:F385" si="507">AVERAGE(D363:E363)</f>
        <v>24</v>
      </c>
      <c r="G363" s="104">
        <v>40.0</v>
      </c>
      <c r="H363" s="104">
        <v>53.0</v>
      </c>
      <c r="I363" s="120" t="str">
        <f t="shared" si="3"/>
        <v>-13</v>
      </c>
      <c r="J363" s="120" t="str">
        <f t="shared" ref="J363:J385" si="508">AVERAGE(G363:H363)</f>
        <v>46.5</v>
      </c>
      <c r="K363" s="120" t="str">
        <f t="shared" si="4"/>
        <v>-22.5</v>
      </c>
      <c r="L363" s="104" t="s">
        <v>1094</v>
      </c>
      <c r="M363" s="120" t="str">
        <f>N363*1000000</f>
        <v>32900000</v>
      </c>
      <c r="N363" s="135">
        <v>32.9</v>
      </c>
      <c r="O363" s="120" t="str">
        <f>P363*1000000</f>
        <v>63080000</v>
      </c>
      <c r="P363" s="135">
        <v>63.08</v>
      </c>
      <c r="Q363" s="28" t="str">
        <f>SUM(R363*1000000)</f>
        <v>52590000</v>
      </c>
      <c r="R363" s="119">
        <v>52.59</v>
      </c>
      <c r="S363" s="191" t="str">
        <f>T363*1000000</f>
        <v>115,670,000</v>
      </c>
      <c r="T363" s="137" t="str">
        <f>SUM(P363+R363)</f>
        <v>115.67</v>
      </c>
      <c r="U363" s="162" t="str">
        <f>SUM(R363/T363)</f>
        <v>45.47%</v>
      </c>
      <c r="V363" s="105">
        <v>35.0</v>
      </c>
      <c r="W363" s="30" t="str">
        <f t="shared" si="501"/>
        <v>330.49%</v>
      </c>
      <c r="X363" s="30" t="str">
        <f t="shared" si="6"/>
        <v>94.00%</v>
      </c>
      <c r="Y363" s="33"/>
      <c r="Z363" s="33"/>
      <c r="AA363" s="33"/>
      <c r="AB363" s="33"/>
      <c r="AC363" s="33"/>
      <c r="AD363" s="33"/>
      <c r="AE363" s="33"/>
    </row>
    <row r="364">
      <c r="A364" s="47" t="s">
        <v>375</v>
      </c>
      <c r="B364" s="48">
        <v>2014.0</v>
      </c>
      <c r="C364" s="202" t="s">
        <v>2398</v>
      </c>
      <c r="D364" s="48">
        <v>74.0</v>
      </c>
      <c r="E364" s="48">
        <v>62.0</v>
      </c>
      <c r="F364" s="50" t="str">
        <f t="shared" si="507"/>
        <v>68.0</v>
      </c>
      <c r="G364" s="48">
        <v>67.0</v>
      </c>
      <c r="H364" s="48">
        <v>68.0</v>
      </c>
      <c r="I364" s="52" t="str">
        <f t="shared" si="3"/>
        <v>-1</v>
      </c>
      <c r="J364" s="52" t="str">
        <f t="shared" si="508"/>
        <v>67.5</v>
      </c>
      <c r="K364" s="52" t="str">
        <f t="shared" si="4"/>
        <v>0.5</v>
      </c>
      <c r="L364" s="53" t="s">
        <v>356</v>
      </c>
      <c r="M364" s="54">
        <v>9.3188384E7</v>
      </c>
      <c r="N364" s="55" t="str">
        <f>M364/1000000</f>
        <v>93.19</v>
      </c>
      <c r="O364" s="56">
        <v>2.00676069E8</v>
      </c>
      <c r="P364" s="55" t="str">
        <f>O364/1000000</f>
        <v>200.68</v>
      </c>
      <c r="Q364" s="57">
        <v>3.28E8</v>
      </c>
      <c r="R364" s="36" t="str">
        <f>Q364/1000000</f>
        <v>328.00</v>
      </c>
      <c r="S364" s="197">
        <v>5.28676069E8</v>
      </c>
      <c r="T364" s="58" t="str">
        <f>S364/1000000</f>
        <v>529</v>
      </c>
      <c r="U364" s="188" t="str">
        <f>SUM(R364/S364)</f>
        <v>0.00%</v>
      </c>
      <c r="V364" s="56">
        <v>160.0</v>
      </c>
      <c r="W364" s="189" t="str">
        <f>SUM(S364/(V364*1000000))</f>
        <v>330.42%</v>
      </c>
      <c r="X364" s="30" t="str">
        <f t="shared" si="6"/>
        <v>58.24%</v>
      </c>
      <c r="Y364" s="67"/>
      <c r="Z364" s="33"/>
      <c r="AA364" s="33"/>
      <c r="AB364" s="33"/>
      <c r="AC364" s="33"/>
      <c r="AD364" s="33"/>
      <c r="AE364" s="33"/>
    </row>
    <row r="365">
      <c r="A365" s="116" t="s">
        <v>2255</v>
      </c>
      <c r="B365" s="44">
        <v>2008.0</v>
      </c>
      <c r="C365" s="44" t="s">
        <v>41</v>
      </c>
      <c r="D365" s="104">
        <v>77.0</v>
      </c>
      <c r="E365" s="104">
        <v>60.0</v>
      </c>
      <c r="F365" s="118" t="str">
        <f t="shared" si="507"/>
        <v>68.5</v>
      </c>
      <c r="G365" s="104">
        <v>75.0</v>
      </c>
      <c r="H365" s="104">
        <v>75.0</v>
      </c>
      <c r="I365" s="120" t="str">
        <f t="shared" si="3"/>
        <v>0</v>
      </c>
      <c r="J365" s="120" t="str">
        <f t="shared" si="508"/>
        <v>75</v>
      </c>
      <c r="K365" s="120" t="str">
        <f t="shared" si="4"/>
        <v>-6.5</v>
      </c>
      <c r="L365" s="104" t="s">
        <v>117</v>
      </c>
      <c r="M365" s="120" t="str">
        <f t="shared" ref="M365:M367" si="509">N365*1000000</f>
        <v>19170000</v>
      </c>
      <c r="N365" s="135">
        <v>19.17</v>
      </c>
      <c r="O365" s="120" t="str">
        <f t="shared" ref="O365:O367" si="510">P365*1000000</f>
        <v>67290000</v>
      </c>
      <c r="P365" s="135">
        <v>67.29</v>
      </c>
      <c r="Q365" s="28" t="str">
        <f t="shared" ref="Q365:Q367" si="511">SUM(R365*1000000)</f>
        <v>25090000</v>
      </c>
      <c r="R365" s="119">
        <v>25.09</v>
      </c>
      <c r="S365" s="191" t="str">
        <f t="shared" ref="S365:S367" si="512">T365*1000000</f>
        <v>92,380,000</v>
      </c>
      <c r="T365" s="105">
        <v>92.38</v>
      </c>
      <c r="U365" s="162" t="str">
        <f t="shared" ref="U365:U367" si="513">SUM(R365/T365)</f>
        <v>27.16%</v>
      </c>
      <c r="V365" s="105">
        <v>28.0</v>
      </c>
      <c r="W365" s="30" t="str">
        <f t="shared" ref="W365:W367" si="514">SUM(T365/V365)</f>
        <v>329.93%</v>
      </c>
      <c r="X365" s="30" t="str">
        <f t="shared" si="6"/>
        <v>68.46%</v>
      </c>
      <c r="Y365" s="112"/>
      <c r="Z365" s="33"/>
      <c r="AA365" s="33"/>
      <c r="AB365" s="33"/>
      <c r="AC365" s="33"/>
      <c r="AD365" s="33"/>
      <c r="AE365" s="33"/>
    </row>
    <row r="366">
      <c r="A366" s="116" t="s">
        <v>1781</v>
      </c>
      <c r="B366" s="44">
        <v>2009.0</v>
      </c>
      <c r="C366" s="44" t="s">
        <v>41</v>
      </c>
      <c r="D366" s="104">
        <v>97.0</v>
      </c>
      <c r="E366" s="104">
        <v>94.0</v>
      </c>
      <c r="F366" s="118" t="str">
        <f t="shared" si="507"/>
        <v>95.5</v>
      </c>
      <c r="G366" s="104">
        <v>83.0</v>
      </c>
      <c r="H366" s="104">
        <v>71.0</v>
      </c>
      <c r="I366" s="120" t="str">
        <f t="shared" si="3"/>
        <v>12</v>
      </c>
      <c r="J366" s="120" t="str">
        <f t="shared" si="508"/>
        <v>77</v>
      </c>
      <c r="K366" s="120" t="str">
        <f t="shared" si="4"/>
        <v>18.5</v>
      </c>
      <c r="L366" s="104" t="s">
        <v>1782</v>
      </c>
      <c r="M366" s="120" t="str">
        <f t="shared" si="509"/>
        <v>140000</v>
      </c>
      <c r="N366" s="135">
        <v>0.14</v>
      </c>
      <c r="O366" s="120" t="str">
        <f t="shared" si="510"/>
        <v>17010000</v>
      </c>
      <c r="P366" s="135">
        <v>17.01</v>
      </c>
      <c r="Q366" s="28" t="str">
        <f t="shared" si="511"/>
        <v>32210000</v>
      </c>
      <c r="R366" s="119">
        <v>32.21</v>
      </c>
      <c r="S366" s="191" t="str">
        <f t="shared" si="512"/>
        <v>49,220,000</v>
      </c>
      <c r="T366" s="105">
        <v>49.22</v>
      </c>
      <c r="U366" s="162" t="str">
        <f t="shared" si="513"/>
        <v>65.44%</v>
      </c>
      <c r="V366" s="105">
        <v>15.0</v>
      </c>
      <c r="W366" s="30" t="str">
        <f t="shared" si="514"/>
        <v>328.13%</v>
      </c>
      <c r="X366" s="30" t="str">
        <f t="shared" si="6"/>
        <v>0.93%</v>
      </c>
      <c r="Y366" s="104" t="s">
        <v>1478</v>
      </c>
      <c r="Z366" s="33"/>
      <c r="AA366" s="33"/>
      <c r="AB366" s="33"/>
      <c r="AC366" s="33"/>
      <c r="AD366" s="33"/>
      <c r="AE366" s="33"/>
    </row>
    <row r="367">
      <c r="A367" s="116" t="s">
        <v>2302</v>
      </c>
      <c r="B367" s="44">
        <v>2008.0</v>
      </c>
      <c r="C367" s="44" t="s">
        <v>41</v>
      </c>
      <c r="D367" s="104">
        <v>37.0</v>
      </c>
      <c r="E367" s="104">
        <v>55.0</v>
      </c>
      <c r="F367" s="118" t="str">
        <f t="shared" si="507"/>
        <v>46</v>
      </c>
      <c r="G367" s="104">
        <v>62.0</v>
      </c>
      <c r="H367" s="104">
        <v>74.0</v>
      </c>
      <c r="I367" s="120" t="str">
        <f t="shared" si="3"/>
        <v>-12</v>
      </c>
      <c r="J367" s="120" t="str">
        <f t="shared" si="508"/>
        <v>68</v>
      </c>
      <c r="K367" s="120" t="str">
        <f t="shared" si="4"/>
        <v>-22</v>
      </c>
      <c r="L367" s="104" t="s">
        <v>1667</v>
      </c>
      <c r="M367" s="120" t="str">
        <f t="shared" si="509"/>
        <v>12500000</v>
      </c>
      <c r="N367" s="135">
        <v>12.5</v>
      </c>
      <c r="O367" s="120" t="str">
        <f t="shared" si="510"/>
        <v>26420000</v>
      </c>
      <c r="P367" s="135">
        <v>26.42</v>
      </c>
      <c r="Q367" s="28" t="str">
        <f t="shared" si="511"/>
        <v>39150000</v>
      </c>
      <c r="R367" s="119">
        <v>39.15</v>
      </c>
      <c r="S367" s="191" t="str">
        <f t="shared" si="512"/>
        <v>65,570,000</v>
      </c>
      <c r="T367" s="105">
        <v>65.57</v>
      </c>
      <c r="U367" s="162" t="str">
        <f t="shared" si="513"/>
        <v>59.71%</v>
      </c>
      <c r="V367" s="105">
        <v>20.0</v>
      </c>
      <c r="W367" s="30" t="str">
        <f t="shared" si="514"/>
        <v>327.85%</v>
      </c>
      <c r="X367" s="30" t="str">
        <f t="shared" si="6"/>
        <v>62.50%</v>
      </c>
      <c r="Y367" s="112"/>
      <c r="Z367" s="33"/>
      <c r="AA367" s="33"/>
      <c r="AB367" s="33"/>
      <c r="AC367" s="33"/>
      <c r="AD367" s="33"/>
      <c r="AE367" s="33"/>
    </row>
    <row r="368">
      <c r="A368" s="85" t="s">
        <v>941</v>
      </c>
      <c r="B368" s="48">
        <v>2012.0</v>
      </c>
      <c r="C368" s="48" t="s">
        <v>29</v>
      </c>
      <c r="D368" s="86">
        <v>73.0</v>
      </c>
      <c r="E368" s="86">
        <v>66.0</v>
      </c>
      <c r="F368" s="87" t="str">
        <f t="shared" si="507"/>
        <v>69.5</v>
      </c>
      <c r="G368" s="86">
        <v>77.0</v>
      </c>
      <c r="H368" s="86">
        <v>72.0</v>
      </c>
      <c r="I368" s="89" t="str">
        <f t="shared" si="3"/>
        <v>5</v>
      </c>
      <c r="J368" s="89" t="str">
        <f t="shared" si="508"/>
        <v>74.5</v>
      </c>
      <c r="K368" s="89" t="str">
        <f t="shared" si="4"/>
        <v>-5</v>
      </c>
      <c r="L368" s="86" t="s">
        <v>936</v>
      </c>
      <c r="M368" s="90">
        <v>6.2004688E7</v>
      </c>
      <c r="N368" s="91" t="str">
        <f>M368/1000000</f>
        <v>62.00</v>
      </c>
      <c r="O368" s="88">
        <v>2.62030663E8</v>
      </c>
      <c r="P368" s="91" t="str">
        <f>O368/1000000</f>
        <v>262.03</v>
      </c>
      <c r="Q368" s="95">
        <v>4.90185894E8</v>
      </c>
      <c r="R368" s="36" t="str">
        <f>Q368/1000000</f>
        <v>490.19</v>
      </c>
      <c r="S368" s="177">
        <v>7.52216557E8</v>
      </c>
      <c r="T368" s="93" t="str">
        <f>S368/1000000</f>
        <v>752</v>
      </c>
      <c r="U368" s="179" t="str">
        <f>SUM(R368/S368)</f>
        <v>0.00%</v>
      </c>
      <c r="V368" s="88">
        <v>230.0</v>
      </c>
      <c r="W368" s="180" t="str">
        <f>SUM((S368/1000000)/V368)</f>
        <v>327.05%</v>
      </c>
      <c r="X368" s="30" t="str">
        <f t="shared" si="6"/>
        <v>26.96%</v>
      </c>
      <c r="Y368" s="98"/>
      <c r="Z368" s="33"/>
      <c r="AA368" s="33"/>
      <c r="AB368" s="33"/>
      <c r="AC368" s="33"/>
      <c r="AD368" s="33"/>
      <c r="AE368" s="33"/>
    </row>
    <row r="369">
      <c r="A369" s="116" t="s">
        <v>2040</v>
      </c>
      <c r="B369" s="44">
        <v>2009.0</v>
      </c>
      <c r="C369" s="44" t="s">
        <v>41</v>
      </c>
      <c r="D369" s="104">
        <v>29.0</v>
      </c>
      <c r="E369" s="104">
        <v>27.0</v>
      </c>
      <c r="F369" s="118" t="str">
        <f t="shared" si="507"/>
        <v>28</v>
      </c>
      <c r="G369" s="104">
        <v>43.0</v>
      </c>
      <c r="H369" s="104">
        <v>54.0</v>
      </c>
      <c r="I369" s="120" t="str">
        <f t="shared" si="3"/>
        <v>-11</v>
      </c>
      <c r="J369" s="120" t="str">
        <f t="shared" si="508"/>
        <v>48.5</v>
      </c>
      <c r="K369" s="120" t="str">
        <f t="shared" si="4"/>
        <v>-20.5</v>
      </c>
      <c r="L369" s="104" t="s">
        <v>2405</v>
      </c>
      <c r="M369" s="120" t="str">
        <f t="shared" ref="M369:M372" si="515">N369*1000000</f>
        <v>9150000</v>
      </c>
      <c r="N369" s="135">
        <v>9.15</v>
      </c>
      <c r="O369" s="120" t="str">
        <f t="shared" ref="O369:O372" si="516">P369*1000000</f>
        <v>20530000</v>
      </c>
      <c r="P369" s="135">
        <v>20.53</v>
      </c>
      <c r="Q369" s="28" t="str">
        <f t="shared" ref="Q369:Q372" si="517">SUM(R369*1000000)</f>
        <v>20290000</v>
      </c>
      <c r="R369" s="119">
        <v>20.29</v>
      </c>
      <c r="S369" s="191" t="str">
        <f t="shared" ref="S369:S372" si="518">T369*1000000</f>
        <v>40,820,000</v>
      </c>
      <c r="T369" s="105">
        <v>40.82</v>
      </c>
      <c r="U369" s="162" t="str">
        <f t="shared" ref="U369:U372" si="519">SUM(R369/T369)</f>
        <v>49.71%</v>
      </c>
      <c r="V369" s="105">
        <v>12.5</v>
      </c>
      <c r="W369" s="30" t="str">
        <f t="shared" ref="W369:W373" si="520">SUM(T369/V369)</f>
        <v>326.56%</v>
      </c>
      <c r="X369" s="30" t="str">
        <f t="shared" si="6"/>
        <v>73.20%</v>
      </c>
      <c r="Y369" s="112"/>
      <c r="Z369" s="33"/>
      <c r="AA369" s="33"/>
      <c r="AB369" s="33"/>
      <c r="AC369" s="33"/>
      <c r="AD369" s="33"/>
      <c r="AE369" s="33"/>
    </row>
    <row r="370">
      <c r="A370" s="116" t="s">
        <v>2288</v>
      </c>
      <c r="B370" s="44">
        <v>2008.0</v>
      </c>
      <c r="C370" s="44" t="s">
        <v>126</v>
      </c>
      <c r="D370" s="104">
        <v>78.0</v>
      </c>
      <c r="E370" s="104">
        <v>69.0</v>
      </c>
      <c r="F370" s="118" t="str">
        <f t="shared" si="507"/>
        <v>73.5</v>
      </c>
      <c r="G370" s="104">
        <v>74.0</v>
      </c>
      <c r="H370" s="104">
        <v>76.0</v>
      </c>
      <c r="I370" s="120" t="str">
        <f t="shared" si="3"/>
        <v>-2</v>
      </c>
      <c r="J370" s="120" t="str">
        <f t="shared" si="508"/>
        <v>75</v>
      </c>
      <c r="K370" s="120" t="str">
        <f t="shared" si="4"/>
        <v>-1.5</v>
      </c>
      <c r="L370" s="44" t="s">
        <v>1049</v>
      </c>
      <c r="M370" s="120" t="str">
        <f t="shared" si="515"/>
        <v>5940000</v>
      </c>
      <c r="N370" s="135">
        <v>5.94</v>
      </c>
      <c r="O370" s="120" t="str">
        <f t="shared" si="516"/>
        <v>30060000</v>
      </c>
      <c r="P370" s="135">
        <v>30.06</v>
      </c>
      <c r="Q370" s="28" t="str">
        <f t="shared" si="517"/>
        <v>34760000</v>
      </c>
      <c r="R370" s="119">
        <v>34.76</v>
      </c>
      <c r="S370" s="191" t="str">
        <f t="shared" si="518"/>
        <v>64,820,000</v>
      </c>
      <c r="T370" s="105">
        <v>64.82</v>
      </c>
      <c r="U370" s="162" t="str">
        <f t="shared" si="519"/>
        <v>53.63%</v>
      </c>
      <c r="V370" s="105">
        <v>20.0</v>
      </c>
      <c r="W370" s="30" t="str">
        <f t="shared" si="520"/>
        <v>324.10%</v>
      </c>
      <c r="X370" s="30" t="str">
        <f t="shared" si="6"/>
        <v>29.70%</v>
      </c>
      <c r="Y370" s="112"/>
      <c r="Z370" s="33"/>
      <c r="AA370" s="33"/>
      <c r="AB370" s="33"/>
      <c r="AC370" s="33"/>
      <c r="AD370" s="33"/>
      <c r="AE370" s="33"/>
    </row>
    <row r="371">
      <c r="A371" s="116" t="s">
        <v>1803</v>
      </c>
      <c r="B371" s="44">
        <v>2009.0</v>
      </c>
      <c r="C371" s="44" t="s">
        <v>37</v>
      </c>
      <c r="D371" s="104">
        <v>36.0</v>
      </c>
      <c r="E371" s="104">
        <v>48.0</v>
      </c>
      <c r="F371" s="118" t="str">
        <f t="shared" si="507"/>
        <v>42</v>
      </c>
      <c r="G371" s="104">
        <v>65.0</v>
      </c>
      <c r="H371" s="104">
        <v>62.0</v>
      </c>
      <c r="I371" s="120" t="str">
        <f t="shared" si="3"/>
        <v>3</v>
      </c>
      <c r="J371" s="120" t="str">
        <f t="shared" si="508"/>
        <v>63.5</v>
      </c>
      <c r="K371" s="120" t="str">
        <f t="shared" si="4"/>
        <v>-21.5</v>
      </c>
      <c r="L371" s="104" t="s">
        <v>1287</v>
      </c>
      <c r="M371" s="120" t="str">
        <f t="shared" si="515"/>
        <v>46200000</v>
      </c>
      <c r="N371" s="135">
        <v>46.2</v>
      </c>
      <c r="O371" s="120" t="str">
        <f t="shared" si="516"/>
        <v>133400000</v>
      </c>
      <c r="P371" s="135">
        <v>133.4</v>
      </c>
      <c r="Q371" s="28" t="str">
        <f t="shared" si="517"/>
        <v>352600000</v>
      </c>
      <c r="R371" s="119">
        <v>352.6</v>
      </c>
      <c r="S371" s="191" t="str">
        <f t="shared" si="518"/>
        <v>485,900,000</v>
      </c>
      <c r="T371" s="105">
        <v>485.9</v>
      </c>
      <c r="U371" s="162" t="str">
        <f t="shared" si="519"/>
        <v>72.57%</v>
      </c>
      <c r="V371" s="105">
        <v>150.0</v>
      </c>
      <c r="W371" s="30" t="str">
        <f t="shared" si="520"/>
        <v>323.93%</v>
      </c>
      <c r="X371" s="30" t="str">
        <f t="shared" si="6"/>
        <v>30.80%</v>
      </c>
      <c r="Y371" s="112"/>
      <c r="Z371" s="33"/>
      <c r="AA371" s="33"/>
      <c r="AB371" s="33"/>
      <c r="AC371" s="33"/>
      <c r="AD371" s="33"/>
      <c r="AE371" s="33"/>
    </row>
    <row r="372">
      <c r="A372" s="116" t="s">
        <v>2329</v>
      </c>
      <c r="B372" s="44">
        <v>2008.0</v>
      </c>
      <c r="C372" s="44" t="s">
        <v>29</v>
      </c>
      <c r="D372" s="104">
        <v>63.0</v>
      </c>
      <c r="E372" s="104">
        <v>55.0</v>
      </c>
      <c r="F372" s="118" t="str">
        <f t="shared" si="507"/>
        <v>59</v>
      </c>
      <c r="G372" s="104">
        <v>84.0</v>
      </c>
      <c r="H372" s="104">
        <v>78.0</v>
      </c>
      <c r="I372" s="120" t="str">
        <f t="shared" si="3"/>
        <v>6</v>
      </c>
      <c r="J372" s="120" t="str">
        <f t="shared" si="508"/>
        <v>81</v>
      </c>
      <c r="K372" s="120" t="str">
        <f t="shared" si="4"/>
        <v>-22</v>
      </c>
      <c r="L372" s="104" t="s">
        <v>2330</v>
      </c>
      <c r="M372" s="120" t="str">
        <f t="shared" si="515"/>
        <v>1030000</v>
      </c>
      <c r="N372" s="135">
        <v>1.03</v>
      </c>
      <c r="O372" s="120" t="str">
        <f t="shared" si="516"/>
        <v>9050000</v>
      </c>
      <c r="P372" s="135">
        <v>9.05</v>
      </c>
      <c r="Q372" s="28" t="str">
        <f t="shared" si="517"/>
        <v>31370000</v>
      </c>
      <c r="R372" s="119">
        <v>31.37</v>
      </c>
      <c r="S372" s="191" t="str">
        <f t="shared" si="518"/>
        <v>40,420,000</v>
      </c>
      <c r="T372" s="105">
        <v>40.42</v>
      </c>
      <c r="U372" s="162" t="str">
        <f t="shared" si="519"/>
        <v>77.61%</v>
      </c>
      <c r="V372" s="105">
        <v>12.5</v>
      </c>
      <c r="W372" s="30" t="str">
        <f t="shared" si="520"/>
        <v>323.36%</v>
      </c>
      <c r="X372" s="30" t="str">
        <f t="shared" si="6"/>
        <v>8.24%</v>
      </c>
      <c r="Y372" s="112"/>
      <c r="Z372" s="33"/>
      <c r="AA372" s="33"/>
      <c r="AB372" s="33"/>
      <c r="AC372" s="33"/>
      <c r="AD372" s="33"/>
      <c r="AE372" s="33"/>
    </row>
    <row r="373">
      <c r="A373" s="72" t="s">
        <v>809</v>
      </c>
      <c r="B373" s="16">
        <v>2013.0</v>
      </c>
      <c r="C373" s="16" t="s">
        <v>126</v>
      </c>
      <c r="D373" s="16">
        <v>80.0</v>
      </c>
      <c r="E373" s="16">
        <v>65.0</v>
      </c>
      <c r="F373" s="73" t="str">
        <f t="shared" si="507"/>
        <v>72.5</v>
      </c>
      <c r="G373" s="16">
        <v>84.0</v>
      </c>
      <c r="H373" s="16">
        <v>77.0</v>
      </c>
      <c r="I373" s="74" t="str">
        <f t="shared" si="3"/>
        <v>7</v>
      </c>
      <c r="J373" s="74" t="str">
        <f t="shared" si="508"/>
        <v>80.5</v>
      </c>
      <c r="K373" s="74" t="str">
        <f t="shared" si="4"/>
        <v>-8</v>
      </c>
      <c r="L373" s="78" t="s">
        <v>810</v>
      </c>
      <c r="M373" s="19">
        <v>413373.0</v>
      </c>
      <c r="N373" s="35" t="str">
        <f>M373/1000000</f>
        <v>0.41</v>
      </c>
      <c r="O373" s="19">
        <v>8.330158E7</v>
      </c>
      <c r="P373" s="35" t="str">
        <f>O373/1000000</f>
        <v>83.30</v>
      </c>
      <c r="Q373" s="19">
        <v>2.9243E7</v>
      </c>
      <c r="R373" s="36" t="str">
        <f t="shared" ref="R373:R374" si="521">Q373/1000000</f>
        <v>29.24</v>
      </c>
      <c r="S373" s="195">
        <v>1.1254458E8</v>
      </c>
      <c r="T373" s="77" t="str">
        <f>S373/1000000</f>
        <v>113</v>
      </c>
      <c r="U373" s="27" t="str">
        <f t="shared" ref="U373:U374" si="522">SUM(R373/S373)</f>
        <v>0.00%</v>
      </c>
      <c r="V373" s="19">
        <v>35.0</v>
      </c>
      <c r="W373" s="178" t="str">
        <f t="shared" si="520"/>
        <v>321.56%</v>
      </c>
      <c r="X373" s="30" t="str">
        <f t="shared" si="6"/>
        <v>1.18%</v>
      </c>
      <c r="Y373" s="81"/>
      <c r="Z373" s="33"/>
      <c r="AA373" s="33"/>
      <c r="AB373" s="33"/>
      <c r="AC373" s="33"/>
      <c r="AD373" s="33"/>
      <c r="AE373" s="33"/>
    </row>
    <row r="374">
      <c r="A374" s="47" t="s">
        <v>453</v>
      </c>
      <c r="B374" s="48">
        <v>2014.0</v>
      </c>
      <c r="C374" s="49" t="s">
        <v>334</v>
      </c>
      <c r="D374" s="48">
        <v>22.0</v>
      </c>
      <c r="E374" s="48">
        <v>44.0</v>
      </c>
      <c r="F374" s="50" t="str">
        <f t="shared" si="507"/>
        <v>33.0</v>
      </c>
      <c r="G374" s="48">
        <v>43.0</v>
      </c>
      <c r="H374" s="48">
        <v>52.0</v>
      </c>
      <c r="I374" s="52" t="str">
        <f t="shared" si="3"/>
        <v>-9</v>
      </c>
      <c r="J374" s="52" t="str">
        <f t="shared" si="508"/>
        <v>47.5</v>
      </c>
      <c r="K374" s="52" t="str">
        <f t="shared" si="4"/>
        <v>-14.5</v>
      </c>
      <c r="L374" s="48" t="s">
        <v>454</v>
      </c>
      <c r="M374" s="62">
        <v>1.7346427E7</v>
      </c>
      <c r="N374" s="55" t="str">
        <f>M374/1000000</f>
        <v>17.35</v>
      </c>
      <c r="O374" s="51">
        <v>4.7602194E7</v>
      </c>
      <c r="P374" s="55" t="str">
        <f>O374/1000000</f>
        <v>47.60</v>
      </c>
      <c r="Q374" s="63">
        <v>1.13E8</v>
      </c>
      <c r="R374" s="36" t="str">
        <f t="shared" si="521"/>
        <v>113.00</v>
      </c>
      <c r="S374" s="187">
        <v>1.60602194E8</v>
      </c>
      <c r="T374" s="58" t="str">
        <f>S374/1000000</f>
        <v>161</v>
      </c>
      <c r="U374" s="188" t="str">
        <f t="shared" si="522"/>
        <v>0.00%</v>
      </c>
      <c r="V374" s="51">
        <v>50.0</v>
      </c>
      <c r="W374" s="189" t="str">
        <f>SUM(S374/(V374*1000000))</f>
        <v>321.20%</v>
      </c>
      <c r="X374" s="30" t="str">
        <f t="shared" si="6"/>
        <v>34.69%</v>
      </c>
      <c r="Y374" s="67"/>
      <c r="Z374" s="33"/>
      <c r="AA374" s="33"/>
      <c r="AB374" s="33"/>
      <c r="AC374" s="33"/>
      <c r="AD374" s="33"/>
      <c r="AE374" s="33"/>
    </row>
    <row r="375">
      <c r="A375" s="116" t="s">
        <v>2325</v>
      </c>
      <c r="B375" s="44">
        <v>2008.0</v>
      </c>
      <c r="C375" s="44" t="s">
        <v>29</v>
      </c>
      <c r="D375" s="104">
        <v>60.0</v>
      </c>
      <c r="E375" s="104">
        <v>62.0</v>
      </c>
      <c r="F375" s="118" t="str">
        <f t="shared" si="507"/>
        <v>61</v>
      </c>
      <c r="G375" s="104">
        <v>68.0</v>
      </c>
      <c r="H375" s="104">
        <v>80.0</v>
      </c>
      <c r="I375" s="120" t="str">
        <f t="shared" si="3"/>
        <v>-12</v>
      </c>
      <c r="J375" s="120" t="str">
        <f t="shared" si="508"/>
        <v>74</v>
      </c>
      <c r="K375" s="120" t="str">
        <f t="shared" si="4"/>
        <v>-13</v>
      </c>
      <c r="L375" s="104" t="s">
        <v>930</v>
      </c>
      <c r="M375" s="120" t="str">
        <f t="shared" ref="M375:M379" si="523">N375*1000000</f>
        <v>3300000</v>
      </c>
      <c r="N375" s="135">
        <v>3.3</v>
      </c>
      <c r="O375" s="120" t="str">
        <f t="shared" ref="O375:O379" si="524">P375*1000000</f>
        <v>13850000</v>
      </c>
      <c r="P375" s="135">
        <v>13.85</v>
      </c>
      <c r="Q375" s="28" t="str">
        <f t="shared" ref="Q375:Q379" si="525">SUM(R375*1000000)</f>
        <v>29460000</v>
      </c>
      <c r="R375" s="119">
        <v>29.46</v>
      </c>
      <c r="S375" s="191" t="str">
        <f t="shared" ref="S375:S379" si="526">T375*1000000</f>
        <v>43,310,000</v>
      </c>
      <c r="T375" s="105">
        <v>43.31</v>
      </c>
      <c r="U375" s="162" t="str">
        <f t="shared" ref="U375:U379" si="527">SUM(R375/T375)</f>
        <v>68.02%</v>
      </c>
      <c r="V375" s="105">
        <v>13.5</v>
      </c>
      <c r="W375" s="30" t="str">
        <f t="shared" ref="W375:W379" si="528">SUM(T375/V375)</f>
        <v>320.81%</v>
      </c>
      <c r="X375" s="30" t="str">
        <f t="shared" si="6"/>
        <v>24.44%</v>
      </c>
      <c r="Y375" s="112"/>
      <c r="Z375" s="33"/>
      <c r="AA375" s="33"/>
      <c r="AB375" s="33"/>
      <c r="AC375" s="33"/>
      <c r="AD375" s="33"/>
      <c r="AE375" s="33"/>
    </row>
    <row r="376">
      <c r="A376" s="116" t="s">
        <v>1646</v>
      </c>
      <c r="B376" s="44">
        <v>2010.0</v>
      </c>
      <c r="C376" s="44" t="s">
        <v>29</v>
      </c>
      <c r="D376" s="104">
        <v>76.0</v>
      </c>
      <c r="E376" s="104">
        <v>66.0</v>
      </c>
      <c r="F376" s="118" t="str">
        <f t="shared" si="507"/>
        <v>71</v>
      </c>
      <c r="G376" s="104">
        <v>83.0</v>
      </c>
      <c r="H376" s="104">
        <v>83.0</v>
      </c>
      <c r="I376" s="120" t="str">
        <f t="shared" si="3"/>
        <v>0</v>
      </c>
      <c r="J376" s="120" t="str">
        <f t="shared" si="508"/>
        <v>83</v>
      </c>
      <c r="K376" s="120" t="str">
        <f t="shared" si="4"/>
        <v>-12</v>
      </c>
      <c r="L376" s="104" t="s">
        <v>100</v>
      </c>
      <c r="M376" s="120" t="str">
        <f t="shared" si="523"/>
        <v>19800000</v>
      </c>
      <c r="N376" s="135">
        <v>19.8</v>
      </c>
      <c r="O376" s="120" t="str">
        <f t="shared" si="524"/>
        <v>48070000</v>
      </c>
      <c r="P376" s="135">
        <v>48.07</v>
      </c>
      <c r="Q376" s="28" t="str">
        <f t="shared" si="525"/>
        <v>48120000</v>
      </c>
      <c r="R376" s="119">
        <v>48.12</v>
      </c>
      <c r="S376" s="191" t="str">
        <f t="shared" si="526"/>
        <v>96,190,000</v>
      </c>
      <c r="T376" s="137" t="str">
        <f>SUM(P376+R376)</f>
        <v>96.19</v>
      </c>
      <c r="U376" s="162" t="str">
        <f t="shared" si="527"/>
        <v>50.03%</v>
      </c>
      <c r="V376" s="105">
        <v>30.0</v>
      </c>
      <c r="W376" s="30" t="str">
        <f t="shared" si="528"/>
        <v>320.63%</v>
      </c>
      <c r="X376" s="30" t="str">
        <f t="shared" si="6"/>
        <v>66.00%</v>
      </c>
      <c r="Y376" s="33"/>
      <c r="Z376" s="33"/>
      <c r="AA376" s="33"/>
      <c r="AB376" s="33"/>
      <c r="AC376" s="33"/>
      <c r="AD376" s="33"/>
      <c r="AE376" s="33"/>
    </row>
    <row r="377">
      <c r="A377" s="116" t="s">
        <v>2140</v>
      </c>
      <c r="B377" s="44">
        <v>2008.0</v>
      </c>
      <c r="C377" s="44" t="s">
        <v>29</v>
      </c>
      <c r="D377" s="104">
        <v>43.0</v>
      </c>
      <c r="E377" s="104">
        <v>46.0</v>
      </c>
      <c r="F377" s="118" t="str">
        <f t="shared" si="507"/>
        <v>44.5</v>
      </c>
      <c r="G377" s="104">
        <v>72.0</v>
      </c>
      <c r="H377" s="104">
        <v>67.0</v>
      </c>
      <c r="I377" s="120" t="str">
        <f t="shared" si="3"/>
        <v>5</v>
      </c>
      <c r="J377" s="120" t="str">
        <f t="shared" si="508"/>
        <v>69.5</v>
      </c>
      <c r="K377" s="120" t="str">
        <f t="shared" si="4"/>
        <v>-25</v>
      </c>
      <c r="L377" s="104" t="s">
        <v>493</v>
      </c>
      <c r="M377" s="120" t="str">
        <f t="shared" si="523"/>
        <v>18260000</v>
      </c>
      <c r="N377" s="135">
        <v>18.26</v>
      </c>
      <c r="O377" s="120" t="str">
        <f t="shared" si="524"/>
        <v>97690000</v>
      </c>
      <c r="P377" s="135">
        <v>97.69</v>
      </c>
      <c r="Q377" s="28" t="str">
        <f t="shared" si="525"/>
        <v>125550000</v>
      </c>
      <c r="R377" s="119">
        <v>125.55</v>
      </c>
      <c r="S377" s="191" t="str">
        <f t="shared" si="526"/>
        <v>223,240,000</v>
      </c>
      <c r="T377" s="105">
        <v>223.24</v>
      </c>
      <c r="U377" s="162" t="str">
        <f t="shared" si="527"/>
        <v>56.24%</v>
      </c>
      <c r="V377" s="105">
        <v>70.0</v>
      </c>
      <c r="W377" s="30" t="str">
        <f t="shared" si="528"/>
        <v>318.91%</v>
      </c>
      <c r="X377" s="30" t="str">
        <f t="shared" si="6"/>
        <v>26.09%</v>
      </c>
      <c r="Y377" s="112"/>
      <c r="Z377" s="33"/>
      <c r="AA377" s="33"/>
      <c r="AB377" s="33"/>
      <c r="AC377" s="33"/>
      <c r="AD377" s="33"/>
      <c r="AE377" s="33"/>
    </row>
    <row r="378">
      <c r="A378" s="116" t="s">
        <v>1622</v>
      </c>
      <c r="B378" s="44">
        <v>2010.0</v>
      </c>
      <c r="C378" s="44" t="s">
        <v>37</v>
      </c>
      <c r="D378" s="104">
        <v>64.0</v>
      </c>
      <c r="E378" s="104">
        <v>51.0</v>
      </c>
      <c r="F378" s="118" t="str">
        <f t="shared" si="507"/>
        <v>57.5</v>
      </c>
      <c r="G378" s="104">
        <v>52.0</v>
      </c>
      <c r="H378" s="104">
        <v>63.0</v>
      </c>
      <c r="I378" s="120" t="str">
        <f t="shared" si="3"/>
        <v>-11</v>
      </c>
      <c r="J378" s="120" t="str">
        <f t="shared" si="508"/>
        <v>57.5</v>
      </c>
      <c r="K378" s="120" t="str">
        <f t="shared" si="4"/>
        <v>0</v>
      </c>
      <c r="L378" s="104" t="s">
        <v>2408</v>
      </c>
      <c r="M378" s="120" t="str">
        <f t="shared" si="523"/>
        <v>24800000</v>
      </c>
      <c r="N378" s="135">
        <v>24.8</v>
      </c>
      <c r="O378" s="120" t="str">
        <f t="shared" si="524"/>
        <v>52000000</v>
      </c>
      <c r="P378" s="135">
        <v>52.0</v>
      </c>
      <c r="Q378" s="28" t="str">
        <f t="shared" si="525"/>
        <v>75230000</v>
      </c>
      <c r="R378" s="119">
        <v>75.23</v>
      </c>
      <c r="S378" s="191" t="str">
        <f t="shared" si="526"/>
        <v>127,230,000</v>
      </c>
      <c r="T378" s="137" t="str">
        <f>SUM(P378+R378)</f>
        <v>127.23</v>
      </c>
      <c r="U378" s="162" t="str">
        <f t="shared" si="527"/>
        <v>59.13%</v>
      </c>
      <c r="V378" s="105">
        <v>40.0</v>
      </c>
      <c r="W378" s="30" t="str">
        <f t="shared" si="528"/>
        <v>318.08%</v>
      </c>
      <c r="X378" s="30" t="str">
        <f t="shared" si="6"/>
        <v>62.00%</v>
      </c>
      <c r="Y378" s="33"/>
      <c r="Z378" s="33"/>
      <c r="AA378" s="33"/>
      <c r="AB378" s="33"/>
      <c r="AC378" s="33"/>
      <c r="AD378" s="33"/>
      <c r="AE378" s="33"/>
    </row>
    <row r="379">
      <c r="A379" s="116" t="s">
        <v>2311</v>
      </c>
      <c r="B379" s="44">
        <v>2008.0</v>
      </c>
      <c r="C379" s="44" t="s">
        <v>2398</v>
      </c>
      <c r="D379" s="104">
        <v>8.0</v>
      </c>
      <c r="E379" s="104">
        <v>17.0</v>
      </c>
      <c r="F379" s="118" t="str">
        <f t="shared" si="507"/>
        <v>12.5</v>
      </c>
      <c r="G379" s="104">
        <v>46.0</v>
      </c>
      <c r="H379" s="104">
        <v>43.0</v>
      </c>
      <c r="I379" s="120" t="str">
        <f t="shared" si="3"/>
        <v>3</v>
      </c>
      <c r="J379" s="120" t="str">
        <f t="shared" si="508"/>
        <v>44.5</v>
      </c>
      <c r="K379" s="120" t="str">
        <f t="shared" si="4"/>
        <v>-32</v>
      </c>
      <c r="L379" s="104" t="s">
        <v>1094</v>
      </c>
      <c r="M379" s="120" t="str">
        <f t="shared" si="523"/>
        <v>20810000</v>
      </c>
      <c r="N379" s="135">
        <v>20.81</v>
      </c>
      <c r="O379" s="120" t="str">
        <f t="shared" si="524"/>
        <v>43870000</v>
      </c>
      <c r="P379" s="135">
        <v>43.87</v>
      </c>
      <c r="Q379" s="28" t="str">
        <f t="shared" si="525"/>
        <v>13330000</v>
      </c>
      <c r="R379" s="119">
        <v>13.33</v>
      </c>
      <c r="S379" s="191" t="str">
        <f t="shared" si="526"/>
        <v>57,200,000</v>
      </c>
      <c r="T379" s="105">
        <v>57.2</v>
      </c>
      <c r="U379" s="162" t="str">
        <f t="shared" si="527"/>
        <v>23.30%</v>
      </c>
      <c r="V379" s="105">
        <v>18.0</v>
      </c>
      <c r="W379" s="30" t="str">
        <f t="shared" si="528"/>
        <v>317.78%</v>
      </c>
      <c r="X379" s="30" t="str">
        <f t="shared" si="6"/>
        <v>115.61%</v>
      </c>
      <c r="Y379" s="112"/>
      <c r="Z379" s="33"/>
      <c r="AA379" s="33"/>
      <c r="AB379" s="33"/>
      <c r="AC379" s="33"/>
      <c r="AD379" s="33"/>
      <c r="AE379" s="33"/>
    </row>
    <row r="380">
      <c r="A380" s="47" t="s">
        <v>485</v>
      </c>
      <c r="B380" s="48">
        <v>2014.0</v>
      </c>
      <c r="C380" s="49" t="s">
        <v>334</v>
      </c>
      <c r="D380" s="48">
        <v>14.0</v>
      </c>
      <c r="E380" s="48">
        <v>31.0</v>
      </c>
      <c r="F380" s="50" t="str">
        <f t="shared" si="507"/>
        <v>22.5</v>
      </c>
      <c r="G380" s="48">
        <v>64.0</v>
      </c>
      <c r="H380" s="48">
        <v>42.0</v>
      </c>
      <c r="I380" s="52" t="str">
        <f t="shared" si="3"/>
        <v>22</v>
      </c>
      <c r="J380" s="52" t="str">
        <f t="shared" si="508"/>
        <v>53</v>
      </c>
      <c r="K380" s="52" t="str">
        <f t="shared" si="4"/>
        <v>-30.5</v>
      </c>
      <c r="L380" s="48" t="s">
        <v>117</v>
      </c>
      <c r="M380" s="62">
        <v>1.4284031E7</v>
      </c>
      <c r="N380" s="55" t="str">
        <f>M380/1000000</f>
        <v>14.28</v>
      </c>
      <c r="O380" s="51">
        <v>4.629461E7</v>
      </c>
      <c r="P380" s="55" t="str">
        <f>O380/1000000</f>
        <v>46.29</v>
      </c>
      <c r="Q380" s="63">
        <v>8.05E7</v>
      </c>
      <c r="R380" s="36" t="str">
        <f>Q380/1000000</f>
        <v>80.50</v>
      </c>
      <c r="S380" s="187">
        <v>1.2679461E8</v>
      </c>
      <c r="T380" s="58" t="str">
        <f>S380/1000000</f>
        <v>127</v>
      </c>
      <c r="U380" s="188" t="str">
        <f>SUM(R380/S380)</f>
        <v>0.00%</v>
      </c>
      <c r="V380" s="51">
        <v>40.0</v>
      </c>
      <c r="W380" s="189" t="str">
        <f>SUM(S380/(V380*1000000))</f>
        <v>316.99%</v>
      </c>
      <c r="X380" s="30" t="str">
        <f t="shared" si="6"/>
        <v>35.71%</v>
      </c>
      <c r="Y380" s="67"/>
      <c r="Z380" s="33"/>
      <c r="AA380" s="33"/>
      <c r="AB380" s="33"/>
      <c r="AC380" s="33"/>
      <c r="AD380" s="33"/>
      <c r="AE380" s="33"/>
    </row>
    <row r="381">
      <c r="A381" s="116" t="s">
        <v>1381</v>
      </c>
      <c r="B381" s="44">
        <v>2011.0</v>
      </c>
      <c r="C381" s="44" t="s">
        <v>37</v>
      </c>
      <c r="D381" s="117">
        <v>22.0</v>
      </c>
      <c r="E381" s="117">
        <v>37.0</v>
      </c>
      <c r="F381" s="118" t="str">
        <f t="shared" si="507"/>
        <v>29.5</v>
      </c>
      <c r="G381" s="117">
        <v>40.0</v>
      </c>
      <c r="H381" s="104">
        <v>24.0</v>
      </c>
      <c r="I381" s="120" t="str">
        <f t="shared" si="3"/>
        <v>16</v>
      </c>
      <c r="J381" s="120" t="str">
        <f t="shared" si="508"/>
        <v>32</v>
      </c>
      <c r="K381" s="120" t="str">
        <f t="shared" si="4"/>
        <v>-2.5</v>
      </c>
      <c r="L381" s="104" t="s">
        <v>996</v>
      </c>
      <c r="M381" s="120" t="str">
        <f t="shared" ref="M381:M383" si="529">N381*1000000</f>
        <v>11640000</v>
      </c>
      <c r="N381" s="121">
        <v>11.64</v>
      </c>
      <c r="O381" s="120" t="str">
        <f t="shared" ref="O381:O383" si="530">P381*1000000</f>
        <v>38540000</v>
      </c>
      <c r="P381" s="122">
        <v>38.54</v>
      </c>
      <c r="Q381" s="28" t="str">
        <f t="shared" ref="Q381:Q383" si="531">SUM(R381*1000000)</f>
        <v>47030000</v>
      </c>
      <c r="R381" s="119">
        <v>47.03</v>
      </c>
      <c r="S381" s="176" t="str">
        <f t="shared" ref="S381:S383" si="532">T381*1000000</f>
        <v>85,570,000</v>
      </c>
      <c r="T381" s="124" t="str">
        <f>SUM(P381+R381)</f>
        <v>85.57</v>
      </c>
      <c r="U381" s="162" t="str">
        <f t="shared" ref="U381:U383" si="533">SUM(R381/T381)</f>
        <v>54.96%</v>
      </c>
      <c r="V381" s="125">
        <v>27.0</v>
      </c>
      <c r="W381" s="30" t="str">
        <f t="shared" ref="W381:W383" si="534">SUM(T381/V381)</f>
        <v>316.93%</v>
      </c>
      <c r="X381" s="30" t="str">
        <f t="shared" si="6"/>
        <v>43.11%</v>
      </c>
      <c r="Y381" s="112"/>
      <c r="Z381" s="33"/>
      <c r="AA381" s="33"/>
      <c r="AB381" s="33"/>
      <c r="AC381" s="33"/>
      <c r="AD381" s="33"/>
      <c r="AE381" s="33"/>
    </row>
    <row r="382">
      <c r="A382" s="116" t="s">
        <v>1909</v>
      </c>
      <c r="B382" s="44">
        <v>2009.0</v>
      </c>
      <c r="C382" s="44" t="s">
        <v>29</v>
      </c>
      <c r="D382" s="104">
        <v>74.0</v>
      </c>
      <c r="E382" s="104">
        <v>66.0</v>
      </c>
      <c r="F382" s="118" t="str">
        <f t="shared" si="507"/>
        <v>70</v>
      </c>
      <c r="G382" s="104">
        <v>69.0</v>
      </c>
      <c r="H382" s="104">
        <v>73.0</v>
      </c>
      <c r="I382" s="120" t="str">
        <f t="shared" si="3"/>
        <v>-4</v>
      </c>
      <c r="J382" s="120" t="str">
        <f t="shared" si="508"/>
        <v>71</v>
      </c>
      <c r="K382" s="120" t="str">
        <f t="shared" si="4"/>
        <v>-1</v>
      </c>
      <c r="L382" s="104" t="s">
        <v>1910</v>
      </c>
      <c r="M382" s="120" t="str">
        <f t="shared" si="529"/>
        <v>20000000</v>
      </c>
      <c r="N382" s="135">
        <v>20.0</v>
      </c>
      <c r="O382" s="120" t="str">
        <f t="shared" si="530"/>
        <v>94120000</v>
      </c>
      <c r="P382" s="135">
        <v>94.12</v>
      </c>
      <c r="Q382" s="28" t="str">
        <f t="shared" si="531"/>
        <v>32450000</v>
      </c>
      <c r="R382" s="119">
        <v>32.45</v>
      </c>
      <c r="S382" s="191" t="str">
        <f t="shared" si="532"/>
        <v>126,570,000</v>
      </c>
      <c r="T382" s="105">
        <v>126.57</v>
      </c>
      <c r="U382" s="162" t="str">
        <f t="shared" si="533"/>
        <v>25.64%</v>
      </c>
      <c r="V382" s="105">
        <v>40.0</v>
      </c>
      <c r="W382" s="30" t="str">
        <f t="shared" si="534"/>
        <v>316.43%</v>
      </c>
      <c r="X382" s="30" t="str">
        <f t="shared" si="6"/>
        <v>50.00%</v>
      </c>
      <c r="Y382" s="112"/>
      <c r="Z382" s="33"/>
      <c r="AA382" s="33"/>
      <c r="AB382" s="33"/>
      <c r="AC382" s="33"/>
      <c r="AD382" s="33"/>
      <c r="AE382" s="33"/>
    </row>
    <row r="383">
      <c r="A383" s="116" t="s">
        <v>2077</v>
      </c>
      <c r="B383" s="44">
        <v>2008.0</v>
      </c>
      <c r="C383" s="44" t="s">
        <v>41</v>
      </c>
      <c r="D383" s="104">
        <v>88.0</v>
      </c>
      <c r="E383" s="104">
        <v>73.0</v>
      </c>
      <c r="F383" s="118" t="str">
        <f t="shared" si="507"/>
        <v>80.5</v>
      </c>
      <c r="G383" s="104">
        <v>83.0</v>
      </c>
      <c r="H383" s="104">
        <v>81.0</v>
      </c>
      <c r="I383" s="120" t="str">
        <f t="shared" si="3"/>
        <v>2</v>
      </c>
      <c r="J383" s="120" t="str">
        <f t="shared" si="508"/>
        <v>82</v>
      </c>
      <c r="K383" s="120" t="str">
        <f t="shared" si="4"/>
        <v>-1.5</v>
      </c>
      <c r="L383" s="104" t="s">
        <v>921</v>
      </c>
      <c r="M383" s="120" t="str">
        <f t="shared" si="529"/>
        <v>60240000</v>
      </c>
      <c r="N383" s="135">
        <v>60.24</v>
      </c>
      <c r="O383" s="120" t="str">
        <f t="shared" si="530"/>
        <v>215430000</v>
      </c>
      <c r="P383" s="135">
        <v>215.43</v>
      </c>
      <c r="Q383" s="28" t="str">
        <f t="shared" si="531"/>
        <v>416310000</v>
      </c>
      <c r="R383" s="119">
        <v>416.31</v>
      </c>
      <c r="S383" s="191" t="str">
        <f t="shared" si="532"/>
        <v>631,740,000</v>
      </c>
      <c r="T383" s="105">
        <v>631.74</v>
      </c>
      <c r="U383" s="162" t="str">
        <f t="shared" si="533"/>
        <v>65.90%</v>
      </c>
      <c r="V383" s="105">
        <v>200.0</v>
      </c>
      <c r="W383" s="30" t="str">
        <f t="shared" si="534"/>
        <v>315.87%</v>
      </c>
      <c r="X383" s="30" t="str">
        <f t="shared" si="6"/>
        <v>30.12%</v>
      </c>
      <c r="Y383" s="112"/>
      <c r="Z383" s="33"/>
      <c r="AA383" s="33"/>
      <c r="AB383" s="33"/>
      <c r="AC383" s="33"/>
      <c r="AD383" s="33"/>
      <c r="AE383" s="33"/>
    </row>
    <row r="384">
      <c r="A384" s="47" t="s">
        <v>490</v>
      </c>
      <c r="B384" s="48">
        <v>2014.0</v>
      </c>
      <c r="C384" s="49" t="s">
        <v>334</v>
      </c>
      <c r="D384" s="48">
        <v>17.0</v>
      </c>
      <c r="E384" s="48">
        <v>36.0</v>
      </c>
      <c r="F384" s="50" t="str">
        <f t="shared" si="507"/>
        <v>26.5</v>
      </c>
      <c r="G384" s="48">
        <v>34.0</v>
      </c>
      <c r="H384" s="48">
        <v>30.0</v>
      </c>
      <c r="I384" s="52" t="str">
        <f t="shared" si="3"/>
        <v>4</v>
      </c>
      <c r="J384" s="52" t="str">
        <f t="shared" si="508"/>
        <v>32</v>
      </c>
      <c r="K384" s="52" t="str">
        <f t="shared" si="4"/>
        <v>-5.5</v>
      </c>
      <c r="L384" s="48" t="s">
        <v>331</v>
      </c>
      <c r="M384" s="62">
        <v>1.4608152E7</v>
      </c>
      <c r="N384" s="55" t="str">
        <f>M384/1000000</f>
        <v>14.61</v>
      </c>
      <c r="O384" s="51">
        <v>3.8543473E7</v>
      </c>
      <c r="P384" s="55" t="str">
        <f>O384/1000000</f>
        <v>38.54</v>
      </c>
      <c r="Q384" s="63">
        <v>8.7526036E7</v>
      </c>
      <c r="R384" s="36" t="str">
        <f>Q384/1000000</f>
        <v>87.53</v>
      </c>
      <c r="S384" s="187">
        <v>1.26069509E8</v>
      </c>
      <c r="T384" s="58" t="str">
        <f>S384/1000000</f>
        <v>126</v>
      </c>
      <c r="U384" s="188" t="str">
        <f>SUM(R384/S384)</f>
        <v>0.00%</v>
      </c>
      <c r="V384" s="51">
        <v>40.0</v>
      </c>
      <c r="W384" s="189" t="str">
        <f>SUM(S384/(V384*1000000))</f>
        <v>315.17%</v>
      </c>
      <c r="X384" s="30" t="str">
        <f t="shared" si="6"/>
        <v>36.52%</v>
      </c>
      <c r="Y384" s="67"/>
      <c r="Z384" s="33"/>
      <c r="AA384" s="33"/>
      <c r="AB384" s="33"/>
      <c r="AC384" s="33"/>
      <c r="AD384" s="33"/>
      <c r="AE384" s="33"/>
    </row>
    <row r="385">
      <c r="A385" s="116" t="s">
        <v>2081</v>
      </c>
      <c r="B385" s="44">
        <v>2008.0</v>
      </c>
      <c r="C385" s="44" t="s">
        <v>29</v>
      </c>
      <c r="D385" s="104">
        <v>94.0</v>
      </c>
      <c r="E385" s="104">
        <v>79.0</v>
      </c>
      <c r="F385" s="118" t="str">
        <f t="shared" si="507"/>
        <v>86.5</v>
      </c>
      <c r="G385" s="104">
        <v>91.0</v>
      </c>
      <c r="H385" s="104">
        <v>83.0</v>
      </c>
      <c r="I385" s="120" t="str">
        <f t="shared" si="3"/>
        <v>8</v>
      </c>
      <c r="J385" s="120" t="str">
        <f t="shared" si="508"/>
        <v>87</v>
      </c>
      <c r="K385" s="120" t="str">
        <f t="shared" si="4"/>
        <v>-0.5</v>
      </c>
      <c r="L385" s="104" t="s">
        <v>2408</v>
      </c>
      <c r="M385" s="120" t="str">
        <f>N385*1000000</f>
        <v>98620000</v>
      </c>
      <c r="N385" s="135">
        <v>98.62</v>
      </c>
      <c r="O385" s="120" t="str">
        <f>P385*1000000</f>
        <v>318760000</v>
      </c>
      <c r="P385" s="135">
        <v>318.76</v>
      </c>
      <c r="Q385" s="28" t="str">
        <f>SUM(R385*1000000)</f>
        <v>266760000</v>
      </c>
      <c r="R385" s="119">
        <v>266.76</v>
      </c>
      <c r="S385" s="191" t="str">
        <f>T385*1000000</f>
        <v>585,520,000</v>
      </c>
      <c r="T385" s="105">
        <v>585.52</v>
      </c>
      <c r="U385" s="162" t="str">
        <f>SUM(R385/T385)</f>
        <v>45.56%</v>
      </c>
      <c r="V385" s="105">
        <v>186.0</v>
      </c>
      <c r="W385" s="30" t="str">
        <f t="shared" ref="W385:W387" si="535">SUM(T385/V385)</f>
        <v>314.80%</v>
      </c>
      <c r="X385" s="30" t="str">
        <f t="shared" si="6"/>
        <v>53.02%</v>
      </c>
      <c r="Y385" s="112"/>
      <c r="Z385" s="33"/>
      <c r="AA385" s="33"/>
      <c r="AB385" s="33"/>
      <c r="AC385" s="33"/>
      <c r="AD385" s="33"/>
      <c r="AE385" s="33"/>
    </row>
    <row r="386">
      <c r="A386" s="15" t="s">
        <v>182</v>
      </c>
      <c r="B386" s="16">
        <v>2015.0</v>
      </c>
      <c r="C386" s="17" t="s">
        <v>41</v>
      </c>
      <c r="D386" s="16">
        <v>85.0</v>
      </c>
      <c r="E386" s="16">
        <v>75.0</v>
      </c>
      <c r="F386" s="18" t="str">
        <f>(D386+E386)/2</f>
        <v>80</v>
      </c>
      <c r="G386" s="16">
        <v>73.0</v>
      </c>
      <c r="H386" s="16">
        <v>57.0</v>
      </c>
      <c r="I386" s="20" t="str">
        <f t="shared" si="3"/>
        <v>16</v>
      </c>
      <c r="J386" s="21" t="str">
        <f>(G386+H386)/2</f>
        <v>65</v>
      </c>
      <c r="K386" s="20" t="str">
        <f t="shared" si="4"/>
        <v>15</v>
      </c>
      <c r="L386" s="17" t="s">
        <v>117</v>
      </c>
      <c r="M386" s="22">
        <v>3.009704E7</v>
      </c>
      <c r="N386" s="35" t="str">
        <f>M386/1000000</f>
        <v>30.10</v>
      </c>
      <c r="O386" s="28">
        <v>1.1003813E8</v>
      </c>
      <c r="P386" s="35" t="str">
        <f>O386/1000000</f>
        <v>110.04</v>
      </c>
      <c r="Q386" s="28">
        <v>2.8288853E7</v>
      </c>
      <c r="R386" s="36" t="str">
        <f>Q386/1000000</f>
        <v>28.29</v>
      </c>
      <c r="S386" s="177" t="str">
        <f>SUM(O386+R386)</f>
        <v>110,038,158</v>
      </c>
      <c r="T386" s="38" t="str">
        <f>S386/1000000</f>
        <v>110</v>
      </c>
      <c r="U386" s="27" t="str">
        <f>(R386/S386)</f>
        <v>0.00%</v>
      </c>
      <c r="V386" s="19">
        <v>35.0</v>
      </c>
      <c r="W386" s="178" t="str">
        <f t="shared" si="535"/>
        <v>314.39%</v>
      </c>
      <c r="X386" s="30" t="str">
        <f t="shared" si="6"/>
        <v>85.99%</v>
      </c>
      <c r="Y386" s="17"/>
      <c r="Z386" s="33"/>
      <c r="AA386" s="33"/>
      <c r="AB386" s="33"/>
      <c r="AC386" s="33"/>
      <c r="AD386" s="33"/>
      <c r="AE386" s="33"/>
    </row>
    <row r="387">
      <c r="A387" s="116" t="s">
        <v>2317</v>
      </c>
      <c r="B387" s="44">
        <v>2008.0</v>
      </c>
      <c r="C387" s="44" t="s">
        <v>2398</v>
      </c>
      <c r="D387" s="104">
        <v>13.0</v>
      </c>
      <c r="E387" s="104">
        <v>27.0</v>
      </c>
      <c r="F387" s="118" t="str">
        <f t="shared" ref="F387:F404" si="536">AVERAGE(D387:E387)</f>
        <v>20</v>
      </c>
      <c r="G387" s="104">
        <v>41.0</v>
      </c>
      <c r="H387" s="104">
        <v>46.0</v>
      </c>
      <c r="I387" s="120" t="str">
        <f t="shared" si="3"/>
        <v>-5</v>
      </c>
      <c r="J387" s="120" t="str">
        <f t="shared" ref="J387:J404" si="537">AVERAGE(G387:H387)</f>
        <v>43.5</v>
      </c>
      <c r="K387" s="120" t="str">
        <f t="shared" si="4"/>
        <v>-23.5</v>
      </c>
      <c r="L387" s="104" t="s">
        <v>117</v>
      </c>
      <c r="M387" s="120" t="str">
        <f>N387*1000000</f>
        <v>10120000</v>
      </c>
      <c r="N387" s="135">
        <v>10.12</v>
      </c>
      <c r="O387" s="120" t="str">
        <f>P387*1000000</f>
        <v>26900000</v>
      </c>
      <c r="P387" s="135">
        <v>26.9</v>
      </c>
      <c r="Q387" s="28" t="str">
        <f t="shared" ref="Q387:Q389" si="538">SUM(R387*1000000)</f>
        <v>23110000</v>
      </c>
      <c r="R387" s="119">
        <v>23.11</v>
      </c>
      <c r="S387" s="191" t="str">
        <f>T387*1000000</f>
        <v>50,010,000</v>
      </c>
      <c r="T387" s="105">
        <v>50.01</v>
      </c>
      <c r="U387" s="162" t="str">
        <f>SUM(R387/T387)</f>
        <v>46.21%</v>
      </c>
      <c r="V387" s="105">
        <v>16.0</v>
      </c>
      <c r="W387" s="30" t="str">
        <f t="shared" si="535"/>
        <v>312.56%</v>
      </c>
      <c r="X387" s="30" t="str">
        <f t="shared" si="6"/>
        <v>63.25%</v>
      </c>
      <c r="Y387" s="112"/>
      <c r="Z387" s="33"/>
      <c r="AA387" s="33"/>
      <c r="AB387" s="33"/>
      <c r="AC387" s="33"/>
      <c r="AD387" s="33"/>
      <c r="AE387" s="33"/>
    </row>
    <row r="388">
      <c r="A388" s="66" t="s">
        <v>610</v>
      </c>
      <c r="B388" s="48">
        <v>2014.0</v>
      </c>
      <c r="C388" s="48" t="s">
        <v>334</v>
      </c>
      <c r="D388" s="48">
        <v>90.0</v>
      </c>
      <c r="E388" s="48">
        <v>76.0</v>
      </c>
      <c r="F388" s="50" t="str">
        <f t="shared" si="536"/>
        <v>83.0</v>
      </c>
      <c r="G388" s="48">
        <v>73.0</v>
      </c>
      <c r="H388" s="48">
        <v>66.0</v>
      </c>
      <c r="I388" s="52" t="str">
        <f t="shared" si="3"/>
        <v>7</v>
      </c>
      <c r="J388" s="52" t="str">
        <f t="shared" si="537"/>
        <v>69.5</v>
      </c>
      <c r="K388" s="52" t="str">
        <f t="shared" si="4"/>
        <v>13.5</v>
      </c>
      <c r="L388" s="48" t="s">
        <v>493</v>
      </c>
      <c r="M388" s="62">
        <v>77315.0</v>
      </c>
      <c r="N388" s="55" t="str">
        <f>M388/1000000</f>
        <v>0.08</v>
      </c>
      <c r="O388" s="51">
        <v>3123963.0</v>
      </c>
      <c r="P388" s="55" t="str">
        <f>O388/1000000</f>
        <v>3.12</v>
      </c>
      <c r="Q388" s="28" t="str">
        <f t="shared" si="538"/>
        <v>200000</v>
      </c>
      <c r="R388" s="70">
        <v>0.2</v>
      </c>
      <c r="S388" s="187">
        <v>3123963.0</v>
      </c>
      <c r="T388" s="58" t="str">
        <f>S388/1000000</f>
        <v>3</v>
      </c>
      <c r="U388" s="188" t="str">
        <f>SUM(R388/S388)</f>
        <v>0.00%</v>
      </c>
      <c r="V388" s="51">
        <v>1.0</v>
      </c>
      <c r="W388" s="189" t="str">
        <f>SUM(S388/(V388*1000000))</f>
        <v>312.40%</v>
      </c>
      <c r="X388" s="30" t="str">
        <f t="shared" si="6"/>
        <v>7.73%</v>
      </c>
      <c r="Y388" s="67"/>
      <c r="Z388" s="33"/>
      <c r="AA388" s="33"/>
      <c r="AB388" s="33"/>
      <c r="AC388" s="33"/>
      <c r="AD388" s="33"/>
      <c r="AE388" s="33"/>
    </row>
    <row r="389">
      <c r="A389" s="116" t="s">
        <v>1491</v>
      </c>
      <c r="B389" s="44">
        <v>2010.0</v>
      </c>
      <c r="C389" s="44" t="s">
        <v>37</v>
      </c>
      <c r="D389" s="104">
        <v>74.0</v>
      </c>
      <c r="E389" s="104">
        <v>57.0</v>
      </c>
      <c r="F389" s="118" t="str">
        <f t="shared" si="536"/>
        <v>65.5</v>
      </c>
      <c r="G389" s="104">
        <v>80.0</v>
      </c>
      <c r="H389" s="104">
        <v>66.0</v>
      </c>
      <c r="I389" s="120" t="str">
        <f t="shared" si="3"/>
        <v>14</v>
      </c>
      <c r="J389" s="120" t="str">
        <f t="shared" si="537"/>
        <v>73</v>
      </c>
      <c r="K389" s="120" t="str">
        <f t="shared" si="4"/>
        <v>-7.5</v>
      </c>
      <c r="L389" s="104" t="s">
        <v>2408</v>
      </c>
      <c r="M389" s="120" t="str">
        <f>N389*1000000</f>
        <v>128100000</v>
      </c>
      <c r="N389" s="135">
        <v>128.1</v>
      </c>
      <c r="O389" s="120" t="str">
        <f>P389*1000000</f>
        <v>312430000</v>
      </c>
      <c r="P389" s="135">
        <v>312.43</v>
      </c>
      <c r="Q389" s="28" t="str">
        <f t="shared" si="538"/>
        <v>311500000</v>
      </c>
      <c r="R389" s="119">
        <v>311.5</v>
      </c>
      <c r="S389" s="191" t="str">
        <f>T389*1000000</f>
        <v>623,930,000</v>
      </c>
      <c r="T389" s="137" t="str">
        <f>SUM(P389+R389)</f>
        <v>623.93</v>
      </c>
      <c r="U389" s="162" t="str">
        <f>SUM(R389/T389)</f>
        <v>49.93%</v>
      </c>
      <c r="V389" s="105">
        <v>200.0</v>
      </c>
      <c r="W389" s="30" t="str">
        <f>SUM(T389/V389)</f>
        <v>311.97%</v>
      </c>
      <c r="X389" s="30" t="str">
        <f t="shared" si="6"/>
        <v>64.05%</v>
      </c>
      <c r="Y389" s="33"/>
      <c r="Z389" s="33"/>
      <c r="AA389" s="33"/>
      <c r="AB389" s="33"/>
      <c r="AC389" s="33"/>
      <c r="AD389" s="33"/>
      <c r="AE389" s="33"/>
    </row>
    <row r="390">
      <c r="A390" s="47" t="s">
        <v>421</v>
      </c>
      <c r="B390" s="48">
        <v>2014.0</v>
      </c>
      <c r="C390" s="49" t="s">
        <v>334</v>
      </c>
      <c r="D390" s="48">
        <v>77.0</v>
      </c>
      <c r="E390" s="48">
        <v>64.0</v>
      </c>
      <c r="F390" s="50" t="str">
        <f t="shared" si="536"/>
        <v>70.5</v>
      </c>
      <c r="G390" s="48">
        <v>85.0</v>
      </c>
      <c r="H390" s="48">
        <v>73.0</v>
      </c>
      <c r="I390" s="52" t="str">
        <f t="shared" si="3"/>
        <v>12</v>
      </c>
      <c r="J390" s="52" t="str">
        <f t="shared" si="537"/>
        <v>79</v>
      </c>
      <c r="K390" s="52" t="str">
        <f t="shared" si="4"/>
        <v>-8.5</v>
      </c>
      <c r="L390" s="48" t="s">
        <v>422</v>
      </c>
      <c r="M390" s="62">
        <v>2.3702421E7</v>
      </c>
      <c r="N390" s="55" t="str">
        <f>M390/1000000</f>
        <v>23.70</v>
      </c>
      <c r="O390" s="51">
        <v>8.5817906E7</v>
      </c>
      <c r="P390" s="55" t="str">
        <f>O390/1000000</f>
        <v>85.82</v>
      </c>
      <c r="Q390" s="63">
        <v>1.26E8</v>
      </c>
      <c r="R390" s="36" t="str">
        <f>Q390/1000000</f>
        <v>126.00</v>
      </c>
      <c r="S390" s="187">
        <v>2.11817906E8</v>
      </c>
      <c r="T390" s="58" t="str">
        <f>S390/1000000</f>
        <v>212</v>
      </c>
      <c r="U390" s="188" t="str">
        <f>SUM(R390/S390)</f>
        <v>0.00%</v>
      </c>
      <c r="V390" s="51">
        <v>68.0</v>
      </c>
      <c r="W390" s="189" t="str">
        <f>SUM(S390/(V390*1000000))</f>
        <v>311.50%</v>
      </c>
      <c r="X390" s="30" t="str">
        <f t="shared" si="6"/>
        <v>34.86%</v>
      </c>
      <c r="Y390" s="67"/>
      <c r="Z390" s="33"/>
      <c r="AA390" s="33"/>
      <c r="AB390" s="33"/>
      <c r="AC390" s="33"/>
      <c r="AD390" s="33"/>
      <c r="AE390" s="33"/>
    </row>
    <row r="391">
      <c r="A391" s="133" t="s">
        <v>1903</v>
      </c>
      <c r="B391" s="44">
        <v>2009.0</v>
      </c>
      <c r="C391" s="44" t="s">
        <v>41</v>
      </c>
      <c r="D391" s="104">
        <v>68.0</v>
      </c>
      <c r="E391" s="104">
        <v>54.0</v>
      </c>
      <c r="F391" s="118" t="str">
        <f t="shared" si="536"/>
        <v>61</v>
      </c>
      <c r="G391" s="104">
        <v>48.0</v>
      </c>
      <c r="H391" s="104">
        <v>59.0</v>
      </c>
      <c r="I391" s="120" t="str">
        <f t="shared" si="3"/>
        <v>-11</v>
      </c>
      <c r="J391" s="120" t="str">
        <f t="shared" si="537"/>
        <v>53.5</v>
      </c>
      <c r="K391" s="120" t="str">
        <f t="shared" si="4"/>
        <v>7.5</v>
      </c>
      <c r="L391" s="104" t="s">
        <v>117</v>
      </c>
      <c r="M391" s="120" t="str">
        <f t="shared" ref="M391:M392" si="539">N391*1000000</f>
        <v>30600000</v>
      </c>
      <c r="N391" s="135">
        <v>30.6</v>
      </c>
      <c r="O391" s="120" t="str">
        <f t="shared" ref="O391:O392" si="540">P391*1000000</f>
        <v>60100000</v>
      </c>
      <c r="P391" s="135">
        <v>60.1</v>
      </c>
      <c r="Q391" s="28" t="str">
        <f t="shared" ref="Q391:Q392" si="541">SUM(R391*1000000)</f>
        <v>78750000</v>
      </c>
      <c r="R391" s="119">
        <v>78.75</v>
      </c>
      <c r="S391" s="191" t="str">
        <f t="shared" ref="S391:S392" si="542">T391*1000000</f>
        <v>130,800,000</v>
      </c>
      <c r="T391" s="105">
        <v>130.8</v>
      </c>
      <c r="U391" s="162" t="str">
        <f t="shared" ref="U391:U392" si="543">SUM(R391/T391)</f>
        <v>60.21%</v>
      </c>
      <c r="V391" s="105">
        <v>42.0</v>
      </c>
      <c r="W391" s="30" t="str">
        <f t="shared" ref="W391:W392" si="544">SUM(T391/V391)</f>
        <v>311.43%</v>
      </c>
      <c r="X391" s="30" t="str">
        <f t="shared" si="6"/>
        <v>72.86%</v>
      </c>
      <c r="Y391" s="112"/>
      <c r="Z391" s="33"/>
      <c r="AA391" s="33"/>
      <c r="AB391" s="33"/>
      <c r="AC391" s="33"/>
      <c r="AD391" s="33"/>
      <c r="AE391" s="33"/>
    </row>
    <row r="392">
      <c r="A392" s="116" t="s">
        <v>1534</v>
      </c>
      <c r="B392" s="44">
        <v>2010.0</v>
      </c>
      <c r="C392" s="44" t="s">
        <v>37</v>
      </c>
      <c r="D392" s="104">
        <v>9.0</v>
      </c>
      <c r="E392" s="104">
        <v>27.0</v>
      </c>
      <c r="F392" s="118" t="str">
        <f t="shared" si="536"/>
        <v>18</v>
      </c>
      <c r="G392" s="104">
        <v>40.0</v>
      </c>
      <c r="H392" s="104">
        <v>42.0</v>
      </c>
      <c r="I392" s="120" t="str">
        <f t="shared" si="3"/>
        <v>-2</v>
      </c>
      <c r="J392" s="120" t="str">
        <f t="shared" si="537"/>
        <v>41</v>
      </c>
      <c r="K392" s="120" t="str">
        <f t="shared" si="4"/>
        <v>-23</v>
      </c>
      <c r="L392" s="104" t="s">
        <v>117</v>
      </c>
      <c r="M392" s="120" t="str">
        <f t="shared" si="539"/>
        <v>30830000</v>
      </c>
      <c r="N392" s="135">
        <v>30.83</v>
      </c>
      <c r="O392" s="120" t="str">
        <f t="shared" si="540"/>
        <v>148440000</v>
      </c>
      <c r="P392" s="135">
        <v>148.44</v>
      </c>
      <c r="Q392" s="28" t="str">
        <f t="shared" si="541"/>
        <v>162210000</v>
      </c>
      <c r="R392" s="119">
        <v>162.21</v>
      </c>
      <c r="S392" s="191" t="str">
        <f t="shared" si="542"/>
        <v>310,650,000</v>
      </c>
      <c r="T392" s="137" t="str">
        <f>SUM(P392+R392)</f>
        <v>310.65</v>
      </c>
      <c r="U392" s="162" t="str">
        <f t="shared" si="543"/>
        <v>52.22%</v>
      </c>
      <c r="V392" s="105">
        <v>100.0</v>
      </c>
      <c r="W392" s="30" t="str">
        <f t="shared" si="544"/>
        <v>310.65%</v>
      </c>
      <c r="X392" s="30" t="str">
        <f t="shared" si="6"/>
        <v>30.83%</v>
      </c>
      <c r="Y392" s="33"/>
      <c r="Z392" s="33"/>
      <c r="AA392" s="33"/>
      <c r="AB392" s="33"/>
      <c r="AC392" s="33"/>
      <c r="AD392" s="33"/>
      <c r="AE392" s="33"/>
    </row>
    <row r="393">
      <c r="A393" s="85" t="s">
        <v>969</v>
      </c>
      <c r="B393" s="48">
        <v>2012.0</v>
      </c>
      <c r="C393" s="48" t="s">
        <v>41</v>
      </c>
      <c r="D393" s="86">
        <v>74.0</v>
      </c>
      <c r="E393" s="86">
        <v>65.0</v>
      </c>
      <c r="F393" s="87" t="str">
        <f t="shared" si="536"/>
        <v>69.5</v>
      </c>
      <c r="G393" s="86">
        <v>69.0</v>
      </c>
      <c r="H393" s="86">
        <v>65.0</v>
      </c>
      <c r="I393" s="89" t="str">
        <f t="shared" si="3"/>
        <v>4</v>
      </c>
      <c r="J393" s="89" t="str">
        <f t="shared" si="537"/>
        <v>67</v>
      </c>
      <c r="K393" s="89" t="str">
        <f t="shared" si="4"/>
        <v>2.5</v>
      </c>
      <c r="L393" s="86" t="s">
        <v>2419</v>
      </c>
      <c r="M393" s="90">
        <v>5.1050101E7</v>
      </c>
      <c r="N393" s="91" t="str">
        <f t="shared" ref="N393:N394" si="545">M393/1000000</f>
        <v>51.05</v>
      </c>
      <c r="O393" s="88">
        <v>1.26477084E8</v>
      </c>
      <c r="P393" s="91" t="str">
        <f t="shared" ref="P393:P394" si="546">O393/1000000</f>
        <v>126.48</v>
      </c>
      <c r="Q393" s="95">
        <v>2.76877385E8</v>
      </c>
      <c r="R393" s="36" t="str">
        <f t="shared" ref="R393:R395" si="547">Q393/1000000</f>
        <v>276.88</v>
      </c>
      <c r="S393" s="177">
        <v>4.03354469E8</v>
      </c>
      <c r="T393" s="93" t="str">
        <f t="shared" ref="T393:T394" si="548">S393/1000000</f>
        <v>403</v>
      </c>
      <c r="U393" s="179" t="str">
        <f t="shared" ref="U393:U395" si="549">SUM(R393/S393)</f>
        <v>0.00%</v>
      </c>
      <c r="V393" s="88">
        <v>130.0</v>
      </c>
      <c r="W393" s="180" t="str">
        <f t="shared" ref="W393:W394" si="550">SUM((S393/1000000)/V393)</f>
        <v>310.27%</v>
      </c>
      <c r="X393" s="30" t="str">
        <f t="shared" si="6"/>
        <v>39.27%</v>
      </c>
      <c r="Y393" s="98"/>
      <c r="Z393" s="33"/>
      <c r="AA393" s="33"/>
      <c r="AB393" s="33"/>
      <c r="AC393" s="33"/>
      <c r="AD393" s="33"/>
      <c r="AE393" s="33"/>
    </row>
    <row r="394">
      <c r="A394" s="85" t="s">
        <v>1105</v>
      </c>
      <c r="B394" s="48">
        <v>2012.0</v>
      </c>
      <c r="C394" s="48" t="s">
        <v>41</v>
      </c>
      <c r="D394" s="86">
        <v>79.0</v>
      </c>
      <c r="E394" s="86">
        <v>64.0</v>
      </c>
      <c r="F394" s="87" t="str">
        <f t="shared" si="536"/>
        <v>71.5</v>
      </c>
      <c r="G394" s="86">
        <v>61.0</v>
      </c>
      <c r="H394" s="86">
        <v>69.0</v>
      </c>
      <c r="I394" s="89" t="str">
        <f t="shared" si="3"/>
        <v>-8</v>
      </c>
      <c r="J394" s="89" t="str">
        <f t="shared" si="537"/>
        <v>65</v>
      </c>
      <c r="K394" s="89" t="str">
        <f t="shared" si="4"/>
        <v>6.5</v>
      </c>
      <c r="L394" s="86" t="s">
        <v>1106</v>
      </c>
      <c r="M394" s="90">
        <v>1.9665101E7</v>
      </c>
      <c r="N394" s="91" t="str">
        <f t="shared" si="545"/>
        <v>19.67</v>
      </c>
      <c r="O394" s="88">
        <v>5.1580236E7</v>
      </c>
      <c r="P394" s="91" t="str">
        <f t="shared" si="546"/>
        <v>51.58</v>
      </c>
      <c r="Q394" s="95">
        <v>2.5698095E7</v>
      </c>
      <c r="R394" s="36" t="str">
        <f t="shared" si="547"/>
        <v>25.70</v>
      </c>
      <c r="S394" s="177">
        <v>7.7278331E7</v>
      </c>
      <c r="T394" s="93" t="str">
        <f t="shared" si="548"/>
        <v>77</v>
      </c>
      <c r="U394" s="179" t="str">
        <f t="shared" si="549"/>
        <v>0.00%</v>
      </c>
      <c r="V394" s="88">
        <v>25.0</v>
      </c>
      <c r="W394" s="180" t="str">
        <f t="shared" si="550"/>
        <v>309.11%</v>
      </c>
      <c r="X394" s="30" t="str">
        <f t="shared" si="6"/>
        <v>78.66%</v>
      </c>
      <c r="Y394" s="98"/>
      <c r="Z394" s="33"/>
      <c r="AA394" s="33"/>
      <c r="AB394" s="33"/>
      <c r="AC394" s="33"/>
      <c r="AD394" s="33"/>
      <c r="AE394" s="33"/>
    </row>
    <row r="395">
      <c r="A395" s="72" t="s">
        <v>728</v>
      </c>
      <c r="B395" s="16">
        <v>2013.0</v>
      </c>
      <c r="C395" s="16" t="s">
        <v>37</v>
      </c>
      <c r="D395" s="16">
        <v>7.0</v>
      </c>
      <c r="E395" s="16">
        <v>19.0</v>
      </c>
      <c r="F395" s="73" t="str">
        <f t="shared" si="536"/>
        <v>13.0</v>
      </c>
      <c r="G395" s="16">
        <v>54.0</v>
      </c>
      <c r="H395" s="16">
        <v>31.0</v>
      </c>
      <c r="I395" s="74" t="str">
        <f t="shared" si="3"/>
        <v>23</v>
      </c>
      <c r="J395" s="74" t="str">
        <f t="shared" si="537"/>
        <v>42.5</v>
      </c>
      <c r="K395" s="74" t="str">
        <f t="shared" si="4"/>
        <v>-29.5</v>
      </c>
      <c r="L395" s="78" t="s">
        <v>710</v>
      </c>
      <c r="M395" s="19">
        <v>4.1508572E7</v>
      </c>
      <c r="N395" s="35" t="str">
        <f>M395/1000000</f>
        <v>41.51</v>
      </c>
      <c r="O395" s="19">
        <v>1.33668525E8</v>
      </c>
      <c r="P395" s="35" t="str">
        <f>O395/1000000</f>
        <v>133.67</v>
      </c>
      <c r="Q395" s="35" t="str">
        <f>T395-P395</f>
        <v>113.32</v>
      </c>
      <c r="R395" s="36" t="str">
        <f t="shared" si="547"/>
        <v>0.00</v>
      </c>
      <c r="S395" s="196">
        <v>2.46984278E8</v>
      </c>
      <c r="T395" s="77" t="str">
        <f>S395/1000000</f>
        <v>247</v>
      </c>
      <c r="U395" s="27" t="str">
        <f t="shared" si="549"/>
        <v>0.00%</v>
      </c>
      <c r="V395" s="22">
        <v>80.0</v>
      </c>
      <c r="W395" s="178" t="str">
        <f t="shared" ref="W395:W396" si="551">SUM(T395/V395)</f>
        <v>308.73%</v>
      </c>
      <c r="X395" s="30" t="str">
        <f t="shared" si="6"/>
        <v>51.89%</v>
      </c>
      <c r="Y395" s="81"/>
      <c r="Z395" s="33"/>
      <c r="AA395" s="33"/>
      <c r="AB395" s="33"/>
      <c r="AC395" s="33"/>
      <c r="AD395" s="33"/>
      <c r="AE395" s="33"/>
    </row>
    <row r="396">
      <c r="A396" s="116" t="s">
        <v>2369</v>
      </c>
      <c r="B396" s="44">
        <v>2008.0</v>
      </c>
      <c r="C396" s="44" t="s">
        <v>41</v>
      </c>
      <c r="D396" s="104">
        <v>3.0</v>
      </c>
      <c r="E396" s="104">
        <v>28.0</v>
      </c>
      <c r="F396" s="118" t="str">
        <f t="shared" si="536"/>
        <v>15.5</v>
      </c>
      <c r="G396" s="104">
        <v>22.0</v>
      </c>
      <c r="H396" s="104">
        <v>47.0</v>
      </c>
      <c r="I396" s="120" t="str">
        <f t="shared" si="3"/>
        <v>-25</v>
      </c>
      <c r="J396" s="120" t="str">
        <f t="shared" si="537"/>
        <v>34.5</v>
      </c>
      <c r="K396" s="120" t="str">
        <f t="shared" si="4"/>
        <v>-19</v>
      </c>
      <c r="L396" s="104" t="s">
        <v>1118</v>
      </c>
      <c r="M396" s="120" t="str">
        <f>N396*1000000</f>
        <v>5400000</v>
      </c>
      <c r="N396" s="135">
        <v>5.4</v>
      </c>
      <c r="O396" s="120" t="str">
        <f>P396*1000000</f>
        <v>13560000</v>
      </c>
      <c r="P396" s="135">
        <v>13.56</v>
      </c>
      <c r="Q396" s="28" t="str">
        <f>SUM(R396*1000000)</f>
        <v>1860000</v>
      </c>
      <c r="R396" s="119">
        <v>1.86</v>
      </c>
      <c r="S396" s="191" t="str">
        <f>T396*1000000</f>
        <v>15,420,000</v>
      </c>
      <c r="T396" s="105">
        <v>15.42</v>
      </c>
      <c r="U396" s="162" t="str">
        <f>SUM(R396/T396)</f>
        <v>12.06%</v>
      </c>
      <c r="V396" s="105">
        <v>5.0</v>
      </c>
      <c r="W396" s="30" t="str">
        <f t="shared" si="551"/>
        <v>308.40%</v>
      </c>
      <c r="X396" s="30" t="str">
        <f t="shared" si="6"/>
        <v>108.00%</v>
      </c>
      <c r="Y396" s="112"/>
      <c r="Z396" s="33"/>
      <c r="AA396" s="33"/>
      <c r="AB396" s="33"/>
      <c r="AC396" s="33"/>
      <c r="AD396" s="33"/>
      <c r="AE396" s="33"/>
    </row>
    <row r="397">
      <c r="A397" s="47" t="s">
        <v>540</v>
      </c>
      <c r="B397" s="48">
        <v>2014.0</v>
      </c>
      <c r="C397" s="49" t="s">
        <v>29</v>
      </c>
      <c r="D397" s="48">
        <v>21.0</v>
      </c>
      <c r="E397" s="48">
        <v>37.0</v>
      </c>
      <c r="F397" s="50" t="str">
        <f t="shared" si="536"/>
        <v>29.0</v>
      </c>
      <c r="G397" s="48">
        <v>73.0</v>
      </c>
      <c r="H397" s="48">
        <v>39.0</v>
      </c>
      <c r="I397" s="52" t="str">
        <f t="shared" si="3"/>
        <v>34</v>
      </c>
      <c r="J397" s="52" t="str">
        <f t="shared" si="537"/>
        <v>56</v>
      </c>
      <c r="K397" s="52" t="str">
        <f t="shared" si="4"/>
        <v>-27</v>
      </c>
      <c r="L397" s="48" t="s">
        <v>89</v>
      </c>
      <c r="M397" s="62">
        <v>2.5601865E7</v>
      </c>
      <c r="N397" s="55" t="str">
        <f>M397/1000000</f>
        <v>25.60</v>
      </c>
      <c r="O397" s="51">
        <v>5.9700064E7</v>
      </c>
      <c r="P397" s="55" t="str">
        <f>O397/1000000</f>
        <v>59.70</v>
      </c>
      <c r="Q397" s="63">
        <v>8100000.0</v>
      </c>
      <c r="R397" s="36" t="str">
        <f>Q397/1000000</f>
        <v>8.10</v>
      </c>
      <c r="S397" s="187">
        <v>6.7800604E7</v>
      </c>
      <c r="T397" s="58" t="str">
        <f>S397/1000000</f>
        <v>68</v>
      </c>
      <c r="U397" s="188" t="str">
        <f>SUM(R397/S397)</f>
        <v>0.00%</v>
      </c>
      <c r="V397" s="51">
        <v>22.0</v>
      </c>
      <c r="W397" s="189" t="str">
        <f>SUM(S397/(V397*1000000))</f>
        <v>308.18%</v>
      </c>
      <c r="X397" s="30" t="str">
        <f t="shared" si="6"/>
        <v>116.37%</v>
      </c>
      <c r="Y397" s="67"/>
      <c r="Z397" s="33"/>
      <c r="AA397" s="33"/>
      <c r="AB397" s="33"/>
      <c r="AC397" s="33"/>
      <c r="AD397" s="33"/>
      <c r="AE397" s="33"/>
    </row>
    <row r="398">
      <c r="A398" s="116" t="s">
        <v>1335</v>
      </c>
      <c r="B398" s="44">
        <v>2011.0</v>
      </c>
      <c r="C398" s="44" t="s">
        <v>29</v>
      </c>
      <c r="D398" s="117">
        <v>60.0</v>
      </c>
      <c r="E398" s="117">
        <v>52.0</v>
      </c>
      <c r="F398" s="118" t="str">
        <f t="shared" si="536"/>
        <v>56</v>
      </c>
      <c r="G398" s="117">
        <v>72.0</v>
      </c>
      <c r="H398" s="104">
        <v>70.0</v>
      </c>
      <c r="I398" s="120" t="str">
        <f t="shared" si="3"/>
        <v>2</v>
      </c>
      <c r="J398" s="120" t="str">
        <f t="shared" si="537"/>
        <v>71</v>
      </c>
      <c r="K398" s="120" t="str">
        <f t="shared" si="4"/>
        <v>-15</v>
      </c>
      <c r="L398" s="104" t="s">
        <v>153</v>
      </c>
      <c r="M398" s="120" t="str">
        <f>N398*1000000</f>
        <v>16840000</v>
      </c>
      <c r="N398" s="121">
        <v>16.84</v>
      </c>
      <c r="O398" s="120" t="str">
        <f>P398*1000000</f>
        <v>58710000</v>
      </c>
      <c r="P398" s="122">
        <v>58.71</v>
      </c>
      <c r="Q398" s="28" t="str">
        <f>SUM(R398*1000000)</f>
        <v>58390000</v>
      </c>
      <c r="R398" s="119">
        <v>58.39</v>
      </c>
      <c r="S398" s="176" t="str">
        <f>T398*1000000</f>
        <v>117,100,000</v>
      </c>
      <c r="T398" s="124" t="str">
        <f>SUM(P398+R398)</f>
        <v>117.10</v>
      </c>
      <c r="U398" s="162" t="str">
        <f>SUM(R398/T398)</f>
        <v>49.86%</v>
      </c>
      <c r="V398" s="125">
        <v>38.0</v>
      </c>
      <c r="W398" s="30" t="str">
        <f>SUM(T398/V398)</f>
        <v>308.16%</v>
      </c>
      <c r="X398" s="30" t="str">
        <f t="shared" si="6"/>
        <v>44.32%</v>
      </c>
      <c r="Y398" s="112"/>
      <c r="Z398" s="33"/>
      <c r="AA398" s="33"/>
      <c r="AB398" s="33"/>
      <c r="AC398" s="33"/>
      <c r="AD398" s="33"/>
      <c r="AE398" s="33"/>
    </row>
    <row r="399">
      <c r="A399" s="47" t="s">
        <v>424</v>
      </c>
      <c r="B399" s="48">
        <v>2014.0</v>
      </c>
      <c r="C399" s="49" t="s">
        <v>29</v>
      </c>
      <c r="D399" s="48">
        <v>22.0</v>
      </c>
      <c r="E399" s="48">
        <v>39.0</v>
      </c>
      <c r="F399" s="50" t="str">
        <f t="shared" si="536"/>
        <v>30.5</v>
      </c>
      <c r="G399" s="48">
        <v>58.0</v>
      </c>
      <c r="H399" s="48">
        <v>65.0</v>
      </c>
      <c r="I399" s="52" t="str">
        <f t="shared" si="3"/>
        <v>-7</v>
      </c>
      <c r="J399" s="52" t="str">
        <f t="shared" si="537"/>
        <v>61.5</v>
      </c>
      <c r="K399" s="52" t="str">
        <f t="shared" si="4"/>
        <v>-31</v>
      </c>
      <c r="L399" s="48" t="s">
        <v>425</v>
      </c>
      <c r="M399" s="62">
        <v>1.7844939E7</v>
      </c>
      <c r="N399" s="55" t="str">
        <f t="shared" ref="N399:N401" si="552">M399/1000000</f>
        <v>17.84</v>
      </c>
      <c r="O399" s="51">
        <v>4.3577636E7</v>
      </c>
      <c r="P399" s="55" t="str">
        <f t="shared" ref="P399:P401" si="553">O399/1000000</f>
        <v>43.58</v>
      </c>
      <c r="Q399" s="63">
        <v>1.597E8</v>
      </c>
      <c r="R399" s="36" t="str">
        <f t="shared" ref="R399:R401" si="554">Q399/1000000</f>
        <v>159.70</v>
      </c>
      <c r="S399" s="187">
        <v>2.03277636E8</v>
      </c>
      <c r="T399" s="58" t="str">
        <f t="shared" ref="T399:T401" si="555">S399/1000000</f>
        <v>203</v>
      </c>
      <c r="U399" s="188" t="str">
        <f t="shared" ref="U399:U401" si="556">SUM(R399/S399)</f>
        <v>0.00%</v>
      </c>
      <c r="V399" s="51">
        <v>66.0</v>
      </c>
      <c r="W399" s="189" t="str">
        <f t="shared" ref="W399:W401" si="557">SUM(S399/(V399*1000000))</f>
        <v>308.00%</v>
      </c>
      <c r="X399" s="30" t="str">
        <f t="shared" si="6"/>
        <v>27.04%</v>
      </c>
      <c r="Y399" s="67"/>
      <c r="Z399" s="33"/>
      <c r="AA399" s="33"/>
      <c r="AB399" s="33"/>
      <c r="AC399" s="33"/>
      <c r="AD399" s="33"/>
      <c r="AE399" s="33"/>
    </row>
    <row r="400">
      <c r="A400" s="47" t="s">
        <v>418</v>
      </c>
      <c r="B400" s="48">
        <v>2014.0</v>
      </c>
      <c r="C400" s="49" t="s">
        <v>334</v>
      </c>
      <c r="D400" s="48">
        <v>23.0</v>
      </c>
      <c r="E400" s="48">
        <v>40.0</v>
      </c>
      <c r="F400" s="50" t="str">
        <f t="shared" si="536"/>
        <v>31.5</v>
      </c>
      <c r="G400" s="48">
        <v>59.0</v>
      </c>
      <c r="H400" s="48">
        <v>63.0</v>
      </c>
      <c r="I400" s="52" t="str">
        <f t="shared" si="3"/>
        <v>-4</v>
      </c>
      <c r="J400" s="52" t="str">
        <f t="shared" si="537"/>
        <v>61</v>
      </c>
      <c r="K400" s="52" t="str">
        <f t="shared" si="4"/>
        <v>-29.5</v>
      </c>
      <c r="L400" s="48" t="s">
        <v>419</v>
      </c>
      <c r="M400" s="62">
        <v>2.3514615E7</v>
      </c>
      <c r="N400" s="55" t="str">
        <f t="shared" si="552"/>
        <v>23.51</v>
      </c>
      <c r="O400" s="51">
        <v>5.6280355E7</v>
      </c>
      <c r="P400" s="55" t="str">
        <f t="shared" si="553"/>
        <v>56.28</v>
      </c>
      <c r="Q400" s="63">
        <v>1.59248846E8</v>
      </c>
      <c r="R400" s="36" t="str">
        <f t="shared" si="554"/>
        <v>159.25</v>
      </c>
      <c r="S400" s="187">
        <v>2.15529201E8</v>
      </c>
      <c r="T400" s="58" t="str">
        <f t="shared" si="555"/>
        <v>216</v>
      </c>
      <c r="U400" s="188" t="str">
        <f t="shared" si="556"/>
        <v>0.00%</v>
      </c>
      <c r="V400" s="51">
        <v>70.0</v>
      </c>
      <c r="W400" s="189" t="str">
        <f t="shared" si="557"/>
        <v>307.90%</v>
      </c>
      <c r="X400" s="30" t="str">
        <f t="shared" si="6"/>
        <v>33.59%</v>
      </c>
      <c r="Y400" s="67"/>
      <c r="Z400" s="33"/>
      <c r="AA400" s="33"/>
      <c r="AB400" s="33"/>
      <c r="AC400" s="33"/>
      <c r="AD400" s="33"/>
      <c r="AE400" s="33"/>
    </row>
    <row r="401">
      <c r="A401" s="47" t="s">
        <v>401</v>
      </c>
      <c r="B401" s="48">
        <v>2014.0</v>
      </c>
      <c r="C401" s="49" t="s">
        <v>37</v>
      </c>
      <c r="D401" s="48">
        <v>42.0</v>
      </c>
      <c r="E401" s="48">
        <v>48.0</v>
      </c>
      <c r="F401" s="50" t="str">
        <f t="shared" si="536"/>
        <v>45.0</v>
      </c>
      <c r="G401" s="48">
        <v>53.0</v>
      </c>
      <c r="H401" s="48">
        <v>61.0</v>
      </c>
      <c r="I401" s="52" t="str">
        <f t="shared" si="3"/>
        <v>-8</v>
      </c>
      <c r="J401" s="52" t="str">
        <f t="shared" si="537"/>
        <v>57</v>
      </c>
      <c r="K401" s="52" t="str">
        <f t="shared" si="4"/>
        <v>-12</v>
      </c>
      <c r="L401" s="53" t="s">
        <v>402</v>
      </c>
      <c r="M401" s="54">
        <v>4.503846E7</v>
      </c>
      <c r="N401" s="55" t="str">
        <f t="shared" si="552"/>
        <v>45.04</v>
      </c>
      <c r="O401" s="56">
        <v>1.06580051E8</v>
      </c>
      <c r="P401" s="55" t="str">
        <f t="shared" si="553"/>
        <v>106.58</v>
      </c>
      <c r="Q401" s="57">
        <v>2.31E8</v>
      </c>
      <c r="R401" s="36" t="str">
        <f t="shared" si="554"/>
        <v>231.00</v>
      </c>
      <c r="S401" s="197">
        <v>3.37580051E8</v>
      </c>
      <c r="T401" s="58" t="str">
        <f t="shared" si="555"/>
        <v>338</v>
      </c>
      <c r="U401" s="188" t="str">
        <f t="shared" si="556"/>
        <v>0.00%</v>
      </c>
      <c r="V401" s="56">
        <v>110.0</v>
      </c>
      <c r="W401" s="189" t="str">
        <f t="shared" si="557"/>
        <v>306.89%</v>
      </c>
      <c r="X401" s="30" t="str">
        <f t="shared" si="6"/>
        <v>40.94%</v>
      </c>
      <c r="Y401" s="68"/>
      <c r="Z401" s="33"/>
      <c r="AA401" s="33"/>
      <c r="AB401" s="33"/>
      <c r="AC401" s="33"/>
      <c r="AD401" s="33"/>
      <c r="AE401" s="33"/>
    </row>
    <row r="402">
      <c r="A402" s="116" t="s">
        <v>2176</v>
      </c>
      <c r="B402" s="44">
        <v>2008.0</v>
      </c>
      <c r="C402" s="44" t="s">
        <v>41</v>
      </c>
      <c r="D402" s="104">
        <v>27.0</v>
      </c>
      <c r="E402" s="104">
        <v>36.0</v>
      </c>
      <c r="F402" s="118" t="str">
        <f t="shared" si="536"/>
        <v>31.5</v>
      </c>
      <c r="G402" s="104">
        <v>77.0</v>
      </c>
      <c r="H402" s="104">
        <v>55.0</v>
      </c>
      <c r="I402" s="120" t="str">
        <f t="shared" si="3"/>
        <v>22</v>
      </c>
      <c r="J402" s="120" t="str">
        <f t="shared" si="537"/>
        <v>66</v>
      </c>
      <c r="K402" s="120" t="str">
        <f t="shared" si="4"/>
        <v>-34.5</v>
      </c>
      <c r="L402" s="104" t="s">
        <v>89</v>
      </c>
      <c r="M402" s="120" t="str">
        <f>N402*1000000</f>
        <v>14900000</v>
      </c>
      <c r="N402" s="135">
        <v>14.9</v>
      </c>
      <c r="O402" s="120" t="str">
        <f>P402*1000000</f>
        <v>69950000</v>
      </c>
      <c r="P402" s="135">
        <v>69.95</v>
      </c>
      <c r="Q402" s="28" t="str">
        <f>SUM(R402*1000000)</f>
        <v>98220000</v>
      </c>
      <c r="R402" s="119">
        <v>98.22</v>
      </c>
      <c r="S402" s="191" t="str">
        <f>T402*1000000</f>
        <v>168,170,000</v>
      </c>
      <c r="T402" s="105">
        <v>168.17</v>
      </c>
      <c r="U402" s="162" t="str">
        <f>SUM(R402/T402)</f>
        <v>58.41%</v>
      </c>
      <c r="V402" s="105">
        <v>55.0</v>
      </c>
      <c r="W402" s="30" t="str">
        <f>SUM(T402/V402)</f>
        <v>305.76%</v>
      </c>
      <c r="X402" s="30" t="str">
        <f t="shared" si="6"/>
        <v>27.09%</v>
      </c>
      <c r="Y402" s="112"/>
      <c r="Z402" s="33"/>
      <c r="AA402" s="33"/>
      <c r="AB402" s="33"/>
      <c r="AC402" s="33"/>
      <c r="AD402" s="33"/>
      <c r="AE402" s="33"/>
    </row>
    <row r="403">
      <c r="A403" s="85" t="s">
        <v>982</v>
      </c>
      <c r="B403" s="48">
        <v>2012.0</v>
      </c>
      <c r="C403" s="48" t="s">
        <v>37</v>
      </c>
      <c r="D403" s="86">
        <v>65.0</v>
      </c>
      <c r="E403" s="86">
        <v>51.0</v>
      </c>
      <c r="F403" s="87" t="str">
        <f t="shared" si="536"/>
        <v>58.0</v>
      </c>
      <c r="G403" s="86">
        <v>68.0</v>
      </c>
      <c r="H403" s="86">
        <v>70.0</v>
      </c>
      <c r="I403" s="89" t="str">
        <f t="shared" si="3"/>
        <v>-2</v>
      </c>
      <c r="J403" s="89" t="str">
        <f t="shared" si="537"/>
        <v>69</v>
      </c>
      <c r="K403" s="89" t="str">
        <f t="shared" si="4"/>
        <v>-11</v>
      </c>
      <c r="L403" s="86" t="s">
        <v>410</v>
      </c>
      <c r="M403" s="90">
        <v>2.859137E7</v>
      </c>
      <c r="N403" s="91" t="str">
        <f>M403/1000000</f>
        <v>28.59</v>
      </c>
      <c r="O403" s="88">
        <v>8.5028192E7</v>
      </c>
      <c r="P403" s="91" t="str">
        <f>O403/1000000</f>
        <v>85.03</v>
      </c>
      <c r="Q403" s="95">
        <v>2.204E8</v>
      </c>
      <c r="R403" s="36" t="str">
        <f>Q403/1000000</f>
        <v>220.40</v>
      </c>
      <c r="S403" s="177">
        <v>3.05428192E8</v>
      </c>
      <c r="T403" s="93" t="str">
        <f>S403/1000000</f>
        <v>305</v>
      </c>
      <c r="U403" s="179" t="str">
        <f>SUM(R403/S403)</f>
        <v>0.00%</v>
      </c>
      <c r="V403" s="88">
        <v>100.0</v>
      </c>
      <c r="W403" s="180" t="str">
        <f>SUM((S403/1000000)/V403)</f>
        <v>305.43%</v>
      </c>
      <c r="X403" s="30" t="str">
        <f t="shared" si="6"/>
        <v>28.59%</v>
      </c>
      <c r="Y403" s="98"/>
      <c r="Z403" s="33"/>
      <c r="AA403" s="33"/>
      <c r="AB403" s="33"/>
      <c r="AC403" s="33"/>
      <c r="AD403" s="33"/>
      <c r="AE403" s="33"/>
    </row>
    <row r="404">
      <c r="A404" s="116" t="s">
        <v>1712</v>
      </c>
      <c r="B404" s="44">
        <v>2010.0</v>
      </c>
      <c r="C404" s="44" t="s">
        <v>37</v>
      </c>
      <c r="D404" s="104">
        <v>27.0</v>
      </c>
      <c r="E404" s="104">
        <v>43.0</v>
      </c>
      <c r="F404" s="118" t="str">
        <f t="shared" si="536"/>
        <v>35</v>
      </c>
      <c r="G404" s="104">
        <v>67.0</v>
      </c>
      <c r="H404" s="104">
        <v>65.0</v>
      </c>
      <c r="I404" s="120" t="str">
        <f t="shared" si="3"/>
        <v>2</v>
      </c>
      <c r="J404" s="120" t="str">
        <f t="shared" si="537"/>
        <v>66</v>
      </c>
      <c r="K404" s="120" t="str">
        <f t="shared" si="4"/>
        <v>-31</v>
      </c>
      <c r="L404" s="104" t="s">
        <v>493</v>
      </c>
      <c r="M404" s="120" t="str">
        <f>N404*1000000</f>
        <v>29300000</v>
      </c>
      <c r="N404" s="135">
        <v>29.3</v>
      </c>
      <c r="O404" s="120" t="str">
        <f>P404*1000000</f>
        <v>60090000</v>
      </c>
      <c r="P404" s="135">
        <v>60.09</v>
      </c>
      <c r="Q404" s="28" t="str">
        <f>SUM(R404*1000000)</f>
        <v>580000</v>
      </c>
      <c r="R404" s="119">
        <v>0.58</v>
      </c>
      <c r="S404" s="191" t="str">
        <f>T404*1000000</f>
        <v>60,670,000</v>
      </c>
      <c r="T404" s="137" t="str">
        <f>SUM(P404+R404)</f>
        <v>60.67</v>
      </c>
      <c r="U404" s="162" t="str">
        <f>SUM(R404/T404)</f>
        <v>0.96%</v>
      </c>
      <c r="V404" s="105">
        <v>20.0</v>
      </c>
      <c r="W404" s="30" t="str">
        <f t="shared" ref="W404:W408" si="558">SUM(T404/V404)</f>
        <v>303.35%</v>
      </c>
      <c r="X404" s="30" t="str">
        <f t="shared" si="6"/>
        <v>146.50%</v>
      </c>
      <c r="Y404" s="33"/>
      <c r="Z404" s="33"/>
      <c r="AA404" s="33"/>
      <c r="AB404" s="33"/>
      <c r="AC404" s="33"/>
      <c r="AD404" s="33"/>
      <c r="AE404" s="33"/>
    </row>
    <row r="405">
      <c r="A405" s="15" t="s">
        <v>260</v>
      </c>
      <c r="B405" s="16">
        <v>2015.0</v>
      </c>
      <c r="C405" s="17" t="s">
        <v>126</v>
      </c>
      <c r="D405" s="16">
        <v>52.0</v>
      </c>
      <c r="E405" s="16">
        <v>51.0</v>
      </c>
      <c r="F405" s="18" t="str">
        <f>(D405+E405)/2</f>
        <v>51.5</v>
      </c>
      <c r="G405" s="79">
        <v>81.0</v>
      </c>
      <c r="H405" s="16">
        <v>71.0</v>
      </c>
      <c r="I405" s="20" t="str">
        <f t="shared" si="3"/>
        <v>10</v>
      </c>
      <c r="J405" s="21" t="str">
        <f>(G405+H405)/2</f>
        <v>76</v>
      </c>
      <c r="K405" s="20" t="str">
        <f t="shared" si="4"/>
        <v>-24.5</v>
      </c>
      <c r="L405" s="17" t="s">
        <v>89</v>
      </c>
      <c r="M405" s="22">
        <v>2091551.0</v>
      </c>
      <c r="N405" s="35" t="str">
        <f>M405/1000000</f>
        <v>2.09</v>
      </c>
      <c r="O405" s="28">
        <v>3.3307195E7</v>
      </c>
      <c r="P405" s="35" t="str">
        <f>O405/1000000</f>
        <v>33.31</v>
      </c>
      <c r="Q405" s="28">
        <v>2.618589E7</v>
      </c>
      <c r="R405" s="36" t="str">
        <f>Q405/1000000</f>
        <v>26.19</v>
      </c>
      <c r="S405" s="177" t="str">
        <f>SUM(O405+R405)</f>
        <v>33,307,221</v>
      </c>
      <c r="T405" s="38" t="str">
        <f>S405/1000000</f>
        <v>33</v>
      </c>
      <c r="U405" s="27" t="str">
        <f>(R405/S405)</f>
        <v>0.00%</v>
      </c>
      <c r="V405" s="28">
        <v>11.0</v>
      </c>
      <c r="W405" s="178" t="str">
        <f t="shared" si="558"/>
        <v>302.79%</v>
      </c>
      <c r="X405" s="30" t="str">
        <f t="shared" si="6"/>
        <v>19.01%</v>
      </c>
      <c r="Y405" s="17"/>
      <c r="Z405" s="33"/>
      <c r="AA405" s="33"/>
      <c r="AB405" s="33"/>
      <c r="AC405" s="33"/>
      <c r="AD405" s="33"/>
      <c r="AE405" s="33"/>
    </row>
    <row r="406">
      <c r="A406" s="116" t="s">
        <v>1952</v>
      </c>
      <c r="B406" s="44">
        <v>2009.0</v>
      </c>
      <c r="C406" s="44" t="s">
        <v>41</v>
      </c>
      <c r="D406" s="104">
        <v>92.0</v>
      </c>
      <c r="E406" s="104">
        <v>83.0</v>
      </c>
      <c r="F406" s="118" t="str">
        <f t="shared" ref="F406:F427" si="559">AVERAGE(D406:E406)</f>
        <v>87.5</v>
      </c>
      <c r="G406" s="104">
        <v>61.0</v>
      </c>
      <c r="H406" s="104">
        <v>60.0</v>
      </c>
      <c r="I406" s="120" t="str">
        <f t="shared" si="3"/>
        <v>1</v>
      </c>
      <c r="J406" s="120" t="str">
        <f t="shared" ref="J406:J427" si="560">AVERAGE(G406:H406)</f>
        <v>60.5</v>
      </c>
      <c r="K406" s="120" t="str">
        <f t="shared" si="4"/>
        <v>27</v>
      </c>
      <c r="L406" s="104" t="s">
        <v>1118</v>
      </c>
      <c r="M406" s="120" t="str">
        <f t="shared" ref="M406:M408" si="561">N406*1000000</f>
        <v>15800000</v>
      </c>
      <c r="N406" s="135">
        <v>15.8</v>
      </c>
      <c r="O406" s="120" t="str">
        <f t="shared" ref="O406:O408" si="562">P406*1000000</f>
        <v>42100000</v>
      </c>
      <c r="P406" s="135">
        <v>42.1</v>
      </c>
      <c r="Q406" s="28" t="str">
        <f t="shared" ref="Q406:Q408" si="563">SUM(R406*1000000)</f>
        <v>48700000</v>
      </c>
      <c r="R406" s="119">
        <v>48.7</v>
      </c>
      <c r="S406" s="191" t="str">
        <f t="shared" ref="S406:S408" si="564">T406*1000000</f>
        <v>90,800,000</v>
      </c>
      <c r="T406" s="105">
        <v>90.8</v>
      </c>
      <c r="U406" s="162" t="str">
        <f t="shared" ref="U406:U408" si="565">SUM(R406/T406)</f>
        <v>53.63%</v>
      </c>
      <c r="V406" s="105">
        <v>30.0</v>
      </c>
      <c r="W406" s="30" t="str">
        <f t="shared" si="558"/>
        <v>302.67%</v>
      </c>
      <c r="X406" s="30" t="str">
        <f t="shared" si="6"/>
        <v>52.67%</v>
      </c>
      <c r="Y406" s="112"/>
      <c r="Z406" s="33"/>
      <c r="AA406" s="33"/>
      <c r="AB406" s="33"/>
      <c r="AC406" s="33"/>
      <c r="AD406" s="33"/>
      <c r="AE406" s="33"/>
    </row>
    <row r="407">
      <c r="A407" s="116" t="s">
        <v>1254</v>
      </c>
      <c r="B407" s="44">
        <v>2011.0</v>
      </c>
      <c r="C407" s="44" t="s">
        <v>126</v>
      </c>
      <c r="D407" s="117">
        <v>35.0</v>
      </c>
      <c r="E407" s="117">
        <v>37.0</v>
      </c>
      <c r="F407" s="118" t="str">
        <f t="shared" si="559"/>
        <v>36</v>
      </c>
      <c r="G407" s="117">
        <v>50.0</v>
      </c>
      <c r="H407" s="104">
        <v>58.0</v>
      </c>
      <c r="I407" s="120" t="str">
        <f t="shared" si="3"/>
        <v>-8</v>
      </c>
      <c r="J407" s="120" t="str">
        <f t="shared" si="560"/>
        <v>54</v>
      </c>
      <c r="K407" s="120" t="str">
        <f t="shared" si="4"/>
        <v>-18</v>
      </c>
      <c r="L407" s="104" t="s">
        <v>2408</v>
      </c>
      <c r="M407" s="120" t="str">
        <f t="shared" si="561"/>
        <v>35570000</v>
      </c>
      <c r="N407" s="121">
        <v>35.57</v>
      </c>
      <c r="O407" s="120" t="str">
        <f t="shared" si="562"/>
        <v>83550000</v>
      </c>
      <c r="P407" s="122">
        <v>83.55</v>
      </c>
      <c r="Q407" s="28" t="str">
        <f t="shared" si="563"/>
        <v>128270000</v>
      </c>
      <c r="R407" s="119">
        <v>128.27</v>
      </c>
      <c r="S407" s="176" t="str">
        <f t="shared" si="564"/>
        <v>211,820,000</v>
      </c>
      <c r="T407" s="124" t="str">
        <f t="shared" ref="T407:T408" si="566">SUM(P407+R407)</f>
        <v>211.82</v>
      </c>
      <c r="U407" s="162" t="str">
        <f t="shared" si="565"/>
        <v>60.56%</v>
      </c>
      <c r="V407" s="125">
        <v>70.0</v>
      </c>
      <c r="W407" s="30" t="str">
        <f t="shared" si="558"/>
        <v>302.60%</v>
      </c>
      <c r="X407" s="30" t="str">
        <f t="shared" si="6"/>
        <v>50.81%</v>
      </c>
      <c r="Y407" s="112"/>
      <c r="Z407" s="33"/>
      <c r="AA407" s="33"/>
      <c r="AB407" s="33"/>
      <c r="AC407" s="33"/>
      <c r="AD407" s="33"/>
      <c r="AE407" s="33"/>
    </row>
    <row r="408">
      <c r="A408" s="116" t="s">
        <v>1245</v>
      </c>
      <c r="B408" s="44">
        <v>2011.0</v>
      </c>
      <c r="C408" s="44" t="s">
        <v>29</v>
      </c>
      <c r="D408" s="117">
        <v>36.0</v>
      </c>
      <c r="E408" s="117">
        <v>46.0</v>
      </c>
      <c r="F408" s="118" t="str">
        <f t="shared" si="559"/>
        <v>41</v>
      </c>
      <c r="G408" s="117">
        <v>59.0</v>
      </c>
      <c r="H408" s="104">
        <v>60.0</v>
      </c>
      <c r="I408" s="120" t="str">
        <f t="shared" si="3"/>
        <v>-1</v>
      </c>
      <c r="J408" s="120" t="str">
        <f t="shared" si="560"/>
        <v>59.5</v>
      </c>
      <c r="K408" s="120" t="str">
        <f t="shared" si="4"/>
        <v>-18.5</v>
      </c>
      <c r="L408" s="104" t="s">
        <v>114</v>
      </c>
      <c r="M408" s="120" t="str">
        <f t="shared" si="561"/>
        <v>32210000</v>
      </c>
      <c r="N408" s="121">
        <v>32.21</v>
      </c>
      <c r="O408" s="120" t="str">
        <f t="shared" si="562"/>
        <v>83500000</v>
      </c>
      <c r="P408" s="122">
        <v>83.5</v>
      </c>
      <c r="Q408" s="28" t="str">
        <f t="shared" si="563"/>
        <v>143400000</v>
      </c>
      <c r="R408" s="119">
        <v>143.4</v>
      </c>
      <c r="S408" s="176" t="str">
        <f t="shared" si="564"/>
        <v>226,900,000</v>
      </c>
      <c r="T408" s="124" t="str">
        <f t="shared" si="566"/>
        <v>226.90</v>
      </c>
      <c r="U408" s="162" t="str">
        <f t="shared" si="565"/>
        <v>63.20%</v>
      </c>
      <c r="V408" s="125">
        <v>75.0</v>
      </c>
      <c r="W408" s="30" t="str">
        <f t="shared" si="558"/>
        <v>302.53%</v>
      </c>
      <c r="X408" s="30" t="str">
        <f t="shared" si="6"/>
        <v>42.95%</v>
      </c>
      <c r="Y408" s="112"/>
      <c r="Z408" s="33"/>
      <c r="AA408" s="33"/>
      <c r="AB408" s="33"/>
      <c r="AC408" s="33"/>
      <c r="AD408" s="33"/>
      <c r="AE408" s="33"/>
    </row>
    <row r="409">
      <c r="A409" s="47" t="s">
        <v>467</v>
      </c>
      <c r="B409" s="48">
        <v>2014.0</v>
      </c>
      <c r="C409" s="49" t="s">
        <v>37</v>
      </c>
      <c r="D409" s="48">
        <v>44.0</v>
      </c>
      <c r="E409" s="48">
        <v>48.0</v>
      </c>
      <c r="F409" s="50" t="str">
        <f t="shared" si="559"/>
        <v>46.0</v>
      </c>
      <c r="G409" s="48">
        <v>57.0</v>
      </c>
      <c r="H409" s="48">
        <v>59.0</v>
      </c>
      <c r="I409" s="52" t="str">
        <f t="shared" si="3"/>
        <v>-2</v>
      </c>
      <c r="J409" s="52" t="str">
        <f t="shared" si="560"/>
        <v>58</v>
      </c>
      <c r="K409" s="52" t="str">
        <f t="shared" si="4"/>
        <v>-12</v>
      </c>
      <c r="L409" s="48" t="s">
        <v>387</v>
      </c>
      <c r="M409" s="62">
        <v>1.7509407E7</v>
      </c>
      <c r="N409" s="55" t="str">
        <f>M409/1000000</f>
        <v>17.51</v>
      </c>
      <c r="O409" s="51">
        <v>5.9165787E7</v>
      </c>
      <c r="P409" s="55" t="str">
        <f>O409/1000000</f>
        <v>59.17</v>
      </c>
      <c r="Q409" s="63">
        <v>9.2E7</v>
      </c>
      <c r="R409" s="36" t="str">
        <f>Q409/1000000</f>
        <v>92.00</v>
      </c>
      <c r="S409" s="187">
        <v>1.51165787E8</v>
      </c>
      <c r="T409" s="58" t="str">
        <f>S409/1000000</f>
        <v>151</v>
      </c>
      <c r="U409" s="188" t="str">
        <f>SUM(R409/S409)</f>
        <v>0.00%</v>
      </c>
      <c r="V409" s="51">
        <v>50.0</v>
      </c>
      <c r="W409" s="189" t="str">
        <f>SUM(S409/(V409*1000000))</f>
        <v>302.33%</v>
      </c>
      <c r="X409" s="30" t="str">
        <f t="shared" si="6"/>
        <v>35.02%</v>
      </c>
      <c r="Y409" s="67"/>
      <c r="Z409" s="33"/>
      <c r="AA409" s="33"/>
      <c r="AB409" s="33"/>
      <c r="AC409" s="33"/>
      <c r="AD409" s="33"/>
      <c r="AE409" s="33"/>
    </row>
    <row r="410">
      <c r="A410" s="116" t="s">
        <v>1495</v>
      </c>
      <c r="B410" s="44">
        <v>2010.0</v>
      </c>
      <c r="C410" s="44" t="s">
        <v>29</v>
      </c>
      <c r="D410" s="104">
        <v>98.0</v>
      </c>
      <c r="E410" s="104">
        <v>74.0</v>
      </c>
      <c r="F410" s="118" t="str">
        <f t="shared" si="559"/>
        <v>86</v>
      </c>
      <c r="G410" s="104">
        <v>90.0</v>
      </c>
      <c r="H410" s="104">
        <v>88.0</v>
      </c>
      <c r="I410" s="120" t="str">
        <f t="shared" si="3"/>
        <v>2</v>
      </c>
      <c r="J410" s="120" t="str">
        <f t="shared" si="560"/>
        <v>89</v>
      </c>
      <c r="K410" s="120" t="str">
        <f t="shared" si="4"/>
        <v>-3</v>
      </c>
      <c r="L410" s="104" t="s">
        <v>957</v>
      </c>
      <c r="M410" s="120" t="str">
        <f t="shared" ref="M410:M411" si="567">N410*1000000</f>
        <v>43700000</v>
      </c>
      <c r="N410" s="135">
        <v>43.7</v>
      </c>
      <c r="O410" s="120" t="str">
        <f t="shared" ref="O410:O411" si="568">P410*1000000</f>
        <v>217580000</v>
      </c>
      <c r="P410" s="135">
        <v>217.58</v>
      </c>
      <c r="Q410" s="28" t="str">
        <f t="shared" ref="Q410:Q411" si="569">SUM(R410*1000000)</f>
        <v>277300000</v>
      </c>
      <c r="R410" s="119">
        <v>277.3</v>
      </c>
      <c r="S410" s="191" t="str">
        <f t="shared" ref="S410:S411" si="570">T410*1000000</f>
        <v>494,880,000</v>
      </c>
      <c r="T410" s="137" t="str">
        <f t="shared" ref="T410:T411" si="571">SUM(P410+R410)</f>
        <v>494.88</v>
      </c>
      <c r="U410" s="162" t="str">
        <f t="shared" ref="U410:U411" si="572">SUM(R410/T410)</f>
        <v>56.03%</v>
      </c>
      <c r="V410" s="105">
        <v>165.0</v>
      </c>
      <c r="W410" s="30" t="str">
        <f t="shared" ref="W410:W415" si="573">SUM(T410/V410)</f>
        <v>299.93%</v>
      </c>
      <c r="X410" s="30" t="str">
        <f t="shared" si="6"/>
        <v>26.48%</v>
      </c>
      <c r="Y410" s="33"/>
      <c r="Z410" s="33"/>
      <c r="AA410" s="33"/>
      <c r="AB410" s="33"/>
      <c r="AC410" s="33"/>
      <c r="AD410" s="33"/>
      <c r="AE410" s="33"/>
    </row>
    <row r="411">
      <c r="A411" s="116" t="s">
        <v>1195</v>
      </c>
      <c r="B411" s="44">
        <v>2011.0</v>
      </c>
      <c r="C411" s="44" t="s">
        <v>29</v>
      </c>
      <c r="D411" s="117">
        <v>77.0</v>
      </c>
      <c r="E411" s="117">
        <v>57.0</v>
      </c>
      <c r="F411" s="118" t="str">
        <f t="shared" si="559"/>
        <v>67</v>
      </c>
      <c r="G411" s="117">
        <v>80.0</v>
      </c>
      <c r="H411" s="104">
        <v>69.0</v>
      </c>
      <c r="I411" s="120" t="str">
        <f t="shared" si="3"/>
        <v>11</v>
      </c>
      <c r="J411" s="120" t="str">
        <f t="shared" si="560"/>
        <v>74.5</v>
      </c>
      <c r="K411" s="120" t="str">
        <f t="shared" si="4"/>
        <v>-7.5</v>
      </c>
      <c r="L411" s="104" t="s">
        <v>936</v>
      </c>
      <c r="M411" s="120" t="str">
        <f t="shared" si="567"/>
        <v>65720000</v>
      </c>
      <c r="N411" s="121">
        <v>65.72</v>
      </c>
      <c r="O411" s="120" t="str">
        <f t="shared" si="568"/>
        <v>181030000</v>
      </c>
      <c r="P411" s="122">
        <v>181.03</v>
      </c>
      <c r="Q411" s="28" t="str">
        <f t="shared" si="569"/>
        <v>268290000</v>
      </c>
      <c r="R411" s="119">
        <v>268.29</v>
      </c>
      <c r="S411" s="176" t="str">
        <f t="shared" si="570"/>
        <v>449,320,000</v>
      </c>
      <c r="T411" s="124" t="str">
        <f t="shared" si="571"/>
        <v>449.32</v>
      </c>
      <c r="U411" s="162" t="str">
        <f t="shared" si="572"/>
        <v>59.71%</v>
      </c>
      <c r="V411" s="125">
        <v>150.0</v>
      </c>
      <c r="W411" s="30" t="str">
        <f t="shared" si="573"/>
        <v>299.55%</v>
      </c>
      <c r="X411" s="30" t="str">
        <f t="shared" si="6"/>
        <v>43.81%</v>
      </c>
      <c r="Y411" s="112"/>
      <c r="Z411" s="33"/>
      <c r="AA411" s="33"/>
      <c r="AB411" s="33"/>
      <c r="AC411" s="33"/>
      <c r="AD411" s="33"/>
      <c r="AE411" s="33"/>
    </row>
    <row r="412">
      <c r="A412" s="72" t="s">
        <v>892</v>
      </c>
      <c r="B412" s="16">
        <v>2013.0</v>
      </c>
      <c r="C412" s="16" t="s">
        <v>29</v>
      </c>
      <c r="D412" s="16">
        <v>94.0</v>
      </c>
      <c r="E412" s="16">
        <v>92.0</v>
      </c>
      <c r="F412" s="73" t="str">
        <f t="shared" si="559"/>
        <v>93.0</v>
      </c>
      <c r="G412" s="16">
        <v>73.0</v>
      </c>
      <c r="H412" s="16">
        <v>75.0</v>
      </c>
      <c r="I412" s="74" t="str">
        <f t="shared" si="3"/>
        <v>-2</v>
      </c>
      <c r="J412" s="74" t="str">
        <f t="shared" si="560"/>
        <v>74</v>
      </c>
      <c r="K412" s="74" t="str">
        <f t="shared" si="4"/>
        <v>19</v>
      </c>
      <c r="L412" s="78" t="s">
        <v>893</v>
      </c>
      <c r="M412" s="19">
        <v>405411.0</v>
      </c>
      <c r="N412" s="35" t="str">
        <f>M412/1000000</f>
        <v>0.41</v>
      </c>
      <c r="O412" s="19">
        <v>1.2235319E7</v>
      </c>
      <c r="P412" s="35" t="str">
        <f>O412/1000000</f>
        <v>12.24</v>
      </c>
      <c r="Q412" s="19">
        <v>1.97E7</v>
      </c>
      <c r="R412" s="36" t="str">
        <f>Q412/1000000</f>
        <v>19.70</v>
      </c>
      <c r="S412" s="196">
        <v>3.2935319E7</v>
      </c>
      <c r="T412" s="77" t="str">
        <f>S412/1000000</f>
        <v>33</v>
      </c>
      <c r="U412" s="27" t="str">
        <f>SUM(R412/S412)</f>
        <v>0.00%</v>
      </c>
      <c r="V412" s="22">
        <v>11.0</v>
      </c>
      <c r="W412" s="178" t="str">
        <f t="shared" si="573"/>
        <v>299.41%</v>
      </c>
      <c r="X412" s="30" t="str">
        <f t="shared" si="6"/>
        <v>3.69%</v>
      </c>
      <c r="Y412" s="81"/>
      <c r="Z412" s="33"/>
      <c r="AA412" s="33"/>
      <c r="AB412" s="33"/>
      <c r="AC412" s="33"/>
      <c r="AD412" s="33"/>
      <c r="AE412" s="33"/>
    </row>
    <row r="413">
      <c r="A413" s="116" t="s">
        <v>2327</v>
      </c>
      <c r="B413" s="44">
        <v>2008.0</v>
      </c>
      <c r="C413" s="44" t="s">
        <v>41</v>
      </c>
      <c r="D413" s="104">
        <v>13.0</v>
      </c>
      <c r="E413" s="104">
        <v>41.0</v>
      </c>
      <c r="F413" s="118" t="str">
        <f t="shared" si="559"/>
        <v>27</v>
      </c>
      <c r="G413" s="104">
        <v>59.0</v>
      </c>
      <c r="H413" s="104">
        <v>58.0</v>
      </c>
      <c r="I413" s="120" t="str">
        <f t="shared" si="3"/>
        <v>1</v>
      </c>
      <c r="J413" s="120" t="str">
        <f t="shared" si="560"/>
        <v>58.5</v>
      </c>
      <c r="K413" s="120" t="str">
        <f t="shared" si="4"/>
        <v>-31.5</v>
      </c>
      <c r="L413" s="104" t="s">
        <v>477</v>
      </c>
      <c r="M413" s="120" t="str">
        <f>N413*1000000</f>
        <v>17700000</v>
      </c>
      <c r="N413" s="135">
        <v>17.7</v>
      </c>
      <c r="O413" s="120" t="str">
        <f>P413*1000000</f>
        <v>37930000</v>
      </c>
      <c r="P413" s="135">
        <v>37.93</v>
      </c>
      <c r="Q413" s="28" t="str">
        <f>SUM(R413*1000000)</f>
        <v>870000</v>
      </c>
      <c r="R413" s="119">
        <v>0.87</v>
      </c>
      <c r="S413" s="191" t="str">
        <f>T413*1000000</f>
        <v>38,800,000</v>
      </c>
      <c r="T413" s="105">
        <v>38.8</v>
      </c>
      <c r="U413" s="162" t="str">
        <f>SUM(R413/T413)</f>
        <v>2.24%</v>
      </c>
      <c r="V413" s="105">
        <v>13.0</v>
      </c>
      <c r="W413" s="30" t="str">
        <f t="shared" si="573"/>
        <v>298.46%</v>
      </c>
      <c r="X413" s="30" t="str">
        <f t="shared" si="6"/>
        <v>136.15%</v>
      </c>
      <c r="Y413" s="112"/>
      <c r="Z413" s="33"/>
      <c r="AA413" s="33"/>
      <c r="AB413" s="33"/>
      <c r="AC413" s="33"/>
      <c r="AD413" s="33"/>
      <c r="AE413" s="33"/>
    </row>
    <row r="414">
      <c r="A414" s="72" t="s">
        <v>634</v>
      </c>
      <c r="B414" s="16">
        <v>2013.0</v>
      </c>
      <c r="C414" s="16" t="s">
        <v>29</v>
      </c>
      <c r="D414" s="16">
        <v>56.0</v>
      </c>
      <c r="E414" s="16">
        <v>55.0</v>
      </c>
      <c r="F414" s="73" t="str">
        <f t="shared" si="559"/>
        <v>55.5</v>
      </c>
      <c r="G414" s="16">
        <v>76.0</v>
      </c>
      <c r="H414" s="16">
        <v>76.0</v>
      </c>
      <c r="I414" s="74" t="str">
        <f t="shared" si="3"/>
        <v>0</v>
      </c>
      <c r="J414" s="74" t="str">
        <f t="shared" si="560"/>
        <v>76</v>
      </c>
      <c r="K414" s="74" t="str">
        <f t="shared" si="4"/>
        <v>-20.5</v>
      </c>
      <c r="L414" s="78" t="s">
        <v>635</v>
      </c>
      <c r="M414" s="19">
        <v>1.16619362E8</v>
      </c>
      <c r="N414" s="35" t="str">
        <f t="shared" ref="N414:N415" si="574">M414/1000000</f>
        <v>116.62</v>
      </c>
      <c r="O414" s="19">
        <v>2.91045518E8</v>
      </c>
      <c r="P414" s="35" t="str">
        <f t="shared" ref="P414:P415" si="575">O414/1000000</f>
        <v>291.05</v>
      </c>
      <c r="Q414" s="37" t="str">
        <f>T414-P414</f>
        <v>377</v>
      </c>
      <c r="R414" s="36" t="str">
        <f t="shared" ref="R414:R419" si="576">Q414/1000000</f>
        <v>0.00</v>
      </c>
      <c r="S414" s="196">
        <v>6.68045518E8</v>
      </c>
      <c r="T414" s="77" t="str">
        <f t="shared" ref="T414:T415" si="577">S414/1000000</f>
        <v>668</v>
      </c>
      <c r="U414" s="27" t="str">
        <f t="shared" ref="U414:U419" si="578">SUM(R414/S414)</f>
        <v>0.00%</v>
      </c>
      <c r="V414" s="22">
        <v>225.0</v>
      </c>
      <c r="W414" s="178" t="str">
        <f t="shared" si="573"/>
        <v>296.91%</v>
      </c>
      <c r="X414" s="30" t="str">
        <f t="shared" si="6"/>
        <v>51.83%</v>
      </c>
      <c r="Y414" s="81"/>
      <c r="Z414" s="33"/>
      <c r="AA414" s="33"/>
      <c r="AB414" s="33"/>
      <c r="AC414" s="33"/>
      <c r="AD414" s="33"/>
      <c r="AE414" s="33"/>
    </row>
    <row r="415">
      <c r="A415" s="72" t="s">
        <v>843</v>
      </c>
      <c r="B415" s="16">
        <v>2013.0</v>
      </c>
      <c r="C415" s="16" t="s">
        <v>29</v>
      </c>
      <c r="D415" s="16">
        <v>64.0</v>
      </c>
      <c r="E415" s="16">
        <v>58.0</v>
      </c>
      <c r="F415" s="73" t="str">
        <f t="shared" si="559"/>
        <v>61.0</v>
      </c>
      <c r="G415" s="16">
        <v>66.0</v>
      </c>
      <c r="H415" s="16">
        <v>70.0</v>
      </c>
      <c r="I415" s="74" t="str">
        <f t="shared" si="3"/>
        <v>-4</v>
      </c>
      <c r="J415" s="74" t="str">
        <f t="shared" si="560"/>
        <v>68</v>
      </c>
      <c r="K415" s="74" t="str">
        <f t="shared" si="4"/>
        <v>-7</v>
      </c>
      <c r="L415" s="78" t="s">
        <v>628</v>
      </c>
      <c r="M415" s="19">
        <v>179302.0</v>
      </c>
      <c r="N415" s="35" t="str">
        <f t="shared" si="574"/>
        <v>0.18</v>
      </c>
      <c r="O415" s="19">
        <v>3.773881E7</v>
      </c>
      <c r="P415" s="35" t="str">
        <f t="shared" si="575"/>
        <v>37.74</v>
      </c>
      <c r="Q415" s="19">
        <v>3.6450127E7</v>
      </c>
      <c r="R415" s="36" t="str">
        <f t="shared" si="576"/>
        <v>36.45</v>
      </c>
      <c r="S415" s="195">
        <v>7.4188937E7</v>
      </c>
      <c r="T415" s="77" t="str">
        <f t="shared" si="577"/>
        <v>74</v>
      </c>
      <c r="U415" s="27" t="str">
        <f t="shared" si="578"/>
        <v>0.00%</v>
      </c>
      <c r="V415" s="22">
        <v>25.0</v>
      </c>
      <c r="W415" s="178" t="str">
        <f t="shared" si="573"/>
        <v>296.76%</v>
      </c>
      <c r="X415" s="30" t="str">
        <f t="shared" si="6"/>
        <v>0.72%</v>
      </c>
      <c r="Y415" s="81"/>
      <c r="Z415" s="33"/>
      <c r="AA415" s="33"/>
      <c r="AB415" s="33"/>
      <c r="AC415" s="33"/>
      <c r="AD415" s="33"/>
      <c r="AE415" s="33"/>
    </row>
    <row r="416">
      <c r="A416" s="85" t="s">
        <v>1135</v>
      </c>
      <c r="B416" s="48">
        <v>2012.0</v>
      </c>
      <c r="C416" s="48" t="s">
        <v>41</v>
      </c>
      <c r="D416" s="86">
        <v>87.0</v>
      </c>
      <c r="E416" s="86">
        <v>73.0</v>
      </c>
      <c r="F416" s="87" t="str">
        <f t="shared" si="559"/>
        <v>80.0</v>
      </c>
      <c r="G416" s="86">
        <v>63.0</v>
      </c>
      <c r="H416" s="86">
        <v>70.0</v>
      </c>
      <c r="I416" s="89" t="str">
        <f t="shared" si="3"/>
        <v>-7</v>
      </c>
      <c r="J416" s="89" t="str">
        <f t="shared" si="560"/>
        <v>66.5</v>
      </c>
      <c r="K416" s="89" t="str">
        <f t="shared" si="4"/>
        <v>13.5</v>
      </c>
      <c r="L416" s="86" t="s">
        <v>111</v>
      </c>
      <c r="M416" s="90">
        <v>2002165.0</v>
      </c>
      <c r="N416" s="91" t="str">
        <f t="shared" ref="N416:N419" si="579">M416/1000000</f>
        <v>2.00</v>
      </c>
      <c r="O416" s="88">
        <v>7919574.0</v>
      </c>
      <c r="P416" s="91" t="str">
        <f t="shared" ref="P416:P419" si="580">O416/1000000</f>
        <v>7.92</v>
      </c>
      <c r="Q416" s="95">
        <v>2.7565482E7</v>
      </c>
      <c r="R416" s="36" t="str">
        <f t="shared" si="576"/>
        <v>27.57</v>
      </c>
      <c r="S416" s="177">
        <v>3.5485056E7</v>
      </c>
      <c r="T416" s="93" t="str">
        <f t="shared" ref="T416:T419" si="581">S416/1000000</f>
        <v>35</v>
      </c>
      <c r="U416" s="179" t="str">
        <f t="shared" si="578"/>
        <v>0.00%</v>
      </c>
      <c r="V416" s="88">
        <v>12.0</v>
      </c>
      <c r="W416" s="180" t="str">
        <f>SUM((S416/1000000)/V416)</f>
        <v>295.71%</v>
      </c>
      <c r="X416" s="30" t="str">
        <f t="shared" si="6"/>
        <v>16.68%</v>
      </c>
      <c r="Y416" s="98"/>
      <c r="Z416" s="33"/>
      <c r="AA416" s="33"/>
      <c r="AB416" s="33"/>
      <c r="AC416" s="33"/>
      <c r="AD416" s="33"/>
      <c r="AE416" s="33"/>
    </row>
    <row r="417">
      <c r="A417" s="47" t="s">
        <v>503</v>
      </c>
      <c r="B417" s="48">
        <v>2014.0</v>
      </c>
      <c r="C417" s="49" t="s">
        <v>29</v>
      </c>
      <c r="D417" s="48">
        <v>28.0</v>
      </c>
      <c r="E417" s="48">
        <v>40.0</v>
      </c>
      <c r="F417" s="50" t="str">
        <f t="shared" si="559"/>
        <v>34.0</v>
      </c>
      <c r="G417" s="48">
        <v>42.0</v>
      </c>
      <c r="H417" s="48">
        <v>59.0</v>
      </c>
      <c r="I417" s="52" t="str">
        <f t="shared" si="3"/>
        <v>-17</v>
      </c>
      <c r="J417" s="52" t="str">
        <f t="shared" si="560"/>
        <v>50.5</v>
      </c>
      <c r="K417" s="52" t="str">
        <f t="shared" si="4"/>
        <v>-16.5</v>
      </c>
      <c r="L417" s="67"/>
      <c r="M417" s="62">
        <v>9740471.0</v>
      </c>
      <c r="N417" s="55" t="str">
        <f t="shared" si="579"/>
        <v>9.74</v>
      </c>
      <c r="O417" s="51">
        <v>3.0477122E7</v>
      </c>
      <c r="P417" s="55" t="str">
        <f t="shared" si="580"/>
        <v>30.48</v>
      </c>
      <c r="Q417" s="63">
        <v>5.7360693E7</v>
      </c>
      <c r="R417" s="36" t="str">
        <f t="shared" si="576"/>
        <v>57.36</v>
      </c>
      <c r="S417" s="187">
        <v>8.7937815E7</v>
      </c>
      <c r="T417" s="58" t="str">
        <f t="shared" si="581"/>
        <v>88</v>
      </c>
      <c r="U417" s="188" t="str">
        <f t="shared" si="578"/>
        <v>0.00%</v>
      </c>
      <c r="V417" s="51">
        <v>30.0</v>
      </c>
      <c r="W417" s="189" t="str">
        <f t="shared" ref="W417:W419" si="582">SUM(S417/(V417*1000000))</f>
        <v>293.13%</v>
      </c>
      <c r="X417" s="30" t="str">
        <f t="shared" si="6"/>
        <v>32.47%</v>
      </c>
      <c r="Y417" s="67"/>
      <c r="Z417" s="33"/>
      <c r="AA417" s="33"/>
      <c r="AB417" s="33"/>
      <c r="AC417" s="33"/>
      <c r="AD417" s="33"/>
      <c r="AE417" s="33"/>
    </row>
    <row r="418">
      <c r="A418" s="66" t="s">
        <v>583</v>
      </c>
      <c r="B418" s="48">
        <v>2014.0</v>
      </c>
      <c r="C418" s="48" t="s">
        <v>327</v>
      </c>
      <c r="D418" s="48">
        <v>72.0</v>
      </c>
      <c r="E418" s="48">
        <v>62.0</v>
      </c>
      <c r="F418" s="50" t="str">
        <f t="shared" si="559"/>
        <v>67.0</v>
      </c>
      <c r="G418" s="48">
        <v>70.0</v>
      </c>
      <c r="H418" s="48">
        <v>75.0</v>
      </c>
      <c r="I418" s="52" t="str">
        <f t="shared" si="3"/>
        <v>-5</v>
      </c>
      <c r="J418" s="52" t="str">
        <f t="shared" si="560"/>
        <v>72.5</v>
      </c>
      <c r="K418" s="52" t="str">
        <f t="shared" si="4"/>
        <v>-5.5</v>
      </c>
      <c r="L418" s="48" t="s">
        <v>89</v>
      </c>
      <c r="M418" s="62">
        <v>3001738.0</v>
      </c>
      <c r="N418" s="55" t="str">
        <f t="shared" si="579"/>
        <v>3.00</v>
      </c>
      <c r="O418" s="51">
        <v>1.4482031E7</v>
      </c>
      <c r="P418" s="55" t="str">
        <f t="shared" si="580"/>
        <v>14.48</v>
      </c>
      <c r="Q418" s="63">
        <v>1.4771135E7</v>
      </c>
      <c r="R418" s="36" t="str">
        <f t="shared" si="576"/>
        <v>14.77</v>
      </c>
      <c r="S418" s="187">
        <v>2.9253166E7</v>
      </c>
      <c r="T418" s="58" t="str">
        <f t="shared" si="581"/>
        <v>29</v>
      </c>
      <c r="U418" s="188" t="str">
        <f t="shared" si="578"/>
        <v>0.00%</v>
      </c>
      <c r="V418" s="51">
        <v>10.0</v>
      </c>
      <c r="W418" s="189" t="str">
        <f t="shared" si="582"/>
        <v>292.53%</v>
      </c>
      <c r="X418" s="30" t="str">
        <f t="shared" si="6"/>
        <v>30.02%</v>
      </c>
      <c r="Y418" s="68"/>
      <c r="Z418" s="33"/>
      <c r="AA418" s="33"/>
      <c r="AB418" s="33"/>
      <c r="AC418" s="33"/>
      <c r="AD418" s="33"/>
      <c r="AE418" s="33"/>
    </row>
    <row r="419">
      <c r="A419" s="47" t="s">
        <v>538</v>
      </c>
      <c r="B419" s="48">
        <v>2014.0</v>
      </c>
      <c r="C419" s="49" t="s">
        <v>37</v>
      </c>
      <c r="D419" s="48">
        <v>23.0</v>
      </c>
      <c r="E419" s="48">
        <v>38.0</v>
      </c>
      <c r="F419" s="50" t="str">
        <f t="shared" si="559"/>
        <v>30.5</v>
      </c>
      <c r="G419" s="48">
        <v>60.0</v>
      </c>
      <c r="H419" s="48">
        <v>41.0</v>
      </c>
      <c r="I419" s="52" t="str">
        <f t="shared" si="3"/>
        <v>19</v>
      </c>
      <c r="J419" s="52" t="str">
        <f t="shared" si="560"/>
        <v>50.5</v>
      </c>
      <c r="K419" s="52" t="str">
        <f t="shared" si="4"/>
        <v>-20</v>
      </c>
      <c r="L419" s="48" t="s">
        <v>493</v>
      </c>
      <c r="M419" s="62">
        <v>2.9241911E7</v>
      </c>
      <c r="N419" s="55" t="str">
        <f t="shared" si="579"/>
        <v>29.24</v>
      </c>
      <c r="O419" s="51">
        <v>6.5182182E7</v>
      </c>
      <c r="P419" s="55" t="str">
        <f t="shared" si="580"/>
        <v>65.18</v>
      </c>
      <c r="Q419" s="63">
        <v>4999246.0</v>
      </c>
      <c r="R419" s="36" t="str">
        <f t="shared" si="576"/>
        <v>5.00</v>
      </c>
      <c r="S419" s="187">
        <v>7.0181428E7</v>
      </c>
      <c r="T419" s="58" t="str">
        <f t="shared" si="581"/>
        <v>70</v>
      </c>
      <c r="U419" s="188" t="str">
        <f t="shared" si="578"/>
        <v>0.00%</v>
      </c>
      <c r="V419" s="51">
        <v>24.0</v>
      </c>
      <c r="W419" s="189" t="str">
        <f t="shared" si="582"/>
        <v>292.42%</v>
      </c>
      <c r="X419" s="30" t="str">
        <f t="shared" si="6"/>
        <v>121.84%</v>
      </c>
      <c r="Y419" s="67"/>
      <c r="Z419" s="33"/>
      <c r="AA419" s="33"/>
      <c r="AB419" s="33"/>
      <c r="AC419" s="33"/>
      <c r="AD419" s="33"/>
      <c r="AE419" s="33"/>
    </row>
    <row r="420">
      <c r="A420" s="116" t="s">
        <v>1261</v>
      </c>
      <c r="B420" s="44">
        <v>2011.0</v>
      </c>
      <c r="C420" s="44" t="s">
        <v>41</v>
      </c>
      <c r="D420" s="117">
        <v>26.0</v>
      </c>
      <c r="E420" s="117">
        <v>41.0</v>
      </c>
      <c r="F420" s="118" t="str">
        <f t="shared" si="559"/>
        <v>33.5</v>
      </c>
      <c r="G420" s="117">
        <v>50.0</v>
      </c>
      <c r="H420" s="104">
        <v>51.0</v>
      </c>
      <c r="I420" s="120" t="str">
        <f t="shared" si="3"/>
        <v>-1</v>
      </c>
      <c r="J420" s="120" t="str">
        <f t="shared" si="560"/>
        <v>50.5</v>
      </c>
      <c r="K420" s="120" t="str">
        <f t="shared" si="4"/>
        <v>-17</v>
      </c>
      <c r="L420" s="104" t="s">
        <v>990</v>
      </c>
      <c r="M420" s="120" t="str">
        <f>N420*1000000</f>
        <v>37540000</v>
      </c>
      <c r="N420" s="121">
        <v>37.54</v>
      </c>
      <c r="O420" s="120" t="str">
        <f>P420*1000000</f>
        <v>108090000</v>
      </c>
      <c r="P420" s="122">
        <v>108.09</v>
      </c>
      <c r="Q420" s="28" t="str">
        <f>SUM(R420*1000000)</f>
        <v>75870000</v>
      </c>
      <c r="R420" s="119">
        <v>75.87</v>
      </c>
      <c r="S420" s="176" t="str">
        <f>T420*1000000</f>
        <v>183,960,000</v>
      </c>
      <c r="T420" s="124" t="str">
        <f>SUM(P420+R420)</f>
        <v>183.96</v>
      </c>
      <c r="U420" s="162" t="str">
        <f>SUM(R420/T420)</f>
        <v>41.24%</v>
      </c>
      <c r="V420" s="125">
        <v>63.0</v>
      </c>
      <c r="W420" s="30" t="str">
        <f>SUM(T420/V420)</f>
        <v>292.00%</v>
      </c>
      <c r="X420" s="30" t="str">
        <f t="shared" si="6"/>
        <v>59.59%</v>
      </c>
      <c r="Y420" s="112"/>
      <c r="Z420" s="33"/>
      <c r="AA420" s="33"/>
      <c r="AB420" s="33"/>
      <c r="AC420" s="33"/>
      <c r="AD420" s="33"/>
      <c r="AE420" s="33"/>
    </row>
    <row r="421">
      <c r="A421" s="85" t="s">
        <v>920</v>
      </c>
      <c r="B421" s="48">
        <v>2012.0</v>
      </c>
      <c r="C421" s="48" t="s">
        <v>41</v>
      </c>
      <c r="D421" s="86">
        <v>78.0</v>
      </c>
      <c r="E421" s="86">
        <v>69.0</v>
      </c>
      <c r="F421" s="87" t="str">
        <f t="shared" si="559"/>
        <v>73.5</v>
      </c>
      <c r="G421" s="86">
        <v>76.0</v>
      </c>
      <c r="H421" s="86">
        <v>72.0</v>
      </c>
      <c r="I421" s="89" t="str">
        <f t="shared" si="3"/>
        <v>4</v>
      </c>
      <c r="J421" s="89" t="str">
        <f t="shared" si="560"/>
        <v>74</v>
      </c>
      <c r="K421" s="89" t="str">
        <f t="shared" si="4"/>
        <v>-0.5</v>
      </c>
      <c r="L421" s="86" t="s">
        <v>921</v>
      </c>
      <c r="M421" s="90">
        <v>6.6323594E7</v>
      </c>
      <c r="N421" s="91" t="str">
        <f t="shared" ref="N421:N422" si="583">M421/1000000</f>
        <v>66.32</v>
      </c>
      <c r="O421" s="88">
        <v>2.37283207E8</v>
      </c>
      <c r="P421" s="91" t="str">
        <f t="shared" ref="P421:P422" si="584">O421/1000000</f>
        <v>237.28</v>
      </c>
      <c r="Q421" s="22">
        <v>3.017E8</v>
      </c>
      <c r="R421" s="36" t="str">
        <f t="shared" ref="R421:R422" si="585">Q421/1000000</f>
        <v>301.70</v>
      </c>
      <c r="S421" s="196">
        <v>5.38983207E8</v>
      </c>
      <c r="T421" s="93" t="str">
        <f t="shared" ref="T421:T422" si="586">S421/1000000</f>
        <v>539</v>
      </c>
      <c r="U421" s="179" t="str">
        <f t="shared" ref="U421:U422" si="587">SUM(R421/S421)</f>
        <v>0.00%</v>
      </c>
      <c r="V421" s="88">
        <v>185.0</v>
      </c>
      <c r="W421" s="180" t="str">
        <f>SUM((S421/1000000)/V421)</f>
        <v>291.34%</v>
      </c>
      <c r="X421" s="30" t="str">
        <f t="shared" si="6"/>
        <v>35.85%</v>
      </c>
      <c r="Y421" s="86" t="s">
        <v>2420</v>
      </c>
      <c r="Z421" s="33"/>
      <c r="AA421" s="33"/>
      <c r="AB421" s="33"/>
      <c r="AC421" s="33"/>
      <c r="AD421" s="33"/>
      <c r="AE421" s="33"/>
    </row>
    <row r="422">
      <c r="A422" s="47" t="s">
        <v>392</v>
      </c>
      <c r="B422" s="48">
        <v>2014.0</v>
      </c>
      <c r="C422" s="49" t="s">
        <v>29</v>
      </c>
      <c r="D422" s="48">
        <v>77.0</v>
      </c>
      <c r="E422" s="48">
        <v>68.0</v>
      </c>
      <c r="F422" s="50" t="str">
        <f t="shared" si="559"/>
        <v>72.5</v>
      </c>
      <c r="G422" s="48">
        <v>42.0</v>
      </c>
      <c r="H422" s="48">
        <v>53.0</v>
      </c>
      <c r="I422" s="52" t="str">
        <f t="shared" si="3"/>
        <v>-11</v>
      </c>
      <c r="J422" s="52" t="str">
        <f t="shared" si="560"/>
        <v>47.5</v>
      </c>
      <c r="K422" s="52" t="str">
        <f t="shared" si="4"/>
        <v>25</v>
      </c>
      <c r="L422" s="48" t="s">
        <v>393</v>
      </c>
      <c r="M422" s="62">
        <v>4.3720472E7</v>
      </c>
      <c r="N422" s="55" t="str">
        <f t="shared" si="583"/>
        <v>43.72</v>
      </c>
      <c r="O422" s="51">
        <v>1.01200044E8</v>
      </c>
      <c r="P422" s="55" t="str">
        <f t="shared" si="584"/>
        <v>101.20</v>
      </c>
      <c r="Q422" s="63">
        <v>2.61437429E8</v>
      </c>
      <c r="R422" s="36" t="str">
        <f t="shared" si="585"/>
        <v>261.44</v>
      </c>
      <c r="S422" s="187">
        <v>3.62637473E8</v>
      </c>
      <c r="T422" s="58" t="str">
        <f t="shared" si="586"/>
        <v>363</v>
      </c>
      <c r="U422" s="188" t="str">
        <f t="shared" si="587"/>
        <v>0.00%</v>
      </c>
      <c r="V422" s="51">
        <v>125.0</v>
      </c>
      <c r="W422" s="189" t="str">
        <f>SUM(S422/(V422*1000000))</f>
        <v>290.11%</v>
      </c>
      <c r="X422" s="30" t="str">
        <f t="shared" si="6"/>
        <v>34.98%</v>
      </c>
      <c r="Y422" s="67"/>
      <c r="Z422" s="33"/>
      <c r="AA422" s="33"/>
      <c r="AB422" s="33"/>
      <c r="AC422" s="33"/>
      <c r="AD422" s="33"/>
      <c r="AE422" s="33"/>
    </row>
    <row r="423">
      <c r="A423" s="116" t="s">
        <v>2066</v>
      </c>
      <c r="B423" s="44">
        <v>2008.0</v>
      </c>
      <c r="C423" s="44" t="s">
        <v>41</v>
      </c>
      <c r="D423" s="104">
        <v>96.0</v>
      </c>
      <c r="E423" s="104">
        <v>94.0</v>
      </c>
      <c r="F423" s="118" t="str">
        <f t="shared" si="559"/>
        <v>95</v>
      </c>
      <c r="G423" s="104">
        <v>89.0</v>
      </c>
      <c r="H423" s="104">
        <v>89.0</v>
      </c>
      <c r="I423" s="120" t="str">
        <f t="shared" si="3"/>
        <v>0</v>
      </c>
      <c r="J423" s="120" t="str">
        <f t="shared" si="560"/>
        <v>89</v>
      </c>
      <c r="K423" s="120" t="str">
        <f t="shared" si="4"/>
        <v>6</v>
      </c>
      <c r="L423" s="104" t="s">
        <v>965</v>
      </c>
      <c r="M423" s="120" t="str">
        <f>N423*1000000</f>
        <v>63090000</v>
      </c>
      <c r="N423" s="135">
        <v>63.09</v>
      </c>
      <c r="O423" s="120" t="str">
        <f>P423*1000000</f>
        <v>223810000</v>
      </c>
      <c r="P423" s="135">
        <v>223.81</v>
      </c>
      <c r="Q423" s="28" t="str">
        <f>SUM(R423*1000000)</f>
        <v>297500000</v>
      </c>
      <c r="R423" s="119">
        <v>297.5</v>
      </c>
      <c r="S423" s="191" t="str">
        <f>T423*1000000</f>
        <v>521,310,000</v>
      </c>
      <c r="T423" s="105">
        <v>521.31</v>
      </c>
      <c r="U423" s="162" t="str">
        <f>SUM(R423/T423)</f>
        <v>57.07%</v>
      </c>
      <c r="V423" s="105">
        <v>180.0</v>
      </c>
      <c r="W423" s="30" t="str">
        <f t="shared" ref="W423:W431" si="588">SUM(T423/V423)</f>
        <v>289.62%</v>
      </c>
      <c r="X423" s="30" t="str">
        <f t="shared" si="6"/>
        <v>35.05%</v>
      </c>
      <c r="Y423" s="104" t="s">
        <v>324</v>
      </c>
      <c r="Z423" s="33"/>
      <c r="AA423" s="33"/>
      <c r="AB423" s="33"/>
      <c r="AC423" s="33"/>
      <c r="AD423" s="33"/>
      <c r="AE423" s="33"/>
    </row>
    <row r="424">
      <c r="A424" s="72" t="s">
        <v>687</v>
      </c>
      <c r="B424" s="16">
        <v>2013.0</v>
      </c>
      <c r="C424" s="16" t="s">
        <v>37</v>
      </c>
      <c r="D424" s="16">
        <v>28.0</v>
      </c>
      <c r="E424" s="16">
        <v>41.0</v>
      </c>
      <c r="F424" s="73" t="str">
        <f t="shared" si="559"/>
        <v>34.5</v>
      </c>
      <c r="G424" s="16">
        <v>49.0</v>
      </c>
      <c r="H424" s="16">
        <v>53.0</v>
      </c>
      <c r="I424" s="74" t="str">
        <f t="shared" si="3"/>
        <v>-4</v>
      </c>
      <c r="J424" s="74" t="str">
        <f t="shared" si="560"/>
        <v>51</v>
      </c>
      <c r="K424" s="74" t="str">
        <f t="shared" si="4"/>
        <v>-16.5</v>
      </c>
      <c r="L424" s="78" t="s">
        <v>688</v>
      </c>
      <c r="M424" s="19">
        <v>4.0501814E7</v>
      </c>
      <c r="N424" s="35" t="str">
        <f>M424/1000000</f>
        <v>40.50</v>
      </c>
      <c r="O424" s="19">
        <v>1.2252306E8</v>
      </c>
      <c r="P424" s="35" t="str">
        <f>O424/1000000</f>
        <v>122.52</v>
      </c>
      <c r="Q424" s="19">
        <v>2.53217645E8</v>
      </c>
      <c r="R424" s="36" t="str">
        <f>Q424/1000000</f>
        <v>253.22</v>
      </c>
      <c r="S424" s="195">
        <v>3.75740705E8</v>
      </c>
      <c r="T424" s="77" t="str">
        <f>S424/1000000</f>
        <v>376</v>
      </c>
      <c r="U424" s="27" t="str">
        <f>SUM(R424/S424)</f>
        <v>0.00%</v>
      </c>
      <c r="V424" s="22">
        <v>130.0</v>
      </c>
      <c r="W424" s="178" t="str">
        <f t="shared" si="588"/>
        <v>289.03%</v>
      </c>
      <c r="X424" s="30" t="str">
        <f t="shared" si="6"/>
        <v>31.16%</v>
      </c>
      <c r="Y424" s="81"/>
      <c r="Z424" s="33"/>
      <c r="AA424" s="33"/>
      <c r="AB424" s="33"/>
      <c r="AC424" s="33"/>
      <c r="AD424" s="33"/>
      <c r="AE424" s="33"/>
    </row>
    <row r="425">
      <c r="A425" s="116" t="s">
        <v>2119</v>
      </c>
      <c r="B425" s="44">
        <v>2008.0</v>
      </c>
      <c r="C425" s="44" t="s">
        <v>29</v>
      </c>
      <c r="D425" s="104">
        <v>51.0</v>
      </c>
      <c r="E425" s="104">
        <v>54.0</v>
      </c>
      <c r="F425" s="118" t="str">
        <f t="shared" si="559"/>
        <v>52.5</v>
      </c>
      <c r="G425" s="104">
        <v>73.0</v>
      </c>
      <c r="H425" s="104">
        <v>73.0</v>
      </c>
      <c r="I425" s="120" t="str">
        <f t="shared" si="3"/>
        <v>0</v>
      </c>
      <c r="J425" s="120" t="str">
        <f t="shared" si="560"/>
        <v>73</v>
      </c>
      <c r="K425" s="120" t="str">
        <f t="shared" si="4"/>
        <v>-20.5</v>
      </c>
      <c r="L425" s="104" t="s">
        <v>2120</v>
      </c>
      <c r="M425" s="120" t="str">
        <f t="shared" ref="M425:M427" si="589">N425*1000000</f>
        <v>38700000</v>
      </c>
      <c r="N425" s="135">
        <v>38.7</v>
      </c>
      <c r="O425" s="120" t="str">
        <f t="shared" ref="O425:O427" si="590">P425*1000000</f>
        <v>130320000</v>
      </c>
      <c r="P425" s="135">
        <v>130.32</v>
      </c>
      <c r="Q425" s="28" t="str">
        <f t="shared" ref="Q425:Q427" si="591">SUM(R425*1000000)</f>
        <v>100370000</v>
      </c>
      <c r="R425" s="119">
        <v>100.37</v>
      </c>
      <c r="S425" s="191" t="str">
        <f t="shared" ref="S425:S427" si="592">T425*1000000</f>
        <v>230,690,000</v>
      </c>
      <c r="T425" s="105">
        <v>230.69</v>
      </c>
      <c r="U425" s="162" t="str">
        <f t="shared" ref="U425:U427" si="593">SUM(R425/T425)</f>
        <v>43.51%</v>
      </c>
      <c r="V425" s="105">
        <v>80.0</v>
      </c>
      <c r="W425" s="30" t="str">
        <f t="shared" si="588"/>
        <v>288.36%</v>
      </c>
      <c r="X425" s="30" t="str">
        <f t="shared" si="6"/>
        <v>48.38%</v>
      </c>
      <c r="Y425" s="112"/>
      <c r="Z425" s="33"/>
      <c r="AA425" s="33"/>
      <c r="AB425" s="33"/>
      <c r="AC425" s="33"/>
      <c r="AD425" s="33"/>
      <c r="AE425" s="33"/>
    </row>
    <row r="426">
      <c r="A426" s="116" t="s">
        <v>1536</v>
      </c>
      <c r="B426" s="44">
        <v>2010.0</v>
      </c>
      <c r="C426" s="44" t="s">
        <v>37</v>
      </c>
      <c r="D426" s="104">
        <v>15.0</v>
      </c>
      <c r="E426" s="104">
        <v>27.0</v>
      </c>
      <c r="F426" s="118" t="str">
        <f t="shared" si="559"/>
        <v>21</v>
      </c>
      <c r="G426" s="104">
        <v>49.0</v>
      </c>
      <c r="H426" s="104">
        <v>41.0</v>
      </c>
      <c r="I426" s="120" t="str">
        <f t="shared" si="3"/>
        <v>8</v>
      </c>
      <c r="J426" s="120" t="str">
        <f t="shared" si="560"/>
        <v>45</v>
      </c>
      <c r="K426" s="120" t="str">
        <f t="shared" si="4"/>
        <v>-24</v>
      </c>
      <c r="L426" s="104" t="s">
        <v>493</v>
      </c>
      <c r="M426" s="120" t="str">
        <f t="shared" si="589"/>
        <v>31000000</v>
      </c>
      <c r="N426" s="135">
        <v>31.0</v>
      </c>
      <c r="O426" s="120" t="str">
        <f t="shared" si="590"/>
        <v>95350000</v>
      </c>
      <c r="P426" s="135">
        <v>95.35</v>
      </c>
      <c r="Q426" s="28" t="str">
        <f t="shared" si="591"/>
        <v>193000000</v>
      </c>
      <c r="R426" s="119">
        <v>193.0</v>
      </c>
      <c r="S426" s="191" t="str">
        <f t="shared" si="592"/>
        <v>288,350,000</v>
      </c>
      <c r="T426" s="137" t="str">
        <f t="shared" ref="T426:T427" si="594">SUM(P426+R426)</f>
        <v>288.35</v>
      </c>
      <c r="U426" s="162" t="str">
        <f t="shared" si="593"/>
        <v>66.93%</v>
      </c>
      <c r="V426" s="105">
        <v>100.0</v>
      </c>
      <c r="W426" s="30" t="str">
        <f t="shared" si="588"/>
        <v>288.35%</v>
      </c>
      <c r="X426" s="30" t="str">
        <f t="shared" si="6"/>
        <v>31.00%</v>
      </c>
      <c r="Y426" s="33"/>
      <c r="Z426" s="33"/>
      <c r="AA426" s="33"/>
      <c r="AB426" s="33"/>
      <c r="AC426" s="33"/>
      <c r="AD426" s="33"/>
      <c r="AE426" s="33"/>
    </row>
    <row r="427">
      <c r="A427" s="116" t="s">
        <v>1209</v>
      </c>
      <c r="B427" s="44">
        <v>2011.0</v>
      </c>
      <c r="C427" s="44" t="s">
        <v>29</v>
      </c>
      <c r="D427" s="117">
        <v>74.0</v>
      </c>
      <c r="E427" s="117">
        <v>68.0</v>
      </c>
      <c r="F427" s="118" t="str">
        <f t="shared" si="559"/>
        <v>71</v>
      </c>
      <c r="G427" s="117">
        <v>78.0</v>
      </c>
      <c r="H427" s="104">
        <v>77.0</v>
      </c>
      <c r="I427" s="120" t="str">
        <f t="shared" si="3"/>
        <v>1</v>
      </c>
      <c r="J427" s="120" t="str">
        <f t="shared" si="560"/>
        <v>77.5</v>
      </c>
      <c r="K427" s="120" t="str">
        <f t="shared" si="4"/>
        <v>-6.5</v>
      </c>
      <c r="L427" s="104" t="s">
        <v>921</v>
      </c>
      <c r="M427" s="120" t="str">
        <f t="shared" si="589"/>
        <v>9720000</v>
      </c>
      <c r="N427" s="121">
        <v>9.72</v>
      </c>
      <c r="O427" s="120" t="str">
        <f t="shared" si="590"/>
        <v>77591000</v>
      </c>
      <c r="P427" s="122">
        <v>77.591</v>
      </c>
      <c r="Q427" s="28" t="str">
        <f t="shared" si="591"/>
        <v>296402000</v>
      </c>
      <c r="R427" s="119">
        <v>296.402</v>
      </c>
      <c r="S427" s="176" t="str">
        <f t="shared" si="592"/>
        <v>373,993,000</v>
      </c>
      <c r="T427" s="124" t="str">
        <f t="shared" si="594"/>
        <v>373.99</v>
      </c>
      <c r="U427" s="162" t="str">
        <f t="shared" si="593"/>
        <v>79.25%</v>
      </c>
      <c r="V427" s="125">
        <v>130.0</v>
      </c>
      <c r="W427" s="30" t="str">
        <f t="shared" si="588"/>
        <v>287.69%</v>
      </c>
      <c r="X427" s="30" t="str">
        <f t="shared" si="6"/>
        <v>7.48%</v>
      </c>
      <c r="Y427" s="112"/>
      <c r="Z427" s="33"/>
      <c r="AA427" s="33"/>
      <c r="AB427" s="33"/>
      <c r="AC427" s="33"/>
      <c r="AD427" s="33"/>
      <c r="AE427" s="33"/>
    </row>
    <row r="428">
      <c r="A428" s="15" t="s">
        <v>199</v>
      </c>
      <c r="B428" s="16">
        <v>2015.0</v>
      </c>
      <c r="C428" s="17" t="s">
        <v>41</v>
      </c>
      <c r="D428" s="16">
        <v>59.0</v>
      </c>
      <c r="E428" s="16">
        <v>58.0</v>
      </c>
      <c r="F428" s="18" t="str">
        <f>(D428+E428)/2</f>
        <v>58.5</v>
      </c>
      <c r="G428" s="16">
        <v>63.0</v>
      </c>
      <c r="H428" s="16">
        <v>63.0</v>
      </c>
      <c r="I428" s="20" t="str">
        <f t="shared" si="3"/>
        <v>0</v>
      </c>
      <c r="J428" s="21" t="str">
        <f>(G428+H428)/2</f>
        <v>63</v>
      </c>
      <c r="K428" s="20" t="str">
        <f t="shared" si="4"/>
        <v>-4.5</v>
      </c>
      <c r="L428" s="17" t="s">
        <v>117</v>
      </c>
      <c r="M428" s="22">
        <v>1.3922855E7</v>
      </c>
      <c r="N428" s="35" t="str">
        <f>M428/1000000</f>
        <v>13.92</v>
      </c>
      <c r="O428" s="28">
        <v>8.612631E7</v>
      </c>
      <c r="P428" s="35" t="str">
        <f>O428/1000000</f>
        <v>86.13</v>
      </c>
      <c r="Q428" s="28">
        <v>1.51E7</v>
      </c>
      <c r="R428" s="36" t="str">
        <f>Q428/1000000</f>
        <v>15.10</v>
      </c>
      <c r="S428" s="177" t="str">
        <f>SUM(O428+R428)</f>
        <v>86,126,325</v>
      </c>
      <c r="T428" s="38" t="str">
        <f>S428/1000000</f>
        <v>86</v>
      </c>
      <c r="U428" s="27" t="str">
        <f>(R428/S428)</f>
        <v>0.00%</v>
      </c>
      <c r="V428" s="28">
        <v>30.0</v>
      </c>
      <c r="W428" s="178" t="str">
        <f t="shared" si="588"/>
        <v>287.09%</v>
      </c>
      <c r="X428" s="30" t="str">
        <f t="shared" si="6"/>
        <v>46.41%</v>
      </c>
      <c r="Y428" s="33"/>
      <c r="Z428" s="33"/>
      <c r="AA428" s="33"/>
      <c r="AB428" s="33"/>
      <c r="AC428" s="33"/>
      <c r="AD428" s="33"/>
      <c r="AE428" s="33"/>
    </row>
    <row r="429">
      <c r="A429" s="116" t="s">
        <v>1865</v>
      </c>
      <c r="B429" s="44">
        <v>2009.0</v>
      </c>
      <c r="C429" s="44" t="s">
        <v>41</v>
      </c>
      <c r="D429" s="104">
        <v>12.0</v>
      </c>
      <c r="E429" s="104">
        <v>23.0</v>
      </c>
      <c r="F429" s="118" t="str">
        <f>AVERAGE(D429:E429)</f>
        <v>17.5</v>
      </c>
      <c r="G429" s="104">
        <v>47.0</v>
      </c>
      <c r="H429" s="104">
        <v>45.0</v>
      </c>
      <c r="I429" s="120" t="str">
        <f t="shared" si="3"/>
        <v>2</v>
      </c>
      <c r="J429" s="120" t="str">
        <f>AVERAGE(G429:H429)</f>
        <v>46</v>
      </c>
      <c r="K429" s="120" t="str">
        <f t="shared" si="4"/>
        <v>-28.5</v>
      </c>
      <c r="L429" s="104" t="s">
        <v>117</v>
      </c>
      <c r="M429" s="120" t="str">
        <f>N429*1000000</f>
        <v>34300000</v>
      </c>
      <c r="N429" s="135">
        <v>34.3</v>
      </c>
      <c r="O429" s="120" t="str">
        <f>P429*1000000</f>
        <v>109200000</v>
      </c>
      <c r="P429" s="135">
        <v>109.2</v>
      </c>
      <c r="Q429" s="28" t="str">
        <f>SUM(R429*1000000)</f>
        <v>62630000</v>
      </c>
      <c r="R429" s="119">
        <v>62.63</v>
      </c>
      <c r="S429" s="191" t="str">
        <f>T429*1000000</f>
        <v>171,830,000</v>
      </c>
      <c r="T429" s="105">
        <v>171.83</v>
      </c>
      <c r="U429" s="162" t="str">
        <f>SUM(R429/T429)</f>
        <v>36.45%</v>
      </c>
      <c r="V429" s="105">
        <v>60.0</v>
      </c>
      <c r="W429" s="30" t="str">
        <f t="shared" si="588"/>
        <v>286.38%</v>
      </c>
      <c r="X429" s="30" t="str">
        <f t="shared" si="6"/>
        <v>57.17%</v>
      </c>
      <c r="Y429" s="112"/>
      <c r="Z429" s="33"/>
      <c r="AA429" s="33"/>
      <c r="AB429" s="33"/>
      <c r="AC429" s="33"/>
      <c r="AD429" s="33"/>
      <c r="AE429" s="33"/>
    </row>
    <row r="430">
      <c r="A430" s="15" t="s">
        <v>140</v>
      </c>
      <c r="B430" s="16">
        <v>2015.0</v>
      </c>
      <c r="C430" s="17" t="s">
        <v>41</v>
      </c>
      <c r="D430" s="16">
        <v>30.0</v>
      </c>
      <c r="E430" s="16">
        <v>42.0</v>
      </c>
      <c r="F430" s="18" t="str">
        <f>(D430+E430)/2</f>
        <v>36</v>
      </c>
      <c r="G430" s="16">
        <v>64.0</v>
      </c>
      <c r="H430" s="16">
        <v>60.0</v>
      </c>
      <c r="I430" s="20" t="str">
        <f t="shared" si="3"/>
        <v>4</v>
      </c>
      <c r="J430" s="21" t="str">
        <f>(G430+H430)/2</f>
        <v>62</v>
      </c>
      <c r="K430" s="20" t="str">
        <f t="shared" si="4"/>
        <v>-26</v>
      </c>
      <c r="L430" s="17" t="s">
        <v>117</v>
      </c>
      <c r="M430" s="22">
        <v>3.8740203E7</v>
      </c>
      <c r="N430" s="35" t="str">
        <f>M430/1000000</f>
        <v>38.74</v>
      </c>
      <c r="O430" s="28">
        <v>1.43005343E8</v>
      </c>
      <c r="P430" s="35" t="str">
        <f>O430/1000000</f>
        <v>143.01</v>
      </c>
      <c r="Q430" s="28">
        <v>6.76E7</v>
      </c>
      <c r="R430" s="36" t="str">
        <f>Q430/1000000</f>
        <v>67.60</v>
      </c>
      <c r="S430" s="177" t="str">
        <f>SUM(O430+R430)</f>
        <v>143,005,411</v>
      </c>
      <c r="T430" s="38" t="str">
        <f>S430/1000000</f>
        <v>143</v>
      </c>
      <c r="U430" s="27" t="str">
        <f>(R430/S430)</f>
        <v>0.00%</v>
      </c>
      <c r="V430" s="19">
        <v>50.0</v>
      </c>
      <c r="W430" s="178" t="str">
        <f t="shared" si="588"/>
        <v>286.01%</v>
      </c>
      <c r="X430" s="30" t="str">
        <f t="shared" si="6"/>
        <v>77.48%</v>
      </c>
      <c r="Y430" s="33"/>
      <c r="Z430" s="33"/>
      <c r="AA430" s="33"/>
      <c r="AB430" s="33"/>
      <c r="AC430" s="33"/>
      <c r="AD430" s="33"/>
      <c r="AE430" s="33"/>
    </row>
    <row r="431">
      <c r="A431" s="116" t="s">
        <v>1284</v>
      </c>
      <c r="B431" s="44">
        <v>2011.0</v>
      </c>
      <c r="C431" s="44" t="s">
        <v>41</v>
      </c>
      <c r="D431" s="117">
        <v>78.0</v>
      </c>
      <c r="E431" s="117">
        <v>68.0</v>
      </c>
      <c r="F431" s="118" t="str">
        <f t="shared" ref="F431:F432" si="595">AVERAGE(D431:E431)</f>
        <v>73</v>
      </c>
      <c r="G431" s="117">
        <v>81.0</v>
      </c>
      <c r="H431" s="104">
        <v>75.0</v>
      </c>
      <c r="I431" s="120" t="str">
        <f t="shared" si="3"/>
        <v>6</v>
      </c>
      <c r="J431" s="120" t="str">
        <f t="shared" ref="J431:J432" si="596">AVERAGE(G431:H431)</f>
        <v>78</v>
      </c>
      <c r="K431" s="120" t="str">
        <f t="shared" si="4"/>
        <v>-5</v>
      </c>
      <c r="L431" s="104" t="s">
        <v>493</v>
      </c>
      <c r="M431" s="120" t="str">
        <f>N431*1000000</f>
        <v>19100000</v>
      </c>
      <c r="N431" s="121">
        <v>19.1</v>
      </c>
      <c r="O431" s="120" t="str">
        <f>P431*1000000</f>
        <v>84350000</v>
      </c>
      <c r="P431" s="122">
        <v>84.35</v>
      </c>
      <c r="Q431" s="28" t="str">
        <f>SUM(R431*1000000)</f>
        <v>58500000</v>
      </c>
      <c r="R431" s="119">
        <v>58.5</v>
      </c>
      <c r="S431" s="176" t="str">
        <f>T431*1000000</f>
        <v>142,850,000</v>
      </c>
      <c r="T431" s="124" t="str">
        <f>SUM(P431+R431)</f>
        <v>142.85</v>
      </c>
      <c r="U431" s="162" t="str">
        <f>SUM(R431/T431)</f>
        <v>40.95%</v>
      </c>
      <c r="V431" s="125">
        <v>50.0</v>
      </c>
      <c r="W431" s="30" t="str">
        <f t="shared" si="588"/>
        <v>285.70%</v>
      </c>
      <c r="X431" s="30" t="str">
        <f t="shared" si="6"/>
        <v>38.20%</v>
      </c>
      <c r="Y431" s="112"/>
      <c r="Z431" s="33"/>
      <c r="AA431" s="33"/>
      <c r="AB431" s="33"/>
      <c r="AC431" s="33"/>
      <c r="AD431" s="33"/>
      <c r="AE431" s="33"/>
    </row>
    <row r="432">
      <c r="A432" s="85" t="s">
        <v>956</v>
      </c>
      <c r="B432" s="48">
        <v>2012.0</v>
      </c>
      <c r="C432" s="48" t="s">
        <v>41</v>
      </c>
      <c r="D432" s="86">
        <v>86.0</v>
      </c>
      <c r="E432" s="86">
        <v>72.0</v>
      </c>
      <c r="F432" s="87" t="str">
        <f t="shared" si="595"/>
        <v>79.0</v>
      </c>
      <c r="G432" s="86">
        <v>87.0</v>
      </c>
      <c r="H432" s="86">
        <v>85.0</v>
      </c>
      <c r="I432" s="89" t="str">
        <f t="shared" si="3"/>
        <v>2</v>
      </c>
      <c r="J432" s="89" t="str">
        <f t="shared" si="596"/>
        <v>86</v>
      </c>
      <c r="K432" s="89" t="str">
        <f t="shared" si="4"/>
        <v>-7</v>
      </c>
      <c r="L432" s="86" t="s">
        <v>957</v>
      </c>
      <c r="M432" s="90">
        <v>4.9038712E7</v>
      </c>
      <c r="N432" s="91" t="str">
        <f t="shared" ref="N432:N433" si="597">M432/1000000</f>
        <v>49.04</v>
      </c>
      <c r="O432" s="88">
        <v>1.89422889E8</v>
      </c>
      <c r="P432" s="91" t="str">
        <f t="shared" ref="P432:P433" si="598">O432/1000000</f>
        <v>189.42</v>
      </c>
      <c r="Q432" s="95">
        <v>2.818E8</v>
      </c>
      <c r="R432" s="36" t="str">
        <f t="shared" ref="R432:R437" si="599">Q432/1000000</f>
        <v>281.80</v>
      </c>
      <c r="S432" s="177">
        <v>4.71222889E8</v>
      </c>
      <c r="T432" s="93" t="str">
        <f t="shared" ref="T432:T433" si="600">S432/1000000</f>
        <v>471</v>
      </c>
      <c r="U432" s="179" t="str">
        <f>SUM(R432/S432)</f>
        <v>0.00%</v>
      </c>
      <c r="V432" s="88">
        <v>165.0</v>
      </c>
      <c r="W432" s="180" t="str">
        <f>SUM((S432/1000000)/V432)</f>
        <v>285.59%</v>
      </c>
      <c r="X432" s="30" t="str">
        <f t="shared" si="6"/>
        <v>29.72%</v>
      </c>
      <c r="Y432" s="98"/>
      <c r="Z432" s="33"/>
      <c r="AA432" s="33"/>
      <c r="AB432" s="33"/>
      <c r="AC432" s="33"/>
      <c r="AD432" s="33"/>
      <c r="AE432" s="33"/>
    </row>
    <row r="433">
      <c r="A433" s="15" t="s">
        <v>250</v>
      </c>
      <c r="B433" s="16">
        <v>2015.0</v>
      </c>
      <c r="C433" s="17" t="s">
        <v>29</v>
      </c>
      <c r="D433" s="16">
        <v>65.0</v>
      </c>
      <c r="E433" s="16">
        <v>49.0</v>
      </c>
      <c r="F433" s="18" t="str">
        <f>(D433+E433)/2</f>
        <v>57</v>
      </c>
      <c r="G433" s="16">
        <v>60.0</v>
      </c>
      <c r="H433" s="16">
        <v>74.0</v>
      </c>
      <c r="I433" s="20" t="str">
        <f t="shared" si="3"/>
        <v>-14</v>
      </c>
      <c r="J433" s="21" t="str">
        <f>(G433+H433)/2</f>
        <v>67</v>
      </c>
      <c r="K433" s="20" t="str">
        <f t="shared" si="4"/>
        <v>-10</v>
      </c>
      <c r="L433" s="17" t="s">
        <v>130</v>
      </c>
      <c r="M433" s="22">
        <v>1.6293325E7</v>
      </c>
      <c r="N433" s="35" t="str">
        <f t="shared" si="597"/>
        <v>16.29</v>
      </c>
      <c r="O433" s="28">
        <v>4.2725475E7</v>
      </c>
      <c r="P433" s="35" t="str">
        <f t="shared" si="598"/>
        <v>42.73</v>
      </c>
      <c r="Q433" s="28">
        <v>1.9020015E7</v>
      </c>
      <c r="R433" s="36" t="str">
        <f t="shared" si="599"/>
        <v>19.02</v>
      </c>
      <c r="S433" s="177" t="str">
        <f>SUM(O433+R433)</f>
        <v>42,725,494</v>
      </c>
      <c r="T433" s="38" t="str">
        <f t="shared" si="600"/>
        <v>43</v>
      </c>
      <c r="U433" s="27" t="str">
        <f>(R433/S433)</f>
        <v>0.00%</v>
      </c>
      <c r="V433" s="28">
        <v>15.0</v>
      </c>
      <c r="W433" s="178" t="str">
        <f t="shared" ref="W433:W434" si="601">SUM(T433/V433)</f>
        <v>284.84%</v>
      </c>
      <c r="X433" s="30" t="str">
        <f t="shared" si="6"/>
        <v>108.62%</v>
      </c>
      <c r="Y433" s="33"/>
      <c r="Z433" s="33"/>
      <c r="AA433" s="33"/>
      <c r="AB433" s="33"/>
      <c r="AC433" s="33"/>
      <c r="AD433" s="33"/>
      <c r="AE433" s="33"/>
    </row>
    <row r="434">
      <c r="A434" s="72" t="s">
        <v>655</v>
      </c>
      <c r="B434" s="16">
        <v>2013.0</v>
      </c>
      <c r="C434" s="16" t="s">
        <v>29</v>
      </c>
      <c r="D434" s="16">
        <v>68.0</v>
      </c>
      <c r="E434" s="16">
        <v>63.0</v>
      </c>
      <c r="F434" s="73" t="str">
        <f t="shared" ref="F434:F440" si="602">AVERAGE(D434:E434)</f>
        <v>65.5</v>
      </c>
      <c r="G434" s="16">
        <v>72.0</v>
      </c>
      <c r="H434" s="16">
        <v>68.0</v>
      </c>
      <c r="I434" s="74" t="str">
        <f t="shared" si="3"/>
        <v>4</v>
      </c>
      <c r="J434" s="74" t="str">
        <f t="shared" ref="J434:J440" si="603">AVERAGE(G434:H434)</f>
        <v>70</v>
      </c>
      <c r="K434" s="74" t="str">
        <f t="shared" si="4"/>
        <v>-4.5</v>
      </c>
      <c r="L434" s="78" t="s">
        <v>656</v>
      </c>
      <c r="M434" s="19">
        <v>6.6411834E7</v>
      </c>
      <c r="N434" s="35" t="str">
        <f>M434/1000000</f>
        <v>66.41</v>
      </c>
      <c r="O434" s="19">
        <v>2.02359711E8</v>
      </c>
      <c r="P434" s="35" t="str">
        <f>O434/1000000</f>
        <v>202.36</v>
      </c>
      <c r="Q434" s="35" t="str">
        <f>T434-P434</f>
        <v>337.65</v>
      </c>
      <c r="R434" s="36" t="str">
        <f t="shared" si="599"/>
        <v>0.00</v>
      </c>
      <c r="S434" s="196">
        <v>5.40007876E8</v>
      </c>
      <c r="T434" s="77" t="str">
        <f>S434/1000000</f>
        <v>540</v>
      </c>
      <c r="U434" s="27" t="str">
        <f t="shared" ref="U434:U437" si="604">SUM(R434/S434)</f>
        <v>0.00%</v>
      </c>
      <c r="V434" s="22">
        <v>190.0</v>
      </c>
      <c r="W434" s="178" t="str">
        <f t="shared" si="601"/>
        <v>284.21%</v>
      </c>
      <c r="X434" s="30" t="str">
        <f t="shared" si="6"/>
        <v>34.95%</v>
      </c>
      <c r="Y434" s="81"/>
      <c r="Z434" s="33"/>
      <c r="AA434" s="33"/>
      <c r="AB434" s="33"/>
      <c r="AC434" s="33"/>
      <c r="AD434" s="33"/>
      <c r="AE434" s="33"/>
    </row>
    <row r="435">
      <c r="A435" s="47" t="s">
        <v>389</v>
      </c>
      <c r="B435" s="48">
        <v>2014.0</v>
      </c>
      <c r="C435" s="49" t="s">
        <v>37</v>
      </c>
      <c r="D435" s="48">
        <v>50.0</v>
      </c>
      <c r="E435" s="48">
        <v>47.0</v>
      </c>
      <c r="F435" s="50" t="str">
        <f t="shared" si="602"/>
        <v>48.5</v>
      </c>
      <c r="G435" s="48">
        <v>59.0</v>
      </c>
      <c r="H435" s="48">
        <v>59.0</v>
      </c>
      <c r="I435" s="52" t="str">
        <f t="shared" si="3"/>
        <v>0</v>
      </c>
      <c r="J435" s="52" t="str">
        <f t="shared" si="603"/>
        <v>59</v>
      </c>
      <c r="K435" s="52" t="str">
        <f t="shared" si="4"/>
        <v>-10.5</v>
      </c>
      <c r="L435" s="53" t="s">
        <v>390</v>
      </c>
      <c r="M435" s="54">
        <v>1.710052E7</v>
      </c>
      <c r="N435" s="55" t="str">
        <f t="shared" ref="N435:N436" si="605">M435/1000000</f>
        <v>17.10</v>
      </c>
      <c r="O435" s="56">
        <v>1.1357493E8</v>
      </c>
      <c r="P435" s="55" t="str">
        <f t="shared" ref="P435:P436" si="606">O435/1000000</f>
        <v>113.57</v>
      </c>
      <c r="Q435" s="57">
        <v>2.46625469E8</v>
      </c>
      <c r="R435" s="36" t="str">
        <f t="shared" si="599"/>
        <v>246.63</v>
      </c>
      <c r="S435" s="197">
        <v>3.60200399E8</v>
      </c>
      <c r="T435" s="58" t="str">
        <f t="shared" ref="T435:T436" si="607">S435/1000000</f>
        <v>360</v>
      </c>
      <c r="U435" s="188" t="str">
        <f t="shared" si="604"/>
        <v>0.00%</v>
      </c>
      <c r="V435" s="56">
        <v>127.0</v>
      </c>
      <c r="W435" s="189" t="str">
        <f t="shared" ref="W435:W436" si="608">SUM(S435/(V435*1000000))</f>
        <v>283.62%</v>
      </c>
      <c r="X435" s="30" t="str">
        <f t="shared" si="6"/>
        <v>13.46%</v>
      </c>
      <c r="Y435" s="67"/>
      <c r="Z435" s="33"/>
      <c r="AA435" s="33"/>
      <c r="AB435" s="33"/>
      <c r="AC435" s="33"/>
      <c r="AD435" s="33"/>
      <c r="AE435" s="33"/>
    </row>
    <row r="436">
      <c r="A436" s="47" t="s">
        <v>386</v>
      </c>
      <c r="B436" s="48">
        <v>2014.0</v>
      </c>
      <c r="C436" s="49" t="s">
        <v>37</v>
      </c>
      <c r="D436" s="48">
        <v>72.0</v>
      </c>
      <c r="E436" s="48">
        <v>53.0</v>
      </c>
      <c r="F436" s="50" t="str">
        <f t="shared" si="602"/>
        <v>62.5</v>
      </c>
      <c r="G436" s="48">
        <v>64.0</v>
      </c>
      <c r="H436" s="48">
        <v>66.0</v>
      </c>
      <c r="I436" s="52" t="str">
        <f t="shared" si="3"/>
        <v>-2</v>
      </c>
      <c r="J436" s="52" t="str">
        <f t="shared" si="603"/>
        <v>65</v>
      </c>
      <c r="K436" s="52" t="str">
        <f t="shared" si="4"/>
        <v>-2.5</v>
      </c>
      <c r="L436" s="48" t="s">
        <v>387</v>
      </c>
      <c r="M436" s="62">
        <v>2.5447444E7</v>
      </c>
      <c r="N436" s="55" t="str">
        <f t="shared" si="605"/>
        <v>25.45</v>
      </c>
      <c r="O436" s="51">
        <v>8.3350911E7</v>
      </c>
      <c r="P436" s="55" t="str">
        <f t="shared" si="606"/>
        <v>83.35</v>
      </c>
      <c r="Q436" s="63">
        <v>2.90201183E8</v>
      </c>
      <c r="R436" s="36" t="str">
        <f t="shared" si="599"/>
        <v>290.20</v>
      </c>
      <c r="S436" s="187">
        <v>3.73552094E8</v>
      </c>
      <c r="T436" s="58" t="str">
        <f t="shared" si="607"/>
        <v>374</v>
      </c>
      <c r="U436" s="188" t="str">
        <f t="shared" si="604"/>
        <v>0.00%</v>
      </c>
      <c r="V436" s="51">
        <v>132.0</v>
      </c>
      <c r="W436" s="189" t="str">
        <f t="shared" si="608"/>
        <v>282.99%</v>
      </c>
      <c r="X436" s="30" t="str">
        <f t="shared" si="6"/>
        <v>19.28%</v>
      </c>
      <c r="Y436" s="67"/>
      <c r="Z436" s="33"/>
      <c r="AA436" s="33"/>
      <c r="AB436" s="33"/>
      <c r="AC436" s="33"/>
      <c r="AD436" s="33"/>
      <c r="AE436" s="33"/>
    </row>
    <row r="437">
      <c r="A437" s="72" t="s">
        <v>825</v>
      </c>
      <c r="B437" s="16">
        <v>2013.0</v>
      </c>
      <c r="C437" s="16" t="s">
        <v>2421</v>
      </c>
      <c r="D437" s="16">
        <v>48.0</v>
      </c>
      <c r="E437" s="16">
        <v>53.0</v>
      </c>
      <c r="F437" s="73" t="str">
        <f t="shared" si="602"/>
        <v>50.5</v>
      </c>
      <c r="G437" s="16">
        <v>45.0</v>
      </c>
      <c r="H437" s="16">
        <v>62.0</v>
      </c>
      <c r="I437" s="74" t="str">
        <f t="shared" si="3"/>
        <v>-17</v>
      </c>
      <c r="J437" s="74" t="str">
        <f t="shared" si="603"/>
        <v>53.5</v>
      </c>
      <c r="K437" s="74" t="str">
        <f t="shared" si="4"/>
        <v>-3</v>
      </c>
      <c r="L437" s="78" t="s">
        <v>826</v>
      </c>
      <c r="M437" s="19">
        <v>1.2101552E7</v>
      </c>
      <c r="N437" s="35" t="str">
        <f>M437/1000000</f>
        <v>12.10</v>
      </c>
      <c r="O437" s="19">
        <v>3.5266619E7</v>
      </c>
      <c r="P437" s="35" t="str">
        <f>O437/1000000</f>
        <v>35.27</v>
      </c>
      <c r="Q437" s="19">
        <v>4.9524059E7</v>
      </c>
      <c r="R437" s="36" t="str">
        <f t="shared" si="599"/>
        <v>49.52</v>
      </c>
      <c r="S437" s="195">
        <v>8.4790678E7</v>
      </c>
      <c r="T437" s="77" t="str">
        <f>S437/1000000</f>
        <v>85</v>
      </c>
      <c r="U437" s="27" t="str">
        <f t="shared" si="604"/>
        <v>0.00%</v>
      </c>
      <c r="V437" s="28">
        <v>30.0</v>
      </c>
      <c r="W437" s="178" t="str">
        <f t="shared" ref="W437:W444" si="609">SUM(T437/V437)</f>
        <v>282.64%</v>
      </c>
      <c r="X437" s="30" t="str">
        <f t="shared" si="6"/>
        <v>40.34%</v>
      </c>
      <c r="Y437" s="81"/>
      <c r="Z437" s="33"/>
      <c r="AA437" s="33"/>
      <c r="AB437" s="33"/>
      <c r="AC437" s="33"/>
      <c r="AD437" s="33"/>
      <c r="AE437" s="33"/>
    </row>
    <row r="438">
      <c r="A438" s="116" t="s">
        <v>2247</v>
      </c>
      <c r="B438" s="44">
        <v>2008.0</v>
      </c>
      <c r="C438" s="44" t="s">
        <v>41</v>
      </c>
      <c r="D438" s="104">
        <v>2.0</v>
      </c>
      <c r="E438" s="104">
        <v>9.0</v>
      </c>
      <c r="F438" s="118" t="str">
        <f t="shared" si="602"/>
        <v>5.5</v>
      </c>
      <c r="G438" s="104">
        <v>31.0</v>
      </c>
      <c r="H438" s="104">
        <v>28.0</v>
      </c>
      <c r="I438" s="120" t="str">
        <f t="shared" si="3"/>
        <v>3</v>
      </c>
      <c r="J438" s="120" t="str">
        <f t="shared" si="603"/>
        <v>29.5</v>
      </c>
      <c r="K438" s="120" t="str">
        <f t="shared" si="4"/>
        <v>-24</v>
      </c>
      <c r="L438" s="104" t="s">
        <v>1968</v>
      </c>
      <c r="M438" s="120" t="str">
        <f t="shared" ref="M438:M440" si="610">N438*1000000</f>
        <v>18510000</v>
      </c>
      <c r="N438" s="135">
        <v>18.51</v>
      </c>
      <c r="O438" s="120" t="str">
        <f t="shared" ref="O438:O440" si="611">P438*1000000</f>
        <v>38230000</v>
      </c>
      <c r="P438" s="135">
        <v>38.23</v>
      </c>
      <c r="Q438" s="28" t="str">
        <f t="shared" ref="Q438:Q440" si="612">SUM(R438*1000000)</f>
        <v>46410000</v>
      </c>
      <c r="R438" s="119">
        <v>46.41</v>
      </c>
      <c r="S438" s="191" t="str">
        <f t="shared" ref="S438:S440" si="613">T438*1000000</f>
        <v>84,640,000</v>
      </c>
      <c r="T438" s="105">
        <v>84.64</v>
      </c>
      <c r="U438" s="162" t="str">
        <f t="shared" ref="U438:U440" si="614">SUM(R438/T438)</f>
        <v>54.83%</v>
      </c>
      <c r="V438" s="105">
        <v>30.0</v>
      </c>
      <c r="W438" s="30" t="str">
        <f t="shared" si="609"/>
        <v>282.13%</v>
      </c>
      <c r="X438" s="30" t="str">
        <f t="shared" si="6"/>
        <v>61.70%</v>
      </c>
      <c r="Y438" s="112"/>
      <c r="Z438" s="33"/>
      <c r="AA438" s="33"/>
      <c r="AB438" s="33"/>
      <c r="AC438" s="33"/>
      <c r="AD438" s="33"/>
      <c r="AE438" s="33"/>
    </row>
    <row r="439">
      <c r="A439" s="116" t="s">
        <v>2272</v>
      </c>
      <c r="B439" s="44">
        <v>2008.0</v>
      </c>
      <c r="C439" s="44" t="s">
        <v>41</v>
      </c>
      <c r="D439" s="104">
        <v>39.0</v>
      </c>
      <c r="E439" s="104">
        <v>55.0</v>
      </c>
      <c r="F439" s="118" t="str">
        <f t="shared" si="602"/>
        <v>47</v>
      </c>
      <c r="G439" s="104">
        <v>54.0</v>
      </c>
      <c r="H439" s="104">
        <v>61.0</v>
      </c>
      <c r="I439" s="120" t="str">
        <f t="shared" si="3"/>
        <v>-7</v>
      </c>
      <c r="J439" s="120" t="str">
        <f t="shared" si="603"/>
        <v>57.5</v>
      </c>
      <c r="K439" s="120" t="str">
        <f t="shared" si="4"/>
        <v>-10.5</v>
      </c>
      <c r="L439" s="104" t="s">
        <v>493</v>
      </c>
      <c r="M439" s="120" t="str">
        <f t="shared" si="610"/>
        <v>14530000</v>
      </c>
      <c r="N439" s="135">
        <v>14.53</v>
      </c>
      <c r="O439" s="120" t="str">
        <f t="shared" si="611"/>
        <v>48240000</v>
      </c>
      <c r="P439" s="135">
        <v>48.24</v>
      </c>
      <c r="Q439" s="28" t="str">
        <f t="shared" si="612"/>
        <v>22210000</v>
      </c>
      <c r="R439" s="119">
        <v>22.21</v>
      </c>
      <c r="S439" s="191" t="str">
        <f t="shared" si="613"/>
        <v>70,450,000</v>
      </c>
      <c r="T439" s="105">
        <v>70.45</v>
      </c>
      <c r="U439" s="162" t="str">
        <f t="shared" si="614"/>
        <v>31.53%</v>
      </c>
      <c r="V439" s="105">
        <v>25.0</v>
      </c>
      <c r="W439" s="30" t="str">
        <f t="shared" si="609"/>
        <v>281.80%</v>
      </c>
      <c r="X439" s="30" t="str">
        <f t="shared" si="6"/>
        <v>58.12%</v>
      </c>
      <c r="Y439" s="112"/>
      <c r="Z439" s="33"/>
      <c r="AA439" s="33"/>
      <c r="AB439" s="33"/>
      <c r="AC439" s="33"/>
      <c r="AD439" s="33"/>
      <c r="AE439" s="33"/>
    </row>
    <row r="440">
      <c r="A440" s="116" t="s">
        <v>2236</v>
      </c>
      <c r="B440" s="44">
        <v>2008.0</v>
      </c>
      <c r="C440" s="44" t="s">
        <v>29</v>
      </c>
      <c r="D440" s="104">
        <v>31.0</v>
      </c>
      <c r="E440" s="104">
        <v>39.0</v>
      </c>
      <c r="F440" s="118" t="str">
        <f t="shared" si="602"/>
        <v>35</v>
      </c>
      <c r="G440" s="104">
        <v>56.0</v>
      </c>
      <c r="H440" s="104">
        <v>46.0</v>
      </c>
      <c r="I440" s="120" t="str">
        <f t="shared" si="3"/>
        <v>10</v>
      </c>
      <c r="J440" s="120" t="str">
        <f t="shared" si="603"/>
        <v>51</v>
      </c>
      <c r="K440" s="120" t="str">
        <f t="shared" si="4"/>
        <v>-16</v>
      </c>
      <c r="L440" s="104" t="s">
        <v>153</v>
      </c>
      <c r="M440" s="120" t="str">
        <f t="shared" si="610"/>
        <v>13420000</v>
      </c>
      <c r="N440" s="135">
        <v>13.42</v>
      </c>
      <c r="O440" s="120" t="str">
        <f t="shared" si="611"/>
        <v>41850000</v>
      </c>
      <c r="P440" s="135">
        <v>41.85</v>
      </c>
      <c r="Q440" s="28" t="str">
        <f t="shared" si="612"/>
        <v>42520000</v>
      </c>
      <c r="R440" s="119">
        <v>42.52</v>
      </c>
      <c r="S440" s="191" t="str">
        <f t="shared" si="613"/>
        <v>84,370,000</v>
      </c>
      <c r="T440" s="105">
        <v>84.37</v>
      </c>
      <c r="U440" s="162" t="str">
        <f t="shared" si="614"/>
        <v>50.40%</v>
      </c>
      <c r="V440" s="105">
        <v>30.0</v>
      </c>
      <c r="W440" s="30" t="str">
        <f t="shared" si="609"/>
        <v>281.23%</v>
      </c>
      <c r="X440" s="30" t="str">
        <f t="shared" si="6"/>
        <v>44.73%</v>
      </c>
      <c r="Y440" s="112"/>
      <c r="Z440" s="33"/>
      <c r="AA440" s="33"/>
      <c r="AB440" s="33"/>
      <c r="AC440" s="33"/>
      <c r="AD440" s="33"/>
      <c r="AE440" s="33"/>
    </row>
    <row r="441">
      <c r="A441" s="15" t="s">
        <v>224</v>
      </c>
      <c r="B441" s="16">
        <v>2015.0</v>
      </c>
      <c r="C441" s="17" t="s">
        <v>41</v>
      </c>
      <c r="D441" s="16">
        <v>27.0</v>
      </c>
      <c r="E441" s="16">
        <v>35.0</v>
      </c>
      <c r="F441" s="18" t="str">
        <f>(D441+E441)/2</f>
        <v>31</v>
      </c>
      <c r="G441" s="79">
        <v>65.0</v>
      </c>
      <c r="H441" s="16">
        <v>31.0</v>
      </c>
      <c r="I441" s="20" t="str">
        <f t="shared" si="3"/>
        <v>34</v>
      </c>
      <c r="J441" s="21" t="str">
        <f>(G441+H441)/2</f>
        <v>48</v>
      </c>
      <c r="K441" s="20" t="str">
        <f t="shared" si="4"/>
        <v>-17</v>
      </c>
      <c r="L441" s="17" t="s">
        <v>117</v>
      </c>
      <c r="M441" s="22">
        <v>2.0649306E7</v>
      </c>
      <c r="N441" s="35" t="str">
        <f>M441/1000000</f>
        <v>20.65</v>
      </c>
      <c r="O441" s="28">
        <v>6.4460211E7</v>
      </c>
      <c r="P441" s="35" t="str">
        <f>O441/1000000</f>
        <v>64.46</v>
      </c>
      <c r="Q441" s="28">
        <v>1.5339669E7</v>
      </c>
      <c r="R441" s="36" t="str">
        <f>Q441/1000000</f>
        <v>15.34</v>
      </c>
      <c r="S441" s="177" t="str">
        <f>SUM(O441+R441)</f>
        <v>64,460,226</v>
      </c>
      <c r="T441" s="38" t="str">
        <f>S441/1000000</f>
        <v>64</v>
      </c>
      <c r="U441" s="27" t="str">
        <f>(R441/S441)</f>
        <v>0.00%</v>
      </c>
      <c r="V441" s="22">
        <v>23.0</v>
      </c>
      <c r="W441" s="178" t="str">
        <f t="shared" si="609"/>
        <v>280.26%</v>
      </c>
      <c r="X441" s="30" t="str">
        <f t="shared" si="6"/>
        <v>89.78%</v>
      </c>
      <c r="Y441" s="17"/>
      <c r="Z441" s="33"/>
      <c r="AA441" s="33"/>
      <c r="AB441" s="33"/>
      <c r="AC441" s="33"/>
      <c r="AD441" s="33"/>
      <c r="AE441" s="33"/>
    </row>
    <row r="442">
      <c r="A442" s="116" t="s">
        <v>1182</v>
      </c>
      <c r="B442" s="44">
        <v>2011.0</v>
      </c>
      <c r="C442" s="44" t="s">
        <v>37</v>
      </c>
      <c r="D442" s="117">
        <v>38.0</v>
      </c>
      <c r="E442" s="117">
        <v>57.0</v>
      </c>
      <c r="F442" s="118" t="str">
        <f t="shared" ref="F442:F443" si="615">AVERAGE(D442:E442)</f>
        <v>47.5</v>
      </c>
      <c r="G442" s="117">
        <v>56.0</v>
      </c>
      <c r="H442" s="104">
        <v>59.0</v>
      </c>
      <c r="I442" s="120" t="str">
        <f t="shared" si="3"/>
        <v>-3</v>
      </c>
      <c r="J442" s="120" t="str">
        <f t="shared" ref="J442:J443" si="616">AVERAGE(G442:H442)</f>
        <v>57.5</v>
      </c>
      <c r="K442" s="120" t="str">
        <f t="shared" si="4"/>
        <v>-10</v>
      </c>
      <c r="L442" s="104" t="s">
        <v>957</v>
      </c>
      <c r="M442" s="120" t="str">
        <f t="shared" ref="M442:M443" si="617">N442*1000000</f>
        <v>66140000</v>
      </c>
      <c r="N442" s="121">
        <v>66.14</v>
      </c>
      <c r="O442" s="120" t="str">
        <f t="shared" ref="O442:O443" si="618">P442*1000000</f>
        <v>191450000</v>
      </c>
      <c r="P442" s="122">
        <v>191.45</v>
      </c>
      <c r="Q442" s="28" t="str">
        <f t="shared" ref="Q442:Q444" si="619">SUM(R442*1000000)</f>
        <v>368400000</v>
      </c>
      <c r="R442" s="119">
        <v>368.4</v>
      </c>
      <c r="S442" s="176" t="str">
        <f t="shared" ref="S442:S443" si="620">T442*1000000</f>
        <v>559,850,000</v>
      </c>
      <c r="T442" s="124" t="str">
        <f t="shared" ref="T442:T443" si="621">SUM(P442+R442)</f>
        <v>559.85</v>
      </c>
      <c r="U442" s="162" t="str">
        <f t="shared" ref="U442:U443" si="622">SUM(R442/T442)</f>
        <v>65.80%</v>
      </c>
      <c r="V442" s="125">
        <v>200.0</v>
      </c>
      <c r="W442" s="30" t="str">
        <f t="shared" si="609"/>
        <v>279.93%</v>
      </c>
      <c r="X442" s="30" t="str">
        <f t="shared" si="6"/>
        <v>33.07%</v>
      </c>
      <c r="Y442" s="112"/>
      <c r="Z442" s="33"/>
      <c r="AA442" s="33"/>
      <c r="AB442" s="33"/>
      <c r="AC442" s="33"/>
      <c r="AD442" s="33"/>
      <c r="AE442" s="33"/>
    </row>
    <row r="443">
      <c r="A443" s="116" t="s">
        <v>1531</v>
      </c>
      <c r="B443" s="44">
        <v>2010.0</v>
      </c>
      <c r="C443" s="44" t="s">
        <v>41</v>
      </c>
      <c r="D443" s="104">
        <v>20.0</v>
      </c>
      <c r="E443" s="104">
        <v>37.0</v>
      </c>
      <c r="F443" s="118" t="str">
        <f t="shared" si="615"/>
        <v>28.5</v>
      </c>
      <c r="G443" s="104">
        <v>44.0</v>
      </c>
      <c r="H443" s="104">
        <v>51.0</v>
      </c>
      <c r="I443" s="120" t="str">
        <f t="shared" si="3"/>
        <v>-7</v>
      </c>
      <c r="J443" s="120" t="str">
        <f t="shared" si="616"/>
        <v>47.5</v>
      </c>
      <c r="K443" s="120" t="str">
        <f t="shared" si="4"/>
        <v>-19</v>
      </c>
      <c r="L443" s="104" t="s">
        <v>1532</v>
      </c>
      <c r="M443" s="120" t="str">
        <f t="shared" si="617"/>
        <v>16000000</v>
      </c>
      <c r="N443" s="135">
        <v>16.0</v>
      </c>
      <c r="O443" s="120" t="str">
        <f t="shared" si="618"/>
        <v>67630000</v>
      </c>
      <c r="P443" s="135">
        <v>67.63</v>
      </c>
      <c r="Q443" s="28" t="str">
        <f t="shared" si="619"/>
        <v>210720000</v>
      </c>
      <c r="R443" s="119">
        <v>210.72</v>
      </c>
      <c r="S443" s="191" t="str">
        <f t="shared" si="620"/>
        <v>278,350,000</v>
      </c>
      <c r="T443" s="137" t="str">
        <f t="shared" si="621"/>
        <v>278.35</v>
      </c>
      <c r="U443" s="162" t="str">
        <f t="shared" si="622"/>
        <v>75.70%</v>
      </c>
      <c r="V443" s="105">
        <v>100.0</v>
      </c>
      <c r="W443" s="30" t="str">
        <f t="shared" si="609"/>
        <v>278.35%</v>
      </c>
      <c r="X443" s="30" t="str">
        <f t="shared" si="6"/>
        <v>16.00%</v>
      </c>
      <c r="Y443" s="33"/>
      <c r="Z443" s="33"/>
      <c r="AA443" s="33"/>
      <c r="AB443" s="33"/>
      <c r="AC443" s="33"/>
      <c r="AD443" s="33"/>
      <c r="AE443" s="33"/>
    </row>
    <row r="444">
      <c r="A444" s="15" t="s">
        <v>270</v>
      </c>
      <c r="B444" s="16">
        <v>2015.0</v>
      </c>
      <c r="C444" s="17" t="s">
        <v>37</v>
      </c>
      <c r="D444" s="16">
        <v>14.0</v>
      </c>
      <c r="E444" s="16">
        <v>32.0</v>
      </c>
      <c r="F444" s="18" t="str">
        <f>(D444+E444)/2</f>
        <v>23</v>
      </c>
      <c r="G444" s="79">
        <v>34.0</v>
      </c>
      <c r="H444" s="16">
        <v>57.0</v>
      </c>
      <c r="I444" s="20" t="str">
        <f t="shared" si="3"/>
        <v>-23</v>
      </c>
      <c r="J444" s="21" t="str">
        <f>(G444+H444)/2</f>
        <v>45.5</v>
      </c>
      <c r="K444" s="20" t="str">
        <f t="shared" si="4"/>
        <v>-22.5</v>
      </c>
      <c r="L444" s="17" t="s">
        <v>135</v>
      </c>
      <c r="M444" s="22">
        <v>1.0542116E7</v>
      </c>
      <c r="N444" s="35" t="str">
        <f t="shared" ref="N444:N445" si="623">M444/1000000</f>
        <v>10.54</v>
      </c>
      <c r="O444" s="28">
        <v>2.7740955E7</v>
      </c>
      <c r="P444" s="35" t="str">
        <f t="shared" ref="P444:P445" si="624">O444/1000000</f>
        <v>27.74</v>
      </c>
      <c r="Q444" s="28" t="str">
        <f t="shared" si="619"/>
        <v>50000000</v>
      </c>
      <c r="R444" s="28">
        <v>50.0</v>
      </c>
      <c r="S444" s="177" t="str">
        <f>SUM(O444+R444)</f>
        <v>27,741,005</v>
      </c>
      <c r="T444" s="38" t="str">
        <f t="shared" ref="T444:T445" si="625">S444/1000000</f>
        <v>28</v>
      </c>
      <c r="U444" s="27" t="str">
        <f>(R444/S444)*100</f>
        <v>0.02%</v>
      </c>
      <c r="V444" s="28">
        <v>10.0</v>
      </c>
      <c r="W444" s="178" t="str">
        <f t="shared" si="609"/>
        <v>277.41%</v>
      </c>
      <c r="X444" s="30" t="str">
        <f t="shared" si="6"/>
        <v>105.42%</v>
      </c>
      <c r="Y444" s="17"/>
      <c r="Z444" s="33"/>
      <c r="AA444" s="33"/>
      <c r="AB444" s="33"/>
      <c r="AC444" s="33"/>
      <c r="AD444" s="33"/>
      <c r="AE444" s="33"/>
    </row>
    <row r="445">
      <c r="A445" s="85" t="s">
        <v>942</v>
      </c>
      <c r="B445" s="48">
        <v>2012.0</v>
      </c>
      <c r="C445" s="48" t="s">
        <v>37</v>
      </c>
      <c r="D445" s="86">
        <v>70.0</v>
      </c>
      <c r="E445" s="86">
        <v>58.0</v>
      </c>
      <c r="F445" s="87" t="str">
        <f t="shared" ref="F445:F470" si="626">AVERAGE(D445:E445)</f>
        <v>64.0</v>
      </c>
      <c r="G445" s="86">
        <v>71.0</v>
      </c>
      <c r="H445" s="86">
        <v>69.0</v>
      </c>
      <c r="I445" s="89" t="str">
        <f t="shared" si="3"/>
        <v>2</v>
      </c>
      <c r="J445" s="89" t="str">
        <f t="shared" ref="J445:J470" si="627">AVERAGE(G445:H445)</f>
        <v>70</v>
      </c>
      <c r="K445" s="89" t="str">
        <f t="shared" si="4"/>
        <v>-6</v>
      </c>
      <c r="L445" s="86" t="s">
        <v>2422</v>
      </c>
      <c r="M445" s="90">
        <v>5.4592779E7</v>
      </c>
      <c r="N445" s="91" t="str">
        <f t="shared" si="623"/>
        <v>54.59</v>
      </c>
      <c r="O445" s="88">
        <v>1.79020854E8</v>
      </c>
      <c r="P445" s="91" t="str">
        <f t="shared" si="624"/>
        <v>179.02</v>
      </c>
      <c r="Q445" s="95">
        <v>4.45005922E8</v>
      </c>
      <c r="R445" s="36" t="str">
        <f>Q445/1000000</f>
        <v>445.01</v>
      </c>
      <c r="S445" s="177">
        <v>6.24026776E8</v>
      </c>
      <c r="T445" s="93" t="str">
        <f t="shared" si="625"/>
        <v>624</v>
      </c>
      <c r="U445" s="179" t="str">
        <f>SUM(R445/S445)</f>
        <v>0.00%</v>
      </c>
      <c r="V445" s="88">
        <v>225.0</v>
      </c>
      <c r="W445" s="180" t="str">
        <f>SUM((S445/1000000)/V445)</f>
        <v>277.35%</v>
      </c>
      <c r="X445" s="30" t="str">
        <f t="shared" si="6"/>
        <v>24.26%</v>
      </c>
      <c r="Y445" s="98"/>
      <c r="Z445" s="33"/>
      <c r="AA445" s="33"/>
      <c r="AB445" s="33"/>
      <c r="AC445" s="33"/>
      <c r="AD445" s="33"/>
      <c r="AE445" s="33"/>
    </row>
    <row r="446">
      <c r="A446" s="116" t="s">
        <v>1584</v>
      </c>
      <c r="B446" s="44">
        <v>2010.0</v>
      </c>
      <c r="C446" s="44" t="s">
        <v>41</v>
      </c>
      <c r="D446" s="104">
        <v>66.0</v>
      </c>
      <c r="E446" s="104">
        <v>56.0</v>
      </c>
      <c r="F446" s="118" t="str">
        <f t="shared" si="626"/>
        <v>61</v>
      </c>
      <c r="G446" s="104">
        <v>58.0</v>
      </c>
      <c r="H446" s="104">
        <v>58.0</v>
      </c>
      <c r="I446" s="120" t="str">
        <f t="shared" si="3"/>
        <v>0</v>
      </c>
      <c r="J446" s="120" t="str">
        <f t="shared" si="627"/>
        <v>58</v>
      </c>
      <c r="K446" s="120" t="str">
        <f t="shared" si="4"/>
        <v>3</v>
      </c>
      <c r="L446" s="104" t="s">
        <v>1585</v>
      </c>
      <c r="M446" s="120" t="str">
        <f t="shared" ref="M446:M448" si="628">N446*1000000</f>
        <v>25200000</v>
      </c>
      <c r="N446" s="135">
        <v>25.2</v>
      </c>
      <c r="O446" s="120" t="str">
        <f t="shared" ref="O446:O448" si="629">P446*1000000</f>
        <v>98710000</v>
      </c>
      <c r="P446" s="135">
        <v>98.71</v>
      </c>
      <c r="Q446" s="28" t="str">
        <f t="shared" ref="Q446:Q448" si="630">SUM(R446*1000000)</f>
        <v>53550000</v>
      </c>
      <c r="R446" s="119">
        <v>53.55</v>
      </c>
      <c r="S446" s="191" t="str">
        <f t="shared" ref="S446:S448" si="631">T446*1000000</f>
        <v>152,260,000</v>
      </c>
      <c r="T446" s="137" t="str">
        <f>SUM(P446+R446)</f>
        <v>152.26</v>
      </c>
      <c r="U446" s="162" t="str">
        <f t="shared" ref="U446:U448" si="632">SUM(R446/T446)</f>
        <v>35.17%</v>
      </c>
      <c r="V446" s="105">
        <v>55.0</v>
      </c>
      <c r="W446" s="30" t="str">
        <f t="shared" ref="W446:W448" si="633">SUM(T446/V446)</f>
        <v>276.84%</v>
      </c>
      <c r="X446" s="30" t="str">
        <f t="shared" si="6"/>
        <v>45.82%</v>
      </c>
      <c r="Y446" s="33"/>
      <c r="Z446" s="33"/>
      <c r="AA446" s="33"/>
      <c r="AB446" s="33"/>
      <c r="AC446" s="33"/>
      <c r="AD446" s="33"/>
      <c r="AE446" s="33"/>
    </row>
    <row r="447">
      <c r="A447" s="116" t="s">
        <v>2096</v>
      </c>
      <c r="B447" s="44">
        <v>2008.0</v>
      </c>
      <c r="C447" s="44" t="s">
        <v>37</v>
      </c>
      <c r="D447" s="104">
        <v>14.0</v>
      </c>
      <c r="E447" s="104">
        <v>31.0</v>
      </c>
      <c r="F447" s="118" t="str">
        <f t="shared" si="626"/>
        <v>22.5</v>
      </c>
      <c r="G447" s="104">
        <v>40.0</v>
      </c>
      <c r="H447" s="104">
        <v>46.0</v>
      </c>
      <c r="I447" s="120" t="str">
        <f t="shared" si="3"/>
        <v>-6</v>
      </c>
      <c r="J447" s="120" t="str">
        <f t="shared" si="627"/>
        <v>43</v>
      </c>
      <c r="K447" s="120" t="str">
        <f t="shared" si="4"/>
        <v>-20.5</v>
      </c>
      <c r="L447" s="104" t="s">
        <v>936</v>
      </c>
      <c r="M447" s="120" t="str">
        <f t="shared" si="628"/>
        <v>40500000</v>
      </c>
      <c r="N447" s="135">
        <v>40.5</v>
      </c>
      <c r="O447" s="120" t="str">
        <f t="shared" si="629"/>
        <v>102490000</v>
      </c>
      <c r="P447" s="135">
        <v>102.49</v>
      </c>
      <c r="Q447" s="28" t="str">
        <f t="shared" si="630"/>
        <v>298640000</v>
      </c>
      <c r="R447" s="119">
        <v>298.64</v>
      </c>
      <c r="S447" s="191" t="str">
        <f t="shared" si="631"/>
        <v>401,130,000</v>
      </c>
      <c r="T447" s="105">
        <v>401.13</v>
      </c>
      <c r="U447" s="162" t="str">
        <f t="shared" si="632"/>
        <v>74.45%</v>
      </c>
      <c r="V447" s="105">
        <v>145.0</v>
      </c>
      <c r="W447" s="30" t="str">
        <f t="shared" si="633"/>
        <v>276.64%</v>
      </c>
      <c r="X447" s="30" t="str">
        <f t="shared" si="6"/>
        <v>27.93%</v>
      </c>
      <c r="Y447" s="112"/>
      <c r="Z447" s="33"/>
      <c r="AA447" s="33"/>
      <c r="AB447" s="33"/>
      <c r="AC447" s="33"/>
      <c r="AD447" s="33"/>
      <c r="AE447" s="33"/>
    </row>
    <row r="448">
      <c r="A448" s="116" t="s">
        <v>1935</v>
      </c>
      <c r="B448" s="44">
        <v>2009.0</v>
      </c>
      <c r="C448" s="44" t="s">
        <v>41</v>
      </c>
      <c r="D448" s="104">
        <v>5.0</v>
      </c>
      <c r="E448" s="104">
        <v>19.0</v>
      </c>
      <c r="F448" s="118" t="str">
        <f t="shared" si="626"/>
        <v>12</v>
      </c>
      <c r="G448" s="104">
        <v>49.0</v>
      </c>
      <c r="H448" s="104">
        <v>45.0</v>
      </c>
      <c r="I448" s="120" t="str">
        <f t="shared" si="3"/>
        <v>4</v>
      </c>
      <c r="J448" s="120" t="str">
        <f t="shared" si="627"/>
        <v>47</v>
      </c>
      <c r="K448" s="120" t="str">
        <f t="shared" si="4"/>
        <v>-35</v>
      </c>
      <c r="L448" s="104" t="s">
        <v>513</v>
      </c>
      <c r="M448" s="120" t="str">
        <f t="shared" si="628"/>
        <v>16900000</v>
      </c>
      <c r="N448" s="135">
        <v>16.9</v>
      </c>
      <c r="O448" s="120" t="str">
        <f t="shared" si="629"/>
        <v>49490000</v>
      </c>
      <c r="P448" s="135">
        <v>49.49</v>
      </c>
      <c r="Q448" s="28" t="str">
        <f t="shared" si="630"/>
        <v>47260000</v>
      </c>
      <c r="R448" s="119">
        <v>47.26</v>
      </c>
      <c r="S448" s="191" t="str">
        <f t="shared" si="631"/>
        <v>96,750,000</v>
      </c>
      <c r="T448" s="105">
        <v>96.75</v>
      </c>
      <c r="U448" s="162" t="str">
        <f t="shared" si="632"/>
        <v>48.85%</v>
      </c>
      <c r="V448" s="105">
        <v>35.0</v>
      </c>
      <c r="W448" s="30" t="str">
        <f t="shared" si="633"/>
        <v>276.43%</v>
      </c>
      <c r="X448" s="30" t="str">
        <f t="shared" si="6"/>
        <v>48.29%</v>
      </c>
      <c r="Y448" s="112"/>
      <c r="Z448" s="33"/>
      <c r="AA448" s="33"/>
      <c r="AB448" s="33"/>
      <c r="AC448" s="33"/>
      <c r="AD448" s="33"/>
      <c r="AE448" s="33"/>
    </row>
    <row r="449">
      <c r="A449" s="85" t="s">
        <v>1018</v>
      </c>
      <c r="B449" s="48">
        <v>2012.0</v>
      </c>
      <c r="C449" s="48" t="s">
        <v>41</v>
      </c>
      <c r="D449" s="86">
        <v>57.0</v>
      </c>
      <c r="E449" s="86">
        <v>58.0</v>
      </c>
      <c r="F449" s="87" t="str">
        <f t="shared" si="626"/>
        <v>57.5</v>
      </c>
      <c r="G449" s="86">
        <v>45.0</v>
      </c>
      <c r="H449" s="86">
        <v>62.0</v>
      </c>
      <c r="I449" s="89" t="str">
        <f t="shared" si="3"/>
        <v>-17</v>
      </c>
      <c r="J449" s="89" t="str">
        <f t="shared" si="627"/>
        <v>53.5</v>
      </c>
      <c r="K449" s="89" t="str">
        <f t="shared" si="4"/>
        <v>4</v>
      </c>
      <c r="L449" s="86" t="s">
        <v>117</v>
      </c>
      <c r="M449" s="90">
        <v>1.7435092E7</v>
      </c>
      <c r="N449" s="91" t="str">
        <f>M449/1000000</f>
        <v>17.44</v>
      </c>
      <c r="O449" s="88">
        <v>5.9650222E7</v>
      </c>
      <c r="P449" s="91" t="str">
        <f>O449/1000000</f>
        <v>59.65</v>
      </c>
      <c r="Q449" s="95">
        <v>1.19729311E8</v>
      </c>
      <c r="R449" s="36" t="str">
        <f>Q449/1000000</f>
        <v>119.73</v>
      </c>
      <c r="S449" s="177">
        <v>1.79379533E8</v>
      </c>
      <c r="T449" s="93" t="str">
        <f>S449/1000000</f>
        <v>179</v>
      </c>
      <c r="U449" s="179" t="str">
        <f>SUM(R449/S449)</f>
        <v>0.00%</v>
      </c>
      <c r="V449" s="88">
        <v>65.0</v>
      </c>
      <c r="W449" s="180" t="str">
        <f>SUM((S449/1000000)/V449)</f>
        <v>275.97%</v>
      </c>
      <c r="X449" s="30" t="str">
        <f t="shared" si="6"/>
        <v>26.82%</v>
      </c>
      <c r="Y449" s="98"/>
      <c r="Z449" s="33"/>
      <c r="AA449" s="33"/>
      <c r="AB449" s="33"/>
      <c r="AC449" s="33"/>
      <c r="AD449" s="33"/>
      <c r="AE449" s="33"/>
    </row>
    <row r="450">
      <c r="A450" s="116" t="s">
        <v>1967</v>
      </c>
      <c r="B450" s="44">
        <v>2009.0</v>
      </c>
      <c r="C450" s="44" t="s">
        <v>29</v>
      </c>
      <c r="D450" s="104">
        <v>52.0</v>
      </c>
      <c r="E450" s="104">
        <v>54.0</v>
      </c>
      <c r="F450" s="118" t="str">
        <f t="shared" si="626"/>
        <v>53</v>
      </c>
      <c r="G450" s="104">
        <v>43.0</v>
      </c>
      <c r="H450" s="104">
        <v>62.0</v>
      </c>
      <c r="I450" s="120" t="str">
        <f t="shared" si="3"/>
        <v>-19</v>
      </c>
      <c r="J450" s="120" t="str">
        <f t="shared" si="627"/>
        <v>52.5</v>
      </c>
      <c r="K450" s="120" t="str">
        <f t="shared" si="4"/>
        <v>0.5</v>
      </c>
      <c r="L450" s="104" t="s">
        <v>1968</v>
      </c>
      <c r="M450" s="120" t="str">
        <f t="shared" ref="M450:M452" si="634">N450*1000000</f>
        <v>12700000</v>
      </c>
      <c r="N450" s="135">
        <v>12.7</v>
      </c>
      <c r="O450" s="120" t="str">
        <f t="shared" ref="O450:O452" si="635">P450*1000000</f>
        <v>32400000</v>
      </c>
      <c r="P450" s="135">
        <v>32.4</v>
      </c>
      <c r="Q450" s="28" t="str">
        <f t="shared" ref="Q450:Q452" si="636">SUM(R450*1000000)</f>
        <v>36540000</v>
      </c>
      <c r="R450" s="119">
        <v>36.54</v>
      </c>
      <c r="S450" s="191" t="str">
        <f t="shared" ref="S450:S452" si="637">T450*1000000</f>
        <v>68,940,000</v>
      </c>
      <c r="T450" s="105">
        <v>68.94</v>
      </c>
      <c r="U450" s="162" t="str">
        <f t="shared" ref="U450:U452" si="638">SUM(R450/T450)</f>
        <v>53.00%</v>
      </c>
      <c r="V450" s="105">
        <v>25.0</v>
      </c>
      <c r="W450" s="30" t="str">
        <f t="shared" ref="W450:W459" si="639">SUM(T450/V450)</f>
        <v>275.76%</v>
      </c>
      <c r="X450" s="30" t="str">
        <f t="shared" si="6"/>
        <v>50.80%</v>
      </c>
      <c r="Y450" s="112"/>
      <c r="Z450" s="33"/>
      <c r="AA450" s="33"/>
      <c r="AB450" s="33"/>
      <c r="AC450" s="33"/>
      <c r="AD450" s="33"/>
      <c r="AE450" s="33"/>
    </row>
    <row r="451">
      <c r="A451" s="116" t="s">
        <v>1807</v>
      </c>
      <c r="B451" s="44">
        <v>2009.0</v>
      </c>
      <c r="C451" s="44" t="s">
        <v>41</v>
      </c>
      <c r="D451" s="104">
        <v>94.0</v>
      </c>
      <c r="E451" s="104">
        <v>83.0</v>
      </c>
      <c r="F451" s="118" t="str">
        <f t="shared" si="626"/>
        <v>88.5</v>
      </c>
      <c r="G451" s="104">
        <v>91.0</v>
      </c>
      <c r="H451" s="104">
        <v>80.0</v>
      </c>
      <c r="I451" s="120" t="str">
        <f t="shared" si="3"/>
        <v>11</v>
      </c>
      <c r="J451" s="120" t="str">
        <f t="shared" si="627"/>
        <v>85.5</v>
      </c>
      <c r="K451" s="120" t="str">
        <f t="shared" si="4"/>
        <v>3</v>
      </c>
      <c r="L451" s="104" t="s">
        <v>2408</v>
      </c>
      <c r="M451" s="120" t="str">
        <f t="shared" si="634"/>
        <v>75200000</v>
      </c>
      <c r="N451" s="135">
        <v>75.2</v>
      </c>
      <c r="O451" s="120" t="str">
        <f t="shared" si="635"/>
        <v>257700000</v>
      </c>
      <c r="P451" s="135">
        <v>257.7</v>
      </c>
      <c r="Q451" s="28" t="str">
        <f t="shared" si="636"/>
        <v>127950000</v>
      </c>
      <c r="R451" s="119">
        <v>127.95</v>
      </c>
      <c r="S451" s="191" t="str">
        <f t="shared" si="637"/>
        <v>385,650,000</v>
      </c>
      <c r="T451" s="105">
        <v>385.65</v>
      </c>
      <c r="U451" s="162" t="str">
        <f t="shared" si="638"/>
        <v>33.18%</v>
      </c>
      <c r="V451" s="105">
        <v>140.0</v>
      </c>
      <c r="W451" s="30" t="str">
        <f t="shared" si="639"/>
        <v>275.46%</v>
      </c>
      <c r="X451" s="30" t="str">
        <f t="shared" si="6"/>
        <v>53.71%</v>
      </c>
      <c r="Y451" s="112"/>
      <c r="Z451" s="33"/>
      <c r="AA451" s="33"/>
      <c r="AB451" s="33"/>
      <c r="AC451" s="33"/>
      <c r="AD451" s="33"/>
      <c r="AE451" s="33"/>
    </row>
    <row r="452">
      <c r="A452" s="116" t="s">
        <v>1805</v>
      </c>
      <c r="B452" s="44">
        <v>2009.0</v>
      </c>
      <c r="C452" s="44" t="s">
        <v>37</v>
      </c>
      <c r="D452" s="104">
        <v>43.0</v>
      </c>
      <c r="E452" s="104">
        <v>42.0</v>
      </c>
      <c r="F452" s="118" t="str">
        <f t="shared" si="626"/>
        <v>42.5</v>
      </c>
      <c r="G452" s="104">
        <v>60.0</v>
      </c>
      <c r="H452" s="104">
        <v>54.0</v>
      </c>
      <c r="I452" s="120" t="str">
        <f t="shared" si="3"/>
        <v>6</v>
      </c>
      <c r="J452" s="120" t="str">
        <f t="shared" si="627"/>
        <v>57</v>
      </c>
      <c r="K452" s="120" t="str">
        <f t="shared" si="4"/>
        <v>-14.5</v>
      </c>
      <c r="L452" s="104" t="s">
        <v>996</v>
      </c>
      <c r="M452" s="120" t="str">
        <f t="shared" si="634"/>
        <v>54200000</v>
      </c>
      <c r="N452" s="135">
        <v>54.2</v>
      </c>
      <c r="O452" s="120" t="str">
        <f t="shared" si="635"/>
        <v>177200000</v>
      </c>
      <c r="P452" s="135">
        <v>177.2</v>
      </c>
      <c r="Q452" s="28" t="str">
        <f t="shared" si="636"/>
        <v>235800000</v>
      </c>
      <c r="R452" s="119">
        <v>235.8</v>
      </c>
      <c r="S452" s="191" t="str">
        <f t="shared" si="637"/>
        <v>413,000,000</v>
      </c>
      <c r="T452" s="105">
        <v>413.0</v>
      </c>
      <c r="U452" s="162" t="str">
        <f t="shared" si="638"/>
        <v>57.09%</v>
      </c>
      <c r="V452" s="105">
        <v>150.0</v>
      </c>
      <c r="W452" s="30" t="str">
        <f t="shared" si="639"/>
        <v>275.33%</v>
      </c>
      <c r="X452" s="30" t="str">
        <f t="shared" si="6"/>
        <v>36.13%</v>
      </c>
      <c r="Y452" s="112"/>
      <c r="Z452" s="33"/>
      <c r="AA452" s="33"/>
      <c r="AB452" s="33"/>
      <c r="AC452" s="33"/>
      <c r="AD452" s="33"/>
      <c r="AE452" s="33"/>
    </row>
    <row r="453">
      <c r="A453" s="72" t="s">
        <v>764</v>
      </c>
      <c r="B453" s="16">
        <v>2013.0</v>
      </c>
      <c r="C453" s="16" t="s">
        <v>41</v>
      </c>
      <c r="D453" s="16">
        <v>49.0</v>
      </c>
      <c r="E453" s="16">
        <v>49.0</v>
      </c>
      <c r="F453" s="73" t="str">
        <f t="shared" si="626"/>
        <v>49.0</v>
      </c>
      <c r="G453" s="16">
        <v>55.0</v>
      </c>
      <c r="H453" s="16">
        <v>74.0</v>
      </c>
      <c r="I453" s="74" t="str">
        <f t="shared" si="3"/>
        <v>-19</v>
      </c>
      <c r="J453" s="74" t="str">
        <f t="shared" si="627"/>
        <v>64.5</v>
      </c>
      <c r="K453" s="74" t="str">
        <f t="shared" si="4"/>
        <v>-15.5</v>
      </c>
      <c r="L453" s="78" t="s">
        <v>765</v>
      </c>
      <c r="M453" s="19">
        <v>9885732.0</v>
      </c>
      <c r="N453" s="35" t="str">
        <f t="shared" ref="N453:N454" si="640">M453/1000000</f>
        <v>9.89</v>
      </c>
      <c r="O453" s="19">
        <v>2.5135965E7</v>
      </c>
      <c r="P453" s="35" t="str">
        <f t="shared" ref="P453:P454" si="641">O453/1000000</f>
        <v>25.14</v>
      </c>
      <c r="Q453" s="19">
        <v>1.12192336E8</v>
      </c>
      <c r="R453" s="36" t="str">
        <f t="shared" ref="R453:R454" si="642">Q453/1000000</f>
        <v>112.19</v>
      </c>
      <c r="S453" s="196">
        <v>1.37328301E8</v>
      </c>
      <c r="T453" s="77" t="str">
        <f t="shared" ref="T453:T454" si="643">S453/1000000</f>
        <v>137</v>
      </c>
      <c r="U453" s="27" t="str">
        <f>SUM(R453/S453)</f>
        <v>0.00%</v>
      </c>
      <c r="V453" s="22">
        <v>50.0</v>
      </c>
      <c r="W453" s="178" t="str">
        <f t="shared" si="639"/>
        <v>274.66%</v>
      </c>
      <c r="X453" s="30" t="str">
        <f t="shared" si="6"/>
        <v>19.77%</v>
      </c>
      <c r="Y453" s="81"/>
      <c r="Z453" s="33"/>
      <c r="AA453" s="33"/>
      <c r="AB453" s="33"/>
      <c r="AC453" s="33"/>
      <c r="AD453" s="33"/>
      <c r="AE453" s="33"/>
    </row>
    <row r="454">
      <c r="A454" s="72" t="s">
        <v>909</v>
      </c>
      <c r="B454" s="16">
        <v>2013.0</v>
      </c>
      <c r="C454" s="16" t="s">
        <v>29</v>
      </c>
      <c r="D454" s="16">
        <v>93.0</v>
      </c>
      <c r="E454" s="16">
        <v>82.0</v>
      </c>
      <c r="F454" s="73" t="str">
        <f t="shared" si="626"/>
        <v>87.5</v>
      </c>
      <c r="G454" s="16">
        <v>76.0</v>
      </c>
      <c r="H454" s="16">
        <v>81.0</v>
      </c>
      <c r="I454" s="74" t="str">
        <f t="shared" si="3"/>
        <v>-5</v>
      </c>
      <c r="J454" s="74" t="str">
        <f t="shared" si="627"/>
        <v>78.5</v>
      </c>
      <c r="K454" s="74" t="str">
        <f t="shared" si="4"/>
        <v>9</v>
      </c>
      <c r="L454" s="78" t="s">
        <v>904</v>
      </c>
      <c r="M454" s="19">
        <v>197415.0</v>
      </c>
      <c r="N454" s="35" t="str">
        <f t="shared" si="640"/>
        <v>0.20</v>
      </c>
      <c r="O454" s="19">
        <v>6854611.0</v>
      </c>
      <c r="P454" s="35" t="str">
        <f t="shared" si="641"/>
        <v>6.85</v>
      </c>
      <c r="Q454" s="19">
        <v>69980.0</v>
      </c>
      <c r="R454" s="36" t="str">
        <f t="shared" si="642"/>
        <v>0.07</v>
      </c>
      <c r="S454" s="177" t="str">
        <f>SUM(O454+R454)</f>
        <v>6,854,611</v>
      </c>
      <c r="T454" s="77" t="str">
        <f t="shared" si="643"/>
        <v>7</v>
      </c>
      <c r="U454" s="27" t="str">
        <f>(R454/S454)</f>
        <v>0.00%</v>
      </c>
      <c r="V454" s="22">
        <v>2.5</v>
      </c>
      <c r="W454" s="178" t="str">
        <f t="shared" si="639"/>
        <v>274.18%</v>
      </c>
      <c r="X454" s="30" t="str">
        <f t="shared" si="6"/>
        <v>7.90%</v>
      </c>
      <c r="Y454" s="81"/>
      <c r="Z454" s="33"/>
      <c r="AA454" s="33"/>
      <c r="AB454" s="33"/>
      <c r="AC454" s="33"/>
      <c r="AD454" s="33"/>
      <c r="AE454" s="33"/>
    </row>
    <row r="455">
      <c r="A455" s="116" t="s">
        <v>1704</v>
      </c>
      <c r="B455" s="44">
        <v>2010.0</v>
      </c>
      <c r="C455" s="44" t="s">
        <v>2398</v>
      </c>
      <c r="D455" s="104">
        <v>72.0</v>
      </c>
      <c r="E455" s="104">
        <v>55.0</v>
      </c>
      <c r="F455" s="118" t="str">
        <f t="shared" si="626"/>
        <v>63.5</v>
      </c>
      <c r="G455" s="104">
        <v>54.0</v>
      </c>
      <c r="H455" s="104">
        <v>70.0</v>
      </c>
      <c r="I455" s="120" t="str">
        <f t="shared" si="3"/>
        <v>-16</v>
      </c>
      <c r="J455" s="120" t="str">
        <f t="shared" si="627"/>
        <v>62</v>
      </c>
      <c r="K455" s="120" t="str">
        <f t="shared" si="4"/>
        <v>1.5</v>
      </c>
      <c r="L455" s="104" t="s">
        <v>1094</v>
      </c>
      <c r="M455" s="120" t="str">
        <f t="shared" ref="M455:M459" si="644">N455*1000000</f>
        <v>16070000</v>
      </c>
      <c r="N455" s="135">
        <v>16.07</v>
      </c>
      <c r="O455" s="120" t="str">
        <f t="shared" ref="O455:O459" si="645">P455*1000000</f>
        <v>39120000</v>
      </c>
      <c r="P455" s="135">
        <v>39.12</v>
      </c>
      <c r="Q455" s="28" t="str">
        <f t="shared" ref="Q455:Q459" si="646">SUM(R455*1000000)</f>
        <v>15680000</v>
      </c>
      <c r="R455" s="119">
        <v>15.68</v>
      </c>
      <c r="S455" s="191" t="str">
        <f t="shared" ref="S455:S459" si="647">T455*1000000</f>
        <v>54,800,000</v>
      </c>
      <c r="T455" s="137" t="str">
        <f>SUM(P455+R455)</f>
        <v>54.80</v>
      </c>
      <c r="U455" s="162" t="str">
        <f t="shared" ref="U455:U459" si="648">SUM(R455/T455)</f>
        <v>28.61%</v>
      </c>
      <c r="V455" s="105">
        <v>20.0</v>
      </c>
      <c r="W455" s="30" t="str">
        <f t="shared" si="639"/>
        <v>274.00%</v>
      </c>
      <c r="X455" s="30" t="str">
        <f t="shared" si="6"/>
        <v>80.35%</v>
      </c>
      <c r="Y455" s="33"/>
      <c r="Z455" s="33"/>
      <c r="AA455" s="33"/>
      <c r="AB455" s="33"/>
      <c r="AC455" s="33"/>
      <c r="AD455" s="33"/>
      <c r="AE455" s="33"/>
    </row>
    <row r="456">
      <c r="A456" s="116" t="s">
        <v>2068</v>
      </c>
      <c r="B456" s="44">
        <v>2008.0</v>
      </c>
      <c r="C456" s="44" t="s">
        <v>126</v>
      </c>
      <c r="D456" s="104">
        <v>94.0</v>
      </c>
      <c r="E456" s="104">
        <v>84.0</v>
      </c>
      <c r="F456" s="118" t="str">
        <f t="shared" si="626"/>
        <v>89</v>
      </c>
      <c r="G456" s="104">
        <v>88.0</v>
      </c>
      <c r="H456" s="104">
        <v>77.0</v>
      </c>
      <c r="I456" s="120" t="str">
        <f t="shared" si="3"/>
        <v>11</v>
      </c>
      <c r="J456" s="120" t="str">
        <f t="shared" si="627"/>
        <v>82.5</v>
      </c>
      <c r="K456" s="120" t="str">
        <f t="shared" si="4"/>
        <v>6.5</v>
      </c>
      <c r="L456" s="104" t="s">
        <v>930</v>
      </c>
      <c r="M456" s="120" t="str">
        <f t="shared" si="644"/>
        <v>1500000</v>
      </c>
      <c r="N456" s="135">
        <v>1.5</v>
      </c>
      <c r="O456" s="120" t="str">
        <f t="shared" si="645"/>
        <v>31840000</v>
      </c>
      <c r="P456" s="135">
        <v>31.84</v>
      </c>
      <c r="Q456" s="28" t="str">
        <f t="shared" si="646"/>
        <v>22750000</v>
      </c>
      <c r="R456" s="119">
        <v>22.75</v>
      </c>
      <c r="S456" s="191" t="str">
        <f t="shared" si="647"/>
        <v>54,590,000</v>
      </c>
      <c r="T456" s="105">
        <v>54.59</v>
      </c>
      <c r="U456" s="162" t="str">
        <f t="shared" si="648"/>
        <v>41.67%</v>
      </c>
      <c r="V456" s="105">
        <v>20.0</v>
      </c>
      <c r="W456" s="30" t="str">
        <f t="shared" si="639"/>
        <v>272.95%</v>
      </c>
      <c r="X456" s="30" t="str">
        <f t="shared" si="6"/>
        <v>7.50%</v>
      </c>
      <c r="Y456" s="104" t="s">
        <v>2069</v>
      </c>
      <c r="Z456" s="33"/>
      <c r="AA456" s="33"/>
      <c r="AB456" s="33"/>
      <c r="AC456" s="33"/>
      <c r="AD456" s="33"/>
      <c r="AE456" s="33"/>
    </row>
    <row r="457">
      <c r="A457" s="116" t="s">
        <v>1220</v>
      </c>
      <c r="B457" s="44">
        <v>2011.0</v>
      </c>
      <c r="C457" s="44" t="s">
        <v>29</v>
      </c>
      <c r="D457" s="117">
        <v>58.0</v>
      </c>
      <c r="E457" s="117">
        <v>56.0</v>
      </c>
      <c r="F457" s="118" t="str">
        <f t="shared" si="626"/>
        <v>57</v>
      </c>
      <c r="G457" s="117">
        <v>81.0</v>
      </c>
      <c r="H457" s="104">
        <v>71.0</v>
      </c>
      <c r="I457" s="120" t="str">
        <f t="shared" si="3"/>
        <v>10</v>
      </c>
      <c r="J457" s="120" t="str">
        <f t="shared" si="627"/>
        <v>76</v>
      </c>
      <c r="K457" s="120" t="str">
        <f t="shared" si="4"/>
        <v>-19</v>
      </c>
      <c r="L457" s="104" t="s">
        <v>2410</v>
      </c>
      <c r="M457" s="120" t="str">
        <f t="shared" si="644"/>
        <v>27320000</v>
      </c>
      <c r="N457" s="121">
        <v>27.32</v>
      </c>
      <c r="O457" s="120" t="str">
        <f t="shared" si="645"/>
        <v>85470000</v>
      </c>
      <c r="P457" s="122">
        <v>85.47</v>
      </c>
      <c r="Q457" s="28" t="str">
        <f t="shared" si="646"/>
        <v>213800000</v>
      </c>
      <c r="R457" s="119">
        <v>213.8</v>
      </c>
      <c r="S457" s="176" t="str">
        <f t="shared" si="647"/>
        <v>299,270,000</v>
      </c>
      <c r="T457" s="124" t="str">
        <f>SUM(P457+R457)</f>
        <v>299.27</v>
      </c>
      <c r="U457" s="162" t="str">
        <f t="shared" si="648"/>
        <v>71.44%</v>
      </c>
      <c r="V457" s="125">
        <v>110.0</v>
      </c>
      <c r="W457" s="30" t="str">
        <f t="shared" si="639"/>
        <v>272.06%</v>
      </c>
      <c r="X457" s="30" t="str">
        <f t="shared" si="6"/>
        <v>24.84%</v>
      </c>
      <c r="Y457" s="112"/>
      <c r="Z457" s="33"/>
      <c r="AA457" s="33"/>
      <c r="AB457" s="33"/>
      <c r="AC457" s="33"/>
      <c r="AD457" s="33"/>
      <c r="AE457" s="33"/>
    </row>
    <row r="458">
      <c r="A458" s="116" t="s">
        <v>2130</v>
      </c>
      <c r="B458" s="44">
        <v>2008.0</v>
      </c>
      <c r="C458" s="44" t="s">
        <v>41</v>
      </c>
      <c r="D458" s="104">
        <v>55.0</v>
      </c>
      <c r="E458" s="104">
        <v>53.0</v>
      </c>
      <c r="F458" s="118" t="str">
        <f t="shared" si="626"/>
        <v>54</v>
      </c>
      <c r="G458" s="104">
        <v>69.0</v>
      </c>
      <c r="H458" s="104">
        <v>70.0</v>
      </c>
      <c r="I458" s="120" t="str">
        <f t="shared" si="3"/>
        <v>-1</v>
      </c>
      <c r="J458" s="120" t="str">
        <f t="shared" si="627"/>
        <v>69.5</v>
      </c>
      <c r="K458" s="120" t="str">
        <f t="shared" si="4"/>
        <v>-15.5</v>
      </c>
      <c r="L458" s="104" t="s">
        <v>2131</v>
      </c>
      <c r="M458" s="120" t="str">
        <f t="shared" si="644"/>
        <v>14800000</v>
      </c>
      <c r="N458" s="135">
        <v>14.8</v>
      </c>
      <c r="O458" s="120" t="str">
        <f t="shared" si="645"/>
        <v>49550000</v>
      </c>
      <c r="P458" s="135">
        <v>49.55</v>
      </c>
      <c r="Q458" s="28" t="str">
        <f t="shared" si="646"/>
        <v>161790000</v>
      </c>
      <c r="R458" s="119">
        <v>161.79</v>
      </c>
      <c r="S458" s="191" t="str">
        <f t="shared" si="647"/>
        <v>211,340,000</v>
      </c>
      <c r="T458" s="105">
        <v>211.34</v>
      </c>
      <c r="U458" s="162" t="str">
        <f t="shared" si="648"/>
        <v>76.55%</v>
      </c>
      <c r="V458" s="105">
        <v>78.0</v>
      </c>
      <c r="W458" s="30" t="str">
        <f t="shared" si="639"/>
        <v>270.95%</v>
      </c>
      <c r="X458" s="30" t="str">
        <f t="shared" si="6"/>
        <v>18.97%</v>
      </c>
      <c r="Y458" s="112"/>
      <c r="Z458" s="33"/>
      <c r="AA458" s="33"/>
      <c r="AB458" s="33"/>
      <c r="AC458" s="33"/>
      <c r="AD458" s="33"/>
      <c r="AE458" s="33"/>
    </row>
    <row r="459">
      <c r="A459" s="116" t="s">
        <v>2206</v>
      </c>
      <c r="B459" s="44">
        <v>2008.0</v>
      </c>
      <c r="C459" s="44" t="s">
        <v>29</v>
      </c>
      <c r="D459" s="104">
        <v>51.0</v>
      </c>
      <c r="E459" s="104">
        <v>55.0</v>
      </c>
      <c r="F459" s="118" t="str">
        <f t="shared" si="626"/>
        <v>53</v>
      </c>
      <c r="G459" s="104">
        <v>50.0</v>
      </c>
      <c r="H459" s="104">
        <v>67.0</v>
      </c>
      <c r="I459" s="120" t="str">
        <f t="shared" si="3"/>
        <v>-17</v>
      </c>
      <c r="J459" s="120" t="str">
        <f t="shared" si="627"/>
        <v>58.5</v>
      </c>
      <c r="K459" s="120" t="str">
        <f t="shared" si="4"/>
        <v>-5.5</v>
      </c>
      <c r="L459" s="104" t="s">
        <v>1521</v>
      </c>
      <c r="M459" s="120" t="str">
        <f t="shared" si="644"/>
        <v>13200000</v>
      </c>
      <c r="N459" s="135">
        <v>13.2</v>
      </c>
      <c r="O459" s="120" t="str">
        <f t="shared" si="645"/>
        <v>48010000</v>
      </c>
      <c r="P459" s="135">
        <v>48.01</v>
      </c>
      <c r="Q459" s="28" t="str">
        <f t="shared" si="646"/>
        <v>52070000</v>
      </c>
      <c r="R459" s="119">
        <v>52.07</v>
      </c>
      <c r="S459" s="191" t="str">
        <f t="shared" si="647"/>
        <v>100,080,000</v>
      </c>
      <c r="T459" s="105">
        <v>100.08</v>
      </c>
      <c r="U459" s="162" t="str">
        <f t="shared" si="648"/>
        <v>52.03%</v>
      </c>
      <c r="V459" s="105">
        <v>37.0</v>
      </c>
      <c r="W459" s="30" t="str">
        <f t="shared" si="639"/>
        <v>270.49%</v>
      </c>
      <c r="X459" s="30" t="str">
        <f t="shared" si="6"/>
        <v>35.68%</v>
      </c>
      <c r="Y459" s="112"/>
      <c r="Z459" s="33"/>
      <c r="AA459" s="33"/>
      <c r="AB459" s="33"/>
      <c r="AC459" s="33"/>
      <c r="AD459" s="33"/>
      <c r="AE459" s="33"/>
    </row>
    <row r="460">
      <c r="A460" s="47" t="s">
        <v>474</v>
      </c>
      <c r="B460" s="48">
        <v>2014.0</v>
      </c>
      <c r="C460" s="49" t="s">
        <v>29</v>
      </c>
      <c r="D460" s="48">
        <v>10.0</v>
      </c>
      <c r="E460" s="48">
        <v>37.0</v>
      </c>
      <c r="F460" s="50" t="str">
        <f t="shared" si="626"/>
        <v>23.5</v>
      </c>
      <c r="G460" s="48">
        <v>45.0</v>
      </c>
      <c r="H460" s="48">
        <v>42.0</v>
      </c>
      <c r="I460" s="52" t="str">
        <f t="shared" si="3"/>
        <v>3</v>
      </c>
      <c r="J460" s="52" t="str">
        <f t="shared" si="627"/>
        <v>43.5</v>
      </c>
      <c r="K460" s="52" t="str">
        <f t="shared" si="4"/>
        <v>-20</v>
      </c>
      <c r="L460" s="48" t="s">
        <v>387</v>
      </c>
      <c r="M460" s="62">
        <v>1.9423E7</v>
      </c>
      <c r="N460" s="55" t="str">
        <f>M460/1000000</f>
        <v>19.42</v>
      </c>
      <c r="O460" s="51">
        <v>6.4251541E7</v>
      </c>
      <c r="P460" s="55" t="str">
        <f>O460/1000000</f>
        <v>64.25</v>
      </c>
      <c r="Q460" s="63">
        <v>4.9056421E7</v>
      </c>
      <c r="R460" s="36" t="str">
        <f>Q460/1000000</f>
        <v>49.06</v>
      </c>
      <c r="S460" s="187">
        <v>1.13307962E8</v>
      </c>
      <c r="T460" s="58" t="str">
        <f>S460/1000000</f>
        <v>113</v>
      </c>
      <c r="U460" s="188" t="str">
        <f>SUM(R460/S460)</f>
        <v>0.00%</v>
      </c>
      <c r="V460" s="51">
        <v>42.0</v>
      </c>
      <c r="W460" s="189" t="str">
        <f>SUM(S460/(V460*1000000))</f>
        <v>269.78%</v>
      </c>
      <c r="X460" s="30" t="str">
        <f t="shared" si="6"/>
        <v>46.25%</v>
      </c>
      <c r="Y460" s="67"/>
      <c r="Z460" s="33"/>
      <c r="AA460" s="33"/>
      <c r="AB460" s="33"/>
      <c r="AC460" s="33"/>
      <c r="AD460" s="33"/>
      <c r="AE460" s="33"/>
    </row>
    <row r="461">
      <c r="A461" s="116" t="s">
        <v>2115</v>
      </c>
      <c r="B461" s="44">
        <v>2008.0</v>
      </c>
      <c r="C461" s="44" t="s">
        <v>29</v>
      </c>
      <c r="D461" s="104">
        <v>16.0</v>
      </c>
      <c r="E461" s="104">
        <v>35.0</v>
      </c>
      <c r="F461" s="118" t="str">
        <f t="shared" si="626"/>
        <v>25.5</v>
      </c>
      <c r="G461" s="104">
        <v>50.0</v>
      </c>
      <c r="H461" s="104">
        <v>52.0</v>
      </c>
      <c r="I461" s="120" t="str">
        <f t="shared" si="3"/>
        <v>-2</v>
      </c>
      <c r="J461" s="120" t="str">
        <f t="shared" si="627"/>
        <v>51</v>
      </c>
      <c r="K461" s="120" t="str">
        <f t="shared" si="4"/>
        <v>-25.5</v>
      </c>
      <c r="L461" s="104" t="s">
        <v>2408</v>
      </c>
      <c r="M461" s="120" t="str">
        <f t="shared" ref="M461:M463" si="649">N461*1000000</f>
        <v>27400000</v>
      </c>
      <c r="N461" s="135">
        <v>27.4</v>
      </c>
      <c r="O461" s="120" t="str">
        <f t="shared" ref="O461:O463" si="650">P461*1000000</f>
        <v>80170000</v>
      </c>
      <c r="P461" s="135">
        <v>80.17</v>
      </c>
      <c r="Q461" s="28" t="str">
        <f t="shared" ref="Q461:Q463" si="651">SUM(R461*1000000)</f>
        <v>142060000</v>
      </c>
      <c r="R461" s="119">
        <v>142.06</v>
      </c>
      <c r="S461" s="191" t="str">
        <f t="shared" ref="S461:S463" si="652">T461*1000000</f>
        <v>222,230,000</v>
      </c>
      <c r="T461" s="105">
        <v>222.23</v>
      </c>
      <c r="U461" s="162" t="str">
        <f t="shared" ref="U461:U463" si="653">SUM(R461/T461)</f>
        <v>63.92%</v>
      </c>
      <c r="V461" s="105">
        <v>82.5</v>
      </c>
      <c r="W461" s="30" t="str">
        <f t="shared" ref="W461:W465" si="654">SUM(T461/V461)</f>
        <v>269.37%</v>
      </c>
      <c r="X461" s="30" t="str">
        <f t="shared" si="6"/>
        <v>33.21%</v>
      </c>
      <c r="Y461" s="112"/>
      <c r="Z461" s="33"/>
      <c r="AA461" s="33"/>
      <c r="AB461" s="33"/>
      <c r="AC461" s="33"/>
      <c r="AD461" s="33"/>
      <c r="AE461" s="33"/>
    </row>
    <row r="462">
      <c r="A462" s="116" t="s">
        <v>1258</v>
      </c>
      <c r="B462" s="44">
        <v>2011.0</v>
      </c>
      <c r="C462" s="44" t="s">
        <v>29</v>
      </c>
      <c r="D462" s="117">
        <v>77.0</v>
      </c>
      <c r="E462" s="117">
        <v>72.0</v>
      </c>
      <c r="F462" s="118" t="str">
        <f t="shared" si="626"/>
        <v>74.5</v>
      </c>
      <c r="G462" s="117">
        <v>73.0</v>
      </c>
      <c r="H462" s="104">
        <v>66.0</v>
      </c>
      <c r="I462" s="120" t="str">
        <f t="shared" si="3"/>
        <v>7</v>
      </c>
      <c r="J462" s="120" t="str">
        <f t="shared" si="627"/>
        <v>69.5</v>
      </c>
      <c r="K462" s="120" t="str">
        <f t="shared" si="4"/>
        <v>5</v>
      </c>
      <c r="L462" s="104" t="s">
        <v>1259</v>
      </c>
      <c r="M462" s="120" t="str">
        <f t="shared" si="649"/>
        <v>14520000</v>
      </c>
      <c r="N462" s="121">
        <v>14.52</v>
      </c>
      <c r="O462" s="120" t="str">
        <f t="shared" si="650"/>
        <v>79884000</v>
      </c>
      <c r="P462" s="122">
        <v>79.884</v>
      </c>
      <c r="Q462" s="28" t="str">
        <f t="shared" si="651"/>
        <v>97700000</v>
      </c>
      <c r="R462" s="119">
        <v>97.7</v>
      </c>
      <c r="S462" s="176" t="str">
        <f t="shared" si="652"/>
        <v>177,584,000</v>
      </c>
      <c r="T462" s="124" t="str">
        <f t="shared" ref="T462:T463" si="655">SUM(P462+R462)</f>
        <v>177.58</v>
      </c>
      <c r="U462" s="162" t="str">
        <f t="shared" si="653"/>
        <v>55.02%</v>
      </c>
      <c r="V462" s="125">
        <v>66.0</v>
      </c>
      <c r="W462" s="30" t="str">
        <f t="shared" si="654"/>
        <v>269.07%</v>
      </c>
      <c r="X462" s="30" t="str">
        <f t="shared" si="6"/>
        <v>22.00%</v>
      </c>
      <c r="Y462" s="112"/>
      <c r="Z462" s="33"/>
      <c r="AA462" s="33"/>
      <c r="AB462" s="33"/>
      <c r="AC462" s="33"/>
      <c r="AD462" s="33"/>
      <c r="AE462" s="33"/>
    </row>
    <row r="463">
      <c r="A463" s="116" t="s">
        <v>1236</v>
      </c>
      <c r="B463" s="44">
        <v>2011.0</v>
      </c>
      <c r="C463" s="44" t="s">
        <v>29</v>
      </c>
      <c r="D463" s="117">
        <v>19.0</v>
      </c>
      <c r="E463" s="117">
        <v>33.0</v>
      </c>
      <c r="F463" s="118" t="str">
        <f t="shared" si="626"/>
        <v>26</v>
      </c>
      <c r="G463" s="117">
        <v>63.0</v>
      </c>
      <c r="H463" s="104">
        <v>64.0</v>
      </c>
      <c r="I463" s="120" t="str">
        <f t="shared" si="3"/>
        <v>-1</v>
      </c>
      <c r="J463" s="120" t="str">
        <f t="shared" si="627"/>
        <v>63.5</v>
      </c>
      <c r="K463" s="120" t="str">
        <f t="shared" si="4"/>
        <v>-37.5</v>
      </c>
      <c r="L463" s="104" t="s">
        <v>493</v>
      </c>
      <c r="M463" s="120" t="str">
        <f t="shared" si="649"/>
        <v>30510000</v>
      </c>
      <c r="N463" s="121">
        <v>30.51</v>
      </c>
      <c r="O463" s="120" t="str">
        <f t="shared" si="650"/>
        <v>103030000</v>
      </c>
      <c r="P463" s="122">
        <v>103.03</v>
      </c>
      <c r="Q463" s="28" t="str">
        <f t="shared" si="651"/>
        <v>111920000</v>
      </c>
      <c r="R463" s="119">
        <v>111.92</v>
      </c>
      <c r="S463" s="176" t="str">
        <f t="shared" si="652"/>
        <v>214,950,000</v>
      </c>
      <c r="T463" s="124" t="str">
        <f t="shared" si="655"/>
        <v>214.95</v>
      </c>
      <c r="U463" s="162" t="str">
        <f t="shared" si="653"/>
        <v>52.07%</v>
      </c>
      <c r="V463" s="125">
        <v>80.0</v>
      </c>
      <c r="W463" s="30" t="str">
        <f t="shared" si="654"/>
        <v>268.69%</v>
      </c>
      <c r="X463" s="30" t="str">
        <f t="shared" si="6"/>
        <v>38.14%</v>
      </c>
      <c r="Y463" s="112"/>
      <c r="Z463" s="33"/>
      <c r="AA463" s="33"/>
      <c r="AB463" s="33"/>
      <c r="AC463" s="33"/>
      <c r="AD463" s="33"/>
      <c r="AE463" s="33"/>
    </row>
    <row r="464">
      <c r="A464" s="72" t="s">
        <v>711</v>
      </c>
      <c r="B464" s="16">
        <v>2013.0</v>
      </c>
      <c r="C464" s="16" t="s">
        <v>29</v>
      </c>
      <c r="D464" s="16">
        <v>64.0</v>
      </c>
      <c r="E464" s="79">
        <v>52.0</v>
      </c>
      <c r="F464" s="73" t="str">
        <f t="shared" si="626"/>
        <v>58.0</v>
      </c>
      <c r="G464" s="16">
        <v>65.0</v>
      </c>
      <c r="H464" s="16">
        <v>63.0</v>
      </c>
      <c r="I464" s="74" t="str">
        <f t="shared" si="3"/>
        <v>2</v>
      </c>
      <c r="J464" s="74" t="str">
        <f t="shared" si="627"/>
        <v>64</v>
      </c>
      <c r="K464" s="74" t="str">
        <f t="shared" si="4"/>
        <v>-6</v>
      </c>
      <c r="L464" s="78" t="s">
        <v>650</v>
      </c>
      <c r="M464" s="19">
        <v>3.3531068E7</v>
      </c>
      <c r="N464" s="35" t="str">
        <f>M464/1000000</f>
        <v>33.53</v>
      </c>
      <c r="O464" s="19">
        <v>1.07518682E8</v>
      </c>
      <c r="P464" s="35" t="str">
        <f>O464/1000000</f>
        <v>107.52</v>
      </c>
      <c r="Q464" s="19">
        <v>1.60907952E8</v>
      </c>
      <c r="R464" s="36" t="str">
        <f>Q464/1000000</f>
        <v>160.91</v>
      </c>
      <c r="S464" s="195">
        <v>2.68426634E8</v>
      </c>
      <c r="T464" s="77" t="str">
        <f>S464/1000000</f>
        <v>268</v>
      </c>
      <c r="U464" s="27" t="str">
        <f>SUM(R464/S464)</f>
        <v>0.00%</v>
      </c>
      <c r="V464" s="22">
        <v>100.0</v>
      </c>
      <c r="W464" s="178" t="str">
        <f t="shared" si="654"/>
        <v>268.43%</v>
      </c>
      <c r="X464" s="30" t="str">
        <f t="shared" si="6"/>
        <v>33.53%</v>
      </c>
      <c r="Y464" s="81"/>
      <c r="Z464" s="33"/>
      <c r="AA464" s="33"/>
      <c r="AB464" s="33"/>
      <c r="AC464" s="33"/>
      <c r="AD464" s="33"/>
      <c r="AE464" s="33"/>
    </row>
    <row r="465">
      <c r="A465" s="116" t="s">
        <v>1501</v>
      </c>
      <c r="B465" s="44">
        <v>2010.0</v>
      </c>
      <c r="C465" s="44" t="s">
        <v>1502</v>
      </c>
      <c r="D465" s="104">
        <v>49.0</v>
      </c>
      <c r="E465" s="104">
        <v>53.0</v>
      </c>
      <c r="F465" s="118" t="str">
        <f t="shared" si="626"/>
        <v>51</v>
      </c>
      <c r="G465" s="104">
        <v>63.0</v>
      </c>
      <c r="H465" s="104">
        <v>60.0</v>
      </c>
      <c r="I465" s="120" t="str">
        <f t="shared" si="3"/>
        <v>3</v>
      </c>
      <c r="J465" s="120" t="str">
        <f t="shared" si="627"/>
        <v>61.5</v>
      </c>
      <c r="K465" s="120" t="str">
        <f t="shared" si="4"/>
        <v>-10.5</v>
      </c>
      <c r="L465" s="104" t="s">
        <v>1485</v>
      </c>
      <c r="M465" s="120" t="str">
        <f>N465*1000000</f>
        <v>24000000</v>
      </c>
      <c r="N465" s="135">
        <v>24.0</v>
      </c>
      <c r="O465" s="120" t="str">
        <f>P465*1000000</f>
        <v>104390000</v>
      </c>
      <c r="P465" s="135">
        <v>104.39</v>
      </c>
      <c r="Q465" s="28" t="str">
        <f>SUM(R465*1000000)</f>
        <v>311300000</v>
      </c>
      <c r="R465" s="119">
        <v>311.3</v>
      </c>
      <c r="S465" s="191" t="str">
        <f>T465*1000000</f>
        <v>415,690,000</v>
      </c>
      <c r="T465" s="137" t="str">
        <f>SUM(P465+R465)</f>
        <v>415.69</v>
      </c>
      <c r="U465" s="162" t="str">
        <f>SUM(R465/T465)</f>
        <v>74.89%</v>
      </c>
      <c r="V465" s="105">
        <v>155.0</v>
      </c>
      <c r="W465" s="30" t="str">
        <f t="shared" si="654"/>
        <v>268.19%</v>
      </c>
      <c r="X465" s="30" t="str">
        <f t="shared" si="6"/>
        <v>15.48%</v>
      </c>
      <c r="Y465" s="33"/>
      <c r="Z465" s="33"/>
      <c r="AA465" s="33"/>
      <c r="AB465" s="33"/>
      <c r="AC465" s="33"/>
      <c r="AD465" s="33"/>
      <c r="AE465" s="33"/>
    </row>
    <row r="466">
      <c r="A466" s="47" t="s">
        <v>521</v>
      </c>
      <c r="B466" s="48">
        <v>2014.0</v>
      </c>
      <c r="C466" s="49" t="s">
        <v>29</v>
      </c>
      <c r="D466" s="48">
        <v>36.0</v>
      </c>
      <c r="E466" s="48">
        <v>47.0</v>
      </c>
      <c r="F466" s="50" t="str">
        <f t="shared" si="626"/>
        <v>41.5</v>
      </c>
      <c r="G466" s="48">
        <v>57.0</v>
      </c>
      <c r="H466" s="48">
        <v>61.0</v>
      </c>
      <c r="I466" s="52" t="str">
        <f t="shared" si="3"/>
        <v>-4</v>
      </c>
      <c r="J466" s="52" t="str">
        <f t="shared" si="627"/>
        <v>59</v>
      </c>
      <c r="K466" s="52" t="str">
        <f t="shared" si="4"/>
        <v>-17.5</v>
      </c>
      <c r="L466" s="48" t="s">
        <v>522</v>
      </c>
      <c r="M466" s="62">
        <v>1.2305016E7</v>
      </c>
      <c r="N466" s="55" t="str">
        <f>M466/1000000</f>
        <v>12.31</v>
      </c>
      <c r="O466" s="51">
        <v>4.5090374E7</v>
      </c>
      <c r="P466" s="55" t="str">
        <f>O466/1000000</f>
        <v>45.09</v>
      </c>
      <c r="Q466" s="63">
        <v>2.1890082E7</v>
      </c>
      <c r="R466" s="36" t="str">
        <f>Q466/1000000</f>
        <v>21.89</v>
      </c>
      <c r="S466" s="187">
        <v>6.6980456E7</v>
      </c>
      <c r="T466" s="58" t="str">
        <f>S466/1000000</f>
        <v>67</v>
      </c>
      <c r="U466" s="188" t="str">
        <f>SUM(R466/S466)</f>
        <v>0.00%</v>
      </c>
      <c r="V466" s="51">
        <v>25.0</v>
      </c>
      <c r="W466" s="189" t="str">
        <f>SUM(S466/(V466*1000000))</f>
        <v>267.92%</v>
      </c>
      <c r="X466" s="30" t="str">
        <f t="shared" si="6"/>
        <v>49.22%</v>
      </c>
      <c r="Y466" s="67"/>
      <c r="Z466" s="33"/>
      <c r="AA466" s="33"/>
      <c r="AB466" s="33"/>
      <c r="AC466" s="33"/>
      <c r="AD466" s="33"/>
      <c r="AE466" s="33"/>
    </row>
    <row r="467">
      <c r="A467" s="116" t="s">
        <v>2025</v>
      </c>
      <c r="B467" s="44">
        <v>2009.0</v>
      </c>
      <c r="C467" s="44" t="s">
        <v>41</v>
      </c>
      <c r="D467" s="104">
        <v>6.0</v>
      </c>
      <c r="E467" s="104">
        <v>17.0</v>
      </c>
      <c r="F467" s="118" t="str">
        <f t="shared" si="626"/>
        <v>11.5</v>
      </c>
      <c r="G467" s="104">
        <v>35.0</v>
      </c>
      <c r="H467" s="104">
        <v>41.0</v>
      </c>
      <c r="I467" s="120" t="str">
        <f t="shared" si="3"/>
        <v>-6</v>
      </c>
      <c r="J467" s="120" t="str">
        <f t="shared" si="627"/>
        <v>38</v>
      </c>
      <c r="K467" s="120" t="str">
        <f t="shared" si="4"/>
        <v>-26.5</v>
      </c>
      <c r="L467" s="104" t="s">
        <v>117</v>
      </c>
      <c r="M467" s="120" t="str">
        <f t="shared" ref="M467:M470" si="656">N467*1000000</f>
        <v>11200000</v>
      </c>
      <c r="N467" s="135">
        <v>11.2</v>
      </c>
      <c r="O467" s="120" t="str">
        <f t="shared" ref="O467:O470" si="657">P467*1000000</f>
        <v>33860000</v>
      </c>
      <c r="P467" s="135">
        <v>33.86</v>
      </c>
      <c r="Q467" s="28" t="str">
        <f t="shared" ref="Q467:Q470" si="658">SUM(R467*1000000)</f>
        <v>6260000</v>
      </c>
      <c r="R467" s="119">
        <v>6.26</v>
      </c>
      <c r="S467" s="191" t="str">
        <f t="shared" ref="S467:S470" si="659">T467*1000000</f>
        <v>40,120,000</v>
      </c>
      <c r="T467" s="105">
        <v>40.12</v>
      </c>
      <c r="U467" s="162" t="str">
        <f t="shared" ref="U467:U470" si="660">SUM(R467/T467)</f>
        <v>15.60%</v>
      </c>
      <c r="V467" s="105">
        <v>15.0</v>
      </c>
      <c r="W467" s="30" t="str">
        <f t="shared" ref="W467:W498" si="661">SUM(T467/V467)</f>
        <v>267.47%</v>
      </c>
      <c r="X467" s="30" t="str">
        <f t="shared" si="6"/>
        <v>74.67%</v>
      </c>
      <c r="Y467" s="112"/>
      <c r="Z467" s="33"/>
      <c r="AA467" s="33"/>
      <c r="AB467" s="33"/>
      <c r="AC467" s="33"/>
      <c r="AD467" s="33"/>
      <c r="AE467" s="33"/>
    </row>
    <row r="468">
      <c r="A468" s="116" t="s">
        <v>2038</v>
      </c>
      <c r="B468" s="44">
        <v>2009.0</v>
      </c>
      <c r="C468" s="44" t="s">
        <v>37</v>
      </c>
      <c r="D468" s="104">
        <v>62.0</v>
      </c>
      <c r="E468" s="104">
        <v>41.0</v>
      </c>
      <c r="F468" s="118" t="str">
        <f t="shared" si="626"/>
        <v>51.5</v>
      </c>
      <c r="G468" s="104">
        <v>54.0</v>
      </c>
      <c r="H468" s="104">
        <v>68.0</v>
      </c>
      <c r="I468" s="120" t="str">
        <f t="shared" si="3"/>
        <v>-14</v>
      </c>
      <c r="J468" s="120" t="str">
        <f t="shared" si="627"/>
        <v>61</v>
      </c>
      <c r="K468" s="120" t="str">
        <f t="shared" si="4"/>
        <v>-9.5</v>
      </c>
      <c r="L468" s="104" t="s">
        <v>939</v>
      </c>
      <c r="M468" s="120" t="str">
        <f t="shared" si="656"/>
        <v>7000000</v>
      </c>
      <c r="N468" s="135">
        <v>7.0</v>
      </c>
      <c r="O468" s="120" t="str">
        <f t="shared" si="657"/>
        <v>13700000</v>
      </c>
      <c r="P468" s="135">
        <v>13.7</v>
      </c>
      <c r="Q468" s="28" t="str">
        <f t="shared" si="658"/>
        <v>20800000</v>
      </c>
      <c r="R468" s="119">
        <v>20.8</v>
      </c>
      <c r="S468" s="191" t="str">
        <f t="shared" si="659"/>
        <v>34,500,000</v>
      </c>
      <c r="T468" s="105">
        <v>34.5</v>
      </c>
      <c r="U468" s="162" t="str">
        <f t="shared" si="660"/>
        <v>60.29%</v>
      </c>
      <c r="V468" s="105">
        <v>12.9</v>
      </c>
      <c r="W468" s="30" t="str">
        <f t="shared" si="661"/>
        <v>267.44%</v>
      </c>
      <c r="X468" s="30" t="str">
        <f t="shared" si="6"/>
        <v>54.26%</v>
      </c>
      <c r="Y468" s="112"/>
      <c r="Z468" s="33"/>
      <c r="AA468" s="33"/>
      <c r="AB468" s="33"/>
      <c r="AC468" s="33"/>
      <c r="AD468" s="33"/>
      <c r="AE468" s="33"/>
    </row>
    <row r="469">
      <c r="A469" s="116" t="s">
        <v>2135</v>
      </c>
      <c r="B469" s="44">
        <v>2008.0</v>
      </c>
      <c r="C469" s="44" t="s">
        <v>126</v>
      </c>
      <c r="D469" s="104">
        <v>58.0</v>
      </c>
      <c r="E469" s="104">
        <v>56.0</v>
      </c>
      <c r="F469" s="118" t="str">
        <f t="shared" si="626"/>
        <v>57</v>
      </c>
      <c r="G469" s="104">
        <v>66.0</v>
      </c>
      <c r="H469" s="104">
        <v>60.0</v>
      </c>
      <c r="I469" s="120" t="str">
        <f t="shared" si="3"/>
        <v>6</v>
      </c>
      <c r="J469" s="120" t="str">
        <f t="shared" si="627"/>
        <v>63</v>
      </c>
      <c r="K469" s="120" t="str">
        <f t="shared" si="4"/>
        <v>-6</v>
      </c>
      <c r="L469" s="104" t="s">
        <v>2136</v>
      </c>
      <c r="M469" s="120" t="str">
        <f t="shared" si="656"/>
        <v>21030000</v>
      </c>
      <c r="N469" s="135">
        <v>21.03</v>
      </c>
      <c r="O469" s="120" t="str">
        <f t="shared" si="657"/>
        <v>83080000</v>
      </c>
      <c r="P469" s="135">
        <v>83.08</v>
      </c>
      <c r="Q469" s="28" t="str">
        <f t="shared" si="658"/>
        <v>117200000</v>
      </c>
      <c r="R469" s="119">
        <v>117.2</v>
      </c>
      <c r="S469" s="191" t="str">
        <f t="shared" si="659"/>
        <v>200,280,000</v>
      </c>
      <c r="T469" s="105">
        <v>200.28</v>
      </c>
      <c r="U469" s="162" t="str">
        <f t="shared" si="660"/>
        <v>58.52%</v>
      </c>
      <c r="V469" s="105">
        <v>75.0</v>
      </c>
      <c r="W469" s="30" t="str">
        <f t="shared" si="661"/>
        <v>267.04%</v>
      </c>
      <c r="X469" s="30" t="str">
        <f t="shared" si="6"/>
        <v>28.04%</v>
      </c>
      <c r="Y469" s="112"/>
      <c r="Z469" s="33"/>
      <c r="AA469" s="33"/>
      <c r="AB469" s="33"/>
      <c r="AC469" s="33"/>
      <c r="AD469" s="33"/>
      <c r="AE469" s="33"/>
    </row>
    <row r="470">
      <c r="A470" s="116" t="s">
        <v>1523</v>
      </c>
      <c r="B470" s="44">
        <v>2010.0</v>
      </c>
      <c r="C470" s="44" t="s">
        <v>41</v>
      </c>
      <c r="D470" s="104">
        <v>62.0</v>
      </c>
      <c r="E470" s="104">
        <v>65.0</v>
      </c>
      <c r="F470" s="118" t="str">
        <f t="shared" si="626"/>
        <v>63.5</v>
      </c>
      <c r="G470" s="104">
        <v>62.0</v>
      </c>
      <c r="H470" s="104">
        <v>65.0</v>
      </c>
      <c r="I470" s="120" t="str">
        <f t="shared" si="3"/>
        <v>-3</v>
      </c>
      <c r="J470" s="120" t="str">
        <f t="shared" si="627"/>
        <v>63.5</v>
      </c>
      <c r="K470" s="120" t="str">
        <f t="shared" si="4"/>
        <v>0</v>
      </c>
      <c r="L470" s="104" t="s">
        <v>993</v>
      </c>
      <c r="M470" s="120" t="str">
        <f t="shared" si="656"/>
        <v>36000000</v>
      </c>
      <c r="N470" s="135">
        <v>36.0</v>
      </c>
      <c r="O470" s="120" t="str">
        <f t="shared" si="657"/>
        <v>118310000</v>
      </c>
      <c r="P470" s="135">
        <v>118.31</v>
      </c>
      <c r="Q470" s="28" t="str">
        <f t="shared" si="658"/>
        <v>175190000</v>
      </c>
      <c r="R470" s="119">
        <v>175.19</v>
      </c>
      <c r="S470" s="191" t="str">
        <f t="shared" si="659"/>
        <v>293,500,000</v>
      </c>
      <c r="T470" s="137" t="str">
        <f>SUM(P470+R470)</f>
        <v>293.50</v>
      </c>
      <c r="U470" s="162" t="str">
        <f t="shared" si="660"/>
        <v>59.69%</v>
      </c>
      <c r="V470" s="105">
        <v>110.0</v>
      </c>
      <c r="W470" s="30" t="str">
        <f t="shared" si="661"/>
        <v>266.82%</v>
      </c>
      <c r="X470" s="30" t="str">
        <f t="shared" si="6"/>
        <v>32.73%</v>
      </c>
      <c r="Y470" s="33"/>
      <c r="Z470" s="33"/>
      <c r="AA470" s="33"/>
      <c r="AB470" s="33"/>
      <c r="AC470" s="33"/>
      <c r="AD470" s="33"/>
      <c r="AE470" s="33"/>
    </row>
    <row r="471">
      <c r="A471" s="15" t="s">
        <v>256</v>
      </c>
      <c r="B471" s="16">
        <v>2015.0</v>
      </c>
      <c r="C471" s="17" t="s">
        <v>29</v>
      </c>
      <c r="D471" s="16">
        <v>56.0</v>
      </c>
      <c r="E471" s="16">
        <v>56.0</v>
      </c>
      <c r="F471" s="18" t="str">
        <f>(D471+E471)/2</f>
        <v>56</v>
      </c>
      <c r="G471" s="79">
        <v>52.0</v>
      </c>
      <c r="H471" s="16">
        <v>64.0</v>
      </c>
      <c r="I471" s="20" t="str">
        <f t="shared" si="3"/>
        <v>-12</v>
      </c>
      <c r="J471" s="21" t="str">
        <f>(G471+H471)/2</f>
        <v>58</v>
      </c>
      <c r="K471" s="20" t="str">
        <f t="shared" si="4"/>
        <v>-2</v>
      </c>
      <c r="L471" s="17" t="s">
        <v>89</v>
      </c>
      <c r="M471" s="22">
        <v>1.265014E7</v>
      </c>
      <c r="N471" s="35" t="str">
        <f>M471/1000000</f>
        <v>12.65</v>
      </c>
      <c r="O471" s="28">
        <v>3.2000304E7</v>
      </c>
      <c r="P471" s="35" t="str">
        <f>O471/1000000</f>
        <v>32.00</v>
      </c>
      <c r="Q471" s="28">
        <v>5.3511996E7</v>
      </c>
      <c r="R471" s="36" t="str">
        <f>Q471/1000000</f>
        <v>53.51</v>
      </c>
      <c r="S471" s="177" t="str">
        <f>SUM(O471+R471)</f>
        <v>32,000,358</v>
      </c>
      <c r="T471" s="38" t="str">
        <f>S471/1000000</f>
        <v>32</v>
      </c>
      <c r="U471" s="27" t="str">
        <f>(R471/S471)</f>
        <v>0.00%</v>
      </c>
      <c r="V471" s="28">
        <v>12.0</v>
      </c>
      <c r="W471" s="178" t="str">
        <f t="shared" si="661"/>
        <v>266.67%</v>
      </c>
      <c r="X471" s="30" t="str">
        <f t="shared" si="6"/>
        <v>105.42%</v>
      </c>
      <c r="Y471" s="17"/>
      <c r="Z471" s="33"/>
      <c r="AA471" s="33"/>
      <c r="AB471" s="33"/>
      <c r="AC471" s="33"/>
      <c r="AD471" s="33"/>
      <c r="AE471" s="33"/>
    </row>
    <row r="472">
      <c r="A472" s="116" t="s">
        <v>1636</v>
      </c>
      <c r="B472" s="44">
        <v>2010.0</v>
      </c>
      <c r="C472" s="44" t="s">
        <v>37</v>
      </c>
      <c r="D472" s="104">
        <v>77.0</v>
      </c>
      <c r="E472" s="104">
        <v>52.0</v>
      </c>
      <c r="F472" s="118" t="str">
        <f t="shared" ref="F472:F482" si="662">AVERAGE(D472:E472)</f>
        <v>64.5</v>
      </c>
      <c r="G472" s="104">
        <v>54.0</v>
      </c>
      <c r="H472" s="104">
        <v>51.0</v>
      </c>
      <c r="I472" s="120" t="str">
        <f t="shared" si="3"/>
        <v>3</v>
      </c>
      <c r="J472" s="120" t="str">
        <f t="shared" ref="J472:J482" si="663">AVERAGE(G472:H472)</f>
        <v>52.5</v>
      </c>
      <c r="K472" s="120" t="str">
        <f t="shared" si="4"/>
        <v>12</v>
      </c>
      <c r="L472" s="104" t="s">
        <v>1601</v>
      </c>
      <c r="M472" s="120" t="str">
        <f t="shared" ref="M472:M473" si="664">N472*1000000</f>
        <v>8400000</v>
      </c>
      <c r="N472" s="135">
        <v>8.4</v>
      </c>
      <c r="O472" s="120" t="str">
        <f t="shared" ref="O472:O473" si="665">P472*1000000</f>
        <v>29010000</v>
      </c>
      <c r="P472" s="135">
        <v>29.01</v>
      </c>
      <c r="Q472" s="28" t="str">
        <f t="shared" ref="Q472:Q473" si="666">SUM(R472*1000000)</f>
        <v>64230000</v>
      </c>
      <c r="R472" s="119">
        <v>64.23</v>
      </c>
      <c r="S472" s="191" t="str">
        <f t="shared" ref="S472:S473" si="667">T472*1000000</f>
        <v>93,240,000</v>
      </c>
      <c r="T472" s="137" t="str">
        <f>SUM(P472+R472)</f>
        <v>93.24</v>
      </c>
      <c r="U472" s="162" t="str">
        <f t="shared" ref="U472:U473" si="668">SUM(R472/T472)</f>
        <v>68.89%</v>
      </c>
      <c r="V472" s="105">
        <v>35.0</v>
      </c>
      <c r="W472" s="30" t="str">
        <f t="shared" si="661"/>
        <v>266.40%</v>
      </c>
      <c r="X472" s="30" t="str">
        <f t="shared" si="6"/>
        <v>24.00%</v>
      </c>
      <c r="Y472" s="33"/>
      <c r="Z472" s="33"/>
      <c r="AA472" s="33"/>
      <c r="AB472" s="33"/>
      <c r="AC472" s="33"/>
      <c r="AD472" s="33"/>
      <c r="AE472" s="33"/>
    </row>
    <row r="473">
      <c r="A473" s="116" t="s">
        <v>2122</v>
      </c>
      <c r="B473" s="44">
        <v>2008.0</v>
      </c>
      <c r="C473" s="44" t="s">
        <v>41</v>
      </c>
      <c r="D473" s="104">
        <v>25.0</v>
      </c>
      <c r="E473" s="104">
        <v>33.0</v>
      </c>
      <c r="F473" s="118" t="str">
        <f t="shared" si="662"/>
        <v>29</v>
      </c>
      <c r="G473" s="104">
        <v>63.0</v>
      </c>
      <c r="H473" s="104">
        <v>59.0</v>
      </c>
      <c r="I473" s="120" t="str">
        <f t="shared" si="3"/>
        <v>4</v>
      </c>
      <c r="J473" s="120" t="str">
        <f t="shared" si="663"/>
        <v>61</v>
      </c>
      <c r="K473" s="120" t="str">
        <f t="shared" si="4"/>
        <v>-32</v>
      </c>
      <c r="L473" s="104" t="s">
        <v>1601</v>
      </c>
      <c r="M473" s="120" t="str">
        <f t="shared" si="664"/>
        <v>27500000</v>
      </c>
      <c r="N473" s="135">
        <v>27.5</v>
      </c>
      <c r="O473" s="120" t="str">
        <f t="shared" si="665"/>
        <v>110100000</v>
      </c>
      <c r="P473" s="135">
        <v>110.1</v>
      </c>
      <c r="Q473" s="28" t="str">
        <f t="shared" si="666"/>
        <v>102770000</v>
      </c>
      <c r="R473" s="119">
        <v>102.77</v>
      </c>
      <c r="S473" s="191" t="str">
        <f t="shared" si="667"/>
        <v>212,870,000</v>
      </c>
      <c r="T473" s="105">
        <v>212.87</v>
      </c>
      <c r="U473" s="162" t="str">
        <f t="shared" si="668"/>
        <v>48.28%</v>
      </c>
      <c r="V473" s="105">
        <v>80.0</v>
      </c>
      <c r="W473" s="30" t="str">
        <f t="shared" si="661"/>
        <v>266.09%</v>
      </c>
      <c r="X473" s="30" t="str">
        <f t="shared" si="6"/>
        <v>34.38%</v>
      </c>
      <c r="Y473" s="112"/>
      <c r="Z473" s="33"/>
      <c r="AA473" s="33"/>
      <c r="AB473" s="33"/>
      <c r="AC473" s="33"/>
      <c r="AD473" s="33"/>
      <c r="AE473" s="33"/>
    </row>
    <row r="474">
      <c r="A474" s="72" t="s">
        <v>849</v>
      </c>
      <c r="B474" s="16">
        <v>2013.0</v>
      </c>
      <c r="C474" s="16" t="s">
        <v>29</v>
      </c>
      <c r="D474" s="16">
        <v>15.0</v>
      </c>
      <c r="E474" s="16">
        <v>26.0</v>
      </c>
      <c r="F474" s="73" t="str">
        <f t="shared" si="662"/>
        <v>20.5</v>
      </c>
      <c r="G474" s="16">
        <v>66.0</v>
      </c>
      <c r="H474" s="16">
        <v>27.0</v>
      </c>
      <c r="I474" s="74" t="str">
        <f t="shared" si="3"/>
        <v>39</v>
      </c>
      <c r="J474" s="74" t="str">
        <f t="shared" si="663"/>
        <v>46.5</v>
      </c>
      <c r="K474" s="74" t="str">
        <f t="shared" si="4"/>
        <v>-26</v>
      </c>
      <c r="L474" s="78" t="s">
        <v>850</v>
      </c>
      <c r="M474" s="19">
        <v>2.1641679E7</v>
      </c>
      <c r="N474" s="35" t="str">
        <f t="shared" ref="N474:N475" si="669">M474/1000000</f>
        <v>21.64</v>
      </c>
      <c r="O474" s="19">
        <v>5.1975354E7</v>
      </c>
      <c r="P474" s="35" t="str">
        <f t="shared" ref="P474:P475" si="670">O474/1000000</f>
        <v>51.98</v>
      </c>
      <c r="Q474" s="19">
        <v>1150000.0</v>
      </c>
      <c r="R474" s="36" t="str">
        <f t="shared" ref="R474:R475" si="671">Q474/1000000</f>
        <v>1.15</v>
      </c>
      <c r="S474" s="196">
        <v>5.3125354E7</v>
      </c>
      <c r="T474" s="77" t="str">
        <f t="shared" ref="T474:T475" si="672">S474/1000000</f>
        <v>53</v>
      </c>
      <c r="U474" s="27" t="str">
        <f t="shared" ref="U474:U475" si="673">SUM(R474/S474)</f>
        <v>0.00%</v>
      </c>
      <c r="V474" s="28">
        <v>20.0</v>
      </c>
      <c r="W474" s="178" t="str">
        <f t="shared" si="661"/>
        <v>265.63%</v>
      </c>
      <c r="X474" s="30" t="str">
        <f t="shared" si="6"/>
        <v>108.21%</v>
      </c>
      <c r="Y474" s="81"/>
      <c r="Z474" s="33"/>
      <c r="AA474" s="33"/>
      <c r="AB474" s="33"/>
      <c r="AC474" s="33"/>
      <c r="AD474" s="33"/>
      <c r="AE474" s="33"/>
    </row>
    <row r="475">
      <c r="A475" s="72" t="s">
        <v>771</v>
      </c>
      <c r="B475" s="16">
        <v>2013.0</v>
      </c>
      <c r="C475" s="16" t="s">
        <v>41</v>
      </c>
      <c r="D475" s="16">
        <v>82.0</v>
      </c>
      <c r="E475" s="16">
        <v>74.0</v>
      </c>
      <c r="F475" s="73" t="str">
        <f t="shared" si="662"/>
        <v>78.0</v>
      </c>
      <c r="G475" s="16">
        <v>87.0</v>
      </c>
      <c r="H475" s="16">
        <v>83.0</v>
      </c>
      <c r="I475" s="74" t="str">
        <f t="shared" si="3"/>
        <v>4</v>
      </c>
      <c r="J475" s="74" t="str">
        <f t="shared" si="663"/>
        <v>85</v>
      </c>
      <c r="K475" s="74" t="str">
        <f t="shared" si="4"/>
        <v>-7</v>
      </c>
      <c r="L475" s="78" t="s">
        <v>772</v>
      </c>
      <c r="M475" s="19">
        <v>2.0817053E7</v>
      </c>
      <c r="N475" s="35" t="str">
        <f t="shared" si="669"/>
        <v>20.82</v>
      </c>
      <c r="O475" s="19">
        <v>6.1002302E7</v>
      </c>
      <c r="P475" s="35" t="str">
        <f t="shared" si="670"/>
        <v>61.00</v>
      </c>
      <c r="Q475" s="19">
        <v>6.1124385E7</v>
      </c>
      <c r="R475" s="36" t="str">
        <f t="shared" si="671"/>
        <v>61.12</v>
      </c>
      <c r="S475" s="195">
        <v>1.22126687E8</v>
      </c>
      <c r="T475" s="77" t="str">
        <f t="shared" si="672"/>
        <v>122</v>
      </c>
      <c r="U475" s="27" t="str">
        <f t="shared" si="673"/>
        <v>0.00%</v>
      </c>
      <c r="V475" s="22">
        <v>46.0</v>
      </c>
      <c r="W475" s="178" t="str">
        <f t="shared" si="661"/>
        <v>265.49%</v>
      </c>
      <c r="X475" s="30" t="str">
        <f t="shared" si="6"/>
        <v>45.25%</v>
      </c>
      <c r="Y475" s="81"/>
      <c r="Z475" s="33"/>
      <c r="AA475" s="33"/>
      <c r="AB475" s="33"/>
      <c r="AC475" s="33"/>
      <c r="AD475" s="33"/>
      <c r="AE475" s="33"/>
    </row>
    <row r="476">
      <c r="A476" s="116" t="s">
        <v>2196</v>
      </c>
      <c r="B476" s="44">
        <v>2008.0</v>
      </c>
      <c r="C476" s="44" t="s">
        <v>41</v>
      </c>
      <c r="D476" s="104">
        <v>13.0</v>
      </c>
      <c r="E476" s="104">
        <v>37.0</v>
      </c>
      <c r="F476" s="118" t="str">
        <f t="shared" si="662"/>
        <v>25</v>
      </c>
      <c r="G476" s="104">
        <v>61.0</v>
      </c>
      <c r="H476" s="104">
        <v>46.0</v>
      </c>
      <c r="I476" s="120" t="str">
        <f t="shared" si="3"/>
        <v>15</v>
      </c>
      <c r="J476" s="120" t="str">
        <f t="shared" si="663"/>
        <v>53.5</v>
      </c>
      <c r="K476" s="120" t="str">
        <f t="shared" si="4"/>
        <v>-28.5</v>
      </c>
      <c r="L476" s="104" t="s">
        <v>493</v>
      </c>
      <c r="M476" s="120" t="str">
        <f t="shared" ref="M476:M482" si="674">N476*1000000</f>
        <v>14760000</v>
      </c>
      <c r="N476" s="135">
        <v>14.76</v>
      </c>
      <c r="O476" s="120" t="str">
        <f t="shared" ref="O476:O482" si="675">P476*1000000</f>
        <v>46010000</v>
      </c>
      <c r="P476" s="135">
        <v>46.01</v>
      </c>
      <c r="Q476" s="28" t="str">
        <f t="shared" ref="Q476:Q482" si="676">SUM(R476*1000000)</f>
        <v>59950000</v>
      </c>
      <c r="R476" s="119">
        <v>59.95</v>
      </c>
      <c r="S476" s="191" t="str">
        <f t="shared" ref="S476:S482" si="677">T476*1000000</f>
        <v>105,960,000</v>
      </c>
      <c r="T476" s="105">
        <v>105.96</v>
      </c>
      <c r="U476" s="162" t="str">
        <f t="shared" ref="U476:U482" si="678">SUM(R476/T476)</f>
        <v>56.58%</v>
      </c>
      <c r="V476" s="105">
        <v>40.0</v>
      </c>
      <c r="W476" s="30" t="str">
        <f t="shared" si="661"/>
        <v>264.90%</v>
      </c>
      <c r="X476" s="30" t="str">
        <f t="shared" si="6"/>
        <v>36.90%</v>
      </c>
      <c r="Y476" s="112"/>
      <c r="Z476" s="33"/>
      <c r="AA476" s="33"/>
      <c r="AB476" s="33"/>
      <c r="AC476" s="33"/>
      <c r="AD476" s="33"/>
      <c r="AE476" s="33"/>
    </row>
    <row r="477">
      <c r="A477" s="116" t="s">
        <v>1403</v>
      </c>
      <c r="B477" s="44">
        <v>2011.0</v>
      </c>
      <c r="C477" s="44" t="s">
        <v>2398</v>
      </c>
      <c r="D477" s="117">
        <v>71.0</v>
      </c>
      <c r="E477" s="117">
        <v>58.0</v>
      </c>
      <c r="F477" s="118" t="str">
        <f t="shared" si="662"/>
        <v>64.5</v>
      </c>
      <c r="G477" s="117">
        <v>71.0</v>
      </c>
      <c r="H477" s="104">
        <v>58.0</v>
      </c>
      <c r="I477" s="120" t="str">
        <f t="shared" si="3"/>
        <v>13</v>
      </c>
      <c r="J477" s="120" t="str">
        <f t="shared" si="663"/>
        <v>64.5</v>
      </c>
      <c r="K477" s="120" t="str">
        <f t="shared" si="4"/>
        <v>0</v>
      </c>
      <c r="L477" s="104" t="s">
        <v>1116</v>
      </c>
      <c r="M477" s="120" t="str">
        <f t="shared" si="674"/>
        <v>15560000</v>
      </c>
      <c r="N477" s="121">
        <v>15.56</v>
      </c>
      <c r="O477" s="120" t="str">
        <f t="shared" si="675"/>
        <v>51800000</v>
      </c>
      <c r="P477" s="122">
        <v>51.8</v>
      </c>
      <c r="Q477" s="28" t="str">
        <f t="shared" si="676"/>
        <v>11740000</v>
      </c>
      <c r="R477" s="119">
        <v>11.74</v>
      </c>
      <c r="S477" s="176" t="str">
        <f t="shared" si="677"/>
        <v>63,540,000</v>
      </c>
      <c r="T477" s="124" t="str">
        <f t="shared" ref="T477:T479" si="679">SUM(P477+R477)</f>
        <v>63.54</v>
      </c>
      <c r="U477" s="162" t="str">
        <f t="shared" si="678"/>
        <v>18.48%</v>
      </c>
      <c r="V477" s="125">
        <v>24.0</v>
      </c>
      <c r="W477" s="30" t="str">
        <f t="shared" si="661"/>
        <v>264.75%</v>
      </c>
      <c r="X477" s="30" t="str">
        <f t="shared" si="6"/>
        <v>64.83%</v>
      </c>
      <c r="Y477" s="112"/>
      <c r="Z477" s="33"/>
      <c r="AA477" s="33"/>
      <c r="AB477" s="33"/>
      <c r="AC477" s="33"/>
      <c r="AD477" s="33"/>
      <c r="AE477" s="33"/>
    </row>
    <row r="478">
      <c r="A478" s="116" t="s">
        <v>1203</v>
      </c>
      <c r="B478" s="44">
        <v>2011.0</v>
      </c>
      <c r="C478" s="44" t="s">
        <v>29</v>
      </c>
      <c r="D478" s="117">
        <v>78.0</v>
      </c>
      <c r="E478" s="117">
        <v>66.0</v>
      </c>
      <c r="F478" s="118" t="str">
        <f t="shared" si="662"/>
        <v>72</v>
      </c>
      <c r="G478" s="117">
        <v>75.0</v>
      </c>
      <c r="H478" s="104">
        <v>69.0</v>
      </c>
      <c r="I478" s="120" t="str">
        <f t="shared" si="3"/>
        <v>6</v>
      </c>
      <c r="J478" s="120" t="str">
        <f t="shared" si="663"/>
        <v>72</v>
      </c>
      <c r="K478" s="120" t="str">
        <f t="shared" si="4"/>
        <v>0</v>
      </c>
      <c r="L478" s="104" t="s">
        <v>2408</v>
      </c>
      <c r="M478" s="120" t="str">
        <f t="shared" si="674"/>
        <v>65060000</v>
      </c>
      <c r="N478" s="121">
        <v>65.06</v>
      </c>
      <c r="O478" s="120" t="str">
        <f t="shared" si="675"/>
        <v>176650000</v>
      </c>
      <c r="P478" s="122">
        <v>176.65</v>
      </c>
      <c r="Q478" s="28" t="str">
        <f t="shared" si="676"/>
        <v>193920000</v>
      </c>
      <c r="R478" s="119">
        <v>193.92</v>
      </c>
      <c r="S478" s="176" t="str">
        <f t="shared" si="677"/>
        <v>370,570,000</v>
      </c>
      <c r="T478" s="124" t="str">
        <f t="shared" si="679"/>
        <v>370.57</v>
      </c>
      <c r="U478" s="162" t="str">
        <f t="shared" si="678"/>
        <v>52.33%</v>
      </c>
      <c r="V478" s="125">
        <v>140.0</v>
      </c>
      <c r="W478" s="30" t="str">
        <f t="shared" si="661"/>
        <v>264.69%</v>
      </c>
      <c r="X478" s="30" t="str">
        <f t="shared" si="6"/>
        <v>46.47%</v>
      </c>
      <c r="Y478" s="112"/>
      <c r="Z478" s="33"/>
      <c r="AA478" s="33"/>
      <c r="AB478" s="33"/>
      <c r="AC478" s="33"/>
      <c r="AD478" s="33"/>
      <c r="AE478" s="33"/>
    </row>
    <row r="479">
      <c r="A479" s="116" t="s">
        <v>1648</v>
      </c>
      <c r="B479" s="44">
        <v>2010.0</v>
      </c>
      <c r="C479" s="44" t="s">
        <v>29</v>
      </c>
      <c r="D479" s="104">
        <v>40.0</v>
      </c>
      <c r="E479" s="104">
        <v>50.0</v>
      </c>
      <c r="F479" s="118" t="str">
        <f t="shared" si="662"/>
        <v>45</v>
      </c>
      <c r="G479" s="104">
        <v>62.0</v>
      </c>
      <c r="H479" s="104">
        <v>60.0</v>
      </c>
      <c r="I479" s="120" t="str">
        <f t="shared" si="3"/>
        <v>2</v>
      </c>
      <c r="J479" s="120" t="str">
        <f t="shared" si="663"/>
        <v>61</v>
      </c>
      <c r="K479" s="120" t="str">
        <f t="shared" si="4"/>
        <v>-16</v>
      </c>
      <c r="L479" s="104" t="s">
        <v>493</v>
      </c>
      <c r="M479" s="120" t="str">
        <f t="shared" si="674"/>
        <v>13500000</v>
      </c>
      <c r="N479" s="135">
        <v>13.5</v>
      </c>
      <c r="O479" s="120" t="str">
        <f t="shared" si="675"/>
        <v>53030000</v>
      </c>
      <c r="P479" s="135">
        <v>53.03</v>
      </c>
      <c r="Q479" s="28" t="str">
        <f t="shared" si="676"/>
        <v>26150000</v>
      </c>
      <c r="R479" s="119">
        <v>26.15</v>
      </c>
      <c r="S479" s="191" t="str">
        <f t="shared" si="677"/>
        <v>79,180,000</v>
      </c>
      <c r="T479" s="137" t="str">
        <f t="shared" si="679"/>
        <v>79.18</v>
      </c>
      <c r="U479" s="162" t="str">
        <f t="shared" si="678"/>
        <v>33.03%</v>
      </c>
      <c r="V479" s="105">
        <v>30.0</v>
      </c>
      <c r="W479" s="30" t="str">
        <f t="shared" si="661"/>
        <v>263.93%</v>
      </c>
      <c r="X479" s="30" t="str">
        <f t="shared" si="6"/>
        <v>45.00%</v>
      </c>
      <c r="Y479" s="33"/>
      <c r="Z479" s="33"/>
      <c r="AA479" s="33"/>
      <c r="AB479" s="33"/>
      <c r="AC479" s="33"/>
      <c r="AD479" s="33"/>
      <c r="AE479" s="33"/>
    </row>
    <row r="480">
      <c r="A480" s="133" t="s">
        <v>2031</v>
      </c>
      <c r="B480" s="44">
        <v>2009.0</v>
      </c>
      <c r="C480" s="44" t="s">
        <v>37</v>
      </c>
      <c r="D480" s="104">
        <v>20.0</v>
      </c>
      <c r="E480" s="44">
        <v>50.0</v>
      </c>
      <c r="F480" s="118" t="str">
        <f t="shared" si="662"/>
        <v>35</v>
      </c>
      <c r="G480" s="104">
        <v>45.0</v>
      </c>
      <c r="H480" s="44">
        <v>56.0</v>
      </c>
      <c r="I480" s="120" t="str">
        <f t="shared" si="3"/>
        <v>-11</v>
      </c>
      <c r="J480" s="120" t="str">
        <f t="shared" si="663"/>
        <v>50.5</v>
      </c>
      <c r="K480" s="120" t="str">
        <f t="shared" si="4"/>
        <v>-15.5</v>
      </c>
      <c r="L480" s="104" t="s">
        <v>135</v>
      </c>
      <c r="M480" s="120" t="str">
        <f t="shared" si="674"/>
        <v>16300000</v>
      </c>
      <c r="N480" s="135">
        <v>16.3</v>
      </c>
      <c r="O480" s="120" t="str">
        <f t="shared" si="675"/>
        <v>33390000</v>
      </c>
      <c r="P480" s="135">
        <v>33.39</v>
      </c>
      <c r="Q480" s="28" t="str">
        <f t="shared" si="676"/>
        <v>6020000</v>
      </c>
      <c r="R480" s="119">
        <v>6.02</v>
      </c>
      <c r="S480" s="191" t="str">
        <f t="shared" si="677"/>
        <v>39,410,000</v>
      </c>
      <c r="T480" s="105">
        <v>39.41</v>
      </c>
      <c r="U480" s="162" t="str">
        <f t="shared" si="678"/>
        <v>15.28%</v>
      </c>
      <c r="V480" s="105">
        <v>15.0</v>
      </c>
      <c r="W480" s="30" t="str">
        <f t="shared" si="661"/>
        <v>262.73%</v>
      </c>
      <c r="X480" s="30" t="str">
        <f t="shared" si="6"/>
        <v>108.67%</v>
      </c>
      <c r="Y480" s="112"/>
      <c r="Z480" s="33"/>
      <c r="AA480" s="33"/>
      <c r="AB480" s="33"/>
      <c r="AC480" s="33"/>
      <c r="AD480" s="33"/>
      <c r="AE480" s="33"/>
    </row>
    <row r="481">
      <c r="A481" s="116" t="s">
        <v>1714</v>
      </c>
      <c r="B481" s="44">
        <v>2010.0</v>
      </c>
      <c r="C481" s="44" t="s">
        <v>29</v>
      </c>
      <c r="D481" s="104">
        <v>52.0</v>
      </c>
      <c r="E481" s="104">
        <v>52.0</v>
      </c>
      <c r="F481" s="118" t="str">
        <f t="shared" si="662"/>
        <v>52</v>
      </c>
      <c r="G481" s="104">
        <v>44.0</v>
      </c>
      <c r="H481" s="104">
        <v>62.0</v>
      </c>
      <c r="I481" s="120" t="str">
        <f t="shared" si="3"/>
        <v>-18</v>
      </c>
      <c r="J481" s="120" t="str">
        <f t="shared" si="663"/>
        <v>53</v>
      </c>
      <c r="K481" s="120" t="str">
        <f t="shared" si="4"/>
        <v>-1</v>
      </c>
      <c r="L481" s="104" t="s">
        <v>493</v>
      </c>
      <c r="M481" s="120" t="str">
        <f t="shared" si="674"/>
        <v>8400000</v>
      </c>
      <c r="N481" s="135">
        <v>8.4</v>
      </c>
      <c r="O481" s="120" t="str">
        <f t="shared" si="675"/>
        <v>27780000</v>
      </c>
      <c r="P481" s="135">
        <v>27.78</v>
      </c>
      <c r="Q481" s="28" t="str">
        <f t="shared" si="676"/>
        <v>22050000</v>
      </c>
      <c r="R481" s="119">
        <v>22.05</v>
      </c>
      <c r="S481" s="191" t="str">
        <f t="shared" si="677"/>
        <v>49,830,000</v>
      </c>
      <c r="T481" s="137" t="str">
        <f t="shared" ref="T481:T482" si="680">SUM(P481+R481)</f>
        <v>49.83</v>
      </c>
      <c r="U481" s="162" t="str">
        <f t="shared" si="678"/>
        <v>44.25%</v>
      </c>
      <c r="V481" s="105">
        <v>19.0</v>
      </c>
      <c r="W481" s="30" t="str">
        <f t="shared" si="661"/>
        <v>262.26%</v>
      </c>
      <c r="X481" s="30" t="str">
        <f t="shared" si="6"/>
        <v>44.21%</v>
      </c>
      <c r="Y481" s="33"/>
      <c r="Z481" s="33"/>
      <c r="AA481" s="33"/>
      <c r="AB481" s="33"/>
      <c r="AC481" s="33"/>
      <c r="AD481" s="33"/>
      <c r="AE481" s="33"/>
    </row>
    <row r="482">
      <c r="A482" s="116" t="s">
        <v>1683</v>
      </c>
      <c r="B482" s="44">
        <v>2010.0</v>
      </c>
      <c r="C482" s="44" t="s">
        <v>29</v>
      </c>
      <c r="D482" s="104">
        <v>33.0</v>
      </c>
      <c r="E482" s="104">
        <v>50.0</v>
      </c>
      <c r="F482" s="118" t="str">
        <f t="shared" si="662"/>
        <v>41.5</v>
      </c>
      <c r="G482" s="104">
        <v>73.0</v>
      </c>
      <c r="H482" s="104">
        <v>66.0</v>
      </c>
      <c r="I482" s="120" t="str">
        <f t="shared" si="3"/>
        <v>7</v>
      </c>
      <c r="J482" s="120" t="str">
        <f t="shared" si="663"/>
        <v>69.5</v>
      </c>
      <c r="K482" s="120" t="str">
        <f t="shared" si="4"/>
        <v>-28</v>
      </c>
      <c r="L482" s="104" t="s">
        <v>89</v>
      </c>
      <c r="M482" s="120" t="str">
        <f t="shared" si="674"/>
        <v>19500000</v>
      </c>
      <c r="N482" s="135">
        <v>19.5</v>
      </c>
      <c r="O482" s="120" t="str">
        <f t="shared" si="675"/>
        <v>37730000</v>
      </c>
      <c r="P482" s="135">
        <v>37.73</v>
      </c>
      <c r="Q482" s="28" t="str">
        <f t="shared" si="676"/>
        <v>17320000</v>
      </c>
      <c r="R482" s="119">
        <v>17.32</v>
      </c>
      <c r="S482" s="191" t="str">
        <f t="shared" si="677"/>
        <v>55,050,000</v>
      </c>
      <c r="T482" s="137" t="str">
        <f t="shared" si="680"/>
        <v>55.05</v>
      </c>
      <c r="U482" s="162" t="str">
        <f t="shared" si="678"/>
        <v>31.46%</v>
      </c>
      <c r="V482" s="105">
        <v>21.0</v>
      </c>
      <c r="W482" s="30" t="str">
        <f t="shared" si="661"/>
        <v>262.14%</v>
      </c>
      <c r="X482" s="30" t="str">
        <f t="shared" si="6"/>
        <v>92.86%</v>
      </c>
      <c r="Y482" s="33"/>
      <c r="Z482" s="33"/>
      <c r="AA482" s="33"/>
      <c r="AB482" s="33"/>
      <c r="AC482" s="33"/>
      <c r="AD482" s="33"/>
      <c r="AE482" s="33"/>
    </row>
    <row r="483">
      <c r="A483" s="15" t="s">
        <v>168</v>
      </c>
      <c r="B483" s="16">
        <v>2015.0</v>
      </c>
      <c r="C483" s="17" t="s">
        <v>37</v>
      </c>
      <c r="D483" s="16">
        <v>93.0</v>
      </c>
      <c r="E483" s="16">
        <v>82.0</v>
      </c>
      <c r="F483" s="18" t="str">
        <f t="shared" ref="F483:F484" si="681">(D483+E483)/2</f>
        <v>87.5</v>
      </c>
      <c r="G483" s="16">
        <v>92.0</v>
      </c>
      <c r="H483" s="16">
        <v>86.0</v>
      </c>
      <c r="I483" s="20" t="str">
        <f t="shared" si="3"/>
        <v>6</v>
      </c>
      <c r="J483" s="21" t="str">
        <f t="shared" ref="J483:J484" si="682">(G483+H483)/2</f>
        <v>89</v>
      </c>
      <c r="K483" s="20" t="str">
        <f t="shared" si="4"/>
        <v>-1.5</v>
      </c>
      <c r="L483" s="17" t="s">
        <v>89</v>
      </c>
      <c r="M483" s="22">
        <v>2.9632823E7</v>
      </c>
      <c r="N483" s="35" t="str">
        <f t="shared" ref="N483:N484" si="683">M483/1000000</f>
        <v>29.63</v>
      </c>
      <c r="O483" s="28">
        <v>9.6986653E7</v>
      </c>
      <c r="P483" s="35" t="str">
        <f t="shared" ref="P483:P484" si="684">O483/1000000</f>
        <v>96.99</v>
      </c>
      <c r="Q483" s="28">
        <v>1.02E7</v>
      </c>
      <c r="R483" s="36" t="str">
        <f>Q483/1000000</f>
        <v>10.20</v>
      </c>
      <c r="S483" s="177" t="str">
        <f t="shared" ref="S483:S484" si="685">SUM(O483+R483)</f>
        <v>96,986,663</v>
      </c>
      <c r="T483" s="38" t="str">
        <f t="shared" ref="T483:T484" si="686">S483/1000000</f>
        <v>97</v>
      </c>
      <c r="U483" s="27" t="str">
        <f>(R483/S483)</f>
        <v>0.00%</v>
      </c>
      <c r="V483" s="19">
        <v>37.0</v>
      </c>
      <c r="W483" s="178" t="str">
        <f t="shared" si="661"/>
        <v>262.13%</v>
      </c>
      <c r="X483" s="30" t="str">
        <f t="shared" si="6"/>
        <v>80.09%</v>
      </c>
      <c r="Y483" s="17"/>
      <c r="Z483" s="33"/>
      <c r="AA483" s="33"/>
      <c r="AB483" s="33"/>
      <c r="AC483" s="33"/>
      <c r="AD483" s="33"/>
      <c r="AE483" s="33"/>
    </row>
    <row r="484">
      <c r="A484" s="15" t="s">
        <v>247</v>
      </c>
      <c r="B484" s="16">
        <v>2015.0</v>
      </c>
      <c r="C484" s="17" t="s">
        <v>126</v>
      </c>
      <c r="D484" s="16">
        <v>79.0</v>
      </c>
      <c r="E484" s="16">
        <v>60.0</v>
      </c>
      <c r="F484" s="18" t="str">
        <f t="shared" si="681"/>
        <v>69.5</v>
      </c>
      <c r="G484" s="79">
        <v>89.0</v>
      </c>
      <c r="H484" s="16">
        <v>73.0</v>
      </c>
      <c r="I484" s="20" t="str">
        <f t="shared" si="3"/>
        <v>16</v>
      </c>
      <c r="J484" s="21" t="str">
        <f t="shared" si="682"/>
        <v>81</v>
      </c>
      <c r="K484" s="20" t="str">
        <f t="shared" si="4"/>
        <v>-11.5</v>
      </c>
      <c r="L484" s="17" t="s">
        <v>248</v>
      </c>
      <c r="M484" s="22">
        <v>1.1020798E7</v>
      </c>
      <c r="N484" s="35" t="str">
        <f t="shared" si="683"/>
        <v>11.02</v>
      </c>
      <c r="O484" s="28">
        <v>4.448241E7</v>
      </c>
      <c r="P484" s="35" t="str">
        <f t="shared" si="684"/>
        <v>44.48</v>
      </c>
      <c r="Q484" s="28" t="str">
        <f t="shared" ref="Q484:Q485" si="687">SUM(R484*1000000)</f>
        <v>1200000</v>
      </c>
      <c r="R484" s="28">
        <v>1.2</v>
      </c>
      <c r="S484" s="177" t="str">
        <f t="shared" si="685"/>
        <v>44,482,411</v>
      </c>
      <c r="T484" s="38" t="str">
        <f t="shared" si="686"/>
        <v>44</v>
      </c>
      <c r="U484" s="27" t="str">
        <f>(R484/S484)*100</f>
        <v>0.00%</v>
      </c>
      <c r="V484" s="28">
        <v>17.0</v>
      </c>
      <c r="W484" s="178" t="str">
        <f t="shared" si="661"/>
        <v>261.66%</v>
      </c>
      <c r="X484" s="30" t="str">
        <f t="shared" si="6"/>
        <v>64.83%</v>
      </c>
      <c r="Y484" s="17"/>
      <c r="Z484" s="33"/>
      <c r="AA484" s="33"/>
      <c r="AB484" s="33"/>
      <c r="AC484" s="33"/>
      <c r="AD484" s="33"/>
      <c r="AE484" s="33"/>
    </row>
    <row r="485">
      <c r="A485" s="116" t="s">
        <v>1430</v>
      </c>
      <c r="B485" s="44">
        <v>2011.0</v>
      </c>
      <c r="C485" s="44" t="s">
        <v>29</v>
      </c>
      <c r="D485" s="117">
        <v>46.0</v>
      </c>
      <c r="E485" s="117">
        <v>53.0</v>
      </c>
      <c r="F485" s="118" t="str">
        <f t="shared" ref="F485:F535" si="688">AVERAGE(D485:E485)</f>
        <v>49.5</v>
      </c>
      <c r="G485" s="117">
        <v>79.0</v>
      </c>
      <c r="H485" s="104">
        <v>71.0</v>
      </c>
      <c r="I485" s="120" t="str">
        <f t="shared" si="3"/>
        <v>8</v>
      </c>
      <c r="J485" s="120" t="str">
        <f t="shared" ref="J485:J535" si="689">AVERAGE(G485:H485)</f>
        <v>75</v>
      </c>
      <c r="K485" s="120" t="str">
        <f t="shared" si="4"/>
        <v>-25.5</v>
      </c>
      <c r="L485" s="104" t="s">
        <v>1282</v>
      </c>
      <c r="M485" s="120" t="str">
        <f>N485*1000000</f>
        <v>10600000</v>
      </c>
      <c r="N485" s="121">
        <v>10.6</v>
      </c>
      <c r="O485" s="120" t="str">
        <f>P485*1000000</f>
        <v>43850000</v>
      </c>
      <c r="P485" s="122">
        <v>43.85</v>
      </c>
      <c r="Q485" s="28" t="str">
        <f t="shared" si="687"/>
        <v>3240000</v>
      </c>
      <c r="R485" s="119">
        <v>3.24</v>
      </c>
      <c r="S485" s="176" t="str">
        <f>T485*1000000</f>
        <v>47,090,000</v>
      </c>
      <c r="T485" s="124" t="str">
        <f>SUM(P485+R485)</f>
        <v>47.09</v>
      </c>
      <c r="U485" s="162" t="str">
        <f>SUM(R485/T485)</f>
        <v>6.88%</v>
      </c>
      <c r="V485" s="125">
        <v>18.0</v>
      </c>
      <c r="W485" s="30" t="str">
        <f t="shared" si="661"/>
        <v>261.61%</v>
      </c>
      <c r="X485" s="30" t="str">
        <f t="shared" si="6"/>
        <v>58.89%</v>
      </c>
      <c r="Y485" s="112"/>
      <c r="Z485" s="33"/>
      <c r="AA485" s="33"/>
      <c r="AB485" s="33"/>
      <c r="AC485" s="33"/>
      <c r="AD485" s="33"/>
      <c r="AE485" s="33"/>
    </row>
    <row r="486">
      <c r="A486" s="72" t="s">
        <v>822</v>
      </c>
      <c r="B486" s="16">
        <v>2013.0</v>
      </c>
      <c r="C486" s="16" t="s">
        <v>29</v>
      </c>
      <c r="D486" s="16">
        <v>29.0</v>
      </c>
      <c r="E486" s="16">
        <v>42.0</v>
      </c>
      <c r="F486" s="73" t="str">
        <f t="shared" si="688"/>
        <v>35.5</v>
      </c>
      <c r="G486" s="16">
        <v>41.0</v>
      </c>
      <c r="H486" s="16">
        <v>61.0</v>
      </c>
      <c r="I486" s="74" t="str">
        <f t="shared" si="3"/>
        <v>-20</v>
      </c>
      <c r="J486" s="74" t="str">
        <f t="shared" si="689"/>
        <v>51</v>
      </c>
      <c r="K486" s="74" t="str">
        <f t="shared" si="4"/>
        <v>-15.5</v>
      </c>
      <c r="L486" s="78" t="s">
        <v>823</v>
      </c>
      <c r="M486" s="19">
        <v>1.4034764E7</v>
      </c>
      <c r="N486" s="35" t="str">
        <f>M486/1000000</f>
        <v>14.03</v>
      </c>
      <c r="O486" s="19">
        <v>3.6918811E7</v>
      </c>
      <c r="P486" s="35" t="str">
        <f>O486/1000000</f>
        <v>36.92</v>
      </c>
      <c r="Q486" s="19">
        <v>4.15E7</v>
      </c>
      <c r="R486" s="36" t="str">
        <f>Q486/1000000</f>
        <v>41.50</v>
      </c>
      <c r="S486" s="196">
        <v>7.8418811E7</v>
      </c>
      <c r="T486" s="77" t="str">
        <f>S486/1000000</f>
        <v>78</v>
      </c>
      <c r="U486" s="27" t="str">
        <f>SUM(R486/S486)</f>
        <v>0.00%</v>
      </c>
      <c r="V486" s="28">
        <v>30.0</v>
      </c>
      <c r="W486" s="178" t="str">
        <f t="shared" si="661"/>
        <v>261.40%</v>
      </c>
      <c r="X486" s="30" t="str">
        <f t="shared" si="6"/>
        <v>46.78%</v>
      </c>
      <c r="Y486" s="81"/>
      <c r="Z486" s="33"/>
      <c r="AA486" s="33"/>
      <c r="AB486" s="33"/>
      <c r="AC486" s="33"/>
      <c r="AD486" s="33"/>
      <c r="AE486" s="33"/>
    </row>
    <row r="487">
      <c r="A487" s="116" t="s">
        <v>1661</v>
      </c>
      <c r="B487" s="44">
        <v>2010.0</v>
      </c>
      <c r="C487" s="44" t="s">
        <v>41</v>
      </c>
      <c r="D487" s="104">
        <v>19.0</v>
      </c>
      <c r="E487" s="104">
        <v>32.0</v>
      </c>
      <c r="F487" s="118" t="str">
        <f t="shared" si="688"/>
        <v>25.5</v>
      </c>
      <c r="G487" s="104">
        <v>36.0</v>
      </c>
      <c r="H487" s="104">
        <v>44.0</v>
      </c>
      <c r="I487" s="120" t="str">
        <f t="shared" si="3"/>
        <v>-8</v>
      </c>
      <c r="J487" s="120" t="str">
        <f t="shared" si="689"/>
        <v>40</v>
      </c>
      <c r="K487" s="120" t="str">
        <f t="shared" si="4"/>
        <v>-14.5</v>
      </c>
      <c r="L487" s="104" t="s">
        <v>1009</v>
      </c>
      <c r="M487" s="120" t="str">
        <f t="shared" ref="M487:M491" si="690">N487*1000000</f>
        <v>17500000</v>
      </c>
      <c r="N487" s="135">
        <v>17.5</v>
      </c>
      <c r="O487" s="120" t="str">
        <f t="shared" ref="O487:O491" si="691">P487*1000000</f>
        <v>40170000</v>
      </c>
      <c r="P487" s="135">
        <v>40.17</v>
      </c>
      <c r="Q487" s="28" t="str">
        <f t="shared" ref="Q487:Q491" si="692">SUM(R487*1000000)</f>
        <v>27750000</v>
      </c>
      <c r="R487" s="119">
        <v>27.75</v>
      </c>
      <c r="S487" s="191" t="str">
        <f t="shared" ref="S487:S491" si="693">T487*1000000</f>
        <v>67,920,000</v>
      </c>
      <c r="T487" s="137" t="str">
        <f>SUM(P487+R487)</f>
        <v>67.92</v>
      </c>
      <c r="U487" s="162" t="str">
        <f t="shared" ref="U487:U491" si="694">SUM(R487/T487)</f>
        <v>40.86%</v>
      </c>
      <c r="V487" s="105">
        <v>26.0</v>
      </c>
      <c r="W487" s="30" t="str">
        <f t="shared" si="661"/>
        <v>261.23%</v>
      </c>
      <c r="X487" s="30" t="str">
        <f t="shared" si="6"/>
        <v>67.31%</v>
      </c>
      <c r="Y487" s="33"/>
      <c r="Z487" s="33"/>
      <c r="AA487" s="33"/>
      <c r="AB487" s="33"/>
      <c r="AC487" s="33"/>
      <c r="AD487" s="33"/>
      <c r="AE487" s="33"/>
    </row>
    <row r="488">
      <c r="A488" s="116" t="s">
        <v>1939</v>
      </c>
      <c r="B488" s="44">
        <v>2009.0</v>
      </c>
      <c r="C488" s="44" t="s">
        <v>37</v>
      </c>
      <c r="D488" s="104">
        <v>30.0</v>
      </c>
      <c r="E488" s="104">
        <v>44.0</v>
      </c>
      <c r="F488" s="118" t="str">
        <f t="shared" si="688"/>
        <v>37</v>
      </c>
      <c r="G488" s="104">
        <v>68.0</v>
      </c>
      <c r="H488" s="104">
        <v>72.0</v>
      </c>
      <c r="I488" s="120" t="str">
        <f t="shared" si="3"/>
        <v>-4</v>
      </c>
      <c r="J488" s="120" t="str">
        <f t="shared" si="689"/>
        <v>70</v>
      </c>
      <c r="K488" s="120" t="str">
        <f t="shared" si="4"/>
        <v>-33</v>
      </c>
      <c r="L488" s="104" t="s">
        <v>936</v>
      </c>
      <c r="M488" s="120" t="str">
        <f t="shared" si="690"/>
        <v>20800000</v>
      </c>
      <c r="N488" s="135">
        <v>20.8</v>
      </c>
      <c r="O488" s="120" t="str">
        <f t="shared" si="691"/>
        <v>45800000</v>
      </c>
      <c r="P488" s="135">
        <v>45.8</v>
      </c>
      <c r="Q488" s="28" t="str">
        <f t="shared" si="692"/>
        <v>45550000</v>
      </c>
      <c r="R488" s="119">
        <v>45.55</v>
      </c>
      <c r="S488" s="191" t="str">
        <f t="shared" si="693"/>
        <v>91,350,000</v>
      </c>
      <c r="T488" s="105">
        <v>91.35</v>
      </c>
      <c r="U488" s="162" t="str">
        <f t="shared" si="694"/>
        <v>49.86%</v>
      </c>
      <c r="V488" s="105">
        <v>35.0</v>
      </c>
      <c r="W488" s="30" t="str">
        <f t="shared" si="661"/>
        <v>261.00%</v>
      </c>
      <c r="X488" s="30" t="str">
        <f t="shared" si="6"/>
        <v>59.43%</v>
      </c>
      <c r="Y488" s="112"/>
      <c r="Z488" s="33"/>
      <c r="AA488" s="33"/>
      <c r="AB488" s="33"/>
      <c r="AC488" s="33"/>
      <c r="AD488" s="33"/>
      <c r="AE488" s="33"/>
    </row>
    <row r="489">
      <c r="A489" s="116" t="s">
        <v>1923</v>
      </c>
      <c r="B489" s="44">
        <v>2009.0</v>
      </c>
      <c r="C489" s="44" t="s">
        <v>29</v>
      </c>
      <c r="D489" s="104">
        <v>38.0</v>
      </c>
      <c r="E489" s="104">
        <v>47.0</v>
      </c>
      <c r="F489" s="118" t="str">
        <f t="shared" si="688"/>
        <v>42.5</v>
      </c>
      <c r="G489" s="104">
        <v>65.0</v>
      </c>
      <c r="H489" s="104">
        <v>68.0</v>
      </c>
      <c r="I489" s="120" t="str">
        <f t="shared" si="3"/>
        <v>-3</v>
      </c>
      <c r="J489" s="120" t="str">
        <f t="shared" si="689"/>
        <v>66.5</v>
      </c>
      <c r="K489" s="120" t="str">
        <f t="shared" si="4"/>
        <v>-24</v>
      </c>
      <c r="L489" s="104" t="s">
        <v>1433</v>
      </c>
      <c r="M489" s="120" t="str">
        <f t="shared" si="690"/>
        <v>18600000</v>
      </c>
      <c r="N489" s="135">
        <v>18.6</v>
      </c>
      <c r="O489" s="120" t="str">
        <f t="shared" si="691"/>
        <v>63410000</v>
      </c>
      <c r="P489" s="135">
        <v>63.41</v>
      </c>
      <c r="Q489" s="28" t="str">
        <f t="shared" si="692"/>
        <v>37920000</v>
      </c>
      <c r="R489" s="119">
        <v>37.92</v>
      </c>
      <c r="S489" s="191" t="str">
        <f t="shared" si="693"/>
        <v>101,330,000</v>
      </c>
      <c r="T489" s="105">
        <v>101.33</v>
      </c>
      <c r="U489" s="162" t="str">
        <f t="shared" si="694"/>
        <v>37.42%</v>
      </c>
      <c r="V489" s="105">
        <v>39.0</v>
      </c>
      <c r="W489" s="30" t="str">
        <f t="shared" si="661"/>
        <v>259.82%</v>
      </c>
      <c r="X489" s="30" t="str">
        <f t="shared" si="6"/>
        <v>47.69%</v>
      </c>
      <c r="Y489" s="112"/>
      <c r="Z489" s="33"/>
      <c r="AA489" s="33"/>
      <c r="AB489" s="33"/>
      <c r="AC489" s="33"/>
      <c r="AD489" s="33"/>
      <c r="AE489" s="33"/>
    </row>
    <row r="490">
      <c r="A490" s="116" t="s">
        <v>1453</v>
      </c>
      <c r="B490" s="44">
        <v>2011.0</v>
      </c>
      <c r="C490" s="44" t="s">
        <v>41</v>
      </c>
      <c r="D490" s="117">
        <v>80.0</v>
      </c>
      <c r="E490" s="117">
        <v>72.0</v>
      </c>
      <c r="F490" s="118" t="str">
        <f t="shared" si="688"/>
        <v>76</v>
      </c>
      <c r="G490" s="117">
        <v>80.0</v>
      </c>
      <c r="H490" s="104">
        <v>79.0</v>
      </c>
      <c r="I490" s="120" t="str">
        <f t="shared" si="3"/>
        <v>1</v>
      </c>
      <c r="J490" s="120" t="str">
        <f t="shared" si="689"/>
        <v>79.5</v>
      </c>
      <c r="K490" s="120" t="str">
        <f t="shared" si="4"/>
        <v>-3.5</v>
      </c>
      <c r="L490" s="104" t="s">
        <v>89</v>
      </c>
      <c r="M490" s="120" t="str">
        <f t="shared" si="690"/>
        <v>340000</v>
      </c>
      <c r="N490" s="121">
        <v>0.34</v>
      </c>
      <c r="O490" s="120" t="str">
        <f t="shared" si="691"/>
        <v>3090000</v>
      </c>
      <c r="P490" s="122">
        <v>3.09</v>
      </c>
      <c r="Q490" s="28" t="str">
        <f t="shared" si="692"/>
        <v>13784000</v>
      </c>
      <c r="R490" s="119">
        <v>13.784</v>
      </c>
      <c r="S490" s="176" t="str">
        <f t="shared" si="693"/>
        <v>16,874,000</v>
      </c>
      <c r="T490" s="124" t="str">
        <f t="shared" ref="T490:T491" si="695">SUM(P490+R490)</f>
        <v>16.87</v>
      </c>
      <c r="U490" s="162" t="str">
        <f t="shared" si="694"/>
        <v>81.69%</v>
      </c>
      <c r="V490" s="125">
        <v>6.5</v>
      </c>
      <c r="W490" s="30" t="str">
        <f t="shared" si="661"/>
        <v>259.60%</v>
      </c>
      <c r="X490" s="30" t="str">
        <f t="shared" si="6"/>
        <v>5.23%</v>
      </c>
      <c r="Y490" s="112"/>
      <c r="Z490" s="33"/>
      <c r="AA490" s="33"/>
      <c r="AB490" s="33"/>
      <c r="AC490" s="33"/>
      <c r="AD490" s="33"/>
      <c r="AE490" s="33"/>
    </row>
    <row r="491">
      <c r="A491" s="116" t="s">
        <v>1339</v>
      </c>
      <c r="B491" s="44">
        <v>2011.0</v>
      </c>
      <c r="C491" s="44" t="s">
        <v>29</v>
      </c>
      <c r="D491" s="117">
        <v>20.0</v>
      </c>
      <c r="E491" s="117">
        <v>38.0</v>
      </c>
      <c r="F491" s="118" t="str">
        <f t="shared" si="688"/>
        <v>29</v>
      </c>
      <c r="G491" s="117">
        <v>43.0</v>
      </c>
      <c r="H491" s="104">
        <v>53.0</v>
      </c>
      <c r="I491" s="120" t="str">
        <f t="shared" si="3"/>
        <v>-10</v>
      </c>
      <c r="J491" s="120" t="str">
        <f t="shared" si="689"/>
        <v>48</v>
      </c>
      <c r="K491" s="120" t="str">
        <f t="shared" si="4"/>
        <v>-19</v>
      </c>
      <c r="L491" s="104" t="s">
        <v>1118</v>
      </c>
      <c r="M491" s="120" t="str">
        <f t="shared" si="690"/>
        <v>14800000</v>
      </c>
      <c r="N491" s="121">
        <v>14.8</v>
      </c>
      <c r="O491" s="120" t="str">
        <f t="shared" si="691"/>
        <v>33050000</v>
      </c>
      <c r="P491" s="122">
        <v>33.05</v>
      </c>
      <c r="Q491" s="28" t="str">
        <f t="shared" si="692"/>
        <v>63000000</v>
      </c>
      <c r="R491" s="119">
        <v>63.0</v>
      </c>
      <c r="S491" s="176" t="str">
        <f t="shared" si="693"/>
        <v>96,050,000</v>
      </c>
      <c r="T491" s="124" t="str">
        <f t="shared" si="695"/>
        <v>96.05</v>
      </c>
      <c r="U491" s="162" t="str">
        <f t="shared" si="694"/>
        <v>65.59%</v>
      </c>
      <c r="V491" s="125">
        <v>37.0</v>
      </c>
      <c r="W491" s="30" t="str">
        <f t="shared" si="661"/>
        <v>259.59%</v>
      </c>
      <c r="X491" s="30" t="str">
        <f t="shared" si="6"/>
        <v>40.00%</v>
      </c>
      <c r="Y491" s="112"/>
      <c r="Z491" s="33"/>
      <c r="AA491" s="33"/>
      <c r="AB491" s="33"/>
      <c r="AC491" s="33"/>
      <c r="AD491" s="33"/>
      <c r="AE491" s="33"/>
    </row>
    <row r="492">
      <c r="A492" s="72" t="s">
        <v>798</v>
      </c>
      <c r="B492" s="16">
        <v>2013.0</v>
      </c>
      <c r="C492" s="16" t="s">
        <v>37</v>
      </c>
      <c r="D492" s="16">
        <v>59.0</v>
      </c>
      <c r="E492" s="16">
        <v>49.0</v>
      </c>
      <c r="F492" s="73" t="str">
        <f t="shared" si="688"/>
        <v>54.0</v>
      </c>
      <c r="G492" s="16">
        <v>54.0</v>
      </c>
      <c r="H492" s="16">
        <v>72.0</v>
      </c>
      <c r="I492" s="74" t="str">
        <f t="shared" si="3"/>
        <v>-18</v>
      </c>
      <c r="J492" s="74" t="str">
        <f t="shared" si="689"/>
        <v>63</v>
      </c>
      <c r="K492" s="74" t="str">
        <f t="shared" si="4"/>
        <v>-9</v>
      </c>
      <c r="L492" s="78" t="s">
        <v>799</v>
      </c>
      <c r="M492" s="19">
        <v>1.9030375E7</v>
      </c>
      <c r="N492" s="35" t="str">
        <f>M492/1000000</f>
        <v>19.03</v>
      </c>
      <c r="O492" s="19">
        <v>4.2025135E7</v>
      </c>
      <c r="P492" s="35" t="str">
        <f>O492/1000000</f>
        <v>42.03</v>
      </c>
      <c r="Q492" s="19">
        <v>5.631216E7</v>
      </c>
      <c r="R492" s="36" t="str">
        <f>Q492/1000000</f>
        <v>56.31</v>
      </c>
      <c r="S492" s="195">
        <v>9.8337295E7</v>
      </c>
      <c r="T492" s="77" t="str">
        <f>S492/1000000</f>
        <v>98</v>
      </c>
      <c r="U492" s="27" t="str">
        <f>SUM(R492/S492)</f>
        <v>0.00%</v>
      </c>
      <c r="V492" s="22">
        <v>38.0</v>
      </c>
      <c r="W492" s="178" t="str">
        <f t="shared" si="661"/>
        <v>258.78%</v>
      </c>
      <c r="X492" s="30" t="str">
        <f t="shared" si="6"/>
        <v>50.08%</v>
      </c>
      <c r="Y492" s="81"/>
      <c r="Z492" s="33"/>
      <c r="AA492" s="33"/>
      <c r="AB492" s="33"/>
      <c r="AC492" s="33"/>
      <c r="AD492" s="33"/>
      <c r="AE492" s="33"/>
    </row>
    <row r="493">
      <c r="A493" s="116" t="s">
        <v>1948</v>
      </c>
      <c r="B493" s="44">
        <v>2009.0</v>
      </c>
      <c r="C493" s="44" t="s">
        <v>126</v>
      </c>
      <c r="D493" s="104">
        <v>17.0</v>
      </c>
      <c r="E493" s="104">
        <v>33.0</v>
      </c>
      <c r="F493" s="118" t="str">
        <f t="shared" si="688"/>
        <v>25</v>
      </c>
      <c r="G493" s="104">
        <v>51.0</v>
      </c>
      <c r="H493" s="104">
        <v>59.0</v>
      </c>
      <c r="I493" s="120" t="str">
        <f t="shared" si="3"/>
        <v>-8</v>
      </c>
      <c r="J493" s="120" t="str">
        <f t="shared" si="689"/>
        <v>55</v>
      </c>
      <c r="K493" s="120" t="str">
        <f t="shared" si="4"/>
        <v>-30</v>
      </c>
      <c r="L493" s="104" t="s">
        <v>1118</v>
      </c>
      <c r="M493" s="120" t="str">
        <f t="shared" ref="M493:M498" si="696">N493*1000000</f>
        <v>23000000</v>
      </c>
      <c r="N493" s="135">
        <v>23.0</v>
      </c>
      <c r="O493" s="120" t="str">
        <f t="shared" ref="O493:O498" si="697">P493*1000000</f>
        <v>55390000</v>
      </c>
      <c r="P493" s="135">
        <v>55.39</v>
      </c>
      <c r="Q493" s="28" t="str">
        <f t="shared" ref="Q493:Q498" si="698">SUM(R493*1000000)</f>
        <v>22130000</v>
      </c>
      <c r="R493" s="119">
        <v>22.13</v>
      </c>
      <c r="S493" s="191" t="str">
        <f t="shared" ref="S493:S498" si="699">T493*1000000</f>
        <v>77,520,000</v>
      </c>
      <c r="T493" s="105">
        <v>77.52</v>
      </c>
      <c r="U493" s="162" t="str">
        <f t="shared" ref="U493:U498" si="700">SUM(R493/T493)</f>
        <v>28.55%</v>
      </c>
      <c r="V493" s="105">
        <v>30.0</v>
      </c>
      <c r="W493" s="30" t="str">
        <f t="shared" si="661"/>
        <v>258.40%</v>
      </c>
      <c r="X493" s="30" t="str">
        <f t="shared" si="6"/>
        <v>76.67%</v>
      </c>
      <c r="Y493" s="112"/>
      <c r="Z493" s="33"/>
      <c r="AA493" s="33"/>
      <c r="AB493" s="33"/>
      <c r="AC493" s="33"/>
      <c r="AD493" s="33"/>
      <c r="AE493" s="33"/>
    </row>
    <row r="494">
      <c r="A494" s="116" t="s">
        <v>1229</v>
      </c>
      <c r="B494" s="44">
        <v>2011.0</v>
      </c>
      <c r="C494" s="44" t="s">
        <v>29</v>
      </c>
      <c r="D494" s="117">
        <v>87.0</v>
      </c>
      <c r="E494" s="117">
        <v>71.0</v>
      </c>
      <c r="F494" s="118" t="str">
        <f t="shared" si="688"/>
        <v>79</v>
      </c>
      <c r="G494" s="117">
        <v>89.0</v>
      </c>
      <c r="H494" s="104">
        <v>80.0</v>
      </c>
      <c r="I494" s="120" t="str">
        <f t="shared" si="3"/>
        <v>9</v>
      </c>
      <c r="J494" s="120" t="str">
        <f t="shared" si="689"/>
        <v>84.5</v>
      </c>
      <c r="K494" s="120" t="str">
        <f t="shared" si="4"/>
        <v>-5.5</v>
      </c>
      <c r="L494" s="104" t="s">
        <v>1230</v>
      </c>
      <c r="M494" s="120" t="str">
        <f t="shared" si="696"/>
        <v>12760000</v>
      </c>
      <c r="N494" s="121">
        <v>12.76</v>
      </c>
      <c r="O494" s="120" t="str">
        <f t="shared" si="697"/>
        <v>102060000</v>
      </c>
      <c r="P494" s="122">
        <v>102.06</v>
      </c>
      <c r="Q494" s="28" t="str">
        <f t="shared" si="698"/>
        <v>130101000</v>
      </c>
      <c r="R494" s="119">
        <v>130.101</v>
      </c>
      <c r="S494" s="176" t="str">
        <f t="shared" si="699"/>
        <v>232,161,000</v>
      </c>
      <c r="T494" s="124" t="str">
        <f t="shared" ref="T494:T495" si="701">SUM(P494+R494)</f>
        <v>232.16</v>
      </c>
      <c r="U494" s="162" t="str">
        <f t="shared" si="700"/>
        <v>56.04%</v>
      </c>
      <c r="V494" s="125">
        <v>90.0</v>
      </c>
      <c r="W494" s="30" t="str">
        <f t="shared" si="661"/>
        <v>257.96%</v>
      </c>
      <c r="X494" s="30" t="str">
        <f t="shared" si="6"/>
        <v>14.18%</v>
      </c>
      <c r="Y494" s="112"/>
      <c r="Z494" s="33"/>
      <c r="AA494" s="33"/>
      <c r="AB494" s="33"/>
      <c r="AC494" s="33"/>
      <c r="AD494" s="33"/>
      <c r="AE494" s="33"/>
    </row>
    <row r="495">
      <c r="A495" s="116" t="s">
        <v>1337</v>
      </c>
      <c r="B495" s="44">
        <v>2011.0</v>
      </c>
      <c r="C495" s="44" t="s">
        <v>29</v>
      </c>
      <c r="D495" s="117">
        <v>84.0</v>
      </c>
      <c r="E495" s="117">
        <v>64.0</v>
      </c>
      <c r="F495" s="118" t="str">
        <f t="shared" si="688"/>
        <v>74</v>
      </c>
      <c r="G495" s="117">
        <v>81.0</v>
      </c>
      <c r="H495" s="104">
        <v>64.0</v>
      </c>
      <c r="I495" s="120" t="str">
        <f t="shared" si="3"/>
        <v>17</v>
      </c>
      <c r="J495" s="120" t="str">
        <f t="shared" si="689"/>
        <v>72.5</v>
      </c>
      <c r="K495" s="120" t="str">
        <f t="shared" si="4"/>
        <v>1.5</v>
      </c>
      <c r="L495" s="104" t="s">
        <v>239</v>
      </c>
      <c r="M495" s="120" t="str">
        <f t="shared" si="696"/>
        <v>19150000</v>
      </c>
      <c r="N495" s="121">
        <v>19.15</v>
      </c>
      <c r="O495" s="120" t="str">
        <f t="shared" si="697"/>
        <v>72290000</v>
      </c>
      <c r="P495" s="122">
        <v>72.29</v>
      </c>
      <c r="Q495" s="28" t="str">
        <f t="shared" si="698"/>
        <v>23120000</v>
      </c>
      <c r="R495" s="119">
        <v>23.12</v>
      </c>
      <c r="S495" s="176" t="str">
        <f t="shared" si="699"/>
        <v>95,410,000</v>
      </c>
      <c r="T495" s="124" t="str">
        <f t="shared" si="701"/>
        <v>95.41</v>
      </c>
      <c r="U495" s="162" t="str">
        <f t="shared" si="700"/>
        <v>24.23%</v>
      </c>
      <c r="V495" s="125">
        <v>37.0</v>
      </c>
      <c r="W495" s="30" t="str">
        <f t="shared" si="661"/>
        <v>257.86%</v>
      </c>
      <c r="X495" s="30" t="str">
        <f t="shared" si="6"/>
        <v>51.76%</v>
      </c>
      <c r="Y495" s="112"/>
      <c r="Z495" s="33"/>
      <c r="AA495" s="33"/>
      <c r="AB495" s="33"/>
      <c r="AC495" s="33"/>
      <c r="AD495" s="33"/>
      <c r="AE495" s="33"/>
    </row>
    <row r="496">
      <c r="A496" s="116" t="s">
        <v>1828</v>
      </c>
      <c r="B496" s="44">
        <v>2009.0</v>
      </c>
      <c r="C496" s="44" t="s">
        <v>41</v>
      </c>
      <c r="D496" s="104">
        <v>56.0</v>
      </c>
      <c r="E496" s="104">
        <v>57.0</v>
      </c>
      <c r="F496" s="118" t="str">
        <f t="shared" si="688"/>
        <v>56.5</v>
      </c>
      <c r="G496" s="104">
        <v>63.0</v>
      </c>
      <c r="H496" s="104">
        <v>53.0</v>
      </c>
      <c r="I496" s="120" t="str">
        <f t="shared" si="3"/>
        <v>10</v>
      </c>
      <c r="J496" s="120" t="str">
        <f t="shared" si="689"/>
        <v>58</v>
      </c>
      <c r="K496" s="120" t="str">
        <f t="shared" si="4"/>
        <v>-1.5</v>
      </c>
      <c r="L496" s="104" t="s">
        <v>493</v>
      </c>
      <c r="M496" s="120" t="str">
        <f t="shared" si="696"/>
        <v>22100000</v>
      </c>
      <c r="N496" s="135">
        <v>22.1</v>
      </c>
      <c r="O496" s="120" t="str">
        <f t="shared" si="697"/>
        <v>112730000</v>
      </c>
      <c r="P496" s="135">
        <v>112.73</v>
      </c>
      <c r="Q496" s="28" t="str">
        <f t="shared" si="698"/>
        <v>106370000</v>
      </c>
      <c r="R496" s="119">
        <v>106.37</v>
      </c>
      <c r="S496" s="191" t="str">
        <f t="shared" si="699"/>
        <v>219,100,000</v>
      </c>
      <c r="T496" s="105">
        <v>219.1</v>
      </c>
      <c r="U496" s="162" t="str">
        <f t="shared" si="700"/>
        <v>48.55%</v>
      </c>
      <c r="V496" s="105">
        <v>85.0</v>
      </c>
      <c r="W496" s="30" t="str">
        <f t="shared" si="661"/>
        <v>257.76%</v>
      </c>
      <c r="X496" s="30" t="str">
        <f t="shared" si="6"/>
        <v>26.00%</v>
      </c>
      <c r="Y496" s="112"/>
      <c r="Z496" s="33"/>
      <c r="AA496" s="33"/>
      <c r="AB496" s="33"/>
      <c r="AC496" s="33"/>
      <c r="AD496" s="33"/>
      <c r="AE496" s="33"/>
    </row>
    <row r="497">
      <c r="A497" s="116" t="s">
        <v>1693</v>
      </c>
      <c r="B497" s="44">
        <v>2010.0</v>
      </c>
      <c r="C497" s="44" t="s">
        <v>41</v>
      </c>
      <c r="D497" s="104">
        <v>67.0</v>
      </c>
      <c r="E497" s="104">
        <v>57.0</v>
      </c>
      <c r="F497" s="118" t="str">
        <f t="shared" si="688"/>
        <v>62</v>
      </c>
      <c r="G497" s="104">
        <v>50.0</v>
      </c>
      <c r="H497" s="104">
        <v>60.0</v>
      </c>
      <c r="I497" s="120" t="str">
        <f t="shared" si="3"/>
        <v>-10</v>
      </c>
      <c r="J497" s="120" t="str">
        <f t="shared" si="689"/>
        <v>55</v>
      </c>
      <c r="K497" s="120" t="str">
        <f t="shared" si="4"/>
        <v>7</v>
      </c>
      <c r="L497" s="104" t="s">
        <v>1694</v>
      </c>
      <c r="M497" s="120" t="str">
        <f t="shared" si="696"/>
        <v>15100000</v>
      </c>
      <c r="N497" s="135">
        <v>15.1</v>
      </c>
      <c r="O497" s="120" t="str">
        <f t="shared" si="697"/>
        <v>30100000</v>
      </c>
      <c r="P497" s="135">
        <v>30.1</v>
      </c>
      <c r="Q497" s="28" t="str">
        <f t="shared" si="698"/>
        <v>21310000</v>
      </c>
      <c r="R497" s="119">
        <v>21.31</v>
      </c>
      <c r="S497" s="191" t="str">
        <f t="shared" si="699"/>
        <v>51,410,000</v>
      </c>
      <c r="T497" s="137" t="str">
        <f>SUM(P497+R497)</f>
        <v>51.41</v>
      </c>
      <c r="U497" s="162" t="str">
        <f t="shared" si="700"/>
        <v>41.45%</v>
      </c>
      <c r="V497" s="105">
        <v>20.0</v>
      </c>
      <c r="W497" s="30" t="str">
        <f t="shared" si="661"/>
        <v>257.05%</v>
      </c>
      <c r="X497" s="30" t="str">
        <f t="shared" si="6"/>
        <v>75.50%</v>
      </c>
      <c r="Y497" s="33"/>
      <c r="Z497" s="33"/>
      <c r="AA497" s="33"/>
      <c r="AB497" s="33"/>
      <c r="AC497" s="33"/>
      <c r="AD497" s="33"/>
      <c r="AE497" s="33"/>
    </row>
    <row r="498">
      <c r="A498" s="116" t="s">
        <v>2104</v>
      </c>
      <c r="B498" s="44">
        <v>2008.0</v>
      </c>
      <c r="C498" s="44" t="s">
        <v>41</v>
      </c>
      <c r="D498" s="104">
        <v>9.0</v>
      </c>
      <c r="E498" s="104">
        <v>34.0</v>
      </c>
      <c r="F498" s="118" t="str">
        <f t="shared" si="688"/>
        <v>21.5</v>
      </c>
      <c r="G498" s="104">
        <v>44.0</v>
      </c>
      <c r="H498" s="104">
        <v>47.0</v>
      </c>
      <c r="I498" s="120" t="str">
        <f t="shared" si="3"/>
        <v>-3</v>
      </c>
      <c r="J498" s="120" t="str">
        <f t="shared" si="689"/>
        <v>45.5</v>
      </c>
      <c r="K498" s="120" t="str">
        <f t="shared" si="4"/>
        <v>-24</v>
      </c>
      <c r="L498" s="104" t="s">
        <v>936</v>
      </c>
      <c r="M498" s="120" t="str">
        <f t="shared" si="696"/>
        <v>35900000</v>
      </c>
      <c r="N498" s="135">
        <v>35.9</v>
      </c>
      <c r="O498" s="120" t="str">
        <f t="shared" si="697"/>
        <v>94780000</v>
      </c>
      <c r="P498" s="135">
        <v>94.78</v>
      </c>
      <c r="Q498" s="28" t="str">
        <f t="shared" si="698"/>
        <v>175000000</v>
      </c>
      <c r="R498" s="119">
        <v>175.0</v>
      </c>
      <c r="S498" s="191" t="str">
        <f t="shared" si="699"/>
        <v>269,780,000</v>
      </c>
      <c r="T498" s="105">
        <v>269.78</v>
      </c>
      <c r="U498" s="162" t="str">
        <f t="shared" si="700"/>
        <v>64.87%</v>
      </c>
      <c r="V498" s="105">
        <v>105.0</v>
      </c>
      <c r="W498" s="30" t="str">
        <f t="shared" si="661"/>
        <v>256.93%</v>
      </c>
      <c r="X498" s="30" t="str">
        <f t="shared" si="6"/>
        <v>34.19%</v>
      </c>
      <c r="Y498" s="112"/>
      <c r="Z498" s="33"/>
      <c r="AA498" s="33"/>
      <c r="AB498" s="33"/>
      <c r="AC498" s="33"/>
      <c r="AD498" s="33"/>
      <c r="AE498" s="33"/>
    </row>
    <row r="499">
      <c r="A499" s="85" t="s">
        <v>1133</v>
      </c>
      <c r="B499" s="48">
        <v>2012.0</v>
      </c>
      <c r="C499" s="48" t="s">
        <v>29</v>
      </c>
      <c r="D499" s="86">
        <v>85.0</v>
      </c>
      <c r="E499" s="86">
        <v>67.0</v>
      </c>
      <c r="F499" s="87" t="str">
        <f t="shared" si="688"/>
        <v>76.0</v>
      </c>
      <c r="G499" s="86">
        <v>89.0</v>
      </c>
      <c r="H499" s="86">
        <v>84.0</v>
      </c>
      <c r="I499" s="89" t="str">
        <f t="shared" si="3"/>
        <v>5</v>
      </c>
      <c r="J499" s="89" t="str">
        <f t="shared" si="689"/>
        <v>86.5</v>
      </c>
      <c r="K499" s="89" t="str">
        <f t="shared" si="4"/>
        <v>-10.5</v>
      </c>
      <c r="L499" s="86" t="s">
        <v>153</v>
      </c>
      <c r="M499" s="90">
        <v>228359.0</v>
      </c>
      <c r="N499" s="91" t="str">
        <f>M499/1000000</f>
        <v>0.23</v>
      </c>
      <c r="O499" s="88">
        <v>1.7742948E7</v>
      </c>
      <c r="P499" s="91" t="str">
        <f>O499/1000000</f>
        <v>17.74</v>
      </c>
      <c r="Q499" s="95">
        <v>1.5641179E7</v>
      </c>
      <c r="R499" s="36" t="str">
        <f>Q499/1000000</f>
        <v>15.64</v>
      </c>
      <c r="S499" s="177">
        <v>3.3384127E7</v>
      </c>
      <c r="T499" s="93" t="str">
        <f>S499/1000000</f>
        <v>33</v>
      </c>
      <c r="U499" s="179" t="str">
        <f>SUM(R499/S499)</f>
        <v>0.00%</v>
      </c>
      <c r="V499" s="88">
        <v>13.0</v>
      </c>
      <c r="W499" s="180" t="str">
        <f>SUM((S499/1000000)/V499)</f>
        <v>256.80%</v>
      </c>
      <c r="X499" s="30" t="str">
        <f t="shared" si="6"/>
        <v>1.76%</v>
      </c>
      <c r="Y499" s="98"/>
      <c r="Z499" s="33"/>
      <c r="AA499" s="33"/>
      <c r="AB499" s="33"/>
      <c r="AC499" s="33"/>
      <c r="AD499" s="33"/>
      <c r="AE499" s="33"/>
    </row>
    <row r="500">
      <c r="A500" s="116" t="s">
        <v>1954</v>
      </c>
      <c r="B500" s="44">
        <v>2009.0</v>
      </c>
      <c r="C500" s="44" t="s">
        <v>41</v>
      </c>
      <c r="D500" s="104">
        <v>55.0</v>
      </c>
      <c r="E500" s="104">
        <v>42.0</v>
      </c>
      <c r="F500" s="118" t="str">
        <f t="shared" si="688"/>
        <v>48.5</v>
      </c>
      <c r="G500" s="104">
        <v>65.0</v>
      </c>
      <c r="H500" s="104">
        <v>75.0</v>
      </c>
      <c r="I500" s="120" t="str">
        <f t="shared" si="3"/>
        <v>-10</v>
      </c>
      <c r="J500" s="120" t="str">
        <f t="shared" si="689"/>
        <v>70</v>
      </c>
      <c r="K500" s="120" t="str">
        <f t="shared" si="4"/>
        <v>-21.5</v>
      </c>
      <c r="L500" s="104" t="s">
        <v>1287</v>
      </c>
      <c r="M500" s="120" t="str">
        <f t="shared" ref="M500:M504" si="702">N500*1000000</f>
        <v>12800000</v>
      </c>
      <c r="N500" s="135">
        <v>12.8</v>
      </c>
      <c r="O500" s="120" t="str">
        <f t="shared" ref="O500:O504" si="703">P500*1000000</f>
        <v>41590000</v>
      </c>
      <c r="P500" s="135">
        <v>41.59</v>
      </c>
      <c r="Q500" s="28" t="str">
        <f t="shared" ref="Q500:Q504" si="704">SUM(R500*1000000)</f>
        <v>35100000</v>
      </c>
      <c r="R500" s="119">
        <v>35.1</v>
      </c>
      <c r="S500" s="191" t="str">
        <f t="shared" ref="S500:S504" si="705">T500*1000000</f>
        <v>76,690,000</v>
      </c>
      <c r="T500" s="105">
        <v>76.69</v>
      </c>
      <c r="U500" s="162" t="str">
        <f t="shared" ref="U500:U504" si="706">SUM(R500/T500)</f>
        <v>45.77%</v>
      </c>
      <c r="V500" s="105">
        <v>30.0</v>
      </c>
      <c r="W500" s="30" t="str">
        <f t="shared" ref="W500:W504" si="707">SUM(T500/V500)</f>
        <v>255.63%</v>
      </c>
      <c r="X500" s="30" t="str">
        <f t="shared" si="6"/>
        <v>42.67%</v>
      </c>
      <c r="Y500" s="112"/>
      <c r="Z500" s="33"/>
      <c r="AA500" s="33"/>
      <c r="AB500" s="33"/>
      <c r="AC500" s="33"/>
      <c r="AD500" s="33"/>
      <c r="AE500" s="33"/>
    </row>
    <row r="501">
      <c r="A501" s="116" t="s">
        <v>2075</v>
      </c>
      <c r="B501" s="44">
        <v>2008.0</v>
      </c>
      <c r="C501" s="44" t="s">
        <v>37</v>
      </c>
      <c r="D501" s="104">
        <v>64.0</v>
      </c>
      <c r="E501" s="104">
        <v>58.0</v>
      </c>
      <c r="F501" s="118" t="str">
        <f t="shared" si="688"/>
        <v>61</v>
      </c>
      <c r="G501" s="104">
        <v>62.0</v>
      </c>
      <c r="H501" s="104">
        <v>64.0</v>
      </c>
      <c r="I501" s="120" t="str">
        <f t="shared" si="3"/>
        <v>-2</v>
      </c>
      <c r="J501" s="120" t="str">
        <f t="shared" si="689"/>
        <v>63</v>
      </c>
      <c r="K501" s="120" t="str">
        <f t="shared" si="4"/>
        <v>-2</v>
      </c>
      <c r="L501" s="104" t="s">
        <v>1217</v>
      </c>
      <c r="M501" s="120" t="str">
        <f t="shared" si="702"/>
        <v>67500000</v>
      </c>
      <c r="N501" s="135">
        <v>67.5</v>
      </c>
      <c r="O501" s="120" t="str">
        <f t="shared" si="703"/>
        <v>168370000</v>
      </c>
      <c r="P501" s="135">
        <v>168.37</v>
      </c>
      <c r="Q501" s="28" t="str">
        <f t="shared" si="704"/>
        <v>417720000</v>
      </c>
      <c r="R501" s="119">
        <v>417.72</v>
      </c>
      <c r="S501" s="191" t="str">
        <f t="shared" si="705"/>
        <v>586,090,000</v>
      </c>
      <c r="T501" s="105">
        <v>586.09</v>
      </c>
      <c r="U501" s="162" t="str">
        <f t="shared" si="706"/>
        <v>71.27%</v>
      </c>
      <c r="V501" s="105">
        <v>230.0</v>
      </c>
      <c r="W501" s="30" t="str">
        <f t="shared" si="707"/>
        <v>254.82%</v>
      </c>
      <c r="X501" s="30" t="str">
        <f t="shared" si="6"/>
        <v>29.35%</v>
      </c>
      <c r="Y501" s="112"/>
      <c r="Z501" s="33"/>
      <c r="AA501" s="33"/>
      <c r="AB501" s="33"/>
      <c r="AC501" s="33"/>
      <c r="AD501" s="33"/>
      <c r="AE501" s="33"/>
    </row>
    <row r="502">
      <c r="A502" s="116" t="s">
        <v>1276</v>
      </c>
      <c r="B502" s="44">
        <v>2011.0</v>
      </c>
      <c r="C502" s="44" t="s">
        <v>29</v>
      </c>
      <c r="D502" s="117">
        <v>72.0</v>
      </c>
      <c r="E502" s="117">
        <v>60.0</v>
      </c>
      <c r="F502" s="118" t="str">
        <f t="shared" si="688"/>
        <v>66</v>
      </c>
      <c r="G502" s="117">
        <v>67.0</v>
      </c>
      <c r="H502" s="104">
        <v>66.0</v>
      </c>
      <c r="I502" s="120" t="str">
        <f t="shared" si="3"/>
        <v>1</v>
      </c>
      <c r="J502" s="120" t="str">
        <f t="shared" si="689"/>
        <v>66.5</v>
      </c>
      <c r="K502" s="120" t="str">
        <f t="shared" si="4"/>
        <v>-0.5</v>
      </c>
      <c r="L502" s="104" t="s">
        <v>1277</v>
      </c>
      <c r="M502" s="120" t="str">
        <f t="shared" si="702"/>
        <v>21160000</v>
      </c>
      <c r="N502" s="121">
        <v>21.16</v>
      </c>
      <c r="O502" s="120" t="str">
        <f t="shared" si="703"/>
        <v>62500000</v>
      </c>
      <c r="P502" s="122">
        <v>62.5</v>
      </c>
      <c r="Q502" s="28" t="str">
        <f t="shared" si="704"/>
        <v>65370000</v>
      </c>
      <c r="R502" s="119">
        <v>65.37</v>
      </c>
      <c r="S502" s="176" t="str">
        <f t="shared" si="705"/>
        <v>127,870,000</v>
      </c>
      <c r="T502" s="124" t="str">
        <f>SUM(P502+R502)</f>
        <v>127.87</v>
      </c>
      <c r="U502" s="162" t="str">
        <f t="shared" si="706"/>
        <v>51.12%</v>
      </c>
      <c r="V502" s="125">
        <v>50.2</v>
      </c>
      <c r="W502" s="30" t="str">
        <f t="shared" si="707"/>
        <v>254.72%</v>
      </c>
      <c r="X502" s="30" t="str">
        <f t="shared" si="6"/>
        <v>42.15%</v>
      </c>
      <c r="Y502" s="112"/>
      <c r="Z502" s="33"/>
      <c r="AA502" s="33"/>
      <c r="AB502" s="33"/>
      <c r="AC502" s="33"/>
      <c r="AD502" s="33"/>
      <c r="AE502" s="33"/>
    </row>
    <row r="503">
      <c r="A503" s="116" t="s">
        <v>1812</v>
      </c>
      <c r="B503" s="44">
        <v>2009.0</v>
      </c>
      <c r="C503" s="44" t="s">
        <v>29</v>
      </c>
      <c r="D503" s="104">
        <v>84.0</v>
      </c>
      <c r="E503" s="104">
        <v>73.0</v>
      </c>
      <c r="F503" s="118" t="str">
        <f t="shared" si="688"/>
        <v>78.5</v>
      </c>
      <c r="G503" s="104">
        <v>72.0</v>
      </c>
      <c r="H503" s="104">
        <v>72.0</v>
      </c>
      <c r="I503" s="120" t="str">
        <f t="shared" si="3"/>
        <v>0</v>
      </c>
      <c r="J503" s="120" t="str">
        <f t="shared" si="689"/>
        <v>72</v>
      </c>
      <c r="K503" s="120" t="str">
        <f t="shared" si="4"/>
        <v>6.5</v>
      </c>
      <c r="L503" s="104" t="s">
        <v>1813</v>
      </c>
      <c r="M503" s="120" t="str">
        <f t="shared" si="702"/>
        <v>24200000</v>
      </c>
      <c r="N503" s="135">
        <v>24.2</v>
      </c>
      <c r="O503" s="120" t="str">
        <f t="shared" si="703"/>
        <v>104400000</v>
      </c>
      <c r="P503" s="135">
        <v>104.4</v>
      </c>
      <c r="Q503" s="28" t="str">
        <f t="shared" si="704"/>
        <v>162640000</v>
      </c>
      <c r="R503" s="119">
        <v>162.64</v>
      </c>
      <c r="S503" s="191" t="str">
        <f t="shared" si="705"/>
        <v>267,040,000</v>
      </c>
      <c r="T503" s="105">
        <v>267.04</v>
      </c>
      <c r="U503" s="162" t="str">
        <f t="shared" si="706"/>
        <v>60.90%</v>
      </c>
      <c r="V503" s="105">
        <v>105.0</v>
      </c>
      <c r="W503" s="30" t="str">
        <f t="shared" si="707"/>
        <v>254.32%</v>
      </c>
      <c r="X503" s="30" t="str">
        <f t="shared" si="6"/>
        <v>23.05%</v>
      </c>
      <c r="Y503" s="112"/>
      <c r="Z503" s="33"/>
      <c r="AA503" s="33"/>
      <c r="AB503" s="33"/>
      <c r="AC503" s="33"/>
      <c r="AD503" s="33"/>
      <c r="AE503" s="33"/>
    </row>
    <row r="504">
      <c r="A504" s="116" t="s">
        <v>1432</v>
      </c>
      <c r="B504" s="44">
        <v>2011.0</v>
      </c>
      <c r="C504" s="44" t="s">
        <v>29</v>
      </c>
      <c r="D504" s="117">
        <v>19.0</v>
      </c>
      <c r="E504" s="117">
        <v>40.0</v>
      </c>
      <c r="F504" s="118" t="str">
        <f t="shared" si="688"/>
        <v>29.5</v>
      </c>
      <c r="G504" s="117">
        <v>50.0</v>
      </c>
      <c r="H504" s="104">
        <v>54.0</v>
      </c>
      <c r="I504" s="120" t="str">
        <f t="shared" si="3"/>
        <v>-4</v>
      </c>
      <c r="J504" s="120" t="str">
        <f t="shared" si="689"/>
        <v>52</v>
      </c>
      <c r="K504" s="120" t="str">
        <f t="shared" si="4"/>
        <v>-22.5</v>
      </c>
      <c r="L504" s="104" t="s">
        <v>1433</v>
      </c>
      <c r="M504" s="120" t="str">
        <f t="shared" si="702"/>
        <v>9850000</v>
      </c>
      <c r="N504" s="121">
        <v>9.85</v>
      </c>
      <c r="O504" s="120" t="str">
        <f t="shared" si="703"/>
        <v>27870000</v>
      </c>
      <c r="P504" s="122">
        <v>27.87</v>
      </c>
      <c r="Q504" s="28" t="str">
        <f t="shared" si="704"/>
        <v>15300000</v>
      </c>
      <c r="R504" s="119">
        <v>15.3</v>
      </c>
      <c r="S504" s="176" t="str">
        <f t="shared" si="705"/>
        <v>43,170,000</v>
      </c>
      <c r="T504" s="124" t="str">
        <f>SUM(P504+R504)</f>
        <v>43.17</v>
      </c>
      <c r="U504" s="162" t="str">
        <f t="shared" si="706"/>
        <v>35.44%</v>
      </c>
      <c r="V504" s="125">
        <v>17.0</v>
      </c>
      <c r="W504" s="30" t="str">
        <f t="shared" si="707"/>
        <v>253.94%</v>
      </c>
      <c r="X504" s="30" t="str">
        <f t="shared" si="6"/>
        <v>57.94%</v>
      </c>
      <c r="Y504" s="112"/>
      <c r="Z504" s="33"/>
      <c r="AA504" s="33"/>
      <c r="AB504" s="33"/>
      <c r="AC504" s="33"/>
      <c r="AD504" s="33"/>
      <c r="AE504" s="33"/>
    </row>
    <row r="505">
      <c r="A505" s="47" t="s">
        <v>476</v>
      </c>
      <c r="B505" s="48">
        <v>2014.0</v>
      </c>
      <c r="C505" s="49" t="s">
        <v>37</v>
      </c>
      <c r="D505" s="48">
        <v>35.0</v>
      </c>
      <c r="E505" s="48">
        <v>40.0</v>
      </c>
      <c r="F505" s="50" t="str">
        <f t="shared" si="688"/>
        <v>37.5</v>
      </c>
      <c r="G505" s="48">
        <v>50.0</v>
      </c>
      <c r="H505" s="48">
        <v>62.0</v>
      </c>
      <c r="I505" s="52" t="str">
        <f t="shared" si="3"/>
        <v>-12</v>
      </c>
      <c r="J505" s="52" t="str">
        <f t="shared" si="689"/>
        <v>56</v>
      </c>
      <c r="K505" s="52" t="str">
        <f t="shared" si="4"/>
        <v>-18.5</v>
      </c>
      <c r="L505" s="48" t="s">
        <v>477</v>
      </c>
      <c r="M505" s="62">
        <v>1.5457418E7</v>
      </c>
      <c r="N505" s="55" t="str">
        <f>M505/1000000</f>
        <v>15.46</v>
      </c>
      <c r="O505" s="51">
        <v>5.4445357E7</v>
      </c>
      <c r="P505" s="55" t="str">
        <f>O505/1000000</f>
        <v>54.45</v>
      </c>
      <c r="Q505" s="63">
        <v>5.22E7</v>
      </c>
      <c r="R505" s="36" t="str">
        <f>Q505/1000000</f>
        <v>52.20</v>
      </c>
      <c r="S505" s="187">
        <v>1.06645357E8</v>
      </c>
      <c r="T505" s="58" t="str">
        <f>S505/1000000</f>
        <v>107</v>
      </c>
      <c r="U505" s="188" t="str">
        <f>SUM(R505/S505)</f>
        <v>0.00%</v>
      </c>
      <c r="V505" s="51">
        <v>42.0</v>
      </c>
      <c r="W505" s="189" t="str">
        <f>SUM(S505/(V505*1000000))</f>
        <v>253.92%</v>
      </c>
      <c r="X505" s="30" t="str">
        <f t="shared" si="6"/>
        <v>36.80%</v>
      </c>
      <c r="Y505" s="67"/>
      <c r="Z505" s="33"/>
      <c r="AA505" s="33"/>
      <c r="AB505" s="33"/>
      <c r="AC505" s="33"/>
      <c r="AD505" s="33"/>
      <c r="AE505" s="33"/>
    </row>
    <row r="506">
      <c r="A506" s="116" t="s">
        <v>1270</v>
      </c>
      <c r="B506" s="44">
        <v>2011.0</v>
      </c>
      <c r="C506" s="44" t="s">
        <v>41</v>
      </c>
      <c r="D506" s="117">
        <v>8.0</v>
      </c>
      <c r="E506" s="117">
        <v>22.0</v>
      </c>
      <c r="F506" s="118" t="str">
        <f t="shared" si="688"/>
        <v>15</v>
      </c>
      <c r="G506" s="117">
        <v>48.0</v>
      </c>
      <c r="H506" s="104">
        <v>47.0</v>
      </c>
      <c r="I506" s="120" t="str">
        <f t="shared" si="3"/>
        <v>1</v>
      </c>
      <c r="J506" s="120" t="str">
        <f t="shared" si="689"/>
        <v>47.5</v>
      </c>
      <c r="K506" s="120" t="str">
        <f t="shared" si="4"/>
        <v>-32.5</v>
      </c>
      <c r="L506" s="104" t="s">
        <v>493</v>
      </c>
      <c r="M506" s="120" t="str">
        <f t="shared" ref="M506:M507" si="708">N506*1000000</f>
        <v>13010000</v>
      </c>
      <c r="N506" s="121">
        <v>13.01</v>
      </c>
      <c r="O506" s="120" t="str">
        <f t="shared" ref="O506:O507" si="709">P506*1000000</f>
        <v>54540000</v>
      </c>
      <c r="P506" s="122">
        <v>54.54</v>
      </c>
      <c r="Q506" s="28" t="str">
        <f t="shared" ref="Q506:Q507" si="710">SUM(R506*1000000)</f>
        <v>87500000</v>
      </c>
      <c r="R506" s="119">
        <v>87.5</v>
      </c>
      <c r="S506" s="176" t="str">
        <f t="shared" ref="S506:S507" si="711">T506*1000000</f>
        <v>142,040,000</v>
      </c>
      <c r="T506" s="124" t="str">
        <f t="shared" ref="T506:T507" si="712">SUM(P506+R506)</f>
        <v>142.04</v>
      </c>
      <c r="U506" s="162" t="str">
        <f t="shared" ref="U506:U507" si="713">SUM(R506/T506)</f>
        <v>61.60%</v>
      </c>
      <c r="V506" s="125">
        <v>56.0</v>
      </c>
      <c r="W506" s="30" t="str">
        <f t="shared" ref="W506:W507" si="714">SUM(T506/V506)</f>
        <v>253.64%</v>
      </c>
      <c r="X506" s="30" t="str">
        <f t="shared" si="6"/>
        <v>23.23%</v>
      </c>
      <c r="Y506" s="112"/>
      <c r="Z506" s="33"/>
      <c r="AA506" s="33"/>
      <c r="AB506" s="33"/>
      <c r="AC506" s="33"/>
      <c r="AD506" s="33"/>
      <c r="AE506" s="33"/>
    </row>
    <row r="507">
      <c r="A507" s="116" t="s">
        <v>1435</v>
      </c>
      <c r="B507" s="44">
        <v>2011.0</v>
      </c>
      <c r="C507" s="44" t="s">
        <v>41</v>
      </c>
      <c r="D507" s="117">
        <v>4.0</v>
      </c>
      <c r="E507" s="117">
        <v>23.0</v>
      </c>
      <c r="F507" s="118" t="str">
        <f t="shared" si="688"/>
        <v>13.5</v>
      </c>
      <c r="G507" s="117">
        <v>29.0</v>
      </c>
      <c r="H507" s="104">
        <v>39.0</v>
      </c>
      <c r="I507" s="120" t="str">
        <f t="shared" si="3"/>
        <v>-10</v>
      </c>
      <c r="J507" s="120" t="str">
        <f t="shared" si="689"/>
        <v>34</v>
      </c>
      <c r="K507" s="120" t="str">
        <f t="shared" si="4"/>
        <v>-20.5</v>
      </c>
      <c r="L507" s="104" t="s">
        <v>1118</v>
      </c>
      <c r="M507" s="120" t="str">
        <f t="shared" si="708"/>
        <v>15000000</v>
      </c>
      <c r="N507" s="121">
        <v>15.0</v>
      </c>
      <c r="O507" s="120" t="str">
        <f t="shared" si="709"/>
        <v>37300000</v>
      </c>
      <c r="P507" s="122">
        <v>37.3</v>
      </c>
      <c r="Q507" s="28" t="str">
        <f t="shared" si="710"/>
        <v>3190000</v>
      </c>
      <c r="R507" s="119">
        <v>3.19</v>
      </c>
      <c r="S507" s="176" t="str">
        <f t="shared" si="711"/>
        <v>40,490,000</v>
      </c>
      <c r="T507" s="124" t="str">
        <f t="shared" si="712"/>
        <v>40.49</v>
      </c>
      <c r="U507" s="162" t="str">
        <f t="shared" si="713"/>
        <v>7.88%</v>
      </c>
      <c r="V507" s="125">
        <v>16.0</v>
      </c>
      <c r="W507" s="30" t="str">
        <f t="shared" si="714"/>
        <v>253.06%</v>
      </c>
      <c r="X507" s="30" t="str">
        <f t="shared" si="6"/>
        <v>93.75%</v>
      </c>
      <c r="Y507" s="112"/>
      <c r="Z507" s="33"/>
      <c r="AA507" s="33"/>
      <c r="AB507" s="33"/>
      <c r="AC507" s="33"/>
      <c r="AD507" s="33"/>
      <c r="AE507" s="33"/>
    </row>
    <row r="508">
      <c r="A508" s="85" t="s">
        <v>1121</v>
      </c>
      <c r="B508" s="48">
        <v>2012.0</v>
      </c>
      <c r="C508" s="48" t="s">
        <v>29</v>
      </c>
      <c r="D508" s="86">
        <v>75.0</v>
      </c>
      <c r="E508" s="86">
        <v>64.0</v>
      </c>
      <c r="F508" s="87" t="str">
        <f t="shared" si="688"/>
        <v>69.5</v>
      </c>
      <c r="G508" s="86">
        <v>44.0</v>
      </c>
      <c r="H508" s="86">
        <v>59.0</v>
      </c>
      <c r="I508" s="89" t="str">
        <f t="shared" si="3"/>
        <v>-15</v>
      </c>
      <c r="J508" s="89" t="str">
        <f t="shared" si="689"/>
        <v>51.5</v>
      </c>
      <c r="K508" s="89" t="str">
        <f t="shared" si="4"/>
        <v>18</v>
      </c>
      <c r="L508" s="86" t="s">
        <v>1049</v>
      </c>
      <c r="M508" s="90">
        <v>6812900.0</v>
      </c>
      <c r="N508" s="91" t="str">
        <f>M508/1000000</f>
        <v>6.81</v>
      </c>
      <c r="O508" s="88">
        <v>1.5026056E7</v>
      </c>
      <c r="P508" s="91" t="str">
        <f>O508/1000000</f>
        <v>15.03</v>
      </c>
      <c r="Q508" s="95">
        <v>2.2904409E7</v>
      </c>
      <c r="R508" s="36" t="str">
        <f>Q508/1000000</f>
        <v>22.90</v>
      </c>
      <c r="S508" s="177">
        <v>3.7930465E7</v>
      </c>
      <c r="T508" s="93" t="str">
        <f>S508/1000000</f>
        <v>38</v>
      </c>
      <c r="U508" s="179" t="str">
        <f>SUM(R508/S508)</f>
        <v>0.00%</v>
      </c>
      <c r="V508" s="88">
        <v>15.0</v>
      </c>
      <c r="W508" s="180" t="str">
        <f>SUM((S508/1000000)/V508)</f>
        <v>252.87%</v>
      </c>
      <c r="X508" s="30" t="str">
        <f t="shared" si="6"/>
        <v>45.42%</v>
      </c>
      <c r="Y508" s="98"/>
      <c r="Z508" s="33"/>
      <c r="AA508" s="33"/>
      <c r="AB508" s="33"/>
      <c r="AC508" s="33"/>
      <c r="AD508" s="33"/>
      <c r="AE508" s="33"/>
    </row>
    <row r="509">
      <c r="A509" s="116" t="s">
        <v>1691</v>
      </c>
      <c r="B509" s="44">
        <v>2010.0</v>
      </c>
      <c r="C509" s="44" t="s">
        <v>41</v>
      </c>
      <c r="D509" s="104">
        <v>17.0</v>
      </c>
      <c r="E509" s="104">
        <v>36.0</v>
      </c>
      <c r="F509" s="118" t="str">
        <f t="shared" si="688"/>
        <v>26.5</v>
      </c>
      <c r="G509" s="104">
        <v>41.0</v>
      </c>
      <c r="H509" s="104">
        <v>53.0</v>
      </c>
      <c r="I509" s="120" t="str">
        <f t="shared" si="3"/>
        <v>-12</v>
      </c>
      <c r="J509" s="120" t="str">
        <f t="shared" si="689"/>
        <v>47</v>
      </c>
      <c r="K509" s="120" t="str">
        <f t="shared" si="4"/>
        <v>-20.5</v>
      </c>
      <c r="L509" s="104" t="s">
        <v>957</v>
      </c>
      <c r="M509" s="120" t="str">
        <f t="shared" ref="M509:M510" si="715">N509*1000000</f>
        <v>9100000</v>
      </c>
      <c r="N509" s="135">
        <v>9.1</v>
      </c>
      <c r="O509" s="120" t="str">
        <f t="shared" ref="O509:O510" si="716">P509*1000000</f>
        <v>25110000</v>
      </c>
      <c r="P509" s="135">
        <v>25.11</v>
      </c>
      <c r="Q509" s="28" t="str">
        <f t="shared" ref="Q509:Q510" si="717">SUM(R509*1000000)</f>
        <v>25400000</v>
      </c>
      <c r="R509" s="119">
        <v>25.4</v>
      </c>
      <c r="S509" s="191" t="str">
        <f t="shared" ref="S509:S510" si="718">T509*1000000</f>
        <v>50,510,000</v>
      </c>
      <c r="T509" s="137" t="str">
        <f t="shared" ref="T509:T510" si="719">SUM(P509+R509)</f>
        <v>50.51</v>
      </c>
      <c r="U509" s="162" t="str">
        <f t="shared" ref="U509:U510" si="720">SUM(R509/T509)</f>
        <v>50.29%</v>
      </c>
      <c r="V509" s="105">
        <v>20.0</v>
      </c>
      <c r="W509" s="30" t="str">
        <f t="shared" ref="W509:W510" si="721">SUM(T509/V509)</f>
        <v>252.55%</v>
      </c>
      <c r="X509" s="30" t="str">
        <f t="shared" si="6"/>
        <v>45.50%</v>
      </c>
      <c r="Y509" s="33"/>
      <c r="Z509" s="33"/>
      <c r="AA509" s="33"/>
      <c r="AB509" s="33"/>
      <c r="AC509" s="33"/>
      <c r="AD509" s="33"/>
      <c r="AE509" s="33"/>
    </row>
    <row r="510">
      <c r="A510" s="116" t="s">
        <v>1554</v>
      </c>
      <c r="B510" s="44">
        <v>2010.0</v>
      </c>
      <c r="C510" s="44" t="s">
        <v>29</v>
      </c>
      <c r="D510" s="104">
        <v>14.0</v>
      </c>
      <c r="E510" s="104">
        <v>35.0</v>
      </c>
      <c r="F510" s="118" t="str">
        <f t="shared" si="688"/>
        <v>24.5</v>
      </c>
      <c r="G510" s="104">
        <v>36.0</v>
      </c>
      <c r="H510" s="104">
        <v>43.0</v>
      </c>
      <c r="I510" s="120" t="str">
        <f t="shared" si="3"/>
        <v>-7</v>
      </c>
      <c r="J510" s="120" t="str">
        <f t="shared" si="689"/>
        <v>39.5</v>
      </c>
      <c r="K510" s="120" t="str">
        <f t="shared" si="4"/>
        <v>-15</v>
      </c>
      <c r="L510" s="104" t="s">
        <v>957</v>
      </c>
      <c r="M510" s="120" t="str">
        <f t="shared" si="715"/>
        <v>16400000</v>
      </c>
      <c r="N510" s="135">
        <v>16.4</v>
      </c>
      <c r="O510" s="120" t="str">
        <f t="shared" si="716"/>
        <v>100250000</v>
      </c>
      <c r="P510" s="135">
        <v>100.25</v>
      </c>
      <c r="Q510" s="28" t="str">
        <f t="shared" si="717"/>
        <v>101340000</v>
      </c>
      <c r="R510" s="119">
        <v>101.34</v>
      </c>
      <c r="S510" s="191" t="str">
        <f t="shared" si="718"/>
        <v>201,590,000</v>
      </c>
      <c r="T510" s="137" t="str">
        <f t="shared" si="719"/>
        <v>201.59</v>
      </c>
      <c r="U510" s="162" t="str">
        <f t="shared" si="720"/>
        <v>50.27%</v>
      </c>
      <c r="V510" s="105">
        <v>80.0</v>
      </c>
      <c r="W510" s="30" t="str">
        <f t="shared" si="721"/>
        <v>251.99%</v>
      </c>
      <c r="X510" s="30" t="str">
        <f t="shared" si="6"/>
        <v>20.50%</v>
      </c>
      <c r="Y510" s="33"/>
      <c r="Z510" s="33"/>
      <c r="AA510" s="33"/>
      <c r="AB510" s="33"/>
      <c r="AC510" s="33"/>
      <c r="AD510" s="33"/>
      <c r="AE510" s="33"/>
    </row>
    <row r="511">
      <c r="A511" s="85" t="s">
        <v>1070</v>
      </c>
      <c r="B511" s="48">
        <v>2012.0</v>
      </c>
      <c r="C511" s="48" t="s">
        <v>37</v>
      </c>
      <c r="D511" s="86">
        <v>51.0</v>
      </c>
      <c r="E511" s="86">
        <v>59.0</v>
      </c>
      <c r="F511" s="87" t="str">
        <f t="shared" si="688"/>
        <v>55.0</v>
      </c>
      <c r="G511" s="86">
        <v>51.0</v>
      </c>
      <c r="H511" s="86">
        <v>59.0</v>
      </c>
      <c r="I511" s="89" t="str">
        <f t="shared" si="3"/>
        <v>-8</v>
      </c>
      <c r="J511" s="89" t="str">
        <f t="shared" si="689"/>
        <v>55</v>
      </c>
      <c r="K511" s="89" t="str">
        <f t="shared" si="4"/>
        <v>0</v>
      </c>
      <c r="L511" s="86" t="s">
        <v>117</v>
      </c>
      <c r="M511" s="90">
        <v>1.1579175E7</v>
      </c>
      <c r="N511" s="91" t="str">
        <f>M511/1000000</f>
        <v>11.58</v>
      </c>
      <c r="O511" s="88">
        <v>6.7544505E7</v>
      </c>
      <c r="P511" s="91" t="str">
        <f>O511/1000000</f>
        <v>67.54</v>
      </c>
      <c r="Q511" s="95">
        <v>2.0514281E7</v>
      </c>
      <c r="R511" s="36" t="str">
        <f>Q511/1000000</f>
        <v>20.51</v>
      </c>
      <c r="S511" s="177">
        <v>8.8058786E7</v>
      </c>
      <c r="T511" s="93" t="str">
        <f>S511/1000000</f>
        <v>88</v>
      </c>
      <c r="U511" s="179" t="str">
        <f>SUM(R511/S511)</f>
        <v>0.00%</v>
      </c>
      <c r="V511" s="88">
        <v>35.0</v>
      </c>
      <c r="W511" s="180" t="str">
        <f>SUM((S511/1000000)/V511)</f>
        <v>251.60%</v>
      </c>
      <c r="X511" s="30" t="str">
        <f t="shared" si="6"/>
        <v>33.08%</v>
      </c>
      <c r="Y511" s="98"/>
      <c r="Z511" s="33"/>
      <c r="AA511" s="33"/>
      <c r="AB511" s="33"/>
      <c r="AC511" s="33"/>
      <c r="AD511" s="33"/>
      <c r="AE511" s="33"/>
    </row>
    <row r="512">
      <c r="A512" s="116" t="s">
        <v>2128</v>
      </c>
      <c r="B512" s="44">
        <v>2008.0</v>
      </c>
      <c r="C512" s="44" t="s">
        <v>41</v>
      </c>
      <c r="D512" s="104">
        <v>36.0</v>
      </c>
      <c r="E512" s="104">
        <v>54.0</v>
      </c>
      <c r="F512" s="118" t="str">
        <f t="shared" si="688"/>
        <v>45</v>
      </c>
      <c r="G512" s="104">
        <v>50.0</v>
      </c>
      <c r="H512" s="104">
        <v>53.0</v>
      </c>
      <c r="I512" s="120" t="str">
        <f t="shared" si="3"/>
        <v>-3</v>
      </c>
      <c r="J512" s="120" t="str">
        <f t="shared" si="689"/>
        <v>51.5</v>
      </c>
      <c r="K512" s="120" t="str">
        <f t="shared" si="4"/>
        <v>-6.5</v>
      </c>
      <c r="L512" s="104" t="s">
        <v>100</v>
      </c>
      <c r="M512" s="120" t="str">
        <f t="shared" ref="M512:M514" si="722">N512*1000000</f>
        <v>38530000</v>
      </c>
      <c r="N512" s="135">
        <v>38.53</v>
      </c>
      <c r="O512" s="120" t="str">
        <f t="shared" ref="O512:O514" si="723">P512*1000000</f>
        <v>100020000</v>
      </c>
      <c r="P512" s="135">
        <v>100.02</v>
      </c>
      <c r="Q512" s="28" t="str">
        <f t="shared" ref="Q512:Q514" si="724">SUM(R512*1000000)</f>
        <v>99920000</v>
      </c>
      <c r="R512" s="119">
        <v>99.92</v>
      </c>
      <c r="S512" s="191" t="str">
        <f t="shared" ref="S512:S514" si="725">T512*1000000</f>
        <v>199,940,000</v>
      </c>
      <c r="T512" s="105">
        <v>199.94</v>
      </c>
      <c r="U512" s="162" t="str">
        <f t="shared" ref="U512:U514" si="726">SUM(R512/T512)</f>
        <v>49.97%</v>
      </c>
      <c r="V512" s="105">
        <v>80.0</v>
      </c>
      <c r="W512" s="30" t="str">
        <f t="shared" ref="W512:W516" si="727">SUM(T512/V512)</f>
        <v>249.93%</v>
      </c>
      <c r="X512" s="30" t="str">
        <f t="shared" si="6"/>
        <v>48.16%</v>
      </c>
      <c r="Y512" s="112"/>
      <c r="Z512" s="33"/>
      <c r="AA512" s="33"/>
      <c r="AB512" s="33"/>
      <c r="AC512" s="33"/>
      <c r="AD512" s="33"/>
      <c r="AE512" s="33"/>
    </row>
    <row r="513">
      <c r="A513" s="116" t="s">
        <v>1263</v>
      </c>
      <c r="B513" s="44">
        <v>2011.0</v>
      </c>
      <c r="C513" s="44" t="s">
        <v>29</v>
      </c>
      <c r="D513" s="117">
        <v>32.0</v>
      </c>
      <c r="E513" s="117">
        <v>36.0</v>
      </c>
      <c r="F513" s="118" t="str">
        <f t="shared" si="688"/>
        <v>34</v>
      </c>
      <c r="G513" s="117">
        <v>57.0</v>
      </c>
      <c r="H513" s="104">
        <v>61.0</v>
      </c>
      <c r="I513" s="120" t="str">
        <f t="shared" si="3"/>
        <v>-4</v>
      </c>
      <c r="J513" s="120" t="str">
        <f t="shared" si="689"/>
        <v>59</v>
      </c>
      <c r="K513" s="120" t="str">
        <f t="shared" si="4"/>
        <v>-25</v>
      </c>
      <c r="L513" s="104" t="s">
        <v>2423</v>
      </c>
      <c r="M513" s="120" t="str">
        <f t="shared" si="722"/>
        <v>19450000</v>
      </c>
      <c r="N513" s="121">
        <v>19.45</v>
      </c>
      <c r="O513" s="120" t="str">
        <f t="shared" si="723"/>
        <v>55100000</v>
      </c>
      <c r="P513" s="122">
        <v>55.1</v>
      </c>
      <c r="Q513" s="28" t="str">
        <f t="shared" si="724"/>
        <v>94780000</v>
      </c>
      <c r="R513" s="119">
        <v>94.78</v>
      </c>
      <c r="S513" s="176" t="str">
        <f t="shared" si="725"/>
        <v>149,880,000</v>
      </c>
      <c r="T513" s="124" t="str">
        <f t="shared" ref="T513:T514" si="728">SUM(P513+R513)</f>
        <v>149.88</v>
      </c>
      <c r="U513" s="162" t="str">
        <f t="shared" si="726"/>
        <v>63.24%</v>
      </c>
      <c r="V513" s="125">
        <v>60.0</v>
      </c>
      <c r="W513" s="30" t="str">
        <f t="shared" si="727"/>
        <v>249.80%</v>
      </c>
      <c r="X513" s="30" t="str">
        <f t="shared" si="6"/>
        <v>32.42%</v>
      </c>
      <c r="Y513" s="112"/>
      <c r="Z513" s="33"/>
      <c r="AA513" s="33"/>
      <c r="AB513" s="33"/>
      <c r="AC513" s="33"/>
      <c r="AD513" s="33"/>
      <c r="AE513" s="33"/>
    </row>
    <row r="514">
      <c r="A514" s="116" t="s">
        <v>1698</v>
      </c>
      <c r="B514" s="44">
        <v>2010.0</v>
      </c>
      <c r="C514" s="44" t="s">
        <v>41</v>
      </c>
      <c r="D514" s="104">
        <v>57.0</v>
      </c>
      <c r="E514" s="104">
        <v>46.0</v>
      </c>
      <c r="F514" s="118" t="str">
        <f t="shared" si="688"/>
        <v>51.5</v>
      </c>
      <c r="G514" s="104">
        <v>60.0</v>
      </c>
      <c r="H514" s="104">
        <v>68.0</v>
      </c>
      <c r="I514" s="120" t="str">
        <f t="shared" si="3"/>
        <v>-8</v>
      </c>
      <c r="J514" s="120" t="str">
        <f t="shared" si="689"/>
        <v>64</v>
      </c>
      <c r="K514" s="120" t="str">
        <f t="shared" si="4"/>
        <v>-12.5</v>
      </c>
      <c r="L514" s="104" t="s">
        <v>493</v>
      </c>
      <c r="M514" s="120" t="str">
        <f t="shared" si="722"/>
        <v>9800000</v>
      </c>
      <c r="N514" s="135">
        <v>9.8</v>
      </c>
      <c r="O514" s="120" t="str">
        <f t="shared" si="723"/>
        <v>32010000</v>
      </c>
      <c r="P514" s="135">
        <v>32.01</v>
      </c>
      <c r="Q514" s="28" t="str">
        <f t="shared" si="724"/>
        <v>17770000</v>
      </c>
      <c r="R514" s="119">
        <v>17.77</v>
      </c>
      <c r="S514" s="191" t="str">
        <f t="shared" si="725"/>
        <v>49,780,000</v>
      </c>
      <c r="T514" s="137" t="str">
        <f t="shared" si="728"/>
        <v>49.78</v>
      </c>
      <c r="U514" s="162" t="str">
        <f t="shared" si="726"/>
        <v>35.70%</v>
      </c>
      <c r="V514" s="105">
        <v>20.0</v>
      </c>
      <c r="W514" s="30" t="str">
        <f t="shared" si="727"/>
        <v>248.90%</v>
      </c>
      <c r="X514" s="30" t="str">
        <f t="shared" si="6"/>
        <v>49.00%</v>
      </c>
      <c r="Y514" s="33"/>
      <c r="Z514" s="33"/>
      <c r="AA514" s="33"/>
      <c r="AB514" s="33"/>
      <c r="AC514" s="33"/>
      <c r="AD514" s="33"/>
      <c r="AE514" s="33"/>
    </row>
    <row r="515">
      <c r="A515" s="72" t="s">
        <v>698</v>
      </c>
      <c r="B515" s="16">
        <v>2013.0</v>
      </c>
      <c r="C515" s="16" t="s">
        <v>41</v>
      </c>
      <c r="D515" s="16">
        <v>68.0</v>
      </c>
      <c r="E515" s="16">
        <v>61.0</v>
      </c>
      <c r="F515" s="73" t="str">
        <f t="shared" si="688"/>
        <v>64.5</v>
      </c>
      <c r="G515" s="16">
        <v>58.0</v>
      </c>
      <c r="H515" s="16">
        <v>69.0</v>
      </c>
      <c r="I515" s="74" t="str">
        <f t="shared" si="3"/>
        <v>-11</v>
      </c>
      <c r="J515" s="74" t="str">
        <f t="shared" si="689"/>
        <v>63.5</v>
      </c>
      <c r="K515" s="74" t="str">
        <f t="shared" si="4"/>
        <v>1</v>
      </c>
      <c r="L515" s="78" t="s">
        <v>699</v>
      </c>
      <c r="M515" s="19">
        <v>2.9807393E7</v>
      </c>
      <c r="N515" s="35" t="str">
        <f>M515/1000000</f>
        <v>29.81</v>
      </c>
      <c r="O515" s="19">
        <v>9.3050117E7</v>
      </c>
      <c r="P515" s="35" t="str">
        <f>O515/1000000</f>
        <v>93.05</v>
      </c>
      <c r="Q515" s="19">
        <v>1.93090583E8</v>
      </c>
      <c r="R515" s="36" t="str">
        <f>Q515/1000000</f>
        <v>193.09</v>
      </c>
      <c r="S515" s="195">
        <v>2.861407E8</v>
      </c>
      <c r="T515" s="77" t="str">
        <f>S515/1000000</f>
        <v>286</v>
      </c>
      <c r="U515" s="27" t="str">
        <f>SUM(R515/S515)</f>
        <v>0.00%</v>
      </c>
      <c r="V515" s="22">
        <v>115.0</v>
      </c>
      <c r="W515" s="178" t="str">
        <f t="shared" si="727"/>
        <v>248.82%</v>
      </c>
      <c r="X515" s="30" t="str">
        <f t="shared" si="6"/>
        <v>25.92%</v>
      </c>
      <c r="Y515" s="81"/>
      <c r="Z515" s="33"/>
      <c r="AA515" s="33"/>
      <c r="AB515" s="33"/>
      <c r="AC515" s="33"/>
      <c r="AD515" s="33"/>
      <c r="AE515" s="33"/>
    </row>
    <row r="516">
      <c r="A516" s="116" t="s">
        <v>1799</v>
      </c>
      <c r="B516" s="44">
        <v>2009.0</v>
      </c>
      <c r="C516" s="44" t="s">
        <v>29</v>
      </c>
      <c r="D516" s="104">
        <v>37.0</v>
      </c>
      <c r="E516" s="104">
        <v>40.0</v>
      </c>
      <c r="F516" s="118" t="str">
        <f t="shared" si="688"/>
        <v>38.5</v>
      </c>
      <c r="G516" s="104">
        <v>72.0</v>
      </c>
      <c r="H516" s="104">
        <v>61.0</v>
      </c>
      <c r="I516" s="120" t="str">
        <f t="shared" si="3"/>
        <v>11</v>
      </c>
      <c r="J516" s="120" t="str">
        <f t="shared" si="689"/>
        <v>66.5</v>
      </c>
      <c r="K516" s="120" t="str">
        <f t="shared" si="4"/>
        <v>-28</v>
      </c>
      <c r="L516" s="104" t="s">
        <v>2408</v>
      </c>
      <c r="M516" s="120" t="str">
        <f>N516*1000000</f>
        <v>85100000</v>
      </c>
      <c r="N516" s="135">
        <v>85.1</v>
      </c>
      <c r="O516" s="120" t="str">
        <f>P516*1000000</f>
        <v>179900000</v>
      </c>
      <c r="P516" s="135">
        <v>179.9</v>
      </c>
      <c r="Q516" s="28" t="str">
        <f>SUM(R516*1000000)</f>
        <v>193200000</v>
      </c>
      <c r="R516" s="119">
        <v>193.2</v>
      </c>
      <c r="S516" s="191" t="str">
        <f>T516*1000000</f>
        <v>373,100,000</v>
      </c>
      <c r="T516" s="105">
        <v>373.1</v>
      </c>
      <c r="U516" s="162" t="str">
        <f>SUM(R516/T516)</f>
        <v>51.78%</v>
      </c>
      <c r="V516" s="105">
        <v>150.0</v>
      </c>
      <c r="W516" s="30" t="str">
        <f t="shared" si="727"/>
        <v>248.73%</v>
      </c>
      <c r="X516" s="30" t="str">
        <f t="shared" si="6"/>
        <v>56.73%</v>
      </c>
      <c r="Y516" s="112"/>
      <c r="Z516" s="33"/>
      <c r="AA516" s="33"/>
      <c r="AB516" s="33"/>
      <c r="AC516" s="33"/>
      <c r="AD516" s="33"/>
      <c r="AE516" s="33"/>
    </row>
    <row r="517">
      <c r="A517" s="47" t="s">
        <v>430</v>
      </c>
      <c r="B517" s="48">
        <v>2014.0</v>
      </c>
      <c r="C517" s="49" t="s">
        <v>29</v>
      </c>
      <c r="D517" s="48">
        <v>51.0</v>
      </c>
      <c r="E517" s="48">
        <v>59.0</v>
      </c>
      <c r="F517" s="50" t="str">
        <f t="shared" si="688"/>
        <v>55.0</v>
      </c>
      <c r="G517" s="48">
        <v>71.0</v>
      </c>
      <c r="H517" s="48">
        <v>64.0</v>
      </c>
      <c r="I517" s="52" t="str">
        <f t="shared" si="3"/>
        <v>7</v>
      </c>
      <c r="J517" s="52" t="str">
        <f t="shared" si="689"/>
        <v>67.5</v>
      </c>
      <c r="K517" s="52" t="str">
        <f t="shared" si="4"/>
        <v>-12.5</v>
      </c>
      <c r="L517" s="53" t="s">
        <v>431</v>
      </c>
      <c r="M517" s="54">
        <v>3.0621445E7</v>
      </c>
      <c r="N517" s="55" t="str">
        <f>M517/1000000</f>
        <v>30.62</v>
      </c>
      <c r="O517" s="56">
        <v>1.15637895E8</v>
      </c>
      <c r="P517" s="55" t="str">
        <f>O517/1000000</f>
        <v>115.64</v>
      </c>
      <c r="Q517" s="57">
        <v>4.5821402E7</v>
      </c>
      <c r="R517" s="36" t="str">
        <f>Q517/1000000</f>
        <v>45.82</v>
      </c>
      <c r="S517" s="197">
        <v>1.61459297E8</v>
      </c>
      <c r="T517" s="58" t="str">
        <f>S517/1000000</f>
        <v>161</v>
      </c>
      <c r="U517" s="188" t="str">
        <f>SUM(R517/S517)</f>
        <v>0.00%</v>
      </c>
      <c r="V517" s="56">
        <v>65.0</v>
      </c>
      <c r="W517" s="189" t="str">
        <f>SUM(S517/(V517*1000000))</f>
        <v>248.40%</v>
      </c>
      <c r="X517" s="30" t="str">
        <f t="shared" si="6"/>
        <v>47.11%</v>
      </c>
      <c r="Y517" s="67"/>
      <c r="Z517" s="33"/>
      <c r="AA517" s="33"/>
      <c r="AB517" s="33"/>
      <c r="AC517" s="33"/>
      <c r="AD517" s="33"/>
      <c r="AE517" s="33"/>
    </row>
    <row r="518">
      <c r="A518" s="116" t="s">
        <v>1510</v>
      </c>
      <c r="B518" s="44">
        <v>2010.0</v>
      </c>
      <c r="C518" s="44" t="s">
        <v>41</v>
      </c>
      <c r="D518" s="104">
        <v>72.0</v>
      </c>
      <c r="E518" s="104">
        <v>63.0</v>
      </c>
      <c r="F518" s="118" t="str">
        <f t="shared" si="688"/>
        <v>67.5</v>
      </c>
      <c r="G518" s="104">
        <v>73.0</v>
      </c>
      <c r="H518" s="104">
        <v>73.0</v>
      </c>
      <c r="I518" s="120" t="str">
        <f t="shared" si="3"/>
        <v>0</v>
      </c>
      <c r="J518" s="120" t="str">
        <f t="shared" si="689"/>
        <v>73</v>
      </c>
      <c r="K518" s="120" t="str">
        <f t="shared" si="4"/>
        <v>-5.5</v>
      </c>
      <c r="L518" s="104" t="s">
        <v>1511</v>
      </c>
      <c r="M518" s="120" t="str">
        <f>N518*1000000</f>
        <v>46020000</v>
      </c>
      <c r="N518" s="135">
        <v>46.02</v>
      </c>
      <c r="O518" s="120" t="str">
        <f>P518*1000000</f>
        <v>148420000</v>
      </c>
      <c r="P518" s="135">
        <v>148.42</v>
      </c>
      <c r="Q518" s="28" t="str">
        <f>SUM(R518*1000000)</f>
        <v>173470000</v>
      </c>
      <c r="R518" s="119">
        <v>173.47</v>
      </c>
      <c r="S518" s="191" t="str">
        <f>T518*1000000</f>
        <v>321,890,000</v>
      </c>
      <c r="T518" s="137" t="str">
        <f>SUM(P518+R518)</f>
        <v>321.89</v>
      </c>
      <c r="U518" s="162" t="str">
        <f>SUM(R518/T518)</f>
        <v>53.89%</v>
      </c>
      <c r="V518" s="105">
        <v>130.0</v>
      </c>
      <c r="W518" s="30" t="str">
        <f t="shared" ref="W518:W520" si="729">SUM(T518/V518)</f>
        <v>247.61%</v>
      </c>
      <c r="X518" s="30" t="str">
        <f t="shared" si="6"/>
        <v>35.40%</v>
      </c>
      <c r="Y518" s="33"/>
      <c r="Z518" s="33"/>
      <c r="AA518" s="33"/>
      <c r="AB518" s="33"/>
      <c r="AC518" s="33"/>
      <c r="AD518" s="33"/>
      <c r="AE518" s="33"/>
    </row>
    <row r="519">
      <c r="A519" s="72" t="s">
        <v>660</v>
      </c>
      <c r="B519" s="16">
        <v>2013.0</v>
      </c>
      <c r="C519" s="16" t="s">
        <v>37</v>
      </c>
      <c r="D519" s="16">
        <v>87.0</v>
      </c>
      <c r="E519" s="16">
        <v>72.0</v>
      </c>
      <c r="F519" s="73" t="str">
        <f t="shared" si="688"/>
        <v>79.5</v>
      </c>
      <c r="G519" s="16">
        <v>90.0</v>
      </c>
      <c r="H519" s="16">
        <v>78.0</v>
      </c>
      <c r="I519" s="74" t="str">
        <f t="shared" si="3"/>
        <v>12</v>
      </c>
      <c r="J519" s="74" t="str">
        <f t="shared" si="689"/>
        <v>84</v>
      </c>
      <c r="K519" s="74" t="str">
        <f t="shared" si="4"/>
        <v>-4.5</v>
      </c>
      <c r="L519" s="78" t="s">
        <v>661</v>
      </c>
      <c r="M519" s="19">
        <v>7.0165559E7</v>
      </c>
      <c r="N519" s="35" t="str">
        <f>M519/1000000</f>
        <v>70.17</v>
      </c>
      <c r="O519" s="19">
        <v>2.28778661E8</v>
      </c>
      <c r="P519" s="35" t="str">
        <f>O519/1000000</f>
        <v>228.78</v>
      </c>
      <c r="Q519" s="35" t="str">
        <f>T519-P519</f>
        <v>238.60</v>
      </c>
      <c r="R519" s="36" t="str">
        <f>Q519/1000000</f>
        <v>0.00</v>
      </c>
      <c r="S519" s="196">
        <v>4.67381584E8</v>
      </c>
      <c r="T519" s="77" t="str">
        <f>S519/1000000</f>
        <v>467</v>
      </c>
      <c r="U519" s="27" t="str">
        <f>SUM(R519/S519)</f>
        <v>0.00%</v>
      </c>
      <c r="V519" s="22">
        <v>190.0</v>
      </c>
      <c r="W519" s="178" t="str">
        <f t="shared" si="729"/>
        <v>245.99%</v>
      </c>
      <c r="X519" s="30" t="str">
        <f t="shared" si="6"/>
        <v>36.93%</v>
      </c>
      <c r="Y519" s="81"/>
      <c r="Z519" s="33"/>
      <c r="AA519" s="33"/>
      <c r="AB519" s="33"/>
      <c r="AC519" s="33"/>
      <c r="AD519" s="33"/>
      <c r="AE519" s="33"/>
    </row>
    <row r="520">
      <c r="A520" s="116" t="s">
        <v>1320</v>
      </c>
      <c r="B520" s="44">
        <v>2011.0</v>
      </c>
      <c r="C520" s="44" t="s">
        <v>41</v>
      </c>
      <c r="D520" s="117">
        <v>72.0</v>
      </c>
      <c r="E520" s="117">
        <v>57.0</v>
      </c>
      <c r="F520" s="118" t="str">
        <f t="shared" si="688"/>
        <v>64.5</v>
      </c>
      <c r="G520" s="117">
        <v>70.0</v>
      </c>
      <c r="H520" s="104">
        <v>70.0</v>
      </c>
      <c r="I520" s="120" t="str">
        <f t="shared" si="3"/>
        <v>0</v>
      </c>
      <c r="J520" s="120" t="str">
        <f t="shared" si="689"/>
        <v>70</v>
      </c>
      <c r="K520" s="120" t="str">
        <f t="shared" si="4"/>
        <v>-5.5</v>
      </c>
      <c r="L520" s="104" t="s">
        <v>2424</v>
      </c>
      <c r="M520" s="120" t="str">
        <f>N520*1000000</f>
        <v>13040000</v>
      </c>
      <c r="N520" s="121">
        <v>13.04</v>
      </c>
      <c r="O520" s="120" t="str">
        <f>P520*1000000</f>
        <v>37410000</v>
      </c>
      <c r="P520" s="122">
        <v>37.41</v>
      </c>
      <c r="Q520" s="28" t="str">
        <f>SUM(R520*1000000)</f>
        <v>60570000</v>
      </c>
      <c r="R520" s="119">
        <v>60.57</v>
      </c>
      <c r="S520" s="176" t="str">
        <f>T520*1000000</f>
        <v>97,980,000</v>
      </c>
      <c r="T520" s="124" t="str">
        <f>SUM(P520+R520)</f>
        <v>97.98</v>
      </c>
      <c r="U520" s="162" t="str">
        <f>SUM(R520/T520)</f>
        <v>61.82%</v>
      </c>
      <c r="V520" s="125">
        <v>40.0</v>
      </c>
      <c r="W520" s="30" t="str">
        <f t="shared" si="729"/>
        <v>244.95%</v>
      </c>
      <c r="X520" s="30" t="str">
        <f t="shared" si="6"/>
        <v>32.60%</v>
      </c>
      <c r="Y520" s="112"/>
      <c r="Z520" s="33"/>
      <c r="AA520" s="33"/>
      <c r="AB520" s="33"/>
      <c r="AC520" s="33"/>
      <c r="AD520" s="33"/>
      <c r="AE520" s="33"/>
    </row>
    <row r="521">
      <c r="A521" s="85" t="s">
        <v>992</v>
      </c>
      <c r="B521" s="48">
        <v>2012.0</v>
      </c>
      <c r="C521" s="48" t="s">
        <v>41</v>
      </c>
      <c r="D521" s="86">
        <v>53.0</v>
      </c>
      <c r="E521" s="86">
        <v>52.0</v>
      </c>
      <c r="F521" s="87" t="str">
        <f t="shared" si="688"/>
        <v>52.5</v>
      </c>
      <c r="G521" s="86">
        <v>64.0</v>
      </c>
      <c r="H521" s="86">
        <v>65.0</v>
      </c>
      <c r="I521" s="89" t="str">
        <f t="shared" si="3"/>
        <v>-1</v>
      </c>
      <c r="J521" s="89" t="str">
        <f t="shared" si="689"/>
        <v>64.5</v>
      </c>
      <c r="K521" s="89" t="str">
        <f t="shared" si="4"/>
        <v>-12</v>
      </c>
      <c r="L521" s="86" t="s">
        <v>993</v>
      </c>
      <c r="M521" s="90">
        <v>4.017272E7</v>
      </c>
      <c r="N521" s="91" t="str">
        <f>M521/1000000</f>
        <v>40.17</v>
      </c>
      <c r="O521" s="88">
        <v>1.26373434E8</v>
      </c>
      <c r="P521" s="91" t="str">
        <f>O521/1000000</f>
        <v>126.37</v>
      </c>
      <c r="Q521" s="95">
        <v>8.1702771E7</v>
      </c>
      <c r="R521" s="36" t="str">
        <f>Q521/1000000</f>
        <v>81.70</v>
      </c>
      <c r="S521" s="177">
        <v>2.08076205E8</v>
      </c>
      <c r="T521" s="93" t="str">
        <f>S521/1000000</f>
        <v>208</v>
      </c>
      <c r="U521" s="179" t="str">
        <f>SUM(R521/S521)</f>
        <v>0.00%</v>
      </c>
      <c r="V521" s="88">
        <v>85.0</v>
      </c>
      <c r="W521" s="180" t="str">
        <f>SUM((S521/1000000)/V521)</f>
        <v>244.80%</v>
      </c>
      <c r="X521" s="30" t="str">
        <f t="shared" si="6"/>
        <v>47.26%</v>
      </c>
      <c r="Y521" s="98"/>
      <c r="Z521" s="33"/>
      <c r="AA521" s="33"/>
      <c r="AB521" s="33"/>
      <c r="AC521" s="33"/>
      <c r="AD521" s="33"/>
      <c r="AE521" s="33"/>
    </row>
    <row r="522">
      <c r="A522" s="116" t="s">
        <v>2215</v>
      </c>
      <c r="B522" s="44">
        <v>2008.0</v>
      </c>
      <c r="C522" s="44" t="s">
        <v>29</v>
      </c>
      <c r="D522" s="104">
        <v>16.0</v>
      </c>
      <c r="E522" s="104">
        <v>31.0</v>
      </c>
      <c r="F522" s="118" t="str">
        <f t="shared" si="688"/>
        <v>23.5</v>
      </c>
      <c r="G522" s="104">
        <v>36.0</v>
      </c>
      <c r="H522" s="104">
        <v>55.0</v>
      </c>
      <c r="I522" s="120" t="str">
        <f t="shared" si="3"/>
        <v>-19</v>
      </c>
      <c r="J522" s="120" t="str">
        <f t="shared" si="689"/>
        <v>45.5</v>
      </c>
      <c r="K522" s="120" t="str">
        <f t="shared" si="4"/>
        <v>-22</v>
      </c>
      <c r="L522" s="104" t="s">
        <v>2216</v>
      </c>
      <c r="M522" s="120" t="str">
        <f>N522*1000000</f>
        <v>17600000</v>
      </c>
      <c r="N522" s="135">
        <v>17.6</v>
      </c>
      <c r="O522" s="120" t="str">
        <f>P522*1000000</f>
        <v>40690000</v>
      </c>
      <c r="P522" s="135">
        <v>40.69</v>
      </c>
      <c r="Q522" s="28" t="str">
        <f>SUM(R522*1000000)</f>
        <v>44730000</v>
      </c>
      <c r="R522" s="119">
        <v>44.73</v>
      </c>
      <c r="S522" s="191" t="str">
        <f>T522*1000000</f>
        <v>85,420,000</v>
      </c>
      <c r="T522" s="105">
        <v>85.42</v>
      </c>
      <c r="U522" s="162" t="str">
        <f>SUM(R522/T522)</f>
        <v>52.36%</v>
      </c>
      <c r="V522" s="105">
        <v>35.0</v>
      </c>
      <c r="W522" s="30" t="str">
        <f>SUM(T522/V522)</f>
        <v>244.06%</v>
      </c>
      <c r="X522" s="30" t="str">
        <f t="shared" si="6"/>
        <v>50.29%</v>
      </c>
      <c r="Y522" s="112"/>
      <c r="Z522" s="33"/>
      <c r="AA522" s="33"/>
      <c r="AB522" s="33"/>
      <c r="AC522" s="33"/>
      <c r="AD522" s="33"/>
      <c r="AE522" s="33"/>
    </row>
    <row r="523">
      <c r="A523" s="47" t="s">
        <v>405</v>
      </c>
      <c r="B523" s="48">
        <v>2014.0</v>
      </c>
      <c r="C523" s="49" t="s">
        <v>29</v>
      </c>
      <c r="D523" s="48">
        <v>60.0</v>
      </c>
      <c r="E523" s="48">
        <v>47.0</v>
      </c>
      <c r="F523" s="50" t="str">
        <f t="shared" si="688"/>
        <v>53.5</v>
      </c>
      <c r="G523" s="48">
        <v>50.0</v>
      </c>
      <c r="H523" s="48">
        <v>65.0</v>
      </c>
      <c r="I523" s="52" t="str">
        <f t="shared" si="3"/>
        <v>-15</v>
      </c>
      <c r="J523" s="52" t="str">
        <f t="shared" si="689"/>
        <v>57.5</v>
      </c>
      <c r="K523" s="52" t="str">
        <f t="shared" si="4"/>
        <v>-4</v>
      </c>
      <c r="L523" s="48" t="s">
        <v>34</v>
      </c>
      <c r="M523" s="62">
        <v>2.9800263E7</v>
      </c>
      <c r="N523" s="55" t="str">
        <f>M523/1000000</f>
        <v>29.80</v>
      </c>
      <c r="O523" s="51">
        <v>7.2688614E7</v>
      </c>
      <c r="P523" s="55" t="str">
        <f>O523/1000000</f>
        <v>72.69</v>
      </c>
      <c r="Q523" s="63">
        <v>1.707E8</v>
      </c>
      <c r="R523" s="36" t="str">
        <f>Q523/1000000</f>
        <v>170.70</v>
      </c>
      <c r="S523" s="187">
        <v>2.43388614E8</v>
      </c>
      <c r="T523" s="58" t="str">
        <f>S523/1000000</f>
        <v>243</v>
      </c>
      <c r="U523" s="188" t="str">
        <f>SUM(R523/S523)</f>
        <v>0.00%</v>
      </c>
      <c r="V523" s="51">
        <v>100.0</v>
      </c>
      <c r="W523" s="189" t="str">
        <f>SUM(S523/(V523*1000000))</f>
        <v>243.39%</v>
      </c>
      <c r="X523" s="30" t="str">
        <f t="shared" si="6"/>
        <v>29.80%</v>
      </c>
      <c r="Y523" s="67"/>
      <c r="Z523" s="33"/>
      <c r="AA523" s="33"/>
      <c r="AB523" s="33"/>
      <c r="AC523" s="33"/>
      <c r="AD523" s="33"/>
      <c r="AE523" s="33"/>
    </row>
    <row r="524">
      <c r="A524" s="116" t="s">
        <v>1815</v>
      </c>
      <c r="B524" s="44">
        <v>2009.0</v>
      </c>
      <c r="C524" s="44" t="s">
        <v>29</v>
      </c>
      <c r="D524" s="104">
        <v>86.0</v>
      </c>
      <c r="E524" s="104">
        <v>66.0</v>
      </c>
      <c r="F524" s="118" t="str">
        <f t="shared" si="688"/>
        <v>76</v>
      </c>
      <c r="G524" s="104">
        <v>70.0</v>
      </c>
      <c r="H524" s="104">
        <v>67.0</v>
      </c>
      <c r="I524" s="120" t="str">
        <f t="shared" si="3"/>
        <v>3</v>
      </c>
      <c r="J524" s="120" t="str">
        <f t="shared" si="689"/>
        <v>68.5</v>
      </c>
      <c r="K524" s="120" t="str">
        <f t="shared" si="4"/>
        <v>7.5</v>
      </c>
      <c r="L524" s="104" t="s">
        <v>990</v>
      </c>
      <c r="M524" s="120" t="str">
        <f t="shared" ref="M524:M525" si="730">N524*1000000</f>
        <v>30300000</v>
      </c>
      <c r="N524" s="135">
        <v>30.3</v>
      </c>
      <c r="O524" s="120" t="str">
        <f t="shared" ref="O524:O525" si="731">P524*1000000</f>
        <v>124900000</v>
      </c>
      <c r="P524" s="135">
        <v>124.9</v>
      </c>
      <c r="Q524" s="28" t="str">
        <f t="shared" ref="Q524:Q525" si="732">SUM(R524*1000000)</f>
        <v>118130000</v>
      </c>
      <c r="R524" s="119">
        <v>118.13</v>
      </c>
      <c r="S524" s="191" t="str">
        <f t="shared" ref="S524:S525" si="733">T524*1000000</f>
        <v>243,030,000</v>
      </c>
      <c r="T524" s="105">
        <v>243.03</v>
      </c>
      <c r="U524" s="162" t="str">
        <f t="shared" ref="U524:U525" si="734">SUM(R524/T524)</f>
        <v>48.61%</v>
      </c>
      <c r="V524" s="105">
        <v>100.0</v>
      </c>
      <c r="W524" s="30" t="str">
        <f t="shared" ref="W524:W525" si="735">SUM(T524/V524)</f>
        <v>243.03%</v>
      </c>
      <c r="X524" s="30" t="str">
        <f t="shared" si="6"/>
        <v>30.30%</v>
      </c>
      <c r="Y524" s="112"/>
      <c r="Z524" s="33"/>
      <c r="AA524" s="33"/>
      <c r="AB524" s="33"/>
      <c r="AC524" s="33"/>
      <c r="AD524" s="33"/>
      <c r="AE524" s="33"/>
    </row>
    <row r="525">
      <c r="A525" s="116" t="s">
        <v>1329</v>
      </c>
      <c r="B525" s="44">
        <v>2011.0</v>
      </c>
      <c r="C525" s="44" t="s">
        <v>37</v>
      </c>
      <c r="D525" s="117">
        <v>58.0</v>
      </c>
      <c r="E525" s="117">
        <v>52.0</v>
      </c>
      <c r="F525" s="118" t="str">
        <f t="shared" si="688"/>
        <v>55</v>
      </c>
      <c r="G525" s="117">
        <v>57.0</v>
      </c>
      <c r="H525" s="104">
        <v>69.0</v>
      </c>
      <c r="I525" s="120" t="str">
        <f t="shared" si="3"/>
        <v>-12</v>
      </c>
      <c r="J525" s="120" t="str">
        <f t="shared" si="689"/>
        <v>63</v>
      </c>
      <c r="K525" s="120" t="str">
        <f t="shared" si="4"/>
        <v>-8</v>
      </c>
      <c r="L525" s="104" t="s">
        <v>1330</v>
      </c>
      <c r="M525" s="120" t="str">
        <f t="shared" si="730"/>
        <v>18690000</v>
      </c>
      <c r="N525" s="121">
        <v>18.69</v>
      </c>
      <c r="O525" s="120" t="str">
        <f t="shared" si="731"/>
        <v>38180000</v>
      </c>
      <c r="P525" s="122">
        <v>38.18</v>
      </c>
      <c r="Q525" s="28" t="str">
        <f t="shared" si="732"/>
        <v>58960000</v>
      </c>
      <c r="R525" s="119">
        <v>58.96</v>
      </c>
      <c r="S525" s="176" t="str">
        <f t="shared" si="733"/>
        <v>97,140,000</v>
      </c>
      <c r="T525" s="124" t="str">
        <f>SUM(P525+R525)</f>
        <v>97.14</v>
      </c>
      <c r="U525" s="162" t="str">
        <f t="shared" si="734"/>
        <v>60.70%</v>
      </c>
      <c r="V525" s="125">
        <v>40.0</v>
      </c>
      <c r="W525" s="30" t="str">
        <f t="shared" si="735"/>
        <v>242.85%</v>
      </c>
      <c r="X525" s="30" t="str">
        <f t="shared" si="6"/>
        <v>46.73%</v>
      </c>
      <c r="Y525" s="112"/>
      <c r="Z525" s="33"/>
      <c r="AA525" s="33"/>
      <c r="AB525" s="33"/>
      <c r="AC525" s="33"/>
      <c r="AD525" s="33"/>
      <c r="AE525" s="33"/>
    </row>
    <row r="526">
      <c r="A526" s="47" t="s">
        <v>406</v>
      </c>
      <c r="B526" s="48">
        <v>2014.0</v>
      </c>
      <c r="C526" s="49" t="s">
        <v>2398</v>
      </c>
      <c r="D526" s="48">
        <v>49.0</v>
      </c>
      <c r="E526" s="48">
        <v>52.0</v>
      </c>
      <c r="F526" s="50" t="str">
        <f t="shared" si="688"/>
        <v>50.5</v>
      </c>
      <c r="G526" s="48">
        <v>51.0</v>
      </c>
      <c r="H526" s="48">
        <v>63.0</v>
      </c>
      <c r="I526" s="52" t="str">
        <f t="shared" si="3"/>
        <v>-12</v>
      </c>
      <c r="J526" s="52" t="str">
        <f t="shared" si="689"/>
        <v>57</v>
      </c>
      <c r="K526" s="52" t="str">
        <f t="shared" si="4"/>
        <v>-6.5</v>
      </c>
      <c r="L526" s="48" t="s">
        <v>407</v>
      </c>
      <c r="M526" s="62">
        <v>2.168143E7</v>
      </c>
      <c r="N526" s="55" t="str">
        <f>M526/1000000</f>
        <v>21.68</v>
      </c>
      <c r="O526" s="51">
        <v>5.8607007E7</v>
      </c>
      <c r="P526" s="55" t="str">
        <f>O526/1000000</f>
        <v>58.61</v>
      </c>
      <c r="Q526" s="63">
        <v>1.84081958E8</v>
      </c>
      <c r="R526" s="36" t="str">
        <f>Q526/1000000</f>
        <v>184.08</v>
      </c>
      <c r="S526" s="187">
        <v>2.42668965E8</v>
      </c>
      <c r="T526" s="58" t="str">
        <f>S526/1000000</f>
        <v>243</v>
      </c>
      <c r="U526" s="188" t="str">
        <f>SUM(R526/S526)</f>
        <v>0.00%</v>
      </c>
      <c r="V526" s="51">
        <v>100.0</v>
      </c>
      <c r="W526" s="189" t="str">
        <f>SUM(S526/(V526*1000000))</f>
        <v>242.67%</v>
      </c>
      <c r="X526" s="30" t="str">
        <f t="shared" si="6"/>
        <v>21.68%</v>
      </c>
      <c r="Y526" s="67"/>
      <c r="Z526" s="33"/>
      <c r="AA526" s="33"/>
      <c r="AB526" s="33"/>
      <c r="AC526" s="33"/>
      <c r="AD526" s="33"/>
      <c r="AE526" s="33"/>
    </row>
    <row r="527">
      <c r="A527" s="116" t="s">
        <v>1347</v>
      </c>
      <c r="B527" s="44">
        <v>2011.0</v>
      </c>
      <c r="C527" s="44" t="s">
        <v>126</v>
      </c>
      <c r="D527" s="117">
        <v>42.0</v>
      </c>
      <c r="E527" s="117">
        <v>59.0</v>
      </c>
      <c r="F527" s="118" t="str">
        <f t="shared" si="688"/>
        <v>50.5</v>
      </c>
      <c r="G527" s="117">
        <v>84.0</v>
      </c>
      <c r="H527" s="104">
        <v>65.0</v>
      </c>
      <c r="I527" s="120" t="str">
        <f t="shared" si="3"/>
        <v>19</v>
      </c>
      <c r="J527" s="120" t="str">
        <f t="shared" si="689"/>
        <v>74.5</v>
      </c>
      <c r="K527" s="120" t="str">
        <f t="shared" si="4"/>
        <v>-24</v>
      </c>
      <c r="L527" s="104" t="s">
        <v>1348</v>
      </c>
      <c r="M527" s="120" t="str">
        <f t="shared" ref="M527:M530" si="736">N527*1000000</f>
        <v>11220000</v>
      </c>
      <c r="N527" s="121">
        <v>11.22</v>
      </c>
      <c r="O527" s="120" t="str">
        <f t="shared" ref="O527:O530" si="737">P527*1000000</f>
        <v>37310000</v>
      </c>
      <c r="P527" s="122">
        <v>37.31</v>
      </c>
      <c r="Q527" s="28" t="str">
        <f t="shared" ref="Q527:Q530" si="738">SUM(R527*1000000)</f>
        <v>47300000</v>
      </c>
      <c r="R527" s="119">
        <v>47.3</v>
      </c>
      <c r="S527" s="176" t="str">
        <f t="shared" ref="S527:S530" si="739">T527*1000000</f>
        <v>84,610,000</v>
      </c>
      <c r="T527" s="124" t="str">
        <f t="shared" ref="T527:T529" si="740">SUM(P527+R527)</f>
        <v>84.61</v>
      </c>
      <c r="U527" s="162" t="str">
        <f t="shared" ref="U527:U530" si="741">SUM(R527/T527)</f>
        <v>55.90%</v>
      </c>
      <c r="V527" s="125">
        <v>35.0</v>
      </c>
      <c r="W527" s="30" t="str">
        <f t="shared" ref="W527:W542" si="742">SUM(T527/V527)</f>
        <v>241.74%</v>
      </c>
      <c r="X527" s="30" t="str">
        <f t="shared" si="6"/>
        <v>32.06%</v>
      </c>
      <c r="Y527" s="112"/>
      <c r="Z527" s="33"/>
      <c r="AA527" s="33"/>
      <c r="AB527" s="33"/>
      <c r="AC527" s="33"/>
      <c r="AD527" s="33"/>
      <c r="AE527" s="33"/>
    </row>
    <row r="528">
      <c r="A528" s="116" t="s">
        <v>1279</v>
      </c>
      <c r="B528" s="44">
        <v>2011.0</v>
      </c>
      <c r="C528" s="44" t="s">
        <v>29</v>
      </c>
      <c r="D528" s="117">
        <v>63.0</v>
      </c>
      <c r="E528" s="117">
        <v>58.0</v>
      </c>
      <c r="F528" s="118" t="str">
        <f t="shared" si="688"/>
        <v>60.5</v>
      </c>
      <c r="G528" s="117">
        <v>79.0</v>
      </c>
      <c r="H528" s="104">
        <v>69.0</v>
      </c>
      <c r="I528" s="120" t="str">
        <f t="shared" si="3"/>
        <v>10</v>
      </c>
      <c r="J528" s="120" t="str">
        <f t="shared" si="689"/>
        <v>74</v>
      </c>
      <c r="K528" s="120" t="str">
        <f t="shared" si="4"/>
        <v>-13.5</v>
      </c>
      <c r="L528" s="104" t="s">
        <v>239</v>
      </c>
      <c r="M528" s="120" t="str">
        <f t="shared" si="736"/>
        <v>9360000</v>
      </c>
      <c r="N528" s="121">
        <v>9.36</v>
      </c>
      <c r="O528" s="120" t="str">
        <f t="shared" si="737"/>
        <v>75624000</v>
      </c>
      <c r="P528" s="122">
        <v>75.624</v>
      </c>
      <c r="Q528" s="28" t="str">
        <f t="shared" si="738"/>
        <v>44457000</v>
      </c>
      <c r="R528" s="119">
        <v>44.457</v>
      </c>
      <c r="S528" s="176" t="str">
        <f t="shared" si="739"/>
        <v>120,081,000</v>
      </c>
      <c r="T528" s="124" t="str">
        <f t="shared" si="740"/>
        <v>120.08</v>
      </c>
      <c r="U528" s="162" t="str">
        <f t="shared" si="741"/>
        <v>37.02%</v>
      </c>
      <c r="V528" s="125">
        <v>50.0</v>
      </c>
      <c r="W528" s="30" t="str">
        <f t="shared" si="742"/>
        <v>240.16%</v>
      </c>
      <c r="X528" s="30" t="str">
        <f t="shared" si="6"/>
        <v>18.72%</v>
      </c>
      <c r="Y528" s="112"/>
      <c r="Z528" s="33"/>
      <c r="AA528" s="33"/>
      <c r="AB528" s="33"/>
      <c r="AC528" s="33"/>
      <c r="AD528" s="33"/>
      <c r="AE528" s="33"/>
    </row>
    <row r="529">
      <c r="A529" s="116" t="s">
        <v>1370</v>
      </c>
      <c r="B529" s="44">
        <v>2011.0</v>
      </c>
      <c r="C529" s="44" t="s">
        <v>41</v>
      </c>
      <c r="D529" s="117">
        <v>34.0</v>
      </c>
      <c r="E529" s="117">
        <v>41.0</v>
      </c>
      <c r="F529" s="118" t="str">
        <f t="shared" si="688"/>
        <v>37.5</v>
      </c>
      <c r="G529" s="117">
        <v>46.0</v>
      </c>
      <c r="H529" s="104">
        <v>58.0</v>
      </c>
      <c r="I529" s="120" t="str">
        <f t="shared" si="3"/>
        <v>-12</v>
      </c>
      <c r="J529" s="120" t="str">
        <f t="shared" si="689"/>
        <v>52</v>
      </c>
      <c r="K529" s="120" t="str">
        <f t="shared" si="4"/>
        <v>-14.5</v>
      </c>
      <c r="L529" s="104" t="s">
        <v>493</v>
      </c>
      <c r="M529" s="120" t="str">
        <f t="shared" si="736"/>
        <v>13100000</v>
      </c>
      <c r="N529" s="121">
        <v>13.1</v>
      </c>
      <c r="O529" s="120" t="str">
        <f t="shared" si="737"/>
        <v>35610000</v>
      </c>
      <c r="P529" s="122">
        <v>35.61</v>
      </c>
      <c r="Q529" s="28" t="str">
        <f t="shared" si="738"/>
        <v>36400000</v>
      </c>
      <c r="R529" s="119">
        <v>36.4</v>
      </c>
      <c r="S529" s="176" t="str">
        <f t="shared" si="739"/>
        <v>72,010,000</v>
      </c>
      <c r="T529" s="124" t="str">
        <f t="shared" si="740"/>
        <v>72.01</v>
      </c>
      <c r="U529" s="162" t="str">
        <f t="shared" si="741"/>
        <v>50.55%</v>
      </c>
      <c r="V529" s="125">
        <v>30.0</v>
      </c>
      <c r="W529" s="30" t="str">
        <f t="shared" si="742"/>
        <v>240.03%</v>
      </c>
      <c r="X529" s="30" t="str">
        <f t="shared" si="6"/>
        <v>43.67%</v>
      </c>
      <c r="Y529" s="112"/>
      <c r="Z529" s="33"/>
      <c r="AA529" s="33"/>
      <c r="AB529" s="33"/>
      <c r="AC529" s="33"/>
      <c r="AD529" s="33"/>
      <c r="AE529" s="33"/>
    </row>
    <row r="530">
      <c r="A530" s="116" t="s">
        <v>1879</v>
      </c>
      <c r="B530" s="44">
        <v>2009.0</v>
      </c>
      <c r="C530" s="44" t="s">
        <v>41</v>
      </c>
      <c r="D530" s="104">
        <v>25.0</v>
      </c>
      <c r="E530" s="104">
        <v>34.0</v>
      </c>
      <c r="F530" s="118" t="str">
        <f t="shared" si="688"/>
        <v>29.5</v>
      </c>
      <c r="G530" s="104">
        <v>77.0</v>
      </c>
      <c r="H530" s="104">
        <v>66.0</v>
      </c>
      <c r="I530" s="120" t="str">
        <f t="shared" si="3"/>
        <v>11</v>
      </c>
      <c r="J530" s="120" t="str">
        <f t="shared" si="689"/>
        <v>71.5</v>
      </c>
      <c r="K530" s="120" t="str">
        <f t="shared" si="4"/>
        <v>-42</v>
      </c>
      <c r="L530" s="104" t="s">
        <v>1049</v>
      </c>
      <c r="M530" s="120" t="str">
        <f t="shared" si="736"/>
        <v>21000000</v>
      </c>
      <c r="N530" s="135">
        <v>21.0</v>
      </c>
      <c r="O530" s="120" t="str">
        <f t="shared" si="737"/>
        <v>73400000</v>
      </c>
      <c r="P530" s="135">
        <v>73.4</v>
      </c>
      <c r="Q530" s="28" t="str">
        <f t="shared" si="738"/>
        <v>53080000</v>
      </c>
      <c r="R530" s="119">
        <v>53.08</v>
      </c>
      <c r="S530" s="191" t="str">
        <f t="shared" si="739"/>
        <v>126,480,000</v>
      </c>
      <c r="T530" s="105">
        <v>126.48</v>
      </c>
      <c r="U530" s="162" t="str">
        <f t="shared" si="741"/>
        <v>41.97%</v>
      </c>
      <c r="V530" s="105">
        <v>53.0</v>
      </c>
      <c r="W530" s="30" t="str">
        <f t="shared" si="742"/>
        <v>238.64%</v>
      </c>
      <c r="X530" s="30" t="str">
        <f t="shared" si="6"/>
        <v>39.62%</v>
      </c>
      <c r="Y530" s="112"/>
      <c r="Z530" s="33"/>
      <c r="AA530" s="33"/>
      <c r="AB530" s="33"/>
      <c r="AC530" s="33"/>
      <c r="AD530" s="33"/>
      <c r="AE530" s="33"/>
    </row>
    <row r="531">
      <c r="A531" s="72" t="s">
        <v>693</v>
      </c>
      <c r="B531" s="16">
        <v>2013.0</v>
      </c>
      <c r="C531" s="16" t="s">
        <v>29</v>
      </c>
      <c r="D531" s="16">
        <v>54.0</v>
      </c>
      <c r="E531" s="16">
        <v>54.0</v>
      </c>
      <c r="F531" s="73" t="str">
        <f t="shared" si="688"/>
        <v>54.0</v>
      </c>
      <c r="G531" s="16">
        <v>61.0</v>
      </c>
      <c r="H531" s="16">
        <v>70.0</v>
      </c>
      <c r="I531" s="74" t="str">
        <f t="shared" si="3"/>
        <v>-9</v>
      </c>
      <c r="J531" s="74" t="str">
        <f t="shared" si="689"/>
        <v>65.5</v>
      </c>
      <c r="K531" s="74" t="str">
        <f t="shared" si="4"/>
        <v>-11.5</v>
      </c>
      <c r="L531" s="78" t="s">
        <v>694</v>
      </c>
      <c r="M531" s="19">
        <v>3.7054485E7</v>
      </c>
      <c r="N531" s="35" t="str">
        <f>M531/1000000</f>
        <v>37.05</v>
      </c>
      <c r="O531" s="19">
        <v>8.9107235E7</v>
      </c>
      <c r="P531" s="35" t="str">
        <f>O531/1000000</f>
        <v>89.11</v>
      </c>
      <c r="Q531" s="19">
        <v>1.97061337E8</v>
      </c>
      <c r="R531" s="36" t="str">
        <f>Q531/1000000</f>
        <v>197.06</v>
      </c>
      <c r="S531" s="195">
        <v>2.86168572E8</v>
      </c>
      <c r="T531" s="77" t="str">
        <f>S531/1000000</f>
        <v>286</v>
      </c>
      <c r="U531" s="27" t="str">
        <f>SUM(R531/S531)</f>
        <v>0.00%</v>
      </c>
      <c r="V531" s="22">
        <v>120.0</v>
      </c>
      <c r="W531" s="178" t="str">
        <f t="shared" si="742"/>
        <v>238.47%</v>
      </c>
      <c r="X531" s="30" t="str">
        <f t="shared" si="6"/>
        <v>30.88%</v>
      </c>
      <c r="Y531" s="81"/>
      <c r="Z531" s="33"/>
      <c r="AA531" s="33"/>
      <c r="AB531" s="33"/>
      <c r="AC531" s="33"/>
      <c r="AD531" s="33"/>
      <c r="AE531" s="33"/>
    </row>
    <row r="532">
      <c r="A532" s="116" t="s">
        <v>1538</v>
      </c>
      <c r="B532" s="44">
        <v>2010.0</v>
      </c>
      <c r="C532" s="44" t="s">
        <v>29</v>
      </c>
      <c r="D532" s="104">
        <v>50.0</v>
      </c>
      <c r="E532" s="104">
        <v>47.0</v>
      </c>
      <c r="F532" s="118" t="str">
        <f t="shared" si="688"/>
        <v>48.5</v>
      </c>
      <c r="G532" s="104">
        <v>57.0</v>
      </c>
      <c r="H532" s="104">
        <v>52.0</v>
      </c>
      <c r="I532" s="120" t="str">
        <f t="shared" si="3"/>
        <v>5</v>
      </c>
      <c r="J532" s="120" t="str">
        <f t="shared" si="689"/>
        <v>54.5</v>
      </c>
      <c r="K532" s="120" t="str">
        <f t="shared" si="4"/>
        <v>-6</v>
      </c>
      <c r="L532" s="104" t="s">
        <v>1485</v>
      </c>
      <c r="M532" s="120" t="str">
        <f t="shared" ref="M532:M533" si="743">N532*1000000</f>
        <v>31200000</v>
      </c>
      <c r="N532" s="135">
        <v>31.2</v>
      </c>
      <c r="O532" s="120" t="str">
        <f t="shared" ref="O532:O533" si="744">P532*1000000</f>
        <v>88770000</v>
      </c>
      <c r="P532" s="135">
        <v>88.77</v>
      </c>
      <c r="Q532" s="28" t="str">
        <f t="shared" ref="Q532:Q534" si="745">SUM(R532*1000000)</f>
        <v>137730000</v>
      </c>
      <c r="R532" s="119">
        <v>137.73</v>
      </c>
      <c r="S532" s="191" t="str">
        <f t="shared" ref="S532:S533" si="746">T532*1000000</f>
        <v>226,500,000</v>
      </c>
      <c r="T532" s="137" t="str">
        <f>SUM(P532+R532)</f>
        <v>226.50</v>
      </c>
      <c r="U532" s="162" t="str">
        <f t="shared" ref="U532:U533" si="747">SUM(R532/T532)</f>
        <v>60.81%</v>
      </c>
      <c r="V532" s="105">
        <v>95.0</v>
      </c>
      <c r="W532" s="30" t="str">
        <f t="shared" si="742"/>
        <v>238.42%</v>
      </c>
      <c r="X532" s="30" t="str">
        <f t="shared" si="6"/>
        <v>32.84%</v>
      </c>
      <c r="Y532" s="33"/>
      <c r="Z532" s="33"/>
      <c r="AA532" s="33"/>
      <c r="AB532" s="33"/>
      <c r="AC532" s="33"/>
      <c r="AD532" s="33"/>
      <c r="AE532" s="33"/>
    </row>
    <row r="533">
      <c r="A533" s="116" t="s">
        <v>2180</v>
      </c>
      <c r="B533" s="44">
        <v>2008.0</v>
      </c>
      <c r="C533" s="44" t="s">
        <v>37</v>
      </c>
      <c r="D533" s="104">
        <v>36.0</v>
      </c>
      <c r="E533" s="104">
        <v>46.0</v>
      </c>
      <c r="F533" s="118" t="str">
        <f t="shared" si="688"/>
        <v>41</v>
      </c>
      <c r="G533" s="104">
        <v>70.0</v>
      </c>
      <c r="H533" s="104">
        <v>86.0</v>
      </c>
      <c r="I533" s="120" t="str">
        <f t="shared" si="3"/>
        <v>-16</v>
      </c>
      <c r="J533" s="120" t="str">
        <f t="shared" si="689"/>
        <v>78</v>
      </c>
      <c r="K533" s="120" t="str">
        <f t="shared" si="4"/>
        <v>-37</v>
      </c>
      <c r="L533" s="104" t="s">
        <v>1021</v>
      </c>
      <c r="M533" s="120" t="str">
        <f t="shared" si="743"/>
        <v>18200000</v>
      </c>
      <c r="N533" s="135">
        <v>18.2</v>
      </c>
      <c r="O533" s="120" t="str">
        <f t="shared" si="744"/>
        <v>42750000</v>
      </c>
      <c r="P533" s="135">
        <v>42.75</v>
      </c>
      <c r="Q533" s="28" t="str">
        <f t="shared" si="745"/>
        <v>70490000</v>
      </c>
      <c r="R533" s="119">
        <v>70.49</v>
      </c>
      <c r="S533" s="191" t="str">
        <f t="shared" si="746"/>
        <v>113,240,000</v>
      </c>
      <c r="T533" s="105">
        <v>113.24</v>
      </c>
      <c r="U533" s="162" t="str">
        <f t="shared" si="747"/>
        <v>62.25%</v>
      </c>
      <c r="V533" s="105">
        <v>47.5</v>
      </c>
      <c r="W533" s="30" t="str">
        <f t="shared" si="742"/>
        <v>238.40%</v>
      </c>
      <c r="X533" s="30" t="str">
        <f t="shared" si="6"/>
        <v>38.32%</v>
      </c>
      <c r="Y533" s="112"/>
      <c r="Z533" s="33"/>
      <c r="AA533" s="33"/>
      <c r="AB533" s="33"/>
      <c r="AC533" s="33"/>
      <c r="AD533" s="33"/>
      <c r="AE533" s="33"/>
    </row>
    <row r="534">
      <c r="A534" s="72">
        <v>42.0</v>
      </c>
      <c r="B534" s="16">
        <v>2013.0</v>
      </c>
      <c r="C534" s="16" t="s">
        <v>126</v>
      </c>
      <c r="D534" s="16">
        <v>79.0</v>
      </c>
      <c r="E534" s="16">
        <v>62.0</v>
      </c>
      <c r="F534" s="73" t="str">
        <f t="shared" si="688"/>
        <v>70.5</v>
      </c>
      <c r="G534" s="16">
        <v>86.0</v>
      </c>
      <c r="H534" s="16">
        <v>74.0</v>
      </c>
      <c r="I534" s="74" t="str">
        <f t="shared" si="3"/>
        <v>12</v>
      </c>
      <c r="J534" s="74" t="str">
        <f t="shared" si="689"/>
        <v>80</v>
      </c>
      <c r="K534" s="74" t="str">
        <f t="shared" si="4"/>
        <v>-9.5</v>
      </c>
      <c r="L534" s="78" t="s">
        <v>785</v>
      </c>
      <c r="M534" s="19">
        <v>2.7487144E7</v>
      </c>
      <c r="N534" s="35" t="str">
        <f t="shared" ref="N534:N535" si="748">M534/1000000</f>
        <v>27.49</v>
      </c>
      <c r="O534" s="19">
        <v>9.5020213E7</v>
      </c>
      <c r="P534" s="35" t="str">
        <f t="shared" ref="P534:P535" si="749">O534/1000000</f>
        <v>95.02</v>
      </c>
      <c r="Q534" s="28" t="str">
        <f t="shared" si="745"/>
        <v>0</v>
      </c>
      <c r="R534" s="19">
        <v>0.0</v>
      </c>
      <c r="S534" s="177" t="str">
        <f>SUM(O534+R534)</f>
        <v>95,020,213</v>
      </c>
      <c r="T534" s="77" t="str">
        <f t="shared" ref="T534:T535" si="750">S534/1000000</f>
        <v>95</v>
      </c>
      <c r="U534" s="27" t="str">
        <f>(R534/S534)</f>
        <v>0.00%</v>
      </c>
      <c r="V534" s="22">
        <v>40.0</v>
      </c>
      <c r="W534" s="178" t="str">
        <f t="shared" si="742"/>
        <v>237.55%</v>
      </c>
      <c r="X534" s="30" t="str">
        <f t="shared" si="6"/>
        <v>68.72%</v>
      </c>
      <c r="Y534" s="81"/>
      <c r="Z534" s="33"/>
      <c r="AA534" s="33"/>
      <c r="AB534" s="33"/>
      <c r="AC534" s="33"/>
      <c r="AD534" s="33"/>
      <c r="AE534" s="33"/>
    </row>
    <row r="535">
      <c r="A535" s="72" t="s">
        <v>795</v>
      </c>
      <c r="B535" s="16">
        <v>2013.0</v>
      </c>
      <c r="C535" s="16" t="s">
        <v>126</v>
      </c>
      <c r="D535" s="16">
        <v>89.0</v>
      </c>
      <c r="E535" s="16">
        <v>75.0</v>
      </c>
      <c r="F535" s="73" t="str">
        <f t="shared" si="688"/>
        <v>82.0</v>
      </c>
      <c r="G535" s="16">
        <v>88.0</v>
      </c>
      <c r="H535" s="16">
        <v>85.0</v>
      </c>
      <c r="I535" s="74" t="str">
        <f t="shared" si="3"/>
        <v>3</v>
      </c>
      <c r="J535" s="74" t="str">
        <f t="shared" si="689"/>
        <v>86.5</v>
      </c>
      <c r="K535" s="74" t="str">
        <f t="shared" si="4"/>
        <v>-4.5</v>
      </c>
      <c r="L535" s="78" t="s">
        <v>796</v>
      </c>
      <c r="M535" s="19">
        <v>187289.0</v>
      </c>
      <c r="N535" s="35" t="str">
        <f t="shared" si="748"/>
        <v>0.19</v>
      </c>
      <c r="O535" s="19">
        <v>2.6947624E7</v>
      </c>
      <c r="P535" s="35" t="str">
        <f t="shared" si="749"/>
        <v>26.95</v>
      </c>
      <c r="Q535" s="19">
        <v>6.33E7</v>
      </c>
      <c r="R535" s="36" t="str">
        <f t="shared" ref="R535:R537" si="751">Q535/1000000</f>
        <v>63.30</v>
      </c>
      <c r="S535" s="195">
        <v>9.0247624E7</v>
      </c>
      <c r="T535" s="77" t="str">
        <f t="shared" si="750"/>
        <v>90</v>
      </c>
      <c r="U535" s="27" t="str">
        <f>SUM(R535/S535)</f>
        <v>0.00%</v>
      </c>
      <c r="V535" s="22">
        <v>38.0</v>
      </c>
      <c r="W535" s="178" t="str">
        <f t="shared" si="742"/>
        <v>237.49%</v>
      </c>
      <c r="X535" s="30" t="str">
        <f t="shared" si="6"/>
        <v>0.49%</v>
      </c>
      <c r="Y535" s="81"/>
      <c r="Z535" s="33"/>
      <c r="AA535" s="33"/>
      <c r="AB535" s="33"/>
      <c r="AC535" s="33"/>
      <c r="AD535" s="33"/>
      <c r="AE535" s="33"/>
    </row>
    <row r="536">
      <c r="A536" s="15" t="s">
        <v>203</v>
      </c>
      <c r="B536" s="16">
        <v>2015.0</v>
      </c>
      <c r="C536" s="17" t="s">
        <v>37</v>
      </c>
      <c r="D536" s="16">
        <v>5.0</v>
      </c>
      <c r="E536" s="16">
        <v>13.0</v>
      </c>
      <c r="F536" s="18" t="str">
        <f>(D536+E536)/2</f>
        <v>9</v>
      </c>
      <c r="G536" s="79">
        <v>36.0</v>
      </c>
      <c r="H536" s="16">
        <v>24.0</v>
      </c>
      <c r="I536" s="20" t="str">
        <f t="shared" si="3"/>
        <v>12</v>
      </c>
      <c r="J536" s="21" t="str">
        <f>(G536+H536)/2</f>
        <v>30</v>
      </c>
      <c r="K536" s="20" t="str">
        <f t="shared" si="4"/>
        <v>-21</v>
      </c>
      <c r="L536" s="17" t="s">
        <v>117</v>
      </c>
      <c r="M536" s="22">
        <v>2.3762435E7</v>
      </c>
      <c r="N536" s="35" t="str">
        <f>M536/1000000</f>
        <v>23.76</v>
      </c>
      <c r="O536" s="28">
        <v>7.103819E7</v>
      </c>
      <c r="P536" s="35" t="str">
        <f>O536/1000000</f>
        <v>71.04</v>
      </c>
      <c r="Q536" s="28">
        <v>3.6492537E7</v>
      </c>
      <c r="R536" s="36" t="str">
        <f t="shared" si="751"/>
        <v>36.49</v>
      </c>
      <c r="S536" s="177" t="str">
        <f>SUM(O536+R536)</f>
        <v>71,038,226</v>
      </c>
      <c r="T536" s="38" t="str">
        <f>S536/1000000</f>
        <v>71</v>
      </c>
      <c r="U536" s="27" t="str">
        <f>(R536/S536)</f>
        <v>0.00%</v>
      </c>
      <c r="V536" s="28">
        <v>30.0</v>
      </c>
      <c r="W536" s="178" t="str">
        <f t="shared" si="742"/>
        <v>236.79%</v>
      </c>
      <c r="X536" s="30" t="str">
        <f t="shared" si="6"/>
        <v>79.21%</v>
      </c>
      <c r="Y536" s="17"/>
      <c r="Z536" s="33"/>
      <c r="AA536" s="33"/>
      <c r="AB536" s="33"/>
      <c r="AC536" s="33"/>
      <c r="AD536" s="33"/>
      <c r="AE536" s="33"/>
    </row>
    <row r="537">
      <c r="A537" s="72" t="s">
        <v>863</v>
      </c>
      <c r="B537" s="16">
        <v>2013.0</v>
      </c>
      <c r="C537" s="16" t="s">
        <v>37</v>
      </c>
      <c r="D537" s="16">
        <v>19.0</v>
      </c>
      <c r="E537" s="16">
        <v>31.0</v>
      </c>
      <c r="F537" s="73" t="str">
        <f t="shared" ref="F537:F559" si="752">AVERAGE(D537:E537)</f>
        <v>25.0</v>
      </c>
      <c r="G537" s="16">
        <v>41.0</v>
      </c>
      <c r="H537" s="16">
        <v>46.0</v>
      </c>
      <c r="I537" s="74" t="str">
        <f t="shared" si="3"/>
        <v>-5</v>
      </c>
      <c r="J537" s="74" t="str">
        <f t="shared" ref="J537:J559" si="753">AVERAGE(G537:H537)</f>
        <v>43.5</v>
      </c>
      <c r="K537" s="74" t="str">
        <f t="shared" si="4"/>
        <v>-18.5</v>
      </c>
      <c r="L537" s="78" t="s">
        <v>864</v>
      </c>
      <c r="M537" s="19">
        <v>2.174447E7</v>
      </c>
      <c r="N537" s="35" t="str">
        <f>M537/1000000</f>
        <v>21.74</v>
      </c>
      <c r="O537" s="19">
        <v>3.4341945E7</v>
      </c>
      <c r="P537" s="35" t="str">
        <f>O537/1000000</f>
        <v>34.34</v>
      </c>
      <c r="Q537" s="19">
        <v>1.29E7</v>
      </c>
      <c r="R537" s="36" t="str">
        <f t="shared" si="751"/>
        <v>12.90</v>
      </c>
      <c r="S537" s="196">
        <v>4.7241945E7</v>
      </c>
      <c r="T537" s="77" t="str">
        <f>S537/1000000</f>
        <v>47</v>
      </c>
      <c r="U537" s="27" t="str">
        <f>SUM(R537/S537)</f>
        <v>0.00%</v>
      </c>
      <c r="V537" s="28">
        <v>20.0</v>
      </c>
      <c r="W537" s="178" t="str">
        <f t="shared" si="742"/>
        <v>236.21%</v>
      </c>
      <c r="X537" s="30" t="str">
        <f t="shared" si="6"/>
        <v>108.72%</v>
      </c>
      <c r="Y537" s="81"/>
      <c r="Z537" s="33"/>
      <c r="AA537" s="33"/>
      <c r="AB537" s="33"/>
      <c r="AC537" s="33"/>
      <c r="AD537" s="33"/>
      <c r="AE537" s="33"/>
    </row>
    <row r="538">
      <c r="A538" s="116" t="s">
        <v>1493</v>
      </c>
      <c r="B538" s="44">
        <v>2010.0</v>
      </c>
      <c r="C538" s="44" t="s">
        <v>37</v>
      </c>
      <c r="D538" s="104">
        <v>50.0</v>
      </c>
      <c r="E538" s="104">
        <v>49.0</v>
      </c>
      <c r="F538" s="118" t="str">
        <f t="shared" si="752"/>
        <v>49.5</v>
      </c>
      <c r="G538" s="104">
        <v>67.0</v>
      </c>
      <c r="H538" s="104">
        <v>71.0</v>
      </c>
      <c r="I538" s="120" t="str">
        <f t="shared" si="3"/>
        <v>-4</v>
      </c>
      <c r="J538" s="120" t="str">
        <f t="shared" si="753"/>
        <v>69</v>
      </c>
      <c r="K538" s="120" t="str">
        <f t="shared" si="4"/>
        <v>-19.5</v>
      </c>
      <c r="L538" s="104" t="s">
        <v>2408</v>
      </c>
      <c r="M538" s="120" t="str">
        <f t="shared" ref="M538:M542" si="754">N538*1000000</f>
        <v>44030000</v>
      </c>
      <c r="N538" s="135">
        <v>44.03</v>
      </c>
      <c r="O538" s="120" t="str">
        <f t="shared" ref="O538:O542" si="755">P538*1000000</f>
        <v>172060000</v>
      </c>
      <c r="P538" s="135">
        <v>172.06</v>
      </c>
      <c r="Q538" s="28" t="str">
        <f t="shared" ref="Q538:Q542" si="756">SUM(R538*1000000)</f>
        <v>228000000</v>
      </c>
      <c r="R538" s="119">
        <v>228.0</v>
      </c>
      <c r="S538" s="191" t="str">
        <f t="shared" ref="S538:S542" si="757">T538*1000000</f>
        <v>400,060,000</v>
      </c>
      <c r="T538" s="137" t="str">
        <f t="shared" ref="T538:T540" si="758">SUM(P538+R538)</f>
        <v>400.06</v>
      </c>
      <c r="U538" s="162" t="str">
        <f t="shared" ref="U538:U542" si="759">SUM(R538/T538)</f>
        <v>56.99%</v>
      </c>
      <c r="V538" s="105">
        <v>170.0</v>
      </c>
      <c r="W538" s="30" t="str">
        <f t="shared" si="742"/>
        <v>235.33%</v>
      </c>
      <c r="X538" s="30" t="str">
        <f t="shared" si="6"/>
        <v>25.90%</v>
      </c>
      <c r="Y538" s="33"/>
      <c r="Z538" s="33"/>
      <c r="AA538" s="33"/>
      <c r="AB538" s="33"/>
      <c r="AC538" s="33"/>
      <c r="AD538" s="33"/>
      <c r="AE538" s="33"/>
    </row>
    <row r="539">
      <c r="A539" s="116" t="s">
        <v>1350</v>
      </c>
      <c r="B539" s="44">
        <v>2011.0</v>
      </c>
      <c r="C539" s="44" t="s">
        <v>41</v>
      </c>
      <c r="D539" s="117">
        <v>4.0</v>
      </c>
      <c r="E539" s="117">
        <v>25.0</v>
      </c>
      <c r="F539" s="118" t="str">
        <f t="shared" si="752"/>
        <v>14.5</v>
      </c>
      <c r="G539" s="117">
        <v>46.0</v>
      </c>
      <c r="H539" s="104">
        <v>46.0</v>
      </c>
      <c r="I539" s="120" t="str">
        <f t="shared" si="3"/>
        <v>0</v>
      </c>
      <c r="J539" s="120" t="str">
        <f t="shared" si="753"/>
        <v>46</v>
      </c>
      <c r="K539" s="120" t="str">
        <f t="shared" si="4"/>
        <v>-31.5</v>
      </c>
      <c r="L539" s="104" t="s">
        <v>457</v>
      </c>
      <c r="M539" s="120" t="str">
        <f t="shared" si="754"/>
        <v>10930000</v>
      </c>
      <c r="N539" s="121">
        <v>10.93</v>
      </c>
      <c r="O539" s="120" t="str">
        <f t="shared" si="755"/>
        <v>28090000</v>
      </c>
      <c r="P539" s="122">
        <v>28.09</v>
      </c>
      <c r="Q539" s="28" t="str">
        <f t="shared" si="756"/>
        <v>54000000</v>
      </c>
      <c r="R539" s="119">
        <v>54.0</v>
      </c>
      <c r="S539" s="176" t="str">
        <f t="shared" si="757"/>
        <v>82,090,000</v>
      </c>
      <c r="T539" s="124" t="str">
        <f t="shared" si="758"/>
        <v>82.09</v>
      </c>
      <c r="U539" s="162" t="str">
        <f t="shared" si="759"/>
        <v>65.78%</v>
      </c>
      <c r="V539" s="125">
        <v>35.0</v>
      </c>
      <c r="W539" s="30" t="str">
        <f t="shared" si="742"/>
        <v>234.54%</v>
      </c>
      <c r="X539" s="30" t="str">
        <f t="shared" si="6"/>
        <v>31.23%</v>
      </c>
      <c r="Y539" s="112"/>
      <c r="Z539" s="33"/>
      <c r="AA539" s="33"/>
      <c r="AB539" s="33"/>
      <c r="AC539" s="33"/>
      <c r="AD539" s="33"/>
      <c r="AE539" s="33"/>
    </row>
    <row r="540">
      <c r="A540" s="116" t="s">
        <v>1600</v>
      </c>
      <c r="B540" s="44">
        <v>2010.0</v>
      </c>
      <c r="C540" s="44" t="s">
        <v>41</v>
      </c>
      <c r="D540" s="104">
        <v>16.0</v>
      </c>
      <c r="E540" s="104">
        <v>36.0</v>
      </c>
      <c r="F540" s="118" t="str">
        <f t="shared" si="752"/>
        <v>26</v>
      </c>
      <c r="G540" s="104">
        <v>46.0</v>
      </c>
      <c r="H540" s="104">
        <v>50.0</v>
      </c>
      <c r="I540" s="120" t="str">
        <f t="shared" si="3"/>
        <v>-4</v>
      </c>
      <c r="J540" s="120" t="str">
        <f t="shared" si="753"/>
        <v>48</v>
      </c>
      <c r="K540" s="120" t="str">
        <f t="shared" si="4"/>
        <v>-22</v>
      </c>
      <c r="L540" s="104" t="s">
        <v>1601</v>
      </c>
      <c r="M540" s="120" t="str">
        <f t="shared" si="754"/>
        <v>14000000</v>
      </c>
      <c r="N540" s="135">
        <v>14.0</v>
      </c>
      <c r="O540" s="120" t="str">
        <f t="shared" si="755"/>
        <v>60020000</v>
      </c>
      <c r="P540" s="135">
        <v>60.02</v>
      </c>
      <c r="Q540" s="28" t="str">
        <f t="shared" si="756"/>
        <v>52440000</v>
      </c>
      <c r="R540" s="119">
        <v>52.44</v>
      </c>
      <c r="S540" s="191" t="str">
        <f t="shared" si="757"/>
        <v>112,460,000</v>
      </c>
      <c r="T540" s="137" t="str">
        <f t="shared" si="758"/>
        <v>112.46</v>
      </c>
      <c r="U540" s="162" t="str">
        <f t="shared" si="759"/>
        <v>46.63%</v>
      </c>
      <c r="V540" s="105">
        <v>48.0</v>
      </c>
      <c r="W540" s="30" t="str">
        <f t="shared" si="742"/>
        <v>234.29%</v>
      </c>
      <c r="X540" s="30" t="str">
        <f t="shared" si="6"/>
        <v>29.17%</v>
      </c>
      <c r="Y540" s="33"/>
      <c r="Z540" s="33"/>
      <c r="AA540" s="33"/>
      <c r="AB540" s="33"/>
      <c r="AC540" s="33"/>
      <c r="AD540" s="33"/>
      <c r="AE540" s="33"/>
    </row>
    <row r="541">
      <c r="A541" s="116" t="s">
        <v>2029</v>
      </c>
      <c r="B541" s="44">
        <v>2009.0</v>
      </c>
      <c r="C541" s="44" t="s">
        <v>41</v>
      </c>
      <c r="D541" s="104">
        <v>50.0</v>
      </c>
      <c r="E541" s="104">
        <v>45.0</v>
      </c>
      <c r="F541" s="118" t="str">
        <f t="shared" si="752"/>
        <v>47.5</v>
      </c>
      <c r="G541" s="104">
        <v>63.0</v>
      </c>
      <c r="H541" s="104">
        <v>63.0</v>
      </c>
      <c r="I541" s="120" t="str">
        <f t="shared" si="3"/>
        <v>0</v>
      </c>
      <c r="J541" s="120" t="str">
        <f t="shared" si="753"/>
        <v>63</v>
      </c>
      <c r="K541" s="120" t="str">
        <f t="shared" si="4"/>
        <v>-15.5</v>
      </c>
      <c r="L541" s="104" t="s">
        <v>493</v>
      </c>
      <c r="M541" s="120" t="str">
        <f t="shared" si="754"/>
        <v>260000</v>
      </c>
      <c r="N541" s="135">
        <v>0.26</v>
      </c>
      <c r="O541" s="120" t="str">
        <f t="shared" si="755"/>
        <v>5300000</v>
      </c>
      <c r="P541" s="135">
        <v>5.3</v>
      </c>
      <c r="Q541" s="28" t="str">
        <f t="shared" si="756"/>
        <v>29790000</v>
      </c>
      <c r="R541" s="119">
        <v>29.79</v>
      </c>
      <c r="S541" s="191" t="str">
        <f t="shared" si="757"/>
        <v>35,090,000</v>
      </c>
      <c r="T541" s="105">
        <v>35.09</v>
      </c>
      <c r="U541" s="162" t="str">
        <f t="shared" si="759"/>
        <v>84.90%</v>
      </c>
      <c r="V541" s="105">
        <v>15.0</v>
      </c>
      <c r="W541" s="30" t="str">
        <f t="shared" si="742"/>
        <v>233.93%</v>
      </c>
      <c r="X541" s="30" t="str">
        <f t="shared" si="6"/>
        <v>1.73%</v>
      </c>
      <c r="Y541" s="112"/>
      <c r="Z541" s="33"/>
      <c r="AA541" s="33"/>
      <c r="AB541" s="33"/>
      <c r="AC541" s="33"/>
      <c r="AD541" s="33"/>
      <c r="AE541" s="33"/>
    </row>
    <row r="542">
      <c r="A542" s="116" t="s">
        <v>1685</v>
      </c>
      <c r="B542" s="44">
        <v>2010.0</v>
      </c>
      <c r="C542" s="44" t="s">
        <v>2398</v>
      </c>
      <c r="D542" s="104">
        <v>40.0</v>
      </c>
      <c r="E542" s="104">
        <v>51.0</v>
      </c>
      <c r="F542" s="118" t="str">
        <f t="shared" si="752"/>
        <v>45.5</v>
      </c>
      <c r="G542" s="104">
        <v>48.0</v>
      </c>
      <c r="H542" s="104">
        <v>51.0</v>
      </c>
      <c r="I542" s="120" t="str">
        <f t="shared" si="3"/>
        <v>-3</v>
      </c>
      <c r="J542" s="120" t="str">
        <f t="shared" si="753"/>
        <v>49.5</v>
      </c>
      <c r="K542" s="120" t="str">
        <f t="shared" si="4"/>
        <v>-4</v>
      </c>
      <c r="L542" s="104" t="s">
        <v>117</v>
      </c>
      <c r="M542" s="120" t="str">
        <f t="shared" si="754"/>
        <v>16200000</v>
      </c>
      <c r="N542" s="135">
        <v>16.2</v>
      </c>
      <c r="O542" s="120" t="str">
        <f t="shared" si="755"/>
        <v>42740000</v>
      </c>
      <c r="P542" s="135">
        <v>42.74</v>
      </c>
      <c r="Q542" s="28" t="str">
        <f t="shared" si="756"/>
        <v>6310000</v>
      </c>
      <c r="R542" s="119">
        <v>6.31</v>
      </c>
      <c r="S542" s="191" t="str">
        <f t="shared" si="757"/>
        <v>49,050,000</v>
      </c>
      <c r="T542" s="137" t="str">
        <f>SUM(P542+R542)</f>
        <v>49.05</v>
      </c>
      <c r="U542" s="162" t="str">
        <f t="shared" si="759"/>
        <v>12.86%</v>
      </c>
      <c r="V542" s="105">
        <v>21.0</v>
      </c>
      <c r="W542" s="30" t="str">
        <f t="shared" si="742"/>
        <v>233.57%</v>
      </c>
      <c r="X542" s="30" t="str">
        <f t="shared" si="6"/>
        <v>77.14%</v>
      </c>
      <c r="Y542" s="33"/>
      <c r="Z542" s="33"/>
      <c r="AA542" s="33"/>
      <c r="AB542" s="33"/>
      <c r="AC542" s="33"/>
      <c r="AD542" s="33"/>
      <c r="AE542" s="33"/>
    </row>
    <row r="543">
      <c r="A543" s="85" t="s">
        <v>954</v>
      </c>
      <c r="B543" s="48">
        <v>2012.0</v>
      </c>
      <c r="C543" s="48" t="s">
        <v>29</v>
      </c>
      <c r="D543" s="86">
        <v>48.0</v>
      </c>
      <c r="E543" s="86">
        <v>57.0</v>
      </c>
      <c r="F543" s="87" t="str">
        <f t="shared" si="752"/>
        <v>52.5</v>
      </c>
      <c r="G543" s="86">
        <v>52.0</v>
      </c>
      <c r="H543" s="86">
        <v>62.0</v>
      </c>
      <c r="I543" s="89" t="str">
        <f t="shared" si="3"/>
        <v>-10</v>
      </c>
      <c r="J543" s="89" t="str">
        <f t="shared" si="753"/>
        <v>57</v>
      </c>
      <c r="K543" s="89" t="str">
        <f t="shared" si="4"/>
        <v>-4.5</v>
      </c>
      <c r="L543" s="86" t="s">
        <v>348</v>
      </c>
      <c r="M543" s="90">
        <v>5.62177E7</v>
      </c>
      <c r="N543" s="91" t="str">
        <f>M543/1000000</f>
        <v>56.22</v>
      </c>
      <c r="O543" s="88">
        <v>1.55332381E8</v>
      </c>
      <c r="P543" s="91" t="str">
        <f>O543/1000000</f>
        <v>155.33</v>
      </c>
      <c r="Q543" s="95">
        <v>2.41260448E8</v>
      </c>
      <c r="R543" s="36" t="str">
        <f>Q543/1000000</f>
        <v>241.26</v>
      </c>
      <c r="S543" s="177">
        <v>3.96592829E8</v>
      </c>
      <c r="T543" s="93" t="str">
        <f>S543/1000000</f>
        <v>397</v>
      </c>
      <c r="U543" s="179" t="str">
        <f>SUM(R543/S543)</f>
        <v>0.00%</v>
      </c>
      <c r="V543" s="88">
        <v>170.0</v>
      </c>
      <c r="W543" s="180" t="str">
        <f>SUM((S543/1000000)/V543)</f>
        <v>233.29%</v>
      </c>
      <c r="X543" s="30" t="str">
        <f t="shared" si="6"/>
        <v>33.07%</v>
      </c>
      <c r="Y543" s="98"/>
      <c r="Z543" s="33"/>
      <c r="AA543" s="33"/>
      <c r="AB543" s="33"/>
      <c r="AC543" s="33"/>
      <c r="AD543" s="33"/>
      <c r="AE543" s="33"/>
    </row>
    <row r="544">
      <c r="A544" s="116" t="s">
        <v>2106</v>
      </c>
      <c r="B544" s="44">
        <v>2008.0</v>
      </c>
      <c r="C544" s="44" t="s">
        <v>2398</v>
      </c>
      <c r="D544" s="104">
        <v>19.0</v>
      </c>
      <c r="E544" s="104">
        <v>40.0</v>
      </c>
      <c r="F544" s="118" t="str">
        <f t="shared" si="752"/>
        <v>29.5</v>
      </c>
      <c r="G544" s="104">
        <v>34.0</v>
      </c>
      <c r="H544" s="104">
        <v>46.0</v>
      </c>
      <c r="I544" s="120" t="str">
        <f t="shared" si="3"/>
        <v>-12</v>
      </c>
      <c r="J544" s="120" t="str">
        <f t="shared" si="753"/>
        <v>40</v>
      </c>
      <c r="K544" s="120" t="str">
        <f t="shared" si="4"/>
        <v>-10.5</v>
      </c>
      <c r="L544" s="104" t="s">
        <v>2395</v>
      </c>
      <c r="M544" s="120" t="str">
        <f t="shared" ref="M544:M545" si="760">N544*1000000</f>
        <v>30500000</v>
      </c>
      <c r="N544" s="135">
        <v>30.5</v>
      </c>
      <c r="O544" s="120" t="str">
        <f t="shared" ref="O544:O545" si="761">P544*1000000</f>
        <v>79370000</v>
      </c>
      <c r="P544" s="135">
        <v>79.37</v>
      </c>
      <c r="Q544" s="28" t="str">
        <f t="shared" ref="Q544:Q545" si="762">SUM(R544*1000000)</f>
        <v>153730000</v>
      </c>
      <c r="R544" s="119">
        <v>153.73</v>
      </c>
      <c r="S544" s="191" t="str">
        <f t="shared" ref="S544:S545" si="763">T544*1000000</f>
        <v>233,100,000</v>
      </c>
      <c r="T544" s="105">
        <v>233.1</v>
      </c>
      <c r="U544" s="162" t="str">
        <f t="shared" ref="U544:U545" si="764">SUM(R544/T544)</f>
        <v>65.95%</v>
      </c>
      <c r="V544" s="105">
        <v>100.0</v>
      </c>
      <c r="W544" s="30" t="str">
        <f t="shared" ref="W544:W545" si="765">SUM(T544/V544)</f>
        <v>233.10%</v>
      </c>
      <c r="X544" s="30" t="str">
        <f t="shared" si="6"/>
        <v>30.50%</v>
      </c>
      <c r="Y544" s="112"/>
      <c r="Z544" s="33"/>
      <c r="AA544" s="33"/>
      <c r="AB544" s="33"/>
      <c r="AC544" s="33"/>
      <c r="AD544" s="33"/>
      <c r="AE544" s="33"/>
    </row>
    <row r="545">
      <c r="A545" s="116" t="s">
        <v>2168</v>
      </c>
      <c r="B545" s="44">
        <v>2008.0</v>
      </c>
      <c r="C545" s="44" t="s">
        <v>29</v>
      </c>
      <c r="D545" s="104">
        <v>64.0</v>
      </c>
      <c r="E545" s="104">
        <v>57.0</v>
      </c>
      <c r="F545" s="118" t="str">
        <f t="shared" si="752"/>
        <v>60.5</v>
      </c>
      <c r="G545" s="104">
        <v>65.0</v>
      </c>
      <c r="H545" s="104">
        <v>75.0</v>
      </c>
      <c r="I545" s="120" t="str">
        <f t="shared" si="3"/>
        <v>-10</v>
      </c>
      <c r="J545" s="120" t="str">
        <f t="shared" si="753"/>
        <v>70</v>
      </c>
      <c r="K545" s="120" t="str">
        <f t="shared" si="4"/>
        <v>-9.5</v>
      </c>
      <c r="L545" s="104" t="s">
        <v>936</v>
      </c>
      <c r="M545" s="120" t="str">
        <f t="shared" si="760"/>
        <v>21400000</v>
      </c>
      <c r="N545" s="135">
        <v>21.4</v>
      </c>
      <c r="O545" s="120" t="str">
        <f t="shared" si="761"/>
        <v>52080000</v>
      </c>
      <c r="P545" s="135">
        <v>52.08</v>
      </c>
      <c r="Q545" s="28" t="str">
        <f t="shared" si="762"/>
        <v>75900000</v>
      </c>
      <c r="R545" s="119">
        <v>75.9</v>
      </c>
      <c r="S545" s="191" t="str">
        <f t="shared" si="763"/>
        <v>127,980,000</v>
      </c>
      <c r="T545" s="105">
        <v>127.98</v>
      </c>
      <c r="U545" s="162" t="str">
        <f t="shared" si="764"/>
        <v>59.31%</v>
      </c>
      <c r="V545" s="105">
        <v>55.0</v>
      </c>
      <c r="W545" s="30" t="str">
        <f t="shared" si="765"/>
        <v>232.69%</v>
      </c>
      <c r="X545" s="30" t="str">
        <f t="shared" si="6"/>
        <v>38.91%</v>
      </c>
      <c r="Y545" s="112"/>
      <c r="Z545" s="33"/>
      <c r="AA545" s="33"/>
      <c r="AB545" s="33"/>
      <c r="AC545" s="33"/>
      <c r="AD545" s="33"/>
      <c r="AE545" s="33"/>
    </row>
    <row r="546">
      <c r="A546" s="85" t="s">
        <v>1035</v>
      </c>
      <c r="B546" s="48">
        <v>2012.0</v>
      </c>
      <c r="C546" s="48" t="s">
        <v>29</v>
      </c>
      <c r="D546" s="86">
        <v>17.0</v>
      </c>
      <c r="E546" s="86">
        <v>32.0</v>
      </c>
      <c r="F546" s="87" t="str">
        <f t="shared" si="752"/>
        <v>24.5</v>
      </c>
      <c r="G546" s="86">
        <v>32.0</v>
      </c>
      <c r="H546" s="86">
        <v>45.0</v>
      </c>
      <c r="I546" s="89" t="str">
        <f t="shared" si="3"/>
        <v>-13</v>
      </c>
      <c r="J546" s="89" t="str">
        <f t="shared" si="753"/>
        <v>38.5</v>
      </c>
      <c r="K546" s="89" t="str">
        <f t="shared" si="4"/>
        <v>-14</v>
      </c>
      <c r="L546" s="86" t="s">
        <v>1036</v>
      </c>
      <c r="M546" s="90">
        <v>2.2115334E7</v>
      </c>
      <c r="N546" s="91" t="str">
        <f>M546/1000000</f>
        <v>22.12</v>
      </c>
      <c r="O546" s="88">
        <v>5.1774002E7</v>
      </c>
      <c r="P546" s="91" t="str">
        <f>O546/1000000</f>
        <v>51.77</v>
      </c>
      <c r="Q546" s="95">
        <v>8.0789928E7</v>
      </c>
      <c r="R546" s="36" t="str">
        <f>Q546/1000000</f>
        <v>80.79</v>
      </c>
      <c r="S546" s="177">
        <v>1.3256393E8</v>
      </c>
      <c r="T546" s="93" t="str">
        <f>S546/1000000</f>
        <v>133</v>
      </c>
      <c r="U546" s="179" t="str">
        <f>SUM(R546/S546)</f>
        <v>0.00%</v>
      </c>
      <c r="V546" s="88">
        <v>57.0</v>
      </c>
      <c r="W546" s="180" t="str">
        <f>SUM((S546/1000000)/V546)</f>
        <v>232.57%</v>
      </c>
      <c r="X546" s="30" t="str">
        <f t="shared" si="6"/>
        <v>38.80%</v>
      </c>
      <c r="Y546" s="98"/>
      <c r="Z546" s="33"/>
      <c r="AA546" s="33"/>
      <c r="AB546" s="33"/>
      <c r="AC546" s="33"/>
      <c r="AD546" s="33"/>
      <c r="AE546" s="33"/>
    </row>
    <row r="547">
      <c r="A547" s="116" t="s">
        <v>1343</v>
      </c>
      <c r="B547" s="44">
        <v>2011.0</v>
      </c>
      <c r="C547" s="44" t="s">
        <v>41</v>
      </c>
      <c r="D547" s="117">
        <v>35.0</v>
      </c>
      <c r="E547" s="117">
        <v>45.0</v>
      </c>
      <c r="F547" s="118" t="str">
        <f t="shared" si="752"/>
        <v>40</v>
      </c>
      <c r="G547" s="117">
        <v>44.0</v>
      </c>
      <c r="H547" s="104">
        <v>55.0</v>
      </c>
      <c r="I547" s="120" t="str">
        <f t="shared" si="3"/>
        <v>-11</v>
      </c>
      <c r="J547" s="120" t="str">
        <f t="shared" si="753"/>
        <v>49.5</v>
      </c>
      <c r="K547" s="120" t="str">
        <f t="shared" si="4"/>
        <v>-9.5</v>
      </c>
      <c r="L547" s="104" t="s">
        <v>493</v>
      </c>
      <c r="M547" s="120" t="str">
        <f>N547*1000000</f>
        <v>13540000</v>
      </c>
      <c r="N547" s="121">
        <v>13.54</v>
      </c>
      <c r="O547" s="120" t="str">
        <f>P547*1000000</f>
        <v>45060000</v>
      </c>
      <c r="P547" s="122">
        <v>45.06</v>
      </c>
      <c r="Q547" s="28" t="str">
        <f>SUM(R547*1000000)</f>
        <v>38100000</v>
      </c>
      <c r="R547" s="119">
        <v>38.1</v>
      </c>
      <c r="S547" s="176" t="str">
        <f>T547*1000000</f>
        <v>83,160,000</v>
      </c>
      <c r="T547" s="124" t="str">
        <f>SUM(P547+R547)</f>
        <v>83.16</v>
      </c>
      <c r="U547" s="162" t="str">
        <f>SUM(R547/T547)</f>
        <v>45.82%</v>
      </c>
      <c r="V547" s="125">
        <v>36.0</v>
      </c>
      <c r="W547" s="30" t="str">
        <f t="shared" ref="W547:W548" si="766">SUM(T547/V547)</f>
        <v>231.00%</v>
      </c>
      <c r="X547" s="30" t="str">
        <f t="shared" si="6"/>
        <v>37.61%</v>
      </c>
      <c r="Y547" s="112"/>
      <c r="Z547" s="33"/>
      <c r="AA547" s="33"/>
      <c r="AB547" s="33"/>
      <c r="AC547" s="33"/>
      <c r="AD547" s="33"/>
      <c r="AE547" s="33"/>
    </row>
    <row r="548">
      <c r="A548" s="72" t="s">
        <v>855</v>
      </c>
      <c r="B548" s="16">
        <v>2013.0</v>
      </c>
      <c r="C548" s="16" t="s">
        <v>41</v>
      </c>
      <c r="D548" s="16">
        <v>89.0</v>
      </c>
      <c r="E548" s="16">
        <v>81.0</v>
      </c>
      <c r="F548" s="73" t="str">
        <f t="shared" si="752"/>
        <v>85.0</v>
      </c>
      <c r="G548" s="16">
        <v>71.0</v>
      </c>
      <c r="H548" s="16">
        <v>77.0</v>
      </c>
      <c r="I548" s="74" t="str">
        <f t="shared" si="3"/>
        <v>-6</v>
      </c>
      <c r="J548" s="74" t="str">
        <f t="shared" si="753"/>
        <v>74</v>
      </c>
      <c r="K548" s="74" t="str">
        <f t="shared" si="4"/>
        <v>11</v>
      </c>
      <c r="L548" s="78" t="s">
        <v>856</v>
      </c>
      <c r="M548" s="19">
        <v>8811790.0</v>
      </c>
      <c r="N548" s="35" t="str">
        <f>M548/1000000</f>
        <v>8.81</v>
      </c>
      <c r="O548" s="19">
        <v>2.6004851E7</v>
      </c>
      <c r="P548" s="35" t="str">
        <f>O548/1000000</f>
        <v>26.00</v>
      </c>
      <c r="Q548" s="19">
        <v>2.0084436E7</v>
      </c>
      <c r="R548" s="36" t="str">
        <f t="shared" ref="R548:R551" si="767">Q548/1000000</f>
        <v>20.08</v>
      </c>
      <c r="S548" s="196">
        <v>4.6089287E7</v>
      </c>
      <c r="T548" s="77" t="str">
        <f>S548/1000000</f>
        <v>46</v>
      </c>
      <c r="U548" s="27" t="str">
        <f t="shared" ref="U548:U551" si="768">SUM(R548/S548)</f>
        <v>0.00%</v>
      </c>
      <c r="V548" s="28">
        <v>20.0</v>
      </c>
      <c r="W548" s="178" t="str">
        <f t="shared" si="766"/>
        <v>230.45%</v>
      </c>
      <c r="X548" s="30" t="str">
        <f t="shared" si="6"/>
        <v>44.06%</v>
      </c>
      <c r="Y548" s="81"/>
      <c r="Z548" s="33"/>
      <c r="AA548" s="33"/>
      <c r="AB548" s="33"/>
      <c r="AC548" s="33"/>
      <c r="AD548" s="33"/>
      <c r="AE548" s="33"/>
    </row>
    <row r="549">
      <c r="A549" s="85" t="s">
        <v>1123</v>
      </c>
      <c r="B549" s="48">
        <v>2012.0</v>
      </c>
      <c r="C549" s="48" t="s">
        <v>29</v>
      </c>
      <c r="D549" s="86">
        <v>67.0</v>
      </c>
      <c r="E549" s="86">
        <v>58.0</v>
      </c>
      <c r="F549" s="87" t="str">
        <f t="shared" si="752"/>
        <v>62.5</v>
      </c>
      <c r="G549" s="86">
        <v>64.0</v>
      </c>
      <c r="H549" s="86">
        <v>65.0</v>
      </c>
      <c r="I549" s="89" t="str">
        <f t="shared" si="3"/>
        <v>-1</v>
      </c>
      <c r="J549" s="89" t="str">
        <f t="shared" si="753"/>
        <v>64.5</v>
      </c>
      <c r="K549" s="89" t="str">
        <f t="shared" si="4"/>
        <v>-2</v>
      </c>
      <c r="L549" s="86" t="s">
        <v>493</v>
      </c>
      <c r="M549" s="90">
        <v>225894.0</v>
      </c>
      <c r="N549" s="91" t="str">
        <f>M549/1000000</f>
        <v>0.23</v>
      </c>
      <c r="O549" s="88">
        <v>9047981.0</v>
      </c>
      <c r="P549" s="91" t="str">
        <f>O549/1000000</f>
        <v>9.05</v>
      </c>
      <c r="Q549" s="95">
        <v>2.551667E7</v>
      </c>
      <c r="R549" s="36" t="str">
        <f t="shared" si="767"/>
        <v>25.52</v>
      </c>
      <c r="S549" s="177">
        <v>3.4564651E7</v>
      </c>
      <c r="T549" s="93" t="str">
        <f>S549/1000000</f>
        <v>35</v>
      </c>
      <c r="U549" s="179" t="str">
        <f t="shared" si="768"/>
        <v>0.00%</v>
      </c>
      <c r="V549" s="88">
        <v>15.0</v>
      </c>
      <c r="W549" s="180" t="str">
        <f>SUM((S549/1000000)/V549)</f>
        <v>230.43%</v>
      </c>
      <c r="X549" s="30" t="str">
        <f t="shared" si="6"/>
        <v>1.51%</v>
      </c>
      <c r="Y549" s="98"/>
      <c r="Z549" s="33"/>
      <c r="AA549" s="33"/>
      <c r="AB549" s="33"/>
      <c r="AC549" s="33"/>
      <c r="AD549" s="33"/>
      <c r="AE549" s="33"/>
    </row>
    <row r="550">
      <c r="A550" s="72" t="s">
        <v>739</v>
      </c>
      <c r="B550" s="16">
        <v>2013.0</v>
      </c>
      <c r="C550" s="16" t="s">
        <v>41</v>
      </c>
      <c r="D550" s="16">
        <v>48.0</v>
      </c>
      <c r="E550" s="16">
        <v>41.0</v>
      </c>
      <c r="F550" s="73" t="str">
        <f t="shared" si="752"/>
        <v>44.5</v>
      </c>
      <c r="G550" s="16">
        <v>67.0</v>
      </c>
      <c r="H550" s="16">
        <v>58.0</v>
      </c>
      <c r="I550" s="74" t="str">
        <f t="shared" si="3"/>
        <v>9</v>
      </c>
      <c r="J550" s="74" t="str">
        <f t="shared" si="753"/>
        <v>62.5</v>
      </c>
      <c r="K550" s="74" t="str">
        <f t="shared" si="4"/>
        <v>-18</v>
      </c>
      <c r="L550" s="78" t="s">
        <v>740</v>
      </c>
      <c r="M550" s="19">
        <v>3.0373794E7</v>
      </c>
      <c r="N550" s="35" t="str">
        <f t="shared" ref="N550:N551" si="769">M550/1000000</f>
        <v>30.37</v>
      </c>
      <c r="O550" s="19">
        <v>9.892564E7</v>
      </c>
      <c r="P550" s="35" t="str">
        <f t="shared" ref="P550:P551" si="770">O550/1000000</f>
        <v>98.93</v>
      </c>
      <c r="Q550" s="19">
        <v>6.21E7</v>
      </c>
      <c r="R550" s="36" t="str">
        <f t="shared" si="767"/>
        <v>62.10</v>
      </c>
      <c r="S550" s="195">
        <v>1.6102564E8</v>
      </c>
      <c r="T550" s="77" t="str">
        <f t="shared" ref="T550:T551" si="771">S550/1000000</f>
        <v>161</v>
      </c>
      <c r="U550" s="27" t="str">
        <f t="shared" si="768"/>
        <v>0.00%</v>
      </c>
      <c r="V550" s="22">
        <v>70.0</v>
      </c>
      <c r="W550" s="178" t="str">
        <f t="shared" ref="W550:W552" si="772">SUM(T550/V550)</f>
        <v>230.04%</v>
      </c>
      <c r="X550" s="30" t="str">
        <f t="shared" si="6"/>
        <v>43.39%</v>
      </c>
      <c r="Y550" s="81"/>
      <c r="Z550" s="33"/>
      <c r="AA550" s="33"/>
      <c r="AB550" s="33"/>
      <c r="AC550" s="33"/>
      <c r="AD550" s="33"/>
      <c r="AE550" s="33"/>
    </row>
    <row r="551">
      <c r="A551" s="72" t="s">
        <v>640</v>
      </c>
      <c r="B551" s="16">
        <v>2013.0</v>
      </c>
      <c r="C551" s="16" t="s">
        <v>29</v>
      </c>
      <c r="D551" s="16">
        <v>59.0</v>
      </c>
      <c r="E551" s="16">
        <v>44.0</v>
      </c>
      <c r="F551" s="73" t="str">
        <f t="shared" si="752"/>
        <v>51.5</v>
      </c>
      <c r="G551" s="16">
        <v>56.0</v>
      </c>
      <c r="H551" s="16">
        <v>61.0</v>
      </c>
      <c r="I551" s="74" t="str">
        <f t="shared" si="3"/>
        <v>-5</v>
      </c>
      <c r="J551" s="74" t="str">
        <f t="shared" si="753"/>
        <v>58.5</v>
      </c>
      <c r="K551" s="74" t="str">
        <f t="shared" si="4"/>
        <v>-7</v>
      </c>
      <c r="L551" s="78" t="s">
        <v>641</v>
      </c>
      <c r="M551" s="19">
        <v>7.9110453E7</v>
      </c>
      <c r="N551" s="35" t="str">
        <f t="shared" si="769"/>
        <v>79.11</v>
      </c>
      <c r="O551" s="19">
        <v>2.34911825E8</v>
      </c>
      <c r="P551" s="35" t="str">
        <f t="shared" si="770"/>
        <v>234.91</v>
      </c>
      <c r="Q551" s="35" t="str">
        <f>T551-P551</f>
        <v>258.40</v>
      </c>
      <c r="R551" s="36" t="str">
        <f t="shared" si="767"/>
        <v>0.00</v>
      </c>
      <c r="S551" s="196">
        <v>4.93311825E8</v>
      </c>
      <c r="T551" s="77" t="str">
        <f t="shared" si="771"/>
        <v>493</v>
      </c>
      <c r="U551" s="27" t="str">
        <f t="shared" si="768"/>
        <v>0.00%</v>
      </c>
      <c r="V551" s="22">
        <v>215.0</v>
      </c>
      <c r="W551" s="178" t="str">
        <f t="shared" si="772"/>
        <v>229.45%</v>
      </c>
      <c r="X551" s="30" t="str">
        <f t="shared" si="6"/>
        <v>36.80%</v>
      </c>
      <c r="Y551" s="81"/>
      <c r="Z551" s="33"/>
      <c r="AA551" s="33"/>
      <c r="AB551" s="33"/>
      <c r="AC551" s="33"/>
      <c r="AD551" s="33"/>
      <c r="AE551" s="33"/>
    </row>
    <row r="552">
      <c r="A552" s="116" t="s">
        <v>2306</v>
      </c>
      <c r="B552" s="44">
        <v>2008.0</v>
      </c>
      <c r="C552" s="44" t="s">
        <v>2398</v>
      </c>
      <c r="D552" s="104">
        <v>0.0</v>
      </c>
      <c r="E552" s="104">
        <v>24.0</v>
      </c>
      <c r="F552" s="118" t="str">
        <f t="shared" si="752"/>
        <v>12</v>
      </c>
      <c r="G552" s="104">
        <v>36.0</v>
      </c>
      <c r="H552" s="104">
        <v>44.0</v>
      </c>
      <c r="I552" s="120" t="str">
        <f t="shared" si="3"/>
        <v>-8</v>
      </c>
      <c r="J552" s="120" t="str">
        <f t="shared" si="753"/>
        <v>40</v>
      </c>
      <c r="K552" s="120" t="str">
        <f t="shared" si="4"/>
        <v>-28</v>
      </c>
      <c r="L552" s="104" t="s">
        <v>2307</v>
      </c>
      <c r="M552" s="120" t="str">
        <f>N552*1000000</f>
        <v>12500000</v>
      </c>
      <c r="N552" s="135">
        <v>12.5</v>
      </c>
      <c r="O552" s="120" t="str">
        <f>P552*1000000</f>
        <v>26890000</v>
      </c>
      <c r="P552" s="135">
        <v>26.89</v>
      </c>
      <c r="Q552" s="28" t="str">
        <f>SUM(R552*1000000)</f>
        <v>18960000</v>
      </c>
      <c r="R552" s="119">
        <v>18.96</v>
      </c>
      <c r="S552" s="191" t="str">
        <f>T552*1000000</f>
        <v>45,850,000</v>
      </c>
      <c r="T552" s="105">
        <v>45.85</v>
      </c>
      <c r="U552" s="162" t="str">
        <f>SUM(R552/T552)</f>
        <v>41.35%</v>
      </c>
      <c r="V552" s="105">
        <v>20.0</v>
      </c>
      <c r="W552" s="30" t="str">
        <f t="shared" si="772"/>
        <v>229.25%</v>
      </c>
      <c r="X552" s="30" t="str">
        <f t="shared" si="6"/>
        <v>62.50%</v>
      </c>
      <c r="Y552" s="112"/>
      <c r="Z552" s="33"/>
      <c r="AA552" s="33"/>
      <c r="AB552" s="33"/>
      <c r="AC552" s="33"/>
      <c r="AD552" s="33"/>
      <c r="AE552" s="33"/>
    </row>
    <row r="553">
      <c r="A553" s="47" t="s">
        <v>409</v>
      </c>
      <c r="B553" s="48">
        <v>2014.0</v>
      </c>
      <c r="C553" s="49" t="s">
        <v>37</v>
      </c>
      <c r="D553" s="48">
        <v>33.0</v>
      </c>
      <c r="E553" s="48">
        <v>35.0</v>
      </c>
      <c r="F553" s="50" t="str">
        <f t="shared" si="752"/>
        <v>34.0</v>
      </c>
      <c r="G553" s="48">
        <v>49.0</v>
      </c>
      <c r="H553" s="48">
        <v>57.0</v>
      </c>
      <c r="I553" s="52" t="str">
        <f t="shared" si="3"/>
        <v>-8</v>
      </c>
      <c r="J553" s="52" t="str">
        <f t="shared" si="753"/>
        <v>53</v>
      </c>
      <c r="K553" s="52" t="str">
        <f t="shared" si="4"/>
        <v>-19</v>
      </c>
      <c r="L553" s="48" t="s">
        <v>410</v>
      </c>
      <c r="M553" s="62">
        <v>1.5879645E7</v>
      </c>
      <c r="N553" s="55" t="str">
        <f>M553/1000000</f>
        <v>15.88</v>
      </c>
      <c r="O553" s="51">
        <v>3.9322544E7</v>
      </c>
      <c r="P553" s="55" t="str">
        <f>O553/1000000</f>
        <v>39.32</v>
      </c>
      <c r="Q553" s="63">
        <v>1.6685E8</v>
      </c>
      <c r="R553" s="36" t="str">
        <f>Q553/1000000</f>
        <v>166.85</v>
      </c>
      <c r="S553" s="187">
        <v>2.06172544E8</v>
      </c>
      <c r="T553" s="58" t="str">
        <f>S553/1000000</f>
        <v>206</v>
      </c>
      <c r="U553" s="188" t="str">
        <f>SUM(R553/S553)</f>
        <v>0.00%</v>
      </c>
      <c r="V553" s="51">
        <v>90.0</v>
      </c>
      <c r="W553" s="189" t="str">
        <f>SUM(S553/(V553*1000000))</f>
        <v>229.08%</v>
      </c>
      <c r="X553" s="30" t="str">
        <f t="shared" si="6"/>
        <v>17.64%</v>
      </c>
      <c r="Y553" s="67"/>
      <c r="Z553" s="33"/>
      <c r="AA553" s="33"/>
      <c r="AB553" s="33"/>
      <c r="AC553" s="33"/>
      <c r="AD553" s="33"/>
      <c r="AE553" s="33"/>
    </row>
    <row r="554">
      <c r="A554" s="116" t="s">
        <v>1312</v>
      </c>
      <c r="B554" s="44">
        <v>2011.0</v>
      </c>
      <c r="C554" s="44" t="s">
        <v>29</v>
      </c>
      <c r="D554" s="117">
        <v>10.0</v>
      </c>
      <c r="E554" s="117">
        <v>28.0</v>
      </c>
      <c r="F554" s="118" t="str">
        <f t="shared" si="752"/>
        <v>19</v>
      </c>
      <c r="G554" s="117">
        <v>32.0</v>
      </c>
      <c r="H554" s="104">
        <v>51.0</v>
      </c>
      <c r="I554" s="120" t="str">
        <f t="shared" si="3"/>
        <v>-19</v>
      </c>
      <c r="J554" s="120" t="str">
        <f t="shared" si="753"/>
        <v>41.5</v>
      </c>
      <c r="K554" s="120" t="str">
        <f t="shared" si="4"/>
        <v>-22.5</v>
      </c>
      <c r="L554" s="104" t="s">
        <v>936</v>
      </c>
      <c r="M554" s="120" t="str">
        <f>N554*1000000</f>
        <v>10600000</v>
      </c>
      <c r="N554" s="121">
        <v>10.6</v>
      </c>
      <c r="O554" s="120" t="str">
        <f>P554*1000000</f>
        <v>24830000</v>
      </c>
      <c r="P554" s="122">
        <v>24.83</v>
      </c>
      <c r="Q554" s="28" t="str">
        <f>SUM(R554*1000000)</f>
        <v>66800000</v>
      </c>
      <c r="R554" s="119">
        <v>66.8</v>
      </c>
      <c r="S554" s="176" t="str">
        <f>T554*1000000</f>
        <v>91,630,000</v>
      </c>
      <c r="T554" s="124" t="str">
        <f>SUM(P554+R554)</f>
        <v>91.63</v>
      </c>
      <c r="U554" s="162" t="str">
        <f>SUM(R554/T554)</f>
        <v>72.90%</v>
      </c>
      <c r="V554" s="125">
        <v>40.0</v>
      </c>
      <c r="W554" s="30" t="str">
        <f>SUM(T554/V554)</f>
        <v>229.08%</v>
      </c>
      <c r="X554" s="30" t="str">
        <f t="shared" si="6"/>
        <v>26.50%</v>
      </c>
      <c r="Y554" s="129"/>
      <c r="Z554" s="33"/>
      <c r="AA554" s="33"/>
      <c r="AB554" s="33"/>
      <c r="AC554" s="33"/>
      <c r="AD554" s="33"/>
      <c r="AE554" s="33"/>
    </row>
    <row r="555">
      <c r="A555" s="85" t="s">
        <v>1008</v>
      </c>
      <c r="B555" s="48">
        <v>2012.0</v>
      </c>
      <c r="C555" s="48" t="s">
        <v>37</v>
      </c>
      <c r="D555" s="86">
        <v>26.0</v>
      </c>
      <c r="E555" s="86">
        <v>39.0</v>
      </c>
      <c r="F555" s="87" t="str">
        <f t="shared" si="752"/>
        <v>32.5</v>
      </c>
      <c r="G555" s="86">
        <v>62.0</v>
      </c>
      <c r="H555" s="86">
        <v>63.0</v>
      </c>
      <c r="I555" s="89" t="str">
        <f t="shared" si="3"/>
        <v>-1</v>
      </c>
      <c r="J555" s="89" t="str">
        <f t="shared" si="753"/>
        <v>62.5</v>
      </c>
      <c r="K555" s="89" t="str">
        <f t="shared" si="4"/>
        <v>-30</v>
      </c>
      <c r="L555" s="86" t="s">
        <v>1009</v>
      </c>
      <c r="M555" s="90">
        <v>2.5306725E7</v>
      </c>
      <c r="N555" s="91" t="str">
        <f>M555/1000000</f>
        <v>25.31</v>
      </c>
      <c r="O555" s="88">
        <v>6.2321039E7</v>
      </c>
      <c r="P555" s="91" t="str">
        <f>O555/1000000</f>
        <v>62.32</v>
      </c>
      <c r="Q555" s="95">
        <v>9.7791632E7</v>
      </c>
      <c r="R555" s="36" t="str">
        <f>Q555/1000000</f>
        <v>97.79</v>
      </c>
      <c r="S555" s="177">
        <v>1.60112671E8</v>
      </c>
      <c r="T555" s="93" t="str">
        <f>S555/1000000</f>
        <v>160</v>
      </c>
      <c r="U555" s="179" t="str">
        <f>SUM(R555/S555)</f>
        <v>0.00%</v>
      </c>
      <c r="V555" s="88">
        <v>70.0</v>
      </c>
      <c r="W555" s="180" t="str">
        <f>SUM((S555/1000000)/V555)</f>
        <v>228.73%</v>
      </c>
      <c r="X555" s="30" t="str">
        <f t="shared" si="6"/>
        <v>36.15%</v>
      </c>
      <c r="Y555" s="98"/>
      <c r="Z555" s="33"/>
      <c r="AA555" s="33"/>
      <c r="AB555" s="33"/>
      <c r="AC555" s="33"/>
      <c r="AD555" s="33"/>
      <c r="AE555" s="33"/>
    </row>
    <row r="556">
      <c r="A556" s="116" t="s">
        <v>1917</v>
      </c>
      <c r="B556" s="44">
        <v>2009.0</v>
      </c>
      <c r="C556" s="44" t="s">
        <v>41</v>
      </c>
      <c r="D556" s="104">
        <v>83.0</v>
      </c>
      <c r="E556" s="104">
        <v>70.0</v>
      </c>
      <c r="F556" s="118" t="str">
        <f t="shared" si="752"/>
        <v>76.5</v>
      </c>
      <c r="G556" s="104">
        <v>72.0</v>
      </c>
      <c r="H556" s="104">
        <v>74.0</v>
      </c>
      <c r="I556" s="120" t="str">
        <f t="shared" si="3"/>
        <v>-2</v>
      </c>
      <c r="J556" s="120" t="str">
        <f t="shared" si="753"/>
        <v>73</v>
      </c>
      <c r="K556" s="120" t="str">
        <f t="shared" si="4"/>
        <v>3.5</v>
      </c>
      <c r="L556" s="104" t="s">
        <v>117</v>
      </c>
      <c r="M556" s="120" t="str">
        <f t="shared" ref="M556:M559" si="773">N556*1000000</f>
        <v>17800000</v>
      </c>
      <c r="N556" s="135">
        <v>17.8</v>
      </c>
      <c r="O556" s="120" t="str">
        <f t="shared" ref="O556:O559" si="774">P556*1000000</f>
        <v>71400000</v>
      </c>
      <c r="P556" s="135">
        <v>71.4</v>
      </c>
      <c r="Q556" s="28" t="str">
        <f t="shared" ref="Q556:Q559" si="775">SUM(R556*1000000)</f>
        <v>20200000</v>
      </c>
      <c r="R556" s="119">
        <v>20.2</v>
      </c>
      <c r="S556" s="191" t="str">
        <f t="shared" ref="S556:S559" si="776">T556*1000000</f>
        <v>91,400,000</v>
      </c>
      <c r="T556" s="105">
        <v>91.4</v>
      </c>
      <c r="U556" s="162" t="str">
        <f t="shared" ref="U556:U559" si="777">SUM(R556/T556)</f>
        <v>22.10%</v>
      </c>
      <c r="V556" s="105">
        <v>40.0</v>
      </c>
      <c r="W556" s="30" t="str">
        <f t="shared" ref="W556:W560" si="778">SUM(T556/V556)</f>
        <v>228.50%</v>
      </c>
      <c r="X556" s="30" t="str">
        <f t="shared" si="6"/>
        <v>44.50%</v>
      </c>
      <c r="Y556" s="112"/>
      <c r="Z556" s="33"/>
      <c r="AA556" s="33"/>
      <c r="AB556" s="33"/>
      <c r="AC556" s="33"/>
      <c r="AD556" s="33"/>
      <c r="AE556" s="33"/>
    </row>
    <row r="557">
      <c r="A557" s="116" t="s">
        <v>1426</v>
      </c>
      <c r="B557" s="44">
        <v>2011.0</v>
      </c>
      <c r="C557" s="44" t="s">
        <v>2398</v>
      </c>
      <c r="D557" s="117">
        <v>76.0</v>
      </c>
      <c r="E557" s="117">
        <v>65.0</v>
      </c>
      <c r="F557" s="118" t="str">
        <f t="shared" si="752"/>
        <v>70.5</v>
      </c>
      <c r="G557" s="117">
        <v>70.0</v>
      </c>
      <c r="H557" s="104">
        <v>66.0</v>
      </c>
      <c r="I557" s="120" t="str">
        <f t="shared" si="3"/>
        <v>4</v>
      </c>
      <c r="J557" s="120" t="str">
        <f t="shared" si="753"/>
        <v>68</v>
      </c>
      <c r="K557" s="120" t="str">
        <f t="shared" si="4"/>
        <v>2.5</v>
      </c>
      <c r="L557" s="104" t="s">
        <v>111</v>
      </c>
      <c r="M557" s="120" t="str">
        <f t="shared" si="773"/>
        <v>9910000</v>
      </c>
      <c r="N557" s="121">
        <v>9.91</v>
      </c>
      <c r="O557" s="120" t="str">
        <f t="shared" si="774"/>
        <v>31180000</v>
      </c>
      <c r="P557" s="122">
        <v>31.18</v>
      </c>
      <c r="Q557" s="28" t="str">
        <f t="shared" si="775"/>
        <v>14460000</v>
      </c>
      <c r="R557" s="119">
        <v>14.46</v>
      </c>
      <c r="S557" s="176" t="str">
        <f t="shared" si="776"/>
        <v>45,640,000</v>
      </c>
      <c r="T557" s="124" t="str">
        <f t="shared" ref="T557:T559" si="779">SUM(P557+R557)</f>
        <v>45.64</v>
      </c>
      <c r="U557" s="162" t="str">
        <f t="shared" si="777"/>
        <v>31.68%</v>
      </c>
      <c r="V557" s="125">
        <v>20.0</v>
      </c>
      <c r="W557" s="30" t="str">
        <f t="shared" si="778"/>
        <v>228.20%</v>
      </c>
      <c r="X557" s="30" t="str">
        <f t="shared" si="6"/>
        <v>49.55%</v>
      </c>
      <c r="Y557" s="112"/>
      <c r="Z557" s="33"/>
      <c r="AA557" s="33"/>
      <c r="AB557" s="33"/>
      <c r="AC557" s="33"/>
      <c r="AD557" s="33"/>
      <c r="AE557" s="33"/>
    </row>
    <row r="558">
      <c r="A558" s="116" t="s">
        <v>1619</v>
      </c>
      <c r="B558" s="44">
        <v>2010.0</v>
      </c>
      <c r="C558" s="44" t="s">
        <v>37</v>
      </c>
      <c r="D558" s="104">
        <v>73.0</v>
      </c>
      <c r="E558" s="104">
        <v>65.0</v>
      </c>
      <c r="F558" s="118" t="str">
        <f t="shared" si="752"/>
        <v>69</v>
      </c>
      <c r="G558" s="104">
        <v>63.0</v>
      </c>
      <c r="H558" s="104">
        <v>69.0</v>
      </c>
      <c r="I558" s="120" t="str">
        <f t="shared" si="3"/>
        <v>-6</v>
      </c>
      <c r="J558" s="120" t="str">
        <f t="shared" si="753"/>
        <v>66</v>
      </c>
      <c r="K558" s="120" t="str">
        <f t="shared" si="4"/>
        <v>3</v>
      </c>
      <c r="L558" s="104" t="s">
        <v>1620</v>
      </c>
      <c r="M558" s="120" t="str">
        <f t="shared" si="773"/>
        <v>17600000</v>
      </c>
      <c r="N558" s="135">
        <v>17.6</v>
      </c>
      <c r="O558" s="120" t="str">
        <f t="shared" si="774"/>
        <v>60970000</v>
      </c>
      <c r="P558" s="135">
        <v>60.97</v>
      </c>
      <c r="Q558" s="28" t="str">
        <f t="shared" si="775"/>
        <v>30290000</v>
      </c>
      <c r="R558" s="119">
        <v>30.29</v>
      </c>
      <c r="S558" s="191" t="str">
        <f t="shared" si="776"/>
        <v>91,260,000</v>
      </c>
      <c r="T558" s="137" t="str">
        <f t="shared" si="779"/>
        <v>91.26</v>
      </c>
      <c r="U558" s="162" t="str">
        <f t="shared" si="777"/>
        <v>33.19%</v>
      </c>
      <c r="V558" s="105">
        <v>40.0</v>
      </c>
      <c r="W558" s="30" t="str">
        <f t="shared" si="778"/>
        <v>228.15%</v>
      </c>
      <c r="X558" s="30" t="str">
        <f t="shared" si="6"/>
        <v>44.00%</v>
      </c>
      <c r="Y558" s="33"/>
      <c r="Z558" s="33"/>
      <c r="AA558" s="33"/>
      <c r="AB558" s="33"/>
      <c r="AC558" s="33"/>
      <c r="AD558" s="33"/>
      <c r="AE558" s="33"/>
    </row>
    <row r="559">
      <c r="A559" s="116" t="s">
        <v>1482</v>
      </c>
      <c r="B559" s="44">
        <v>2010.0</v>
      </c>
      <c r="C559" s="44" t="s">
        <v>29</v>
      </c>
      <c r="D559" s="104">
        <v>89.0</v>
      </c>
      <c r="E559" s="104">
        <v>71.0</v>
      </c>
      <c r="F559" s="118" t="str">
        <f t="shared" si="752"/>
        <v>80</v>
      </c>
      <c r="G559" s="104">
        <v>88.0</v>
      </c>
      <c r="H559" s="104">
        <v>82.0</v>
      </c>
      <c r="I559" s="120" t="str">
        <f t="shared" si="3"/>
        <v>6</v>
      </c>
      <c r="J559" s="120" t="str">
        <f t="shared" si="753"/>
        <v>85</v>
      </c>
      <c r="K559" s="120" t="str">
        <f t="shared" si="4"/>
        <v>-5</v>
      </c>
      <c r="L559" s="104" t="s">
        <v>990</v>
      </c>
      <c r="M559" s="120" t="str">
        <f t="shared" si="773"/>
        <v>48770000</v>
      </c>
      <c r="N559" s="135">
        <v>48.77</v>
      </c>
      <c r="O559" s="120" t="str">
        <f t="shared" si="774"/>
        <v>200820000</v>
      </c>
      <c r="P559" s="135">
        <v>200.82</v>
      </c>
      <c r="Q559" s="28" t="str">
        <f t="shared" si="775"/>
        <v>390970000</v>
      </c>
      <c r="R559" s="119">
        <v>390.97</v>
      </c>
      <c r="S559" s="191" t="str">
        <f t="shared" si="776"/>
        <v>591,790,000</v>
      </c>
      <c r="T559" s="137" t="str">
        <f t="shared" si="779"/>
        <v>591.79</v>
      </c>
      <c r="U559" s="162" t="str">
        <f t="shared" si="777"/>
        <v>66.07%</v>
      </c>
      <c r="V559" s="105">
        <v>260.0</v>
      </c>
      <c r="W559" s="30" t="str">
        <f t="shared" si="778"/>
        <v>227.61%</v>
      </c>
      <c r="X559" s="30" t="str">
        <f t="shared" si="6"/>
        <v>18.76%</v>
      </c>
      <c r="Y559" s="33"/>
      <c r="Z559" s="33"/>
      <c r="AA559" s="33"/>
      <c r="AB559" s="33"/>
      <c r="AC559" s="33"/>
      <c r="AD559" s="33"/>
      <c r="AE559" s="33"/>
    </row>
    <row r="560">
      <c r="A560" s="15" t="s">
        <v>162</v>
      </c>
      <c r="B560" s="16">
        <v>2015.0</v>
      </c>
      <c r="C560" s="17" t="s">
        <v>41</v>
      </c>
      <c r="D560" s="16">
        <v>29.0</v>
      </c>
      <c r="E560" s="16">
        <v>34.0</v>
      </c>
      <c r="F560" s="18" t="str">
        <f>(D560+E560)/2</f>
        <v>31.5</v>
      </c>
      <c r="G560" s="79">
        <v>48.0</v>
      </c>
      <c r="H560" s="79">
        <v>38.0</v>
      </c>
      <c r="I560" s="20" t="str">
        <f t="shared" si="3"/>
        <v>10</v>
      </c>
      <c r="J560" s="21" t="str">
        <f>(G560+H560)/2</f>
        <v>43</v>
      </c>
      <c r="K560" s="20" t="str">
        <f t="shared" si="4"/>
        <v>-11.5</v>
      </c>
      <c r="L560" s="17" t="s">
        <v>117</v>
      </c>
      <c r="M560" s="22">
        <v>3.3803253E7</v>
      </c>
      <c r="N560" s="35" t="str">
        <f t="shared" ref="N560:N561" si="780">M560/1000000</f>
        <v>33.80</v>
      </c>
      <c r="O560" s="24">
        <v>9.0411453E7</v>
      </c>
      <c r="P560" s="35" t="str">
        <f t="shared" ref="P560:P561" si="781">O560/1000000</f>
        <v>90.41</v>
      </c>
      <c r="Q560" s="24">
        <v>2.13E7</v>
      </c>
      <c r="R560" s="36" t="str">
        <f t="shared" ref="R560:R561" si="782">Q560/1000000</f>
        <v>21.30</v>
      </c>
      <c r="S560" s="177" t="str">
        <f>SUM(O560+R560)</f>
        <v>90,411,474</v>
      </c>
      <c r="T560" s="38" t="str">
        <f t="shared" ref="T560:T561" si="783">S560/1000000</f>
        <v>90</v>
      </c>
      <c r="U560" s="27" t="str">
        <f>(R560/S560)</f>
        <v>0.00%</v>
      </c>
      <c r="V560" s="28">
        <v>40.0</v>
      </c>
      <c r="W560" s="178" t="str">
        <f t="shared" si="778"/>
        <v>226.03%</v>
      </c>
      <c r="X560" s="30" t="str">
        <f t="shared" si="6"/>
        <v>84.51%</v>
      </c>
      <c r="Y560" s="17"/>
      <c r="Z560" s="33"/>
      <c r="AA560" s="33"/>
      <c r="AB560" s="33"/>
      <c r="AC560" s="33"/>
      <c r="AD560" s="33"/>
      <c r="AE560" s="33"/>
    </row>
    <row r="561">
      <c r="A561" s="47" t="s">
        <v>436</v>
      </c>
      <c r="B561" s="48">
        <v>2014.0</v>
      </c>
      <c r="C561" s="49" t="s">
        <v>29</v>
      </c>
      <c r="D561" s="48">
        <v>56.0</v>
      </c>
      <c r="E561" s="48">
        <v>57.0</v>
      </c>
      <c r="F561" s="50" t="str">
        <f t="shared" ref="F561:F579" si="784">AVERAGE(D561:E561)</f>
        <v>56.5</v>
      </c>
      <c r="G561" s="48">
        <v>53.0</v>
      </c>
      <c r="H561" s="48">
        <v>60.0</v>
      </c>
      <c r="I561" s="52" t="str">
        <f t="shared" si="3"/>
        <v>-7</v>
      </c>
      <c r="J561" s="52" t="str">
        <f t="shared" ref="J561:J579" si="785">AVERAGE(G561:H561)</f>
        <v>56.5</v>
      </c>
      <c r="K561" s="52" t="str">
        <f t="shared" si="4"/>
        <v>0</v>
      </c>
      <c r="L561" s="48" t="s">
        <v>437</v>
      </c>
      <c r="M561" s="62">
        <v>1.5451981E7</v>
      </c>
      <c r="N561" s="55" t="str">
        <f t="shared" si="780"/>
        <v>15.45</v>
      </c>
      <c r="O561" s="51">
        <v>5.0577412E7</v>
      </c>
      <c r="P561" s="55" t="str">
        <f t="shared" si="781"/>
        <v>50.58</v>
      </c>
      <c r="Q561" s="63">
        <v>8.4933618E7</v>
      </c>
      <c r="R561" s="36" t="str">
        <f t="shared" si="782"/>
        <v>84.93</v>
      </c>
      <c r="S561" s="187">
        <v>1.3551103E8</v>
      </c>
      <c r="T561" s="58" t="str">
        <f t="shared" si="783"/>
        <v>136</v>
      </c>
      <c r="U561" s="188" t="str">
        <f>SUM(R561/S561)</f>
        <v>0.00%</v>
      </c>
      <c r="V561" s="51">
        <v>60.0</v>
      </c>
      <c r="W561" s="189" t="str">
        <f>SUM(S561/(V561*1000000))</f>
        <v>225.85%</v>
      </c>
      <c r="X561" s="30" t="str">
        <f t="shared" si="6"/>
        <v>25.75%</v>
      </c>
      <c r="Y561" s="67"/>
      <c r="Z561" s="33"/>
      <c r="AA561" s="33"/>
      <c r="AB561" s="33"/>
      <c r="AC561" s="33"/>
      <c r="AD561" s="33"/>
      <c r="AE561" s="33"/>
    </row>
    <row r="562">
      <c r="A562" s="116" t="s">
        <v>1268</v>
      </c>
      <c r="B562" s="44">
        <v>2011.0</v>
      </c>
      <c r="C562" s="44" t="s">
        <v>41</v>
      </c>
      <c r="D562" s="117">
        <v>84.0</v>
      </c>
      <c r="E562" s="117">
        <v>70.0</v>
      </c>
      <c r="F562" s="118" t="str">
        <f t="shared" si="784"/>
        <v>77</v>
      </c>
      <c r="G562" s="117">
        <v>63.0</v>
      </c>
      <c r="H562" s="104">
        <v>64.0</v>
      </c>
      <c r="I562" s="120" t="str">
        <f t="shared" si="3"/>
        <v>-1</v>
      </c>
      <c r="J562" s="120" t="str">
        <f t="shared" si="785"/>
        <v>63.5</v>
      </c>
      <c r="K562" s="120" t="str">
        <f t="shared" si="4"/>
        <v>13.5</v>
      </c>
      <c r="L562" s="104" t="s">
        <v>2395</v>
      </c>
      <c r="M562" s="120" t="str">
        <f t="shared" ref="M562:M564" si="786">N562*1000000</f>
        <v>22400000</v>
      </c>
      <c r="N562" s="121">
        <v>22.4</v>
      </c>
      <c r="O562" s="120" t="str">
        <f t="shared" ref="O562:O564" si="787">P562*1000000</f>
        <v>75660000</v>
      </c>
      <c r="P562" s="122">
        <v>75.66</v>
      </c>
      <c r="Q562" s="28" t="str">
        <f t="shared" ref="Q562:Q564" si="788">SUM(R562*1000000)</f>
        <v>59800000</v>
      </c>
      <c r="R562" s="119">
        <v>59.8</v>
      </c>
      <c r="S562" s="176" t="str">
        <f t="shared" ref="S562:S564" si="789">T562*1000000</f>
        <v>135,460,000</v>
      </c>
      <c r="T562" s="124" t="str">
        <f t="shared" ref="T562:T564" si="790">SUM(P562+R562)</f>
        <v>135.46</v>
      </c>
      <c r="U562" s="162" t="str">
        <f t="shared" ref="U562:U564" si="791">SUM(R562/T562)</f>
        <v>44.15%</v>
      </c>
      <c r="V562" s="125">
        <v>60.0</v>
      </c>
      <c r="W562" s="30" t="str">
        <f t="shared" ref="W562:W564" si="792">SUM(T562/V562)</f>
        <v>225.77%</v>
      </c>
      <c r="X562" s="30" t="str">
        <f t="shared" si="6"/>
        <v>37.33%</v>
      </c>
      <c r="Y562" s="112"/>
      <c r="Z562" s="33"/>
      <c r="AA562" s="33"/>
      <c r="AB562" s="33"/>
      <c r="AC562" s="33"/>
      <c r="AD562" s="33"/>
      <c r="AE562" s="33"/>
    </row>
    <row r="563">
      <c r="A563" s="116" t="s">
        <v>1654</v>
      </c>
      <c r="B563" s="44">
        <v>2010.0</v>
      </c>
      <c r="C563" s="44" t="s">
        <v>2398</v>
      </c>
      <c r="D563" s="104">
        <v>51.0</v>
      </c>
      <c r="E563" s="104">
        <v>52.0</v>
      </c>
      <c r="F563" s="118" t="str">
        <f t="shared" si="784"/>
        <v>51.5</v>
      </c>
      <c r="G563" s="104">
        <v>66.0</v>
      </c>
      <c r="H563" s="104">
        <v>69.0</v>
      </c>
      <c r="I563" s="120" t="str">
        <f t="shared" si="3"/>
        <v>-3</v>
      </c>
      <c r="J563" s="120" t="str">
        <f t="shared" si="785"/>
        <v>67.5</v>
      </c>
      <c r="K563" s="120" t="str">
        <f t="shared" si="4"/>
        <v>-16</v>
      </c>
      <c r="L563" s="104" t="s">
        <v>1655</v>
      </c>
      <c r="M563" s="120" t="str">
        <f t="shared" si="786"/>
        <v>6540000</v>
      </c>
      <c r="N563" s="135">
        <v>6.54</v>
      </c>
      <c r="O563" s="120" t="str">
        <f t="shared" si="787"/>
        <v>21150000</v>
      </c>
      <c r="P563" s="135">
        <v>21.15</v>
      </c>
      <c r="Q563" s="28" t="str">
        <f t="shared" si="788"/>
        <v>46300000</v>
      </c>
      <c r="R563" s="119">
        <v>46.3</v>
      </c>
      <c r="S563" s="191" t="str">
        <f t="shared" si="789"/>
        <v>67,450,000</v>
      </c>
      <c r="T563" s="137" t="str">
        <f t="shared" si="790"/>
        <v>67.45</v>
      </c>
      <c r="U563" s="162" t="str">
        <f t="shared" si="791"/>
        <v>68.64%</v>
      </c>
      <c r="V563" s="105">
        <v>30.0</v>
      </c>
      <c r="W563" s="30" t="str">
        <f t="shared" si="792"/>
        <v>224.83%</v>
      </c>
      <c r="X563" s="30" t="str">
        <f t="shared" si="6"/>
        <v>21.80%</v>
      </c>
      <c r="Y563" s="33"/>
      <c r="Z563" s="33"/>
      <c r="AA563" s="33"/>
      <c r="AB563" s="33"/>
      <c r="AC563" s="33"/>
      <c r="AD563" s="33"/>
      <c r="AE563" s="33"/>
    </row>
    <row r="564">
      <c r="A564" s="116" t="s">
        <v>1517</v>
      </c>
      <c r="B564" s="44">
        <v>2010.0</v>
      </c>
      <c r="C564" s="44" t="s">
        <v>41</v>
      </c>
      <c r="D564" s="104">
        <v>53.0</v>
      </c>
      <c r="E564" s="104">
        <v>46.0</v>
      </c>
      <c r="F564" s="118" t="str">
        <f t="shared" si="784"/>
        <v>49.5</v>
      </c>
      <c r="G564" s="104">
        <v>52.0</v>
      </c>
      <c r="H564" s="104">
        <v>64.0</v>
      </c>
      <c r="I564" s="120" t="str">
        <f t="shared" si="3"/>
        <v>-12</v>
      </c>
      <c r="J564" s="120" t="str">
        <f t="shared" si="785"/>
        <v>58</v>
      </c>
      <c r="K564" s="120" t="str">
        <f t="shared" si="4"/>
        <v>-8.5</v>
      </c>
      <c r="L564" s="104" t="s">
        <v>1518</v>
      </c>
      <c r="M564" s="120" t="str">
        <f t="shared" si="786"/>
        <v>20200000</v>
      </c>
      <c r="N564" s="135">
        <v>20.2</v>
      </c>
      <c r="O564" s="120" t="str">
        <f t="shared" si="787"/>
        <v>76420000</v>
      </c>
      <c r="P564" s="135">
        <v>76.42</v>
      </c>
      <c r="Q564" s="28" t="str">
        <f t="shared" si="788"/>
        <v>185510000</v>
      </c>
      <c r="R564" s="119">
        <v>185.51</v>
      </c>
      <c r="S564" s="191" t="str">
        <f t="shared" si="789"/>
        <v>261,930,000</v>
      </c>
      <c r="T564" s="137" t="str">
        <f t="shared" si="790"/>
        <v>261.93</v>
      </c>
      <c r="U564" s="162" t="str">
        <f t="shared" si="791"/>
        <v>70.82%</v>
      </c>
      <c r="V564" s="105">
        <v>117.0</v>
      </c>
      <c r="W564" s="30" t="str">
        <f t="shared" si="792"/>
        <v>223.87%</v>
      </c>
      <c r="X564" s="30" t="str">
        <f t="shared" si="6"/>
        <v>17.26%</v>
      </c>
      <c r="Y564" s="33"/>
      <c r="Z564" s="33"/>
      <c r="AA564" s="33"/>
      <c r="AB564" s="33"/>
      <c r="AC564" s="33"/>
      <c r="AD564" s="33"/>
      <c r="AE564" s="33"/>
    </row>
    <row r="565">
      <c r="A565" s="85" t="s">
        <v>1038</v>
      </c>
      <c r="B565" s="48">
        <v>2012.0</v>
      </c>
      <c r="C565" s="48" t="s">
        <v>29</v>
      </c>
      <c r="D565" s="86">
        <v>86.0</v>
      </c>
      <c r="E565" s="86">
        <v>73.0</v>
      </c>
      <c r="F565" s="87" t="str">
        <f t="shared" si="784"/>
        <v>79.5</v>
      </c>
      <c r="G565" s="86">
        <v>60.0</v>
      </c>
      <c r="H565" s="86">
        <v>68.0</v>
      </c>
      <c r="I565" s="89" t="str">
        <f t="shared" si="3"/>
        <v>-8</v>
      </c>
      <c r="J565" s="89" t="str">
        <f t="shared" si="785"/>
        <v>64</v>
      </c>
      <c r="K565" s="89" t="str">
        <f t="shared" si="4"/>
        <v>15.5</v>
      </c>
      <c r="L565" s="86" t="s">
        <v>957</v>
      </c>
      <c r="M565" s="90">
        <v>1.1137734E7</v>
      </c>
      <c r="N565" s="91" t="str">
        <f>M565/1000000</f>
        <v>11.14</v>
      </c>
      <c r="O565" s="88">
        <v>3.1051126E7</v>
      </c>
      <c r="P565" s="91" t="str">
        <f>O565/1000000</f>
        <v>31.05</v>
      </c>
      <c r="Q565" s="95">
        <v>9.2002915E7</v>
      </c>
      <c r="R565" s="36" t="str">
        <f>Q565/1000000</f>
        <v>92.00</v>
      </c>
      <c r="S565" s="177">
        <v>1.23054041E8</v>
      </c>
      <c r="T565" s="93" t="str">
        <f>S565/1000000</f>
        <v>123</v>
      </c>
      <c r="U565" s="179" t="str">
        <f>SUM(R565/S565)</f>
        <v>0.00%</v>
      </c>
      <c r="V565" s="88">
        <v>55.0</v>
      </c>
      <c r="W565" s="180" t="str">
        <f>SUM((S565/1000000)/V565)</f>
        <v>223.73%</v>
      </c>
      <c r="X565" s="30" t="str">
        <f t="shared" si="6"/>
        <v>20.25%</v>
      </c>
      <c r="Y565" s="98"/>
      <c r="Z565" s="33"/>
      <c r="AA565" s="33"/>
      <c r="AB565" s="33"/>
      <c r="AC565" s="33"/>
      <c r="AD565" s="33"/>
      <c r="AE565" s="33"/>
    </row>
    <row r="566">
      <c r="A566" s="116" t="s">
        <v>2298</v>
      </c>
      <c r="B566" s="44">
        <v>2008.0</v>
      </c>
      <c r="C566" s="44" t="s">
        <v>41</v>
      </c>
      <c r="D566" s="104">
        <v>46.0</v>
      </c>
      <c r="E566" s="104">
        <v>47.0</v>
      </c>
      <c r="F566" s="118" t="str">
        <f t="shared" si="784"/>
        <v>46.5</v>
      </c>
      <c r="G566" s="104">
        <v>44.0</v>
      </c>
      <c r="H566" s="104">
        <v>47.0</v>
      </c>
      <c r="I566" s="120" t="str">
        <f t="shared" si="3"/>
        <v>-3</v>
      </c>
      <c r="J566" s="120" t="str">
        <f t="shared" si="785"/>
        <v>45.5</v>
      </c>
      <c r="K566" s="120" t="str">
        <f t="shared" si="4"/>
        <v>1</v>
      </c>
      <c r="L566" s="104" t="s">
        <v>1049</v>
      </c>
      <c r="M566" s="120" t="str">
        <f t="shared" ref="M566:M568" si="793">N566*1000000</f>
        <v>15000000</v>
      </c>
      <c r="N566" s="135">
        <v>15.0</v>
      </c>
      <c r="O566" s="120" t="str">
        <f t="shared" ref="O566:O568" si="794">P566*1000000</f>
        <v>39260000</v>
      </c>
      <c r="P566" s="135">
        <v>39.26</v>
      </c>
      <c r="Q566" s="28" t="str">
        <f t="shared" ref="Q566:Q568" si="795">SUM(R566*1000000)</f>
        <v>5390000</v>
      </c>
      <c r="R566" s="119">
        <v>5.39</v>
      </c>
      <c r="S566" s="191" t="str">
        <f t="shared" ref="S566:S568" si="796">T566*1000000</f>
        <v>44,650,000</v>
      </c>
      <c r="T566" s="105">
        <v>44.65</v>
      </c>
      <c r="U566" s="162" t="str">
        <f t="shared" ref="U566:U568" si="797">SUM(R566/T566)</f>
        <v>12.07%</v>
      </c>
      <c r="V566" s="105">
        <v>20.0</v>
      </c>
      <c r="W566" s="30" t="str">
        <f t="shared" ref="W566:W568" si="798">SUM(T566/V566)</f>
        <v>223.25%</v>
      </c>
      <c r="X566" s="30" t="str">
        <f t="shared" si="6"/>
        <v>75.00%</v>
      </c>
      <c r="Y566" s="112"/>
      <c r="Z566" s="33"/>
      <c r="AA566" s="33"/>
      <c r="AB566" s="33"/>
      <c r="AC566" s="33"/>
      <c r="AD566" s="33"/>
      <c r="AE566" s="33"/>
    </row>
    <row r="567">
      <c r="A567" s="116" t="s">
        <v>2319</v>
      </c>
      <c r="B567" s="44">
        <v>2008.0</v>
      </c>
      <c r="C567" s="44" t="s">
        <v>41</v>
      </c>
      <c r="D567" s="104">
        <v>81.0</v>
      </c>
      <c r="E567" s="104">
        <v>67.0</v>
      </c>
      <c r="F567" s="118" t="str">
        <f t="shared" si="784"/>
        <v>74</v>
      </c>
      <c r="G567" s="104">
        <v>85.0</v>
      </c>
      <c r="H567" s="104">
        <v>85.0</v>
      </c>
      <c r="I567" s="120" t="str">
        <f t="shared" si="3"/>
        <v>0</v>
      </c>
      <c r="J567" s="120" t="str">
        <f t="shared" si="785"/>
        <v>85</v>
      </c>
      <c r="K567" s="120" t="str">
        <f t="shared" si="4"/>
        <v>-11</v>
      </c>
      <c r="L567" s="104" t="s">
        <v>477</v>
      </c>
      <c r="M567" s="120" t="str">
        <f t="shared" si="793"/>
        <v>460000</v>
      </c>
      <c r="N567" s="135">
        <v>0.46</v>
      </c>
      <c r="O567" s="120" t="str">
        <f t="shared" si="794"/>
        <v>7800000</v>
      </c>
      <c r="P567" s="135">
        <v>7.8</v>
      </c>
      <c r="Q567" s="28" t="str">
        <f t="shared" si="795"/>
        <v>25590000</v>
      </c>
      <c r="R567" s="119">
        <v>25.59</v>
      </c>
      <c r="S567" s="191" t="str">
        <f t="shared" si="796"/>
        <v>33,390,000</v>
      </c>
      <c r="T567" s="105">
        <v>33.39</v>
      </c>
      <c r="U567" s="162" t="str">
        <f t="shared" si="797"/>
        <v>76.64%</v>
      </c>
      <c r="V567" s="105">
        <v>15.0</v>
      </c>
      <c r="W567" s="30" t="str">
        <f t="shared" si="798"/>
        <v>222.60%</v>
      </c>
      <c r="X567" s="30" t="str">
        <f t="shared" si="6"/>
        <v>3.07%</v>
      </c>
      <c r="Y567" s="112"/>
      <c r="Z567" s="33"/>
      <c r="AA567" s="33"/>
      <c r="AB567" s="33"/>
      <c r="AC567" s="33"/>
      <c r="AD567" s="33"/>
      <c r="AE567" s="33"/>
    </row>
    <row r="568">
      <c r="A568" s="116" t="s">
        <v>2124</v>
      </c>
      <c r="B568" s="44">
        <v>2008.0</v>
      </c>
      <c r="C568" s="44" t="s">
        <v>41</v>
      </c>
      <c r="D568" s="104">
        <v>27.0</v>
      </c>
      <c r="E568" s="104">
        <v>43.0</v>
      </c>
      <c r="F568" s="118" t="str">
        <f t="shared" si="784"/>
        <v>35</v>
      </c>
      <c r="G568" s="104">
        <v>72.0</v>
      </c>
      <c r="H568" s="104">
        <v>69.0</v>
      </c>
      <c r="I568" s="120" t="str">
        <f t="shared" si="3"/>
        <v>3</v>
      </c>
      <c r="J568" s="120" t="str">
        <f t="shared" si="785"/>
        <v>70.5</v>
      </c>
      <c r="K568" s="120" t="str">
        <f t="shared" si="4"/>
        <v>-35.5</v>
      </c>
      <c r="L568" s="104" t="s">
        <v>457</v>
      </c>
      <c r="M568" s="120" t="str">
        <f t="shared" si="793"/>
        <v>29200000</v>
      </c>
      <c r="N568" s="135">
        <v>29.2</v>
      </c>
      <c r="O568" s="120" t="str">
        <f t="shared" si="794"/>
        <v>101440000</v>
      </c>
      <c r="P568" s="135">
        <v>101.44</v>
      </c>
      <c r="Q568" s="28" t="str">
        <f t="shared" si="795"/>
        <v>76630000</v>
      </c>
      <c r="R568" s="119">
        <v>76.63</v>
      </c>
      <c r="S568" s="191" t="str">
        <f t="shared" si="796"/>
        <v>178,070,000</v>
      </c>
      <c r="T568" s="105">
        <v>178.07</v>
      </c>
      <c r="U568" s="162" t="str">
        <f t="shared" si="797"/>
        <v>43.03%</v>
      </c>
      <c r="V568" s="105">
        <v>80.0</v>
      </c>
      <c r="W568" s="30" t="str">
        <f t="shared" si="798"/>
        <v>222.59%</v>
      </c>
      <c r="X568" s="30" t="str">
        <f t="shared" si="6"/>
        <v>36.50%</v>
      </c>
      <c r="Y568" s="112"/>
      <c r="Z568" s="33"/>
      <c r="AA568" s="33"/>
      <c r="AB568" s="33"/>
      <c r="AC568" s="33"/>
      <c r="AD568" s="33"/>
      <c r="AE568" s="33"/>
    </row>
    <row r="569">
      <c r="A569" s="85" t="s">
        <v>1077</v>
      </c>
      <c r="B569" s="48">
        <v>2012.0</v>
      </c>
      <c r="C569" s="48" t="s">
        <v>29</v>
      </c>
      <c r="D569" s="86">
        <v>63.0</v>
      </c>
      <c r="E569" s="86">
        <v>63.0</v>
      </c>
      <c r="F569" s="87" t="str">
        <f t="shared" si="784"/>
        <v>63.0</v>
      </c>
      <c r="G569" s="86">
        <v>51.0</v>
      </c>
      <c r="H569" s="86">
        <v>65.0</v>
      </c>
      <c r="I569" s="89" t="str">
        <f t="shared" si="3"/>
        <v>-14</v>
      </c>
      <c r="J569" s="89" t="str">
        <f t="shared" si="785"/>
        <v>58</v>
      </c>
      <c r="K569" s="89" t="str">
        <f t="shared" si="4"/>
        <v>5</v>
      </c>
      <c r="L569" s="86" t="s">
        <v>89</v>
      </c>
      <c r="M569" s="90">
        <v>320690.0</v>
      </c>
      <c r="N569" s="91" t="str">
        <f>M569/1000000</f>
        <v>0.32</v>
      </c>
      <c r="O569" s="88">
        <v>1.2816367E7</v>
      </c>
      <c r="P569" s="91" t="str">
        <f>O569/1000000</f>
        <v>12.82</v>
      </c>
      <c r="Q569" s="95">
        <v>5.6112783E7</v>
      </c>
      <c r="R569" s="36" t="str">
        <f t="shared" ref="R569:R570" si="799">Q569/1000000</f>
        <v>56.11</v>
      </c>
      <c r="S569" s="177">
        <v>6.892915E7</v>
      </c>
      <c r="T569" s="93" t="str">
        <f>S569/1000000</f>
        <v>69</v>
      </c>
      <c r="U569" s="179" t="str">
        <f t="shared" ref="U569:U570" si="800">SUM(R569/S569)</f>
        <v>0.00%</v>
      </c>
      <c r="V569" s="88">
        <v>31.0</v>
      </c>
      <c r="W569" s="180" t="str">
        <f>SUM((S569/1000000)/V569)</f>
        <v>222.35%</v>
      </c>
      <c r="X569" s="30" t="str">
        <f t="shared" si="6"/>
        <v>1.03%</v>
      </c>
      <c r="Y569" s="98"/>
      <c r="Z569" s="33"/>
      <c r="AA569" s="33"/>
      <c r="AB569" s="33"/>
      <c r="AC569" s="33"/>
      <c r="AD569" s="33"/>
      <c r="AE569" s="33"/>
    </row>
    <row r="570">
      <c r="A570" s="72" t="s">
        <v>722</v>
      </c>
      <c r="B570" s="16">
        <v>2013.0</v>
      </c>
      <c r="C570" s="16" t="s">
        <v>37</v>
      </c>
      <c r="D570" s="16">
        <v>42.0</v>
      </c>
      <c r="E570" s="16">
        <v>39.0</v>
      </c>
      <c r="F570" s="73" t="str">
        <f t="shared" si="784"/>
        <v>40.5</v>
      </c>
      <c r="G570" s="16">
        <v>56.0</v>
      </c>
      <c r="H570" s="16">
        <v>52.0</v>
      </c>
      <c r="I570" s="74" t="str">
        <f t="shared" si="3"/>
        <v>4</v>
      </c>
      <c r="J570" s="74" t="str">
        <f t="shared" si="785"/>
        <v>54</v>
      </c>
      <c r="K570" s="74" t="str">
        <f t="shared" si="4"/>
        <v>-13.5</v>
      </c>
      <c r="L570" s="78" t="s">
        <v>723</v>
      </c>
      <c r="M570" s="19">
        <v>1.4401054E7</v>
      </c>
      <c r="N570" s="35" t="str">
        <f>M570/1000000</f>
        <v>14.40</v>
      </c>
      <c r="O570" s="19">
        <v>6.8559554E7</v>
      </c>
      <c r="P570" s="35" t="str">
        <f>O570/1000000</f>
        <v>68.56</v>
      </c>
      <c r="Q570" s="82">
        <v>1.31290761E8</v>
      </c>
      <c r="R570" s="36" t="str">
        <f t="shared" si="799"/>
        <v>131.29</v>
      </c>
      <c r="S570" s="196">
        <v>1.99850315E8</v>
      </c>
      <c r="T570" s="77" t="str">
        <f>S570/1000000</f>
        <v>200</v>
      </c>
      <c r="U570" s="27" t="str">
        <f t="shared" si="800"/>
        <v>0.00%</v>
      </c>
      <c r="V570" s="22">
        <v>90.0</v>
      </c>
      <c r="W570" s="178" t="str">
        <f t="shared" ref="W570:W571" si="801">SUM(T570/V570)</f>
        <v>222.06%</v>
      </c>
      <c r="X570" s="30" t="str">
        <f t="shared" si="6"/>
        <v>16.00%</v>
      </c>
      <c r="Y570" s="81"/>
      <c r="Z570" s="33"/>
      <c r="AA570" s="33"/>
      <c r="AB570" s="33"/>
      <c r="AC570" s="33"/>
      <c r="AD570" s="33"/>
      <c r="AE570" s="33"/>
    </row>
    <row r="571">
      <c r="A571" s="116" t="s">
        <v>1987</v>
      </c>
      <c r="B571" s="44">
        <v>2009.0</v>
      </c>
      <c r="C571" s="44" t="s">
        <v>126</v>
      </c>
      <c r="D571" s="104">
        <v>50.0</v>
      </c>
      <c r="E571" s="104">
        <v>60.0</v>
      </c>
      <c r="F571" s="118" t="str">
        <f t="shared" si="784"/>
        <v>55</v>
      </c>
      <c r="G571" s="104">
        <v>66.0</v>
      </c>
      <c r="H571" s="104">
        <v>54.0</v>
      </c>
      <c r="I571" s="120" t="str">
        <f t="shared" si="3"/>
        <v>12</v>
      </c>
      <c r="J571" s="120" t="str">
        <f t="shared" si="785"/>
        <v>60</v>
      </c>
      <c r="K571" s="120" t="str">
        <f t="shared" si="4"/>
        <v>-5</v>
      </c>
      <c r="L571" s="104" t="s">
        <v>1749</v>
      </c>
      <c r="M571" s="120" t="str">
        <f>N571*1000000</f>
        <v>20500000</v>
      </c>
      <c r="N571" s="135">
        <v>20.5</v>
      </c>
      <c r="O571" s="120" t="str">
        <f>P571*1000000</f>
        <v>36840000</v>
      </c>
      <c r="P571" s="135">
        <v>36.84</v>
      </c>
      <c r="Q571" s="28" t="str">
        <f>SUM(R571*1000000)</f>
        <v>7520000</v>
      </c>
      <c r="R571" s="119">
        <v>7.52</v>
      </c>
      <c r="S571" s="191" t="str">
        <f>T571*1000000</f>
        <v>44,360,000</v>
      </c>
      <c r="T571" s="105">
        <v>44.36</v>
      </c>
      <c r="U571" s="162" t="str">
        <f>SUM(R571/T571)</f>
        <v>16.95%</v>
      </c>
      <c r="V571" s="105">
        <v>20.0</v>
      </c>
      <c r="W571" s="30" t="str">
        <f t="shared" si="801"/>
        <v>221.80%</v>
      </c>
      <c r="X571" s="30" t="str">
        <f t="shared" si="6"/>
        <v>102.50%</v>
      </c>
      <c r="Y571" s="112"/>
      <c r="Z571" s="33"/>
      <c r="AA571" s="33"/>
      <c r="AB571" s="33"/>
      <c r="AC571" s="33"/>
      <c r="AD571" s="33"/>
      <c r="AE571" s="33"/>
    </row>
    <row r="572">
      <c r="A572" s="85" t="s">
        <v>1093</v>
      </c>
      <c r="B572" s="48">
        <v>2012.0</v>
      </c>
      <c r="C572" s="48" t="s">
        <v>41</v>
      </c>
      <c r="D572" s="86">
        <v>92.0</v>
      </c>
      <c r="E572" s="86">
        <v>72.0</v>
      </c>
      <c r="F572" s="87" t="str">
        <f t="shared" si="784"/>
        <v>82.0</v>
      </c>
      <c r="G572" s="86">
        <v>73.0</v>
      </c>
      <c r="H572" s="86">
        <v>74.0</v>
      </c>
      <c r="I572" s="89" t="str">
        <f t="shared" si="3"/>
        <v>-1</v>
      </c>
      <c r="J572" s="89" t="str">
        <f t="shared" si="785"/>
        <v>73.5</v>
      </c>
      <c r="K572" s="89" t="str">
        <f t="shared" si="4"/>
        <v>8.5</v>
      </c>
      <c r="L572" s="86" t="s">
        <v>1094</v>
      </c>
      <c r="M572" s="90">
        <v>1.4743614E7</v>
      </c>
      <c r="N572" s="91" t="str">
        <f t="shared" ref="N572:N573" si="802">M572/1000000</f>
        <v>14.74</v>
      </c>
      <c r="O572" s="88">
        <v>4.2073277E7</v>
      </c>
      <c r="P572" s="91" t="str">
        <f t="shared" ref="P572:P573" si="803">O572/1000000</f>
        <v>42.07</v>
      </c>
      <c r="Q572" s="95">
        <v>2.4412803E7</v>
      </c>
      <c r="R572" s="36" t="str">
        <f t="shared" ref="R572:R573" si="804">Q572/1000000</f>
        <v>24.41</v>
      </c>
      <c r="S572" s="177">
        <v>6.648608E7</v>
      </c>
      <c r="T572" s="93" t="str">
        <f t="shared" ref="T572:T573" si="805">S572/1000000</f>
        <v>66</v>
      </c>
      <c r="U572" s="179" t="str">
        <f t="shared" ref="U572:U573" si="806">SUM(R572/S572)</f>
        <v>0.00%</v>
      </c>
      <c r="V572" s="88">
        <v>30.0</v>
      </c>
      <c r="W572" s="180" t="str">
        <f>SUM((S572/1000000)/V572)</f>
        <v>221.62%</v>
      </c>
      <c r="X572" s="30" t="str">
        <f t="shared" si="6"/>
        <v>49.15%</v>
      </c>
      <c r="Y572" s="98"/>
      <c r="Z572" s="33"/>
      <c r="AA572" s="33"/>
      <c r="AB572" s="33"/>
      <c r="AC572" s="33"/>
      <c r="AD572" s="33"/>
      <c r="AE572" s="33"/>
    </row>
    <row r="573">
      <c r="A573" s="47" t="s">
        <v>415</v>
      </c>
      <c r="B573" s="48">
        <v>2014.0</v>
      </c>
      <c r="C573" s="49" t="s">
        <v>29</v>
      </c>
      <c r="D573" s="48">
        <v>31.0</v>
      </c>
      <c r="E573" s="48">
        <v>52.0</v>
      </c>
      <c r="F573" s="50" t="str">
        <f t="shared" si="784"/>
        <v>41.5</v>
      </c>
      <c r="G573" s="48">
        <v>44.0</v>
      </c>
      <c r="H573" s="48">
        <v>53.0</v>
      </c>
      <c r="I573" s="52" t="str">
        <f t="shared" si="3"/>
        <v>-9</v>
      </c>
      <c r="J573" s="52" t="str">
        <f t="shared" si="785"/>
        <v>48.5</v>
      </c>
      <c r="K573" s="52" t="str">
        <f t="shared" si="4"/>
        <v>-7</v>
      </c>
      <c r="L573" s="48" t="s">
        <v>416</v>
      </c>
      <c r="M573" s="62">
        <v>2.2003433E7</v>
      </c>
      <c r="N573" s="55" t="str">
        <f t="shared" si="802"/>
        <v>22.00</v>
      </c>
      <c r="O573" s="51">
        <v>7.803162E7</v>
      </c>
      <c r="P573" s="55" t="str">
        <f t="shared" si="803"/>
        <v>78.03</v>
      </c>
      <c r="Q573" s="63">
        <v>7.6952415E7</v>
      </c>
      <c r="R573" s="36" t="str">
        <f t="shared" si="804"/>
        <v>76.95</v>
      </c>
      <c r="S573" s="187">
        <v>1.54984035E8</v>
      </c>
      <c r="T573" s="58" t="str">
        <f t="shared" si="805"/>
        <v>155</v>
      </c>
      <c r="U573" s="188" t="str">
        <f t="shared" si="806"/>
        <v>0.00%</v>
      </c>
      <c r="V573" s="51">
        <v>70.0</v>
      </c>
      <c r="W573" s="189" t="str">
        <f>SUM(S573/(V573*1000000))</f>
        <v>221.41%</v>
      </c>
      <c r="X573" s="30" t="str">
        <f t="shared" si="6"/>
        <v>31.43%</v>
      </c>
      <c r="Y573" s="67"/>
      <c r="Z573" s="33"/>
      <c r="AA573" s="33"/>
      <c r="AB573" s="33"/>
      <c r="AC573" s="33"/>
      <c r="AD573" s="33"/>
      <c r="AE573" s="33"/>
    </row>
    <row r="574">
      <c r="A574" s="116" t="s">
        <v>2224</v>
      </c>
      <c r="B574" s="44">
        <v>2008.0</v>
      </c>
      <c r="C574" s="44" t="s">
        <v>2398</v>
      </c>
      <c r="D574" s="104">
        <v>14.0</v>
      </c>
      <c r="E574" s="104">
        <v>35.0</v>
      </c>
      <c r="F574" s="118" t="str">
        <f t="shared" si="784"/>
        <v>24.5</v>
      </c>
      <c r="G574" s="104">
        <v>49.0</v>
      </c>
      <c r="H574" s="104">
        <v>57.0</v>
      </c>
      <c r="I574" s="120" t="str">
        <f t="shared" si="3"/>
        <v>-8</v>
      </c>
      <c r="J574" s="120" t="str">
        <f t="shared" si="785"/>
        <v>53</v>
      </c>
      <c r="K574" s="120" t="str">
        <f t="shared" si="4"/>
        <v>-28.5</v>
      </c>
      <c r="L574" s="104" t="s">
        <v>1094</v>
      </c>
      <c r="M574" s="120" t="str">
        <f t="shared" ref="M574:M576" si="807">N574*1000000</f>
        <v>11200000</v>
      </c>
      <c r="N574" s="135">
        <v>11.2</v>
      </c>
      <c r="O574" s="120" t="str">
        <f t="shared" ref="O574:O576" si="808">P574*1000000</f>
        <v>30690000</v>
      </c>
      <c r="P574" s="135">
        <v>30.69</v>
      </c>
      <c r="Q574" s="28" t="str">
        <f t="shared" ref="Q574:Q576" si="809">SUM(R574*1000000)</f>
        <v>46800000</v>
      </c>
      <c r="R574" s="119">
        <v>46.8</v>
      </c>
      <c r="S574" s="191" t="str">
        <f t="shared" ref="S574:S576" si="810">T574*1000000</f>
        <v>77,490,000</v>
      </c>
      <c r="T574" s="105">
        <v>77.49</v>
      </c>
      <c r="U574" s="162" t="str">
        <f t="shared" ref="U574:U576" si="811">SUM(R574/T574)</f>
        <v>60.39%</v>
      </c>
      <c r="V574" s="105">
        <v>35.0</v>
      </c>
      <c r="W574" s="30" t="str">
        <f t="shared" ref="W574:W576" si="812">SUM(T574/V574)</f>
        <v>221.40%</v>
      </c>
      <c r="X574" s="30" t="str">
        <f t="shared" si="6"/>
        <v>32.00%</v>
      </c>
      <c r="Y574" s="112"/>
      <c r="Z574" s="33"/>
      <c r="AA574" s="33"/>
      <c r="AB574" s="33"/>
      <c r="AC574" s="33"/>
      <c r="AD574" s="33"/>
      <c r="AE574" s="33"/>
    </row>
    <row r="575">
      <c r="A575" s="116" t="s">
        <v>1632</v>
      </c>
      <c r="B575" s="44">
        <v>2010.0</v>
      </c>
      <c r="C575" s="44" t="s">
        <v>41</v>
      </c>
      <c r="D575" s="104">
        <v>20.0</v>
      </c>
      <c r="E575" s="104">
        <v>34.0</v>
      </c>
      <c r="F575" s="118" t="str">
        <f t="shared" si="784"/>
        <v>27</v>
      </c>
      <c r="G575" s="104">
        <v>47.0</v>
      </c>
      <c r="H575" s="104">
        <v>54.0</v>
      </c>
      <c r="I575" s="120" t="str">
        <f t="shared" si="3"/>
        <v>-7</v>
      </c>
      <c r="J575" s="120" t="str">
        <f t="shared" si="785"/>
        <v>50.5</v>
      </c>
      <c r="K575" s="120" t="str">
        <f t="shared" si="4"/>
        <v>-23.5</v>
      </c>
      <c r="L575" s="104" t="s">
        <v>493</v>
      </c>
      <c r="M575" s="120" t="str">
        <f t="shared" si="807"/>
        <v>12200000</v>
      </c>
      <c r="N575" s="135">
        <v>12.2</v>
      </c>
      <c r="O575" s="120" t="str">
        <f t="shared" si="808"/>
        <v>37490000</v>
      </c>
      <c r="P575" s="135">
        <v>37.49</v>
      </c>
      <c r="Q575" s="28" t="str">
        <f t="shared" si="809"/>
        <v>39990000</v>
      </c>
      <c r="R575" s="119">
        <v>39.99</v>
      </c>
      <c r="S575" s="191" t="str">
        <f t="shared" si="810"/>
        <v>77,480,000</v>
      </c>
      <c r="T575" s="137" t="str">
        <f t="shared" ref="T575:T576" si="813">SUM(P575+R575)</f>
        <v>77.48</v>
      </c>
      <c r="U575" s="162" t="str">
        <f t="shared" si="811"/>
        <v>51.61%</v>
      </c>
      <c r="V575" s="105">
        <v>35.0</v>
      </c>
      <c r="W575" s="30" t="str">
        <f t="shared" si="812"/>
        <v>221.37%</v>
      </c>
      <c r="X575" s="30" t="str">
        <f t="shared" si="6"/>
        <v>34.86%</v>
      </c>
      <c r="Y575" s="33"/>
      <c r="Z575" s="33"/>
      <c r="AA575" s="33"/>
      <c r="AB575" s="33"/>
      <c r="AC575" s="33"/>
      <c r="AD575" s="33"/>
      <c r="AE575" s="33"/>
    </row>
    <row r="576">
      <c r="A576" s="116" t="s">
        <v>1188</v>
      </c>
      <c r="B576" s="44">
        <v>2011.0</v>
      </c>
      <c r="C576" s="44" t="s">
        <v>37</v>
      </c>
      <c r="D576" s="117">
        <v>87.0</v>
      </c>
      <c r="E576" s="117">
        <v>65.0</v>
      </c>
      <c r="F576" s="118" t="str">
        <f t="shared" si="784"/>
        <v>76</v>
      </c>
      <c r="G576" s="117">
        <v>88.0</v>
      </c>
      <c r="H576" s="104">
        <v>78.0</v>
      </c>
      <c r="I576" s="120" t="str">
        <f t="shared" si="3"/>
        <v>10</v>
      </c>
      <c r="J576" s="120" t="str">
        <f t="shared" si="785"/>
        <v>83</v>
      </c>
      <c r="K576" s="120" t="str">
        <f t="shared" si="4"/>
        <v>-7</v>
      </c>
      <c r="L576" s="104" t="s">
        <v>2408</v>
      </c>
      <c r="M576" s="120" t="str">
        <f t="shared" si="807"/>
        <v>55100000</v>
      </c>
      <c r="N576" s="121">
        <v>55.1</v>
      </c>
      <c r="O576" s="120" t="str">
        <f t="shared" si="808"/>
        <v>146410000</v>
      </c>
      <c r="P576" s="122">
        <v>146.41</v>
      </c>
      <c r="Q576" s="28" t="str">
        <f t="shared" si="809"/>
        <v>207220000</v>
      </c>
      <c r="R576" s="119">
        <v>207.22</v>
      </c>
      <c r="S576" s="176" t="str">
        <f t="shared" si="810"/>
        <v>353,630,000</v>
      </c>
      <c r="T576" s="124" t="str">
        <f t="shared" si="813"/>
        <v>353.63</v>
      </c>
      <c r="U576" s="162" t="str">
        <f t="shared" si="811"/>
        <v>58.60%</v>
      </c>
      <c r="V576" s="125">
        <v>160.0</v>
      </c>
      <c r="W576" s="30" t="str">
        <f t="shared" si="812"/>
        <v>221.02%</v>
      </c>
      <c r="X576" s="30" t="str">
        <f t="shared" si="6"/>
        <v>34.44%</v>
      </c>
      <c r="Y576" s="112"/>
      <c r="Z576" s="33"/>
      <c r="AA576" s="33"/>
      <c r="AB576" s="33"/>
      <c r="AC576" s="33"/>
      <c r="AD576" s="33"/>
      <c r="AE576" s="33"/>
    </row>
    <row r="577">
      <c r="A577" s="85" t="s">
        <v>974</v>
      </c>
      <c r="B577" s="48">
        <v>2012.0</v>
      </c>
      <c r="C577" s="48" t="s">
        <v>37</v>
      </c>
      <c r="D577" s="86">
        <v>56.0</v>
      </c>
      <c r="E577" s="86">
        <v>61.0</v>
      </c>
      <c r="F577" s="87" t="str">
        <f t="shared" si="784"/>
        <v>58.5</v>
      </c>
      <c r="G577" s="86">
        <v>58.0</v>
      </c>
      <c r="H577" s="86">
        <v>61.0</v>
      </c>
      <c r="I577" s="89" t="str">
        <f t="shared" si="3"/>
        <v>-3</v>
      </c>
      <c r="J577" s="89" t="str">
        <f t="shared" si="785"/>
        <v>59.5</v>
      </c>
      <c r="K577" s="89" t="str">
        <f t="shared" si="4"/>
        <v>-1</v>
      </c>
      <c r="L577" s="86" t="s">
        <v>975</v>
      </c>
      <c r="M577" s="90">
        <v>3.8142825E7</v>
      </c>
      <c r="N577" s="91" t="str">
        <f>M577/1000000</f>
        <v>38.14</v>
      </c>
      <c r="O577" s="88">
        <v>1.1320387E8</v>
      </c>
      <c r="P577" s="91" t="str">
        <f>O577/1000000</f>
        <v>113.20</v>
      </c>
      <c r="Q577" s="95">
        <v>1.6294088E8</v>
      </c>
      <c r="R577" s="36" t="str">
        <f>Q577/1000000</f>
        <v>162.94</v>
      </c>
      <c r="S577" s="177">
        <v>2.7614475E8</v>
      </c>
      <c r="T577" s="93" t="str">
        <f>S577/1000000</f>
        <v>276</v>
      </c>
      <c r="U577" s="179" t="str">
        <f>SUM(R577/S577)</f>
        <v>0.00%</v>
      </c>
      <c r="V577" s="88">
        <v>125.0</v>
      </c>
      <c r="W577" s="180" t="str">
        <f>SUM((S577/1000000)/V577)</f>
        <v>220.92%</v>
      </c>
      <c r="X577" s="30" t="str">
        <f t="shared" si="6"/>
        <v>30.51%</v>
      </c>
      <c r="Y577" s="98"/>
      <c r="Z577" s="33"/>
      <c r="AA577" s="33"/>
      <c r="AB577" s="33"/>
      <c r="AC577" s="33"/>
      <c r="AD577" s="33"/>
      <c r="AE577" s="33"/>
    </row>
    <row r="578">
      <c r="A578" s="116" t="s">
        <v>1696</v>
      </c>
      <c r="B578" s="44">
        <v>2010.0</v>
      </c>
      <c r="C578" s="44" t="s">
        <v>41</v>
      </c>
      <c r="D578" s="104">
        <v>73.0</v>
      </c>
      <c r="E578" s="104">
        <v>60.0</v>
      </c>
      <c r="F578" s="118" t="str">
        <f t="shared" si="784"/>
        <v>66.5</v>
      </c>
      <c r="G578" s="104">
        <v>66.0</v>
      </c>
      <c r="H578" s="104">
        <v>67.0</v>
      </c>
      <c r="I578" s="120" t="str">
        <f t="shared" si="3"/>
        <v>-1</v>
      </c>
      <c r="J578" s="120" t="str">
        <f t="shared" si="785"/>
        <v>66.5</v>
      </c>
      <c r="K578" s="120" t="str">
        <f t="shared" si="4"/>
        <v>0</v>
      </c>
      <c r="L578" s="104" t="s">
        <v>939</v>
      </c>
      <c r="M578" s="120" t="str">
        <f t="shared" ref="M578:M579" si="814">N578*1000000</f>
        <v>11000000</v>
      </c>
      <c r="N578" s="135">
        <v>11.0</v>
      </c>
      <c r="O578" s="120" t="str">
        <f t="shared" ref="O578:O579" si="815">P578*1000000</f>
        <v>26590000</v>
      </c>
      <c r="P578" s="135">
        <v>26.59</v>
      </c>
      <c r="Q578" s="28" t="str">
        <f t="shared" ref="Q578:Q579" si="816">SUM(R578*1000000)</f>
        <v>17500000</v>
      </c>
      <c r="R578" s="119">
        <v>17.5</v>
      </c>
      <c r="S578" s="191" t="str">
        <f t="shared" ref="S578:S579" si="817">T578*1000000</f>
        <v>44,090,000</v>
      </c>
      <c r="T578" s="137" t="str">
        <f t="shared" ref="T578:T579" si="818">SUM(P578+R578)</f>
        <v>44.09</v>
      </c>
      <c r="U578" s="162" t="str">
        <f t="shared" ref="U578:U579" si="819">SUM(R578/T578)</f>
        <v>39.69%</v>
      </c>
      <c r="V578" s="105">
        <v>20.0</v>
      </c>
      <c r="W578" s="30" t="str">
        <f t="shared" ref="W578:W586" si="820">SUM(T578/V578)</f>
        <v>220.45%</v>
      </c>
      <c r="X578" s="30" t="str">
        <f t="shared" si="6"/>
        <v>55.00%</v>
      </c>
      <c r="Y578" s="33"/>
      <c r="Z578" s="33"/>
      <c r="AA578" s="33"/>
      <c r="AB578" s="33"/>
      <c r="AC578" s="33"/>
      <c r="AD578" s="33"/>
      <c r="AE578" s="33"/>
    </row>
    <row r="579">
      <c r="A579" s="116" t="s">
        <v>1281</v>
      </c>
      <c r="B579" s="44">
        <v>2011.0</v>
      </c>
      <c r="C579" s="44" t="s">
        <v>126</v>
      </c>
      <c r="D579" s="117">
        <v>95.0</v>
      </c>
      <c r="E579" s="117">
        <v>87.0</v>
      </c>
      <c r="F579" s="118" t="str">
        <f t="shared" si="784"/>
        <v>91</v>
      </c>
      <c r="G579" s="117">
        <v>89.0</v>
      </c>
      <c r="H579" s="104">
        <v>79.0</v>
      </c>
      <c r="I579" s="120" t="str">
        <f t="shared" si="3"/>
        <v>10</v>
      </c>
      <c r="J579" s="120" t="str">
        <f t="shared" si="785"/>
        <v>84</v>
      </c>
      <c r="K579" s="120" t="str">
        <f t="shared" si="4"/>
        <v>7</v>
      </c>
      <c r="L579" s="104" t="s">
        <v>1282</v>
      </c>
      <c r="M579" s="120" t="str">
        <f t="shared" si="814"/>
        <v>19500000</v>
      </c>
      <c r="N579" s="121">
        <v>19.5</v>
      </c>
      <c r="O579" s="120" t="str">
        <f t="shared" si="815"/>
        <v>75600000</v>
      </c>
      <c r="P579" s="122">
        <v>75.6</v>
      </c>
      <c r="Q579" s="28" t="str">
        <f t="shared" si="816"/>
        <v>34600000</v>
      </c>
      <c r="R579" s="119">
        <v>34.6</v>
      </c>
      <c r="S579" s="176" t="str">
        <f t="shared" si="817"/>
        <v>110,200,000</v>
      </c>
      <c r="T579" s="124" t="str">
        <f t="shared" si="818"/>
        <v>110.20</v>
      </c>
      <c r="U579" s="162" t="str">
        <f t="shared" si="819"/>
        <v>31.40%</v>
      </c>
      <c r="V579" s="125">
        <v>50.0</v>
      </c>
      <c r="W579" s="30" t="str">
        <f t="shared" si="820"/>
        <v>220.40%</v>
      </c>
      <c r="X579" s="30" t="str">
        <f t="shared" si="6"/>
        <v>39.00%</v>
      </c>
      <c r="Y579" s="112"/>
      <c r="Z579" s="33"/>
      <c r="AA579" s="33"/>
      <c r="AB579" s="33"/>
      <c r="AC579" s="33"/>
      <c r="AD579" s="33"/>
      <c r="AE579" s="33"/>
    </row>
    <row r="580">
      <c r="A580" s="203" t="s">
        <v>106</v>
      </c>
      <c r="B580" s="16">
        <v>2015.0</v>
      </c>
      <c r="C580" s="17" t="s">
        <v>29</v>
      </c>
      <c r="D580" s="16">
        <v>78.0</v>
      </c>
      <c r="E580" s="16">
        <v>62.0</v>
      </c>
      <c r="F580" s="18" t="str">
        <f>(D580+E580)/2</f>
        <v>70</v>
      </c>
      <c r="G580" s="16">
        <v>55.0</v>
      </c>
      <c r="H580" s="16">
        <v>67.0</v>
      </c>
      <c r="I580" s="20" t="str">
        <f t="shared" si="3"/>
        <v>-12</v>
      </c>
      <c r="J580" s="21" t="str">
        <f>(G580+H580)/2</f>
        <v>61</v>
      </c>
      <c r="K580" s="20" t="str">
        <f t="shared" si="4"/>
        <v>9</v>
      </c>
      <c r="L580" s="17" t="s">
        <v>42</v>
      </c>
      <c r="M580" s="22">
        <v>5.5365012E7</v>
      </c>
      <c r="N580" s="35" t="str">
        <f>M580/1000000</f>
        <v>55.37</v>
      </c>
      <c r="O580" s="28">
        <v>1.62994032E8</v>
      </c>
      <c r="P580" s="35" t="str">
        <f>O580/1000000</f>
        <v>162.99</v>
      </c>
      <c r="Q580" s="28">
        <v>1.52951E8</v>
      </c>
      <c r="R580" s="36" t="str">
        <f>Q580/1000000</f>
        <v>152.95</v>
      </c>
      <c r="S580" s="177" t="str">
        <f>SUM(O580+R580)</f>
        <v>162,994,185</v>
      </c>
      <c r="T580" s="38" t="str">
        <f>S580/1000000</f>
        <v>163</v>
      </c>
      <c r="U580" s="27" t="str">
        <f>(R580/S580)</f>
        <v>0.00%</v>
      </c>
      <c r="V580" s="28">
        <v>74.0</v>
      </c>
      <c r="W580" s="178" t="str">
        <f t="shared" si="820"/>
        <v>220.26%</v>
      </c>
      <c r="X580" s="30" t="str">
        <f t="shared" si="6"/>
        <v>74.82%</v>
      </c>
      <c r="Y580" s="17"/>
      <c r="Z580" s="33"/>
      <c r="AA580" s="33"/>
      <c r="AB580" s="33"/>
      <c r="AC580" s="33"/>
      <c r="AD580" s="33"/>
      <c r="AE580" s="33"/>
    </row>
    <row r="581">
      <c r="A581" s="116" t="s">
        <v>1797</v>
      </c>
      <c r="B581" s="44">
        <v>2009.0</v>
      </c>
      <c r="C581" s="44" t="s">
        <v>41</v>
      </c>
      <c r="D581" s="104">
        <v>72.0</v>
      </c>
      <c r="E581" s="104">
        <v>56.0</v>
      </c>
      <c r="F581" s="118" t="str">
        <f t="shared" ref="F581:F582" si="821">AVERAGE(D581:E581)</f>
        <v>64</v>
      </c>
      <c r="G581" s="104">
        <v>65.0</v>
      </c>
      <c r="H581" s="104">
        <v>66.0</v>
      </c>
      <c r="I581" s="120" t="str">
        <f t="shared" si="3"/>
        <v>-1</v>
      </c>
      <c r="J581" s="120" t="str">
        <f t="shared" ref="J581:J582" si="822">AVERAGE(G581:H581)</f>
        <v>65.5</v>
      </c>
      <c r="K581" s="120" t="str">
        <f t="shared" si="4"/>
        <v>-1.5</v>
      </c>
      <c r="L581" s="104" t="s">
        <v>921</v>
      </c>
      <c r="M581" s="120" t="str">
        <f t="shared" ref="M581:M582" si="823">N581*1000000</f>
        <v>59300000</v>
      </c>
      <c r="N581" s="135">
        <v>59.3</v>
      </c>
      <c r="O581" s="120" t="str">
        <f t="shared" ref="O581:O582" si="824">P581*1000000</f>
        <v>198400000</v>
      </c>
      <c r="P581" s="135">
        <v>198.4</v>
      </c>
      <c r="Q581" s="28" t="str">
        <f t="shared" ref="Q581:Q582" si="825">SUM(R581*1000000)</f>
        <v>183200000</v>
      </c>
      <c r="R581" s="119">
        <v>183.2</v>
      </c>
      <c r="S581" s="191" t="str">
        <f t="shared" ref="S581:S582" si="826">T581*1000000</f>
        <v>381,500,000</v>
      </c>
      <c r="T581" s="105">
        <v>381.5</v>
      </c>
      <c r="U581" s="162" t="str">
        <f t="shared" ref="U581:U582" si="827">SUM(R581/T581)</f>
        <v>48.02%</v>
      </c>
      <c r="V581" s="105">
        <v>175.0</v>
      </c>
      <c r="W581" s="30" t="str">
        <f t="shared" si="820"/>
        <v>218.00%</v>
      </c>
      <c r="X581" s="30" t="str">
        <f t="shared" si="6"/>
        <v>33.89%</v>
      </c>
      <c r="Y581" s="112"/>
      <c r="Z581" s="33"/>
      <c r="AA581" s="33"/>
      <c r="AB581" s="33"/>
      <c r="AC581" s="33"/>
      <c r="AD581" s="33"/>
      <c r="AE581" s="33"/>
    </row>
    <row r="582">
      <c r="A582" s="116" t="s">
        <v>2042</v>
      </c>
      <c r="B582" s="44">
        <v>2009.0</v>
      </c>
      <c r="C582" s="44" t="s">
        <v>2398</v>
      </c>
      <c r="D582" s="104">
        <v>22.0</v>
      </c>
      <c r="E582" s="104">
        <v>24.0</v>
      </c>
      <c r="F582" s="118" t="str">
        <f t="shared" si="821"/>
        <v>23</v>
      </c>
      <c r="G582" s="104">
        <v>38.0</v>
      </c>
      <c r="H582" s="104">
        <v>57.0</v>
      </c>
      <c r="I582" s="120" t="str">
        <f t="shared" si="3"/>
        <v>-19</v>
      </c>
      <c r="J582" s="120" t="str">
        <f t="shared" si="822"/>
        <v>47.5</v>
      </c>
      <c r="K582" s="120" t="str">
        <f t="shared" si="4"/>
        <v>-24.5</v>
      </c>
      <c r="L582" s="104" t="s">
        <v>1118</v>
      </c>
      <c r="M582" s="120" t="str">
        <f t="shared" si="823"/>
        <v>5100000</v>
      </c>
      <c r="N582" s="135">
        <v>5.1</v>
      </c>
      <c r="O582" s="120" t="str">
        <f t="shared" si="824"/>
        <v>11970000</v>
      </c>
      <c r="P582" s="135">
        <v>11.97</v>
      </c>
      <c r="Q582" s="28" t="str">
        <f t="shared" si="825"/>
        <v>15240000</v>
      </c>
      <c r="R582" s="119">
        <v>15.24</v>
      </c>
      <c r="S582" s="191" t="str">
        <f t="shared" si="826"/>
        <v>27,210,000</v>
      </c>
      <c r="T582" s="105">
        <v>27.21</v>
      </c>
      <c r="U582" s="162" t="str">
        <f t="shared" si="827"/>
        <v>56.01%</v>
      </c>
      <c r="V582" s="105">
        <v>12.5</v>
      </c>
      <c r="W582" s="30" t="str">
        <f t="shared" si="820"/>
        <v>217.68%</v>
      </c>
      <c r="X582" s="30" t="str">
        <f t="shared" si="6"/>
        <v>40.80%</v>
      </c>
      <c r="Y582" s="112"/>
      <c r="Z582" s="33"/>
      <c r="AA582" s="33"/>
      <c r="AB582" s="33"/>
      <c r="AC582" s="33"/>
      <c r="AD582" s="33"/>
      <c r="AE582" s="33"/>
    </row>
    <row r="583">
      <c r="A583" s="15" t="s">
        <v>207</v>
      </c>
      <c r="B583" s="16">
        <v>2015.0</v>
      </c>
      <c r="C583" s="17" t="s">
        <v>29</v>
      </c>
      <c r="D583" s="16">
        <v>87.0</v>
      </c>
      <c r="E583" s="16">
        <v>81.0</v>
      </c>
      <c r="F583" s="18" t="str">
        <f>(D583+E583)/2</f>
        <v>84</v>
      </c>
      <c r="G583" s="16">
        <v>89.0</v>
      </c>
      <c r="H583" s="16">
        <v>89.0</v>
      </c>
      <c r="I583" s="20" t="str">
        <f t="shared" si="3"/>
        <v>0</v>
      </c>
      <c r="J583" s="21" t="str">
        <f>(G583+H583)/2</f>
        <v>89</v>
      </c>
      <c r="K583" s="20" t="str">
        <f t="shared" si="4"/>
        <v>-5</v>
      </c>
      <c r="L583" s="17" t="s">
        <v>89</v>
      </c>
      <c r="M583" s="22">
        <v>1.0531026E7</v>
      </c>
      <c r="N583" s="35" t="str">
        <f>M583/1000000</f>
        <v>10.53</v>
      </c>
      <c r="O583" s="28">
        <v>6.0900477E7</v>
      </c>
      <c r="P583" s="35" t="str">
        <f>O583/1000000</f>
        <v>60.90</v>
      </c>
      <c r="Q583" s="28">
        <v>4.18E7</v>
      </c>
      <c r="R583" s="36" t="str">
        <f t="shared" ref="R583:R587" si="828">Q583/1000000</f>
        <v>41.80</v>
      </c>
      <c r="S583" s="177" t="str">
        <f>SUM(O583+R583)</f>
        <v>60,900,519</v>
      </c>
      <c r="T583" s="38" t="str">
        <f>S583/1000000</f>
        <v>61</v>
      </c>
      <c r="U583" s="27" t="str">
        <f>(R583/S583)</f>
        <v>0.00%</v>
      </c>
      <c r="V583" s="28">
        <v>28.0</v>
      </c>
      <c r="W583" s="178" t="str">
        <f t="shared" si="820"/>
        <v>217.50%</v>
      </c>
      <c r="X583" s="30" t="str">
        <f t="shared" si="6"/>
        <v>37.61%</v>
      </c>
      <c r="Y583" s="17"/>
      <c r="Z583" s="33"/>
      <c r="AA583" s="33"/>
      <c r="AB583" s="33"/>
      <c r="AC583" s="33"/>
      <c r="AD583" s="33"/>
      <c r="AE583" s="33"/>
    </row>
    <row r="584">
      <c r="A584" s="72" t="s">
        <v>837</v>
      </c>
      <c r="B584" s="16">
        <v>2013.0</v>
      </c>
      <c r="C584" s="16" t="s">
        <v>37</v>
      </c>
      <c r="D584" s="16">
        <v>30.0</v>
      </c>
      <c r="E584" s="16">
        <v>41.0</v>
      </c>
      <c r="F584" s="73" t="str">
        <f t="shared" ref="F584:F594" si="829">AVERAGE(D584:E584)</f>
        <v>35.5</v>
      </c>
      <c r="G584" s="16">
        <v>58.0</v>
      </c>
      <c r="H584" s="16">
        <v>72.0</v>
      </c>
      <c r="I584" s="74" t="str">
        <f t="shared" si="3"/>
        <v>-14</v>
      </c>
      <c r="J584" s="74" t="str">
        <f t="shared" ref="J584:J594" si="830">AVERAGE(G584:H584)</f>
        <v>65</v>
      </c>
      <c r="K584" s="74" t="str">
        <f t="shared" si="4"/>
        <v>-29.5</v>
      </c>
      <c r="L584" s="78" t="s">
        <v>726</v>
      </c>
      <c r="M584" s="19">
        <v>1.3332955E7</v>
      </c>
      <c r="N584" s="35" t="str">
        <f t="shared" ref="N584:N586" si="831">M584/1000000</f>
        <v>13.33</v>
      </c>
      <c r="O584" s="19">
        <v>2.8795985E7</v>
      </c>
      <c r="P584" s="35" t="str">
        <f t="shared" ref="P584:P586" si="832">O584/1000000</f>
        <v>28.80</v>
      </c>
      <c r="Q584" s="19">
        <v>3.2E7</v>
      </c>
      <c r="R584" s="36" t="str">
        <f t="shared" si="828"/>
        <v>32.00</v>
      </c>
      <c r="S584" s="195">
        <v>6.0795985E7</v>
      </c>
      <c r="T584" s="77" t="str">
        <f t="shared" ref="T584:T586" si="833">S584/1000000</f>
        <v>61</v>
      </c>
      <c r="U584" s="27" t="str">
        <f t="shared" ref="U584:U587" si="834">SUM(R584/S584)</f>
        <v>0.00%</v>
      </c>
      <c r="V584" s="22">
        <v>28.0</v>
      </c>
      <c r="W584" s="178" t="str">
        <f t="shared" si="820"/>
        <v>217.13%</v>
      </c>
      <c r="X584" s="30" t="str">
        <f t="shared" si="6"/>
        <v>47.62%</v>
      </c>
      <c r="Y584" s="81"/>
      <c r="Z584" s="33"/>
      <c r="AA584" s="33"/>
      <c r="AB584" s="33"/>
      <c r="AC584" s="33"/>
      <c r="AD584" s="33"/>
      <c r="AE584" s="33"/>
    </row>
    <row r="585">
      <c r="A585" s="72" t="s">
        <v>658</v>
      </c>
      <c r="B585" s="16">
        <v>2013.0</v>
      </c>
      <c r="C585" s="16" t="s">
        <v>41</v>
      </c>
      <c r="D585" s="16">
        <v>72.0</v>
      </c>
      <c r="E585" s="16">
        <v>64.0</v>
      </c>
      <c r="F585" s="73" t="str">
        <f t="shared" si="829"/>
        <v>68.0</v>
      </c>
      <c r="G585" s="16">
        <v>77.0</v>
      </c>
      <c r="H585" s="16">
        <v>75.0</v>
      </c>
      <c r="I585" s="74" t="str">
        <f t="shared" si="3"/>
        <v>2</v>
      </c>
      <c r="J585" s="74" t="str">
        <f t="shared" si="830"/>
        <v>76</v>
      </c>
      <c r="K585" s="74" t="str">
        <f t="shared" si="4"/>
        <v>-8</v>
      </c>
      <c r="L585" s="78" t="s">
        <v>635</v>
      </c>
      <c r="M585" s="19">
        <v>3.7285325E7</v>
      </c>
      <c r="N585" s="35" t="str">
        <f t="shared" si="831"/>
        <v>37.29</v>
      </c>
      <c r="O585" s="19">
        <v>1.01802906E8</v>
      </c>
      <c r="P585" s="35" t="str">
        <f t="shared" si="832"/>
        <v>101.80</v>
      </c>
      <c r="Q585" s="19">
        <v>3.092E8</v>
      </c>
      <c r="R585" s="36" t="str">
        <f t="shared" si="828"/>
        <v>309.20</v>
      </c>
      <c r="S585" s="195">
        <v>4.11002E8</v>
      </c>
      <c r="T585" s="77" t="str">
        <f t="shared" si="833"/>
        <v>411</v>
      </c>
      <c r="U585" s="27" t="str">
        <f t="shared" si="834"/>
        <v>0.00%</v>
      </c>
      <c r="V585" s="22">
        <v>190.0</v>
      </c>
      <c r="W585" s="178" t="str">
        <f t="shared" si="820"/>
        <v>216.32%</v>
      </c>
      <c r="X585" s="30" t="str">
        <f t="shared" si="6"/>
        <v>19.62%</v>
      </c>
      <c r="Y585" s="81"/>
      <c r="Z585" s="33"/>
      <c r="AA585" s="33"/>
      <c r="AB585" s="33"/>
      <c r="AC585" s="33"/>
      <c r="AD585" s="33"/>
      <c r="AE585" s="33"/>
    </row>
    <row r="586">
      <c r="A586" s="72" t="s">
        <v>742</v>
      </c>
      <c r="B586" s="16">
        <v>2013.0</v>
      </c>
      <c r="C586" s="16" t="s">
        <v>29</v>
      </c>
      <c r="D586" s="16">
        <v>64.0</v>
      </c>
      <c r="E586" s="16">
        <v>55.0</v>
      </c>
      <c r="F586" s="73" t="str">
        <f t="shared" si="829"/>
        <v>59.5</v>
      </c>
      <c r="G586" s="16">
        <v>67.0</v>
      </c>
      <c r="H586" s="16">
        <v>66.0</v>
      </c>
      <c r="I586" s="74" t="str">
        <f t="shared" si="3"/>
        <v>1</v>
      </c>
      <c r="J586" s="74" t="str">
        <f t="shared" si="830"/>
        <v>66.5</v>
      </c>
      <c r="K586" s="74" t="str">
        <f t="shared" si="4"/>
        <v>-7</v>
      </c>
      <c r="L586" s="78" t="s">
        <v>743</v>
      </c>
      <c r="M586" s="19">
        <v>2.705913E7</v>
      </c>
      <c r="N586" s="35" t="str">
        <f t="shared" si="831"/>
        <v>27.06</v>
      </c>
      <c r="O586" s="83">
        <v>7.561246E7</v>
      </c>
      <c r="P586" s="35" t="str">
        <f t="shared" si="832"/>
        <v>75.61</v>
      </c>
      <c r="Q586" s="19">
        <v>5.6327951E7</v>
      </c>
      <c r="R586" s="36" t="str">
        <f t="shared" si="828"/>
        <v>56.33</v>
      </c>
      <c r="S586" s="195">
        <v>1.31940411E8</v>
      </c>
      <c r="T586" s="77" t="str">
        <f t="shared" si="833"/>
        <v>132</v>
      </c>
      <c r="U586" s="27" t="str">
        <f t="shared" si="834"/>
        <v>0.00%</v>
      </c>
      <c r="V586" s="22">
        <v>61.0</v>
      </c>
      <c r="W586" s="178" t="str">
        <f t="shared" si="820"/>
        <v>216.30%</v>
      </c>
      <c r="X586" s="30" t="str">
        <f t="shared" si="6"/>
        <v>44.36%</v>
      </c>
      <c r="Y586" s="81"/>
      <c r="Z586" s="33"/>
      <c r="AA586" s="33"/>
      <c r="AB586" s="33"/>
      <c r="AC586" s="33"/>
      <c r="AD586" s="33"/>
      <c r="AE586" s="33"/>
    </row>
    <row r="587">
      <c r="A587" s="47" t="s">
        <v>482</v>
      </c>
      <c r="B587" s="48">
        <v>2014.0</v>
      </c>
      <c r="C587" s="49" t="s">
        <v>334</v>
      </c>
      <c r="D587" s="48">
        <v>33.0</v>
      </c>
      <c r="E587" s="48">
        <v>44.0</v>
      </c>
      <c r="F587" s="50" t="str">
        <f t="shared" si="829"/>
        <v>38.5</v>
      </c>
      <c r="G587" s="48">
        <v>40.0</v>
      </c>
      <c r="H587" s="48">
        <v>51.0</v>
      </c>
      <c r="I587" s="52" t="str">
        <f t="shared" si="3"/>
        <v>-11</v>
      </c>
      <c r="J587" s="52" t="str">
        <f t="shared" si="830"/>
        <v>45.5</v>
      </c>
      <c r="K587" s="52" t="str">
        <f t="shared" si="4"/>
        <v>-7</v>
      </c>
      <c r="L587" s="48" t="s">
        <v>483</v>
      </c>
      <c r="M587" s="62">
        <v>1.6797385E7</v>
      </c>
      <c r="N587" s="55" t="str">
        <f>M587/1000000</f>
        <v>16.80</v>
      </c>
      <c r="O587" s="51">
        <v>4.31393E7</v>
      </c>
      <c r="P587" s="55" t="str">
        <f>O587/1000000</f>
        <v>43.14</v>
      </c>
      <c r="Q587" s="63">
        <v>4.3268783E7</v>
      </c>
      <c r="R587" s="36" t="str">
        <f t="shared" si="828"/>
        <v>43.27</v>
      </c>
      <c r="S587" s="187">
        <v>8.6408083E7</v>
      </c>
      <c r="T587" s="58" t="str">
        <f>S587/1000000</f>
        <v>86</v>
      </c>
      <c r="U587" s="188" t="str">
        <f t="shared" si="834"/>
        <v>0.00%</v>
      </c>
      <c r="V587" s="51">
        <v>40.0</v>
      </c>
      <c r="W587" s="189" t="str">
        <f>SUM(S587/(V587*1000000))</f>
        <v>216.02%</v>
      </c>
      <c r="X587" s="30" t="str">
        <f t="shared" si="6"/>
        <v>41.99%</v>
      </c>
      <c r="Y587" s="68"/>
      <c r="Z587" s="33"/>
      <c r="AA587" s="33"/>
      <c r="AB587" s="33"/>
      <c r="AC587" s="33"/>
      <c r="AD587" s="33"/>
      <c r="AE587" s="33"/>
    </row>
    <row r="588">
      <c r="A588" s="116" t="s">
        <v>1642</v>
      </c>
      <c r="B588" s="44">
        <v>2010.0</v>
      </c>
      <c r="C588" s="44" t="s">
        <v>41</v>
      </c>
      <c r="D588" s="104">
        <v>27.0</v>
      </c>
      <c r="E588" s="104">
        <v>45.0</v>
      </c>
      <c r="F588" s="118" t="str">
        <f t="shared" si="829"/>
        <v>36</v>
      </c>
      <c r="G588" s="104">
        <v>57.0</v>
      </c>
      <c r="H588" s="104">
        <v>57.0</v>
      </c>
      <c r="I588" s="120" t="str">
        <f t="shared" si="3"/>
        <v>0</v>
      </c>
      <c r="J588" s="120" t="str">
        <f t="shared" si="830"/>
        <v>57</v>
      </c>
      <c r="K588" s="120" t="str">
        <f t="shared" si="4"/>
        <v>-21</v>
      </c>
      <c r="L588" s="104" t="s">
        <v>939</v>
      </c>
      <c r="M588" s="120" t="str">
        <f t="shared" ref="M588:M592" si="835">N588*1000000</f>
        <v>20500000</v>
      </c>
      <c r="N588" s="135">
        <v>20.5</v>
      </c>
      <c r="O588" s="120" t="str">
        <f t="shared" ref="O588:O592" si="836">P588*1000000</f>
        <v>57740000</v>
      </c>
      <c r="P588" s="135">
        <v>57.74</v>
      </c>
      <c r="Q588" s="28" t="str">
        <f t="shared" ref="Q588:Q592" si="837">SUM(R588*1000000)</f>
        <v>11310000</v>
      </c>
      <c r="R588" s="119">
        <v>11.31</v>
      </c>
      <c r="S588" s="191" t="str">
        <f t="shared" ref="S588:S592" si="838">T588*1000000</f>
        <v>69,050,000</v>
      </c>
      <c r="T588" s="137" t="str">
        <f>SUM(P588+R588)</f>
        <v>69.05</v>
      </c>
      <c r="U588" s="162" t="str">
        <f t="shared" ref="U588:U592" si="839">SUM(R588/T588)</f>
        <v>16.38%</v>
      </c>
      <c r="V588" s="105">
        <v>32.0</v>
      </c>
      <c r="W588" s="30" t="str">
        <f t="shared" ref="W588:W602" si="840">SUM(T588/V588)</f>
        <v>215.78%</v>
      </c>
      <c r="X588" s="30" t="str">
        <f t="shared" si="6"/>
        <v>64.06%</v>
      </c>
      <c r="Y588" s="33"/>
      <c r="Z588" s="33"/>
      <c r="AA588" s="33"/>
      <c r="AB588" s="33"/>
      <c r="AC588" s="33"/>
      <c r="AD588" s="33"/>
      <c r="AE588" s="33"/>
    </row>
    <row r="589">
      <c r="A589" s="116" t="s">
        <v>2353</v>
      </c>
      <c r="B589" s="44">
        <v>2008.0</v>
      </c>
      <c r="C589" s="44" t="s">
        <v>41</v>
      </c>
      <c r="D589" s="104">
        <v>15.0</v>
      </c>
      <c r="E589" s="104">
        <v>30.0</v>
      </c>
      <c r="F589" s="118" t="str">
        <f t="shared" si="829"/>
        <v>22.5</v>
      </c>
      <c r="G589" s="104">
        <v>47.0</v>
      </c>
      <c r="H589" s="104">
        <v>50.0</v>
      </c>
      <c r="I589" s="120" t="str">
        <f t="shared" si="3"/>
        <v>-3</v>
      </c>
      <c r="J589" s="120" t="str">
        <f t="shared" si="830"/>
        <v>48.5</v>
      </c>
      <c r="K589" s="120" t="str">
        <f t="shared" si="4"/>
        <v>-26</v>
      </c>
      <c r="L589" s="104" t="s">
        <v>1168</v>
      </c>
      <c r="M589" s="120" t="str">
        <f t="shared" si="835"/>
        <v>4030000</v>
      </c>
      <c r="N589" s="135">
        <v>4.03</v>
      </c>
      <c r="O589" s="120" t="str">
        <f t="shared" si="836"/>
        <v>7560000</v>
      </c>
      <c r="P589" s="135">
        <v>7.56</v>
      </c>
      <c r="Q589" s="28" t="str">
        <f t="shared" si="837"/>
        <v>13890000</v>
      </c>
      <c r="R589" s="119">
        <v>13.89</v>
      </c>
      <c r="S589" s="191" t="str">
        <f t="shared" si="838"/>
        <v>21,450,000</v>
      </c>
      <c r="T589" s="105">
        <v>21.45</v>
      </c>
      <c r="U589" s="162" t="str">
        <f t="shared" si="839"/>
        <v>64.76%</v>
      </c>
      <c r="V589" s="105">
        <v>10.0</v>
      </c>
      <c r="W589" s="30" t="str">
        <f t="shared" si="840"/>
        <v>214.50%</v>
      </c>
      <c r="X589" s="30" t="str">
        <f t="shared" si="6"/>
        <v>40.30%</v>
      </c>
      <c r="Y589" s="112"/>
      <c r="Z589" s="33"/>
      <c r="AA589" s="33"/>
      <c r="AB589" s="33"/>
      <c r="AC589" s="33"/>
      <c r="AD589" s="33"/>
      <c r="AE589" s="33"/>
    </row>
    <row r="590">
      <c r="A590" s="116" t="s">
        <v>1723</v>
      </c>
      <c r="B590" s="44">
        <v>2010.0</v>
      </c>
      <c r="C590" s="44" t="s">
        <v>41</v>
      </c>
      <c r="D590" s="104">
        <v>42.0</v>
      </c>
      <c r="E590" s="104">
        <v>43.0</v>
      </c>
      <c r="F590" s="118" t="str">
        <f t="shared" si="829"/>
        <v>42.5</v>
      </c>
      <c r="G590" s="104">
        <v>47.0</v>
      </c>
      <c r="H590" s="104">
        <v>54.0</v>
      </c>
      <c r="I590" s="120" t="str">
        <f t="shared" si="3"/>
        <v>-7</v>
      </c>
      <c r="J590" s="120" t="str">
        <f t="shared" si="830"/>
        <v>50.5</v>
      </c>
      <c r="K590" s="120" t="str">
        <f t="shared" si="4"/>
        <v>-8</v>
      </c>
      <c r="L590" s="104" t="s">
        <v>1049</v>
      </c>
      <c r="M590" s="120" t="str">
        <f t="shared" si="835"/>
        <v>13400000</v>
      </c>
      <c r="N590" s="135">
        <v>13.4</v>
      </c>
      <c r="O590" s="120" t="str">
        <f t="shared" si="836"/>
        <v>27160000</v>
      </c>
      <c r="P590" s="135">
        <v>27.16</v>
      </c>
      <c r="Q590" s="28" t="str">
        <f t="shared" si="837"/>
        <v>9280000</v>
      </c>
      <c r="R590" s="119">
        <v>9.28</v>
      </c>
      <c r="S590" s="191" t="str">
        <f t="shared" si="838"/>
        <v>36,440,000</v>
      </c>
      <c r="T590" s="137" t="str">
        <f>SUM(P590+R590)</f>
        <v>36.44</v>
      </c>
      <c r="U590" s="162" t="str">
        <f t="shared" si="839"/>
        <v>25.47%</v>
      </c>
      <c r="V590" s="105">
        <v>17.0</v>
      </c>
      <c r="W590" s="30" t="str">
        <f t="shared" si="840"/>
        <v>214.35%</v>
      </c>
      <c r="X590" s="30" t="str">
        <f t="shared" si="6"/>
        <v>78.82%</v>
      </c>
      <c r="Y590" s="33"/>
      <c r="Z590" s="33"/>
      <c r="AA590" s="33"/>
      <c r="AB590" s="33"/>
      <c r="AC590" s="33"/>
      <c r="AD590" s="33"/>
      <c r="AE590" s="33"/>
    </row>
    <row r="591">
      <c r="A591" s="116" t="s">
        <v>1817</v>
      </c>
      <c r="B591" s="44">
        <v>2009.0</v>
      </c>
      <c r="C591" s="44" t="s">
        <v>29</v>
      </c>
      <c r="D591" s="104">
        <v>67.0</v>
      </c>
      <c r="E591" s="104">
        <v>70.0</v>
      </c>
      <c r="F591" s="118" t="str">
        <f t="shared" si="829"/>
        <v>68.5</v>
      </c>
      <c r="G591" s="104">
        <v>65.0</v>
      </c>
      <c r="H591" s="104">
        <v>65.0</v>
      </c>
      <c r="I591" s="120" t="str">
        <f t="shared" si="3"/>
        <v>0</v>
      </c>
      <c r="J591" s="120" t="str">
        <f t="shared" si="830"/>
        <v>65</v>
      </c>
      <c r="K591" s="120" t="str">
        <f t="shared" si="4"/>
        <v>3.5</v>
      </c>
      <c r="L591" s="104" t="s">
        <v>1818</v>
      </c>
      <c r="M591" s="120" t="str">
        <f t="shared" si="835"/>
        <v>25200000</v>
      </c>
      <c r="N591" s="135">
        <v>25.2</v>
      </c>
      <c r="O591" s="120" t="str">
        <f t="shared" si="836"/>
        <v>97100000</v>
      </c>
      <c r="P591" s="135">
        <v>97.1</v>
      </c>
      <c r="Q591" s="28" t="str">
        <f t="shared" si="837"/>
        <v>117000000</v>
      </c>
      <c r="R591" s="119">
        <v>117.0</v>
      </c>
      <c r="S591" s="191" t="str">
        <f t="shared" si="838"/>
        <v>214,100,000</v>
      </c>
      <c r="T591" s="105">
        <v>214.1</v>
      </c>
      <c r="U591" s="162" t="str">
        <f t="shared" si="839"/>
        <v>54.65%</v>
      </c>
      <c r="V591" s="105">
        <v>100.0</v>
      </c>
      <c r="W591" s="30" t="str">
        <f t="shared" si="840"/>
        <v>214.10%</v>
      </c>
      <c r="X591" s="30" t="str">
        <f t="shared" si="6"/>
        <v>25.20%</v>
      </c>
      <c r="Y591" s="112"/>
      <c r="Z591" s="33"/>
      <c r="AA591" s="33"/>
      <c r="AB591" s="33"/>
      <c r="AC591" s="33"/>
      <c r="AD591" s="33"/>
      <c r="AE591" s="33"/>
    </row>
    <row r="592">
      <c r="A592" s="116" t="s">
        <v>2058</v>
      </c>
      <c r="B592" s="44">
        <v>2009.0</v>
      </c>
      <c r="C592" s="44" t="s">
        <v>29</v>
      </c>
      <c r="D592" s="104">
        <v>34.0</v>
      </c>
      <c r="E592" s="104">
        <v>43.0</v>
      </c>
      <c r="F592" s="118" t="str">
        <f t="shared" si="829"/>
        <v>38.5</v>
      </c>
      <c r="G592" s="104">
        <v>66.0</v>
      </c>
      <c r="H592" s="104">
        <v>58.0</v>
      </c>
      <c r="I592" s="120" t="str">
        <f t="shared" si="3"/>
        <v>8</v>
      </c>
      <c r="J592" s="120" t="str">
        <f t="shared" si="830"/>
        <v>62</v>
      </c>
      <c r="K592" s="120" t="str">
        <f t="shared" si="4"/>
        <v>-23.5</v>
      </c>
      <c r="L592" s="104" t="s">
        <v>153</v>
      </c>
      <c r="M592" s="120" t="str">
        <f t="shared" si="835"/>
        <v>5300000</v>
      </c>
      <c r="N592" s="135">
        <v>5.3</v>
      </c>
      <c r="O592" s="120" t="str">
        <f t="shared" si="836"/>
        <v>10600000</v>
      </c>
      <c r="P592" s="135">
        <v>10.6</v>
      </c>
      <c r="Q592" s="28" t="str">
        <f t="shared" si="837"/>
        <v>140000</v>
      </c>
      <c r="R592" s="119">
        <v>0.14</v>
      </c>
      <c r="S592" s="191" t="str">
        <f t="shared" si="838"/>
        <v>10,700,000</v>
      </c>
      <c r="T592" s="105">
        <v>10.7</v>
      </c>
      <c r="U592" s="162" t="str">
        <f t="shared" si="839"/>
        <v>1.31%</v>
      </c>
      <c r="V592" s="105">
        <v>5.0</v>
      </c>
      <c r="W592" s="30" t="str">
        <f t="shared" si="840"/>
        <v>214.00%</v>
      </c>
      <c r="X592" s="30" t="str">
        <f t="shared" si="6"/>
        <v>106.00%</v>
      </c>
      <c r="Y592" s="112"/>
      <c r="Z592" s="33"/>
      <c r="AA592" s="33"/>
      <c r="AB592" s="33"/>
      <c r="AC592" s="33"/>
      <c r="AD592" s="33"/>
      <c r="AE592" s="33"/>
    </row>
    <row r="593">
      <c r="A593" s="72" t="s">
        <v>845</v>
      </c>
      <c r="B593" s="16">
        <v>2013.0</v>
      </c>
      <c r="C593" s="16" t="s">
        <v>29</v>
      </c>
      <c r="D593" s="16">
        <v>18.0</v>
      </c>
      <c r="E593" s="16">
        <v>28.0</v>
      </c>
      <c r="F593" s="73" t="str">
        <f t="shared" si="829"/>
        <v>23.0</v>
      </c>
      <c r="G593" s="16">
        <v>71.0</v>
      </c>
      <c r="H593" s="16">
        <v>37.0</v>
      </c>
      <c r="I593" s="74" t="str">
        <f t="shared" si="3"/>
        <v>34</v>
      </c>
      <c r="J593" s="74" t="str">
        <f t="shared" si="830"/>
        <v>54</v>
      </c>
      <c r="K593" s="74" t="str">
        <f t="shared" si="4"/>
        <v>-31</v>
      </c>
      <c r="L593" s="78" t="s">
        <v>628</v>
      </c>
      <c r="M593" s="19">
        <v>1.6007634E7</v>
      </c>
      <c r="N593" s="35" t="str">
        <f>M593/1000000</f>
        <v>16.01</v>
      </c>
      <c r="O593" s="19">
        <v>5.2543354E7</v>
      </c>
      <c r="P593" s="35" t="str">
        <f>O593/1000000</f>
        <v>52.54</v>
      </c>
      <c r="Q593" s="19">
        <v>853000.0</v>
      </c>
      <c r="R593" s="36" t="str">
        <f>Q593/1000000</f>
        <v>0.85</v>
      </c>
      <c r="S593" s="196">
        <v>5.3396354E7</v>
      </c>
      <c r="T593" s="77" t="str">
        <f>S593/1000000</f>
        <v>53</v>
      </c>
      <c r="U593" s="27" t="str">
        <f>SUM(R593/S593)</f>
        <v>0.00%</v>
      </c>
      <c r="V593" s="22">
        <v>25.0</v>
      </c>
      <c r="W593" s="178" t="str">
        <f t="shared" si="840"/>
        <v>213.59%</v>
      </c>
      <c r="X593" s="30" t="str">
        <f t="shared" si="6"/>
        <v>64.03%</v>
      </c>
      <c r="Y593" s="81"/>
      <c r="Z593" s="33"/>
      <c r="AA593" s="33"/>
      <c r="AB593" s="33"/>
      <c r="AC593" s="33"/>
      <c r="AD593" s="33"/>
      <c r="AE593" s="33"/>
    </row>
    <row r="594">
      <c r="A594" s="116" t="s">
        <v>2004</v>
      </c>
      <c r="B594" s="44">
        <v>2009.0</v>
      </c>
      <c r="C594" s="44" t="s">
        <v>2398</v>
      </c>
      <c r="D594" s="104">
        <v>31.0</v>
      </c>
      <c r="E594" s="104">
        <v>43.0</v>
      </c>
      <c r="F594" s="118" t="str">
        <f t="shared" si="829"/>
        <v>37</v>
      </c>
      <c r="G594" s="104">
        <v>52.0</v>
      </c>
      <c r="H594" s="104">
        <v>63.0</v>
      </c>
      <c r="I594" s="120" t="str">
        <f t="shared" si="3"/>
        <v>-11</v>
      </c>
      <c r="J594" s="120" t="str">
        <f t="shared" si="830"/>
        <v>57.5</v>
      </c>
      <c r="K594" s="120" t="str">
        <f t="shared" si="4"/>
        <v>-20.5</v>
      </c>
      <c r="L594" s="104" t="s">
        <v>1330</v>
      </c>
      <c r="M594" s="120" t="str">
        <f>N594*1000000</f>
        <v>10300000</v>
      </c>
      <c r="N594" s="135">
        <v>10.3</v>
      </c>
      <c r="O594" s="120" t="str">
        <f>P594*1000000</f>
        <v>28600000</v>
      </c>
      <c r="P594" s="135">
        <v>28.6</v>
      </c>
      <c r="Q594" s="28" t="str">
        <f t="shared" ref="Q594:Q601" si="841">SUM(R594*1000000)</f>
        <v>13030000</v>
      </c>
      <c r="R594" s="119">
        <v>13.03</v>
      </c>
      <c r="S594" s="191" t="str">
        <f>T594*1000000</f>
        <v>42,700,000</v>
      </c>
      <c r="T594" s="105">
        <v>42.7</v>
      </c>
      <c r="U594" s="162" t="str">
        <f>SUM(R594/T594)</f>
        <v>30.52%</v>
      </c>
      <c r="V594" s="134">
        <v>20.0</v>
      </c>
      <c r="W594" s="178" t="str">
        <f t="shared" si="840"/>
        <v>213.50%</v>
      </c>
      <c r="X594" s="30" t="str">
        <f t="shared" si="6"/>
        <v>51.50%</v>
      </c>
      <c r="Y594" s="112"/>
      <c r="Z594" s="33"/>
      <c r="AA594" s="33"/>
      <c r="AB594" s="33"/>
      <c r="AC594" s="33"/>
      <c r="AD594" s="33"/>
      <c r="AE594" s="33"/>
    </row>
    <row r="595">
      <c r="A595" s="15" t="s">
        <v>238</v>
      </c>
      <c r="B595" s="16">
        <v>2015.0</v>
      </c>
      <c r="C595" s="17" t="s">
        <v>41</v>
      </c>
      <c r="D595" s="16">
        <v>35.0</v>
      </c>
      <c r="E595" s="16">
        <v>47.0</v>
      </c>
      <c r="F595" s="18" t="str">
        <f>(D595+E595)/2</f>
        <v>41</v>
      </c>
      <c r="G595" s="79">
        <v>73.0</v>
      </c>
      <c r="H595" s="16">
        <v>56.0</v>
      </c>
      <c r="I595" s="20" t="str">
        <f t="shared" si="3"/>
        <v>17</v>
      </c>
      <c r="J595" s="21" t="str">
        <f>(G595+H595)/2</f>
        <v>64.5</v>
      </c>
      <c r="K595" s="20" t="str">
        <f t="shared" si="4"/>
        <v>-23.5</v>
      </c>
      <c r="L595" s="17" t="s">
        <v>239</v>
      </c>
      <c r="M595" s="22">
        <v>1.2155254E7</v>
      </c>
      <c r="N595" s="35" t="str">
        <f>M595/1000000</f>
        <v>12.16</v>
      </c>
      <c r="O595" s="28">
        <v>4.2656255E7</v>
      </c>
      <c r="P595" s="35" t="str">
        <f>O595/1000000</f>
        <v>42.66</v>
      </c>
      <c r="Q595" s="28" t="str">
        <f t="shared" si="841"/>
        <v>1300000</v>
      </c>
      <c r="R595" s="28">
        <v>1.3</v>
      </c>
      <c r="S595" s="177" t="str">
        <f>SUM(O595+R595)</f>
        <v>42,656,256</v>
      </c>
      <c r="T595" s="38" t="str">
        <f>S595/1000000</f>
        <v>43</v>
      </c>
      <c r="U595" s="27" t="str">
        <f>(R595/S595)*100</f>
        <v>0.00%</v>
      </c>
      <c r="V595" s="28">
        <v>20.0</v>
      </c>
      <c r="W595" s="178" t="str">
        <f t="shared" si="840"/>
        <v>213.28%</v>
      </c>
      <c r="X595" s="30" t="str">
        <f t="shared" si="6"/>
        <v>60.78%</v>
      </c>
      <c r="Y595" s="17"/>
      <c r="Z595" s="33"/>
      <c r="AA595" s="33"/>
      <c r="AB595" s="33"/>
      <c r="AC595" s="33"/>
      <c r="AD595" s="33"/>
      <c r="AE595" s="33"/>
    </row>
    <row r="596">
      <c r="A596" s="116" t="s">
        <v>1504</v>
      </c>
      <c r="B596" s="44">
        <v>2010.0</v>
      </c>
      <c r="C596" s="44" t="s">
        <v>29</v>
      </c>
      <c r="D596" s="104">
        <v>6.0</v>
      </c>
      <c r="E596" s="104">
        <v>20.0</v>
      </c>
      <c r="F596" s="118" t="str">
        <f t="shared" ref="F596:F601" si="842">AVERAGE(D596:E596)</f>
        <v>13</v>
      </c>
      <c r="G596" s="104">
        <v>42.0</v>
      </c>
      <c r="H596" s="104">
        <v>27.0</v>
      </c>
      <c r="I596" s="120" t="str">
        <f t="shared" si="3"/>
        <v>15</v>
      </c>
      <c r="J596" s="120" t="str">
        <f t="shared" ref="J596:J601" si="843">AVERAGE(G596:H596)</f>
        <v>34.5</v>
      </c>
      <c r="K596" s="120" t="str">
        <f t="shared" si="4"/>
        <v>-21.5</v>
      </c>
      <c r="L596" s="104" t="s">
        <v>936</v>
      </c>
      <c r="M596" s="120" t="str">
        <f t="shared" ref="M596:M601" si="844">N596*1000000</f>
        <v>40300000</v>
      </c>
      <c r="N596" s="135">
        <v>40.3</v>
      </c>
      <c r="O596" s="120" t="str">
        <f t="shared" ref="O596:O601" si="845">P596*1000000</f>
        <v>131770000</v>
      </c>
      <c r="P596" s="135">
        <v>131.77</v>
      </c>
      <c r="Q596" s="28" t="str">
        <f t="shared" si="841"/>
        <v>187940000</v>
      </c>
      <c r="R596" s="119">
        <v>187.94</v>
      </c>
      <c r="S596" s="191" t="str">
        <f t="shared" ref="S596:S601" si="846">T596*1000000</f>
        <v>319,710,000</v>
      </c>
      <c r="T596" s="137" t="str">
        <f>SUM(P596+R596)</f>
        <v>319.71</v>
      </c>
      <c r="U596" s="162" t="str">
        <f t="shared" ref="U596:U601" si="847">SUM(R596/T596)</f>
        <v>58.78%</v>
      </c>
      <c r="V596" s="105">
        <v>150.0</v>
      </c>
      <c r="W596" s="30" t="str">
        <f t="shared" si="840"/>
        <v>213.14%</v>
      </c>
      <c r="X596" s="30" t="str">
        <f t="shared" si="6"/>
        <v>26.87%</v>
      </c>
      <c r="Y596" s="33"/>
      <c r="Z596" s="33"/>
      <c r="AA596" s="33"/>
      <c r="AB596" s="33"/>
      <c r="AC596" s="33"/>
      <c r="AD596" s="33"/>
      <c r="AE596" s="33"/>
    </row>
    <row r="597">
      <c r="A597" s="116" t="s">
        <v>1883</v>
      </c>
      <c r="B597" s="44">
        <v>2009.0</v>
      </c>
      <c r="C597" s="44" t="s">
        <v>29</v>
      </c>
      <c r="D597" s="104">
        <v>42.0</v>
      </c>
      <c r="E597" s="104">
        <v>52.0</v>
      </c>
      <c r="F597" s="118" t="str">
        <f t="shared" si="842"/>
        <v>47</v>
      </c>
      <c r="G597" s="104">
        <v>50.0</v>
      </c>
      <c r="H597" s="104">
        <v>68.0</v>
      </c>
      <c r="I597" s="120" t="str">
        <f t="shared" si="3"/>
        <v>-18</v>
      </c>
      <c r="J597" s="120" t="str">
        <f t="shared" si="843"/>
        <v>59</v>
      </c>
      <c r="K597" s="120" t="str">
        <f t="shared" si="4"/>
        <v>-12</v>
      </c>
      <c r="L597" s="104" t="s">
        <v>1884</v>
      </c>
      <c r="M597" s="120" t="str">
        <f t="shared" si="844"/>
        <v>24400000</v>
      </c>
      <c r="N597" s="135">
        <v>24.4</v>
      </c>
      <c r="O597" s="120" t="str">
        <f t="shared" si="845"/>
        <v>67170000</v>
      </c>
      <c r="P597" s="135">
        <v>67.17</v>
      </c>
      <c r="Q597" s="28" t="str">
        <f t="shared" si="841"/>
        <v>39210000</v>
      </c>
      <c r="R597" s="119">
        <v>39.21</v>
      </c>
      <c r="S597" s="191" t="str">
        <f t="shared" si="846"/>
        <v>106,380,000</v>
      </c>
      <c r="T597" s="105">
        <v>106.38</v>
      </c>
      <c r="U597" s="162" t="str">
        <f t="shared" si="847"/>
        <v>36.86%</v>
      </c>
      <c r="V597" s="105">
        <v>50.0</v>
      </c>
      <c r="W597" s="30" t="str">
        <f t="shared" si="840"/>
        <v>212.76%</v>
      </c>
      <c r="X597" s="30" t="str">
        <f t="shared" si="6"/>
        <v>48.80%</v>
      </c>
      <c r="Y597" s="112"/>
      <c r="Z597" s="33"/>
      <c r="AA597" s="33"/>
      <c r="AB597" s="33"/>
      <c r="AC597" s="33"/>
      <c r="AD597" s="33"/>
      <c r="AE597" s="33"/>
    </row>
    <row r="598">
      <c r="A598" s="116" t="s">
        <v>1368</v>
      </c>
      <c r="B598" s="44">
        <v>2011.0</v>
      </c>
      <c r="C598" s="44" t="s">
        <v>41</v>
      </c>
      <c r="D598" s="117">
        <v>71.0</v>
      </c>
      <c r="E598" s="117">
        <v>65.0</v>
      </c>
      <c r="F598" s="118" t="str">
        <f t="shared" si="842"/>
        <v>68</v>
      </c>
      <c r="G598" s="117">
        <v>67.0</v>
      </c>
      <c r="H598" s="104">
        <v>70.0</v>
      </c>
      <c r="I598" s="120" t="str">
        <f t="shared" si="3"/>
        <v>-3</v>
      </c>
      <c r="J598" s="120" t="str">
        <f t="shared" si="843"/>
        <v>68.5</v>
      </c>
      <c r="K598" s="120" t="str">
        <f t="shared" si="4"/>
        <v>-0.5</v>
      </c>
      <c r="L598" s="104" t="s">
        <v>410</v>
      </c>
      <c r="M598" s="120" t="str">
        <f t="shared" si="844"/>
        <v>12370000</v>
      </c>
      <c r="N598" s="121">
        <v>12.37</v>
      </c>
      <c r="O598" s="120" t="str">
        <f t="shared" si="845"/>
        <v>40260000</v>
      </c>
      <c r="P598" s="122">
        <v>40.26</v>
      </c>
      <c r="Q598" s="28" t="str">
        <f t="shared" si="841"/>
        <v>23520000</v>
      </c>
      <c r="R598" s="119">
        <v>23.52</v>
      </c>
      <c r="S598" s="176" t="str">
        <f t="shared" si="846"/>
        <v>63,780,000</v>
      </c>
      <c r="T598" s="124" t="str">
        <f t="shared" ref="T598:T601" si="848">SUM(P598+R598)</f>
        <v>63.78</v>
      </c>
      <c r="U598" s="162" t="str">
        <f t="shared" si="847"/>
        <v>36.88%</v>
      </c>
      <c r="V598" s="125">
        <v>30.0</v>
      </c>
      <c r="W598" s="30" t="str">
        <f t="shared" si="840"/>
        <v>212.60%</v>
      </c>
      <c r="X598" s="30" t="str">
        <f t="shared" si="6"/>
        <v>41.23%</v>
      </c>
      <c r="Y598" s="112"/>
      <c r="Z598" s="33"/>
      <c r="AA598" s="33"/>
      <c r="AB598" s="33"/>
      <c r="AC598" s="33"/>
      <c r="AD598" s="33"/>
      <c r="AE598" s="33"/>
    </row>
    <row r="599">
      <c r="A599" s="116" t="s">
        <v>1238</v>
      </c>
      <c r="B599" s="44">
        <v>2011.0</v>
      </c>
      <c r="C599" s="44" t="s">
        <v>41</v>
      </c>
      <c r="D599" s="117">
        <v>14.0</v>
      </c>
      <c r="E599" s="117">
        <v>30.0</v>
      </c>
      <c r="F599" s="118" t="str">
        <f t="shared" si="842"/>
        <v>22</v>
      </c>
      <c r="G599" s="117">
        <v>42.0</v>
      </c>
      <c r="H599" s="104">
        <v>42.0</v>
      </c>
      <c r="I599" s="120" t="str">
        <f t="shared" si="3"/>
        <v>0</v>
      </c>
      <c r="J599" s="120" t="str">
        <f t="shared" si="843"/>
        <v>42</v>
      </c>
      <c r="K599" s="120" t="str">
        <f t="shared" si="4"/>
        <v>-20</v>
      </c>
      <c r="L599" s="104" t="s">
        <v>1239</v>
      </c>
      <c r="M599" s="120" t="str">
        <f t="shared" si="844"/>
        <v>20070000</v>
      </c>
      <c r="N599" s="121">
        <v>20.07</v>
      </c>
      <c r="O599" s="120" t="str">
        <f t="shared" si="845"/>
        <v>80360000</v>
      </c>
      <c r="P599" s="122">
        <v>80.36</v>
      </c>
      <c r="Q599" s="28" t="str">
        <f t="shared" si="841"/>
        <v>89490000</v>
      </c>
      <c r="R599" s="119">
        <v>89.49</v>
      </c>
      <c r="S599" s="176" t="str">
        <f t="shared" si="846"/>
        <v>169,850,000</v>
      </c>
      <c r="T599" s="124" t="str">
        <f t="shared" si="848"/>
        <v>169.85</v>
      </c>
      <c r="U599" s="162" t="str">
        <f t="shared" si="847"/>
        <v>52.69%</v>
      </c>
      <c r="V599" s="125">
        <v>80.0</v>
      </c>
      <c r="W599" s="30" t="str">
        <f t="shared" si="840"/>
        <v>212.31%</v>
      </c>
      <c r="X599" s="30" t="str">
        <f t="shared" si="6"/>
        <v>25.09%</v>
      </c>
      <c r="Y599" s="112"/>
      <c r="Z599" s="33"/>
      <c r="AA599" s="33"/>
      <c r="AB599" s="33"/>
      <c r="AC599" s="33"/>
      <c r="AD599" s="33"/>
      <c r="AE599" s="33"/>
    </row>
    <row r="600">
      <c r="A600" s="116" t="s">
        <v>1306</v>
      </c>
      <c r="B600" s="44">
        <v>2011.0</v>
      </c>
      <c r="C600" s="44" t="s">
        <v>29</v>
      </c>
      <c r="D600" s="117">
        <v>11.0</v>
      </c>
      <c r="E600" s="117">
        <v>29.0</v>
      </c>
      <c r="F600" s="118" t="str">
        <f t="shared" si="842"/>
        <v>20</v>
      </c>
      <c r="G600" s="117">
        <v>41.0</v>
      </c>
      <c r="H600" s="104">
        <v>42.0</v>
      </c>
      <c r="I600" s="120" t="str">
        <f t="shared" si="3"/>
        <v>-1</v>
      </c>
      <c r="J600" s="120" t="str">
        <f t="shared" si="843"/>
        <v>41.5</v>
      </c>
      <c r="K600" s="120" t="str">
        <f t="shared" si="4"/>
        <v>-21.5</v>
      </c>
      <c r="L600" s="104" t="s">
        <v>1307</v>
      </c>
      <c r="M600" s="120" t="str">
        <f t="shared" si="844"/>
        <v>14010000</v>
      </c>
      <c r="N600" s="121">
        <v>14.01</v>
      </c>
      <c r="O600" s="120" t="str">
        <f t="shared" si="845"/>
        <v>37660000</v>
      </c>
      <c r="P600" s="122">
        <v>37.66</v>
      </c>
      <c r="Q600" s="28" t="str">
        <f t="shared" si="841"/>
        <v>51500000</v>
      </c>
      <c r="R600" s="119">
        <v>51.5</v>
      </c>
      <c r="S600" s="176" t="str">
        <f t="shared" si="846"/>
        <v>89,160,000</v>
      </c>
      <c r="T600" s="124" t="str">
        <f t="shared" si="848"/>
        <v>89.16</v>
      </c>
      <c r="U600" s="162" t="str">
        <f t="shared" si="847"/>
        <v>57.76%</v>
      </c>
      <c r="V600" s="125">
        <v>42.0</v>
      </c>
      <c r="W600" s="30" t="str">
        <f t="shared" si="840"/>
        <v>212.29%</v>
      </c>
      <c r="X600" s="30" t="str">
        <f t="shared" si="6"/>
        <v>33.36%</v>
      </c>
      <c r="Y600" s="112"/>
      <c r="Z600" s="33"/>
      <c r="AA600" s="33"/>
      <c r="AB600" s="33"/>
      <c r="AC600" s="33"/>
      <c r="AD600" s="33"/>
      <c r="AE600" s="33"/>
    </row>
    <row r="601">
      <c r="A601" s="116" t="s">
        <v>1520</v>
      </c>
      <c r="B601" s="44">
        <v>2010.0</v>
      </c>
      <c r="C601" s="44" t="s">
        <v>29</v>
      </c>
      <c r="D601" s="104">
        <v>21.0</v>
      </c>
      <c r="E601" s="104">
        <v>33.0</v>
      </c>
      <c r="F601" s="118" t="str">
        <f t="shared" si="842"/>
        <v>27</v>
      </c>
      <c r="G601" s="104">
        <v>31.0</v>
      </c>
      <c r="H601" s="104">
        <v>44.0</v>
      </c>
      <c r="I601" s="120" t="str">
        <f t="shared" si="3"/>
        <v>-13</v>
      </c>
      <c r="J601" s="120" t="str">
        <f t="shared" si="843"/>
        <v>37.5</v>
      </c>
      <c r="K601" s="120" t="str">
        <f t="shared" si="4"/>
        <v>-10.5</v>
      </c>
      <c r="L601" s="104" t="s">
        <v>1521</v>
      </c>
      <c r="M601" s="120" t="str">
        <f t="shared" si="844"/>
        <v>6300000</v>
      </c>
      <c r="N601" s="135">
        <v>6.3</v>
      </c>
      <c r="O601" s="120" t="str">
        <f t="shared" si="845"/>
        <v>42780000</v>
      </c>
      <c r="P601" s="135">
        <v>42.78</v>
      </c>
      <c r="Q601" s="28" t="str">
        <f t="shared" si="841"/>
        <v>194600000</v>
      </c>
      <c r="R601" s="119">
        <v>194.6</v>
      </c>
      <c r="S601" s="191" t="str">
        <f t="shared" si="846"/>
        <v>237,380,000</v>
      </c>
      <c r="T601" s="137" t="str">
        <f t="shared" si="848"/>
        <v>237.38</v>
      </c>
      <c r="U601" s="162" t="str">
        <f t="shared" si="847"/>
        <v>81.98%</v>
      </c>
      <c r="V601" s="105">
        <v>112.0</v>
      </c>
      <c r="W601" s="30" t="str">
        <f t="shared" si="840"/>
        <v>211.95%</v>
      </c>
      <c r="X601" s="30" t="str">
        <f t="shared" si="6"/>
        <v>5.63%</v>
      </c>
      <c r="Y601" s="33"/>
      <c r="Z601" s="33"/>
      <c r="AA601" s="33"/>
      <c r="AB601" s="33"/>
      <c r="AC601" s="33"/>
      <c r="AD601" s="33"/>
      <c r="AE601" s="33"/>
    </row>
    <row r="602">
      <c r="A602" s="15" t="s">
        <v>92</v>
      </c>
      <c r="B602" s="16">
        <v>2015.0</v>
      </c>
      <c r="C602" s="17" t="s">
        <v>29</v>
      </c>
      <c r="D602" s="16">
        <v>85.0</v>
      </c>
      <c r="E602" s="16">
        <v>67.0</v>
      </c>
      <c r="F602" s="18" t="str">
        <f>(D602+E602)/2</f>
        <v>76</v>
      </c>
      <c r="G602" s="16">
        <v>79.0</v>
      </c>
      <c r="H602" s="16">
        <v>76.0</v>
      </c>
      <c r="I602" s="20" t="str">
        <f t="shared" si="3"/>
        <v>3</v>
      </c>
      <c r="J602" s="21" t="str">
        <f>(G602+H602)/2</f>
        <v>77.5</v>
      </c>
      <c r="K602" s="20" t="str">
        <f t="shared" si="4"/>
        <v>-1.5</v>
      </c>
      <c r="L602" s="17" t="s">
        <v>61</v>
      </c>
      <c r="M602" s="22">
        <v>6.7877361E7</v>
      </c>
      <c r="N602" s="35" t="str">
        <f t="shared" ref="N602:N603" si="849">M602/1000000</f>
        <v>67.88</v>
      </c>
      <c r="O602" s="28">
        <v>2.01151353E8</v>
      </c>
      <c r="P602" s="35" t="str">
        <f t="shared" ref="P602:P603" si="850">O602/1000000</f>
        <v>201.15</v>
      </c>
      <c r="Q602" s="28">
        <v>3.412E8</v>
      </c>
      <c r="R602" s="36" t="str">
        <f t="shared" ref="R602:R604" si="851">Q602/1000000</f>
        <v>341.20</v>
      </c>
      <c r="S602" s="177" t="str">
        <f>SUM(O602+R602)</f>
        <v>201,151,694</v>
      </c>
      <c r="T602" s="38" t="str">
        <f t="shared" ref="T602:T603" si="852">S602/1000000</f>
        <v>201</v>
      </c>
      <c r="U602" s="27" t="str">
        <f>(R602/S602)</f>
        <v>0.00%</v>
      </c>
      <c r="V602" s="28">
        <v>95.0</v>
      </c>
      <c r="W602" s="178" t="str">
        <f t="shared" si="840"/>
        <v>211.74%</v>
      </c>
      <c r="X602" s="30" t="str">
        <f t="shared" si="6"/>
        <v>71.45%</v>
      </c>
      <c r="Y602" s="17"/>
      <c r="Z602" s="33"/>
      <c r="AA602" s="33"/>
      <c r="AB602" s="33"/>
      <c r="AC602" s="33"/>
      <c r="AD602" s="33"/>
      <c r="AE602" s="33"/>
    </row>
    <row r="603">
      <c r="A603" s="85" t="s">
        <v>964</v>
      </c>
      <c r="B603" s="48">
        <v>2012.0</v>
      </c>
      <c r="C603" s="48" t="s">
        <v>29</v>
      </c>
      <c r="D603" s="86">
        <v>74.0</v>
      </c>
      <c r="E603" s="86">
        <v>57.0</v>
      </c>
      <c r="F603" s="87" t="str">
        <f t="shared" ref="F603:F604" si="853">AVERAGE(D603:E603)</f>
        <v>65.5</v>
      </c>
      <c r="G603" s="86">
        <v>81.0</v>
      </c>
      <c r="H603" s="86">
        <v>75.0</v>
      </c>
      <c r="I603" s="89" t="str">
        <f t="shared" si="3"/>
        <v>6</v>
      </c>
      <c r="J603" s="89" t="str">
        <f t="shared" ref="J603:J604" si="854">AVERAGE(G603:H603)</f>
        <v>78</v>
      </c>
      <c r="K603" s="89" t="str">
        <f t="shared" si="4"/>
        <v>-12.5</v>
      </c>
      <c r="L603" s="86" t="s">
        <v>965</v>
      </c>
      <c r="M603" s="90">
        <v>2.3773465E7</v>
      </c>
      <c r="N603" s="91" t="str">
        <f t="shared" si="849"/>
        <v>23.77</v>
      </c>
      <c r="O603" s="88">
        <v>1.03412758E8</v>
      </c>
      <c r="P603" s="91" t="str">
        <f t="shared" si="850"/>
        <v>103.41</v>
      </c>
      <c r="Q603" s="95">
        <v>2.03528912E8</v>
      </c>
      <c r="R603" s="36" t="str">
        <f t="shared" si="851"/>
        <v>203.53</v>
      </c>
      <c r="S603" s="177">
        <v>3.0694167E8</v>
      </c>
      <c r="T603" s="93" t="str">
        <f t="shared" si="852"/>
        <v>307</v>
      </c>
      <c r="U603" s="179" t="str">
        <f t="shared" ref="U603:U604" si="855">SUM(R603/S603)</f>
        <v>0.00%</v>
      </c>
      <c r="V603" s="88">
        <v>145.0</v>
      </c>
      <c r="W603" s="180" t="str">
        <f>SUM((S603/1000000)/V603)</f>
        <v>211.68%</v>
      </c>
      <c r="X603" s="30" t="str">
        <f t="shared" si="6"/>
        <v>16.40%</v>
      </c>
      <c r="Y603" s="98"/>
      <c r="Z603" s="33"/>
      <c r="AA603" s="33"/>
      <c r="AB603" s="33"/>
      <c r="AC603" s="33"/>
      <c r="AD603" s="33"/>
      <c r="AE603" s="33"/>
    </row>
    <row r="604">
      <c r="A604" s="72" t="s">
        <v>830</v>
      </c>
      <c r="B604" s="16">
        <v>2013.0</v>
      </c>
      <c r="C604" s="16" t="s">
        <v>41</v>
      </c>
      <c r="D604" s="16">
        <v>83.0</v>
      </c>
      <c r="E604" s="16">
        <v>75.0</v>
      </c>
      <c r="F604" s="73" t="str">
        <f t="shared" si="853"/>
        <v>79.0</v>
      </c>
      <c r="G604" s="16">
        <v>70.0</v>
      </c>
      <c r="H604" s="16">
        <v>75.0</v>
      </c>
      <c r="I604" s="74" t="str">
        <f t="shared" si="3"/>
        <v>-5</v>
      </c>
      <c r="J604" s="74" t="str">
        <f t="shared" si="854"/>
        <v>72.5</v>
      </c>
      <c r="K604" s="74" t="str">
        <f t="shared" si="4"/>
        <v>6.5</v>
      </c>
      <c r="L604" s="78" t="s">
        <v>772</v>
      </c>
      <c r="M604" s="19">
        <v>9303145.0</v>
      </c>
      <c r="N604" s="35" t="str">
        <f>M604/1000000</f>
        <v>9.30</v>
      </c>
      <c r="O604" s="19">
        <v>3.2172757E7</v>
      </c>
      <c r="P604" s="35" t="str">
        <f>O604/1000000</f>
        <v>32.17</v>
      </c>
      <c r="Q604" s="19">
        <v>3.12E7</v>
      </c>
      <c r="R604" s="36" t="str">
        <f t="shared" si="851"/>
        <v>31.20</v>
      </c>
      <c r="S604" s="196">
        <v>6.3372757E7</v>
      </c>
      <c r="T604" s="77" t="str">
        <f>S604/1000000</f>
        <v>63</v>
      </c>
      <c r="U604" s="27" t="str">
        <f t="shared" si="855"/>
        <v>0.00%</v>
      </c>
      <c r="V604" s="28">
        <v>30.0</v>
      </c>
      <c r="W604" s="178" t="str">
        <f t="shared" ref="W604:W605" si="856">SUM(T604/V604)</f>
        <v>211.24%</v>
      </c>
      <c r="X604" s="30" t="str">
        <f t="shared" si="6"/>
        <v>31.01%</v>
      </c>
      <c r="Y604" s="81"/>
      <c r="Z604" s="33"/>
      <c r="AA604" s="33"/>
      <c r="AB604" s="33"/>
      <c r="AC604" s="33"/>
      <c r="AD604" s="33"/>
      <c r="AE604" s="33"/>
    </row>
    <row r="605">
      <c r="A605" s="15" t="s">
        <v>282</v>
      </c>
      <c r="B605" s="16">
        <v>2015.0</v>
      </c>
      <c r="C605" s="17" t="s">
        <v>29</v>
      </c>
      <c r="D605" s="16">
        <v>96.0</v>
      </c>
      <c r="E605" s="16">
        <v>85.0</v>
      </c>
      <c r="F605" s="18" t="str">
        <f>(D605+E605)/2</f>
        <v>90.5</v>
      </c>
      <c r="G605" s="79">
        <v>97.0</v>
      </c>
      <c r="H605" s="16">
        <v>82.0</v>
      </c>
      <c r="I605" s="20" t="str">
        <f t="shared" si="3"/>
        <v>15</v>
      </c>
      <c r="J605" s="21" t="str">
        <f>(G605+H605)/2</f>
        <v>89.5</v>
      </c>
      <c r="K605" s="20" t="str">
        <f t="shared" si="4"/>
        <v>1</v>
      </c>
      <c r="L605" s="17" t="s">
        <v>89</v>
      </c>
      <c r="M605" s="22">
        <v>118298.0</v>
      </c>
      <c r="N605" s="35" t="str">
        <f t="shared" ref="N605:N606" si="857">M605/1000000</f>
        <v>0.12</v>
      </c>
      <c r="O605" s="28">
        <v>1406104.0</v>
      </c>
      <c r="P605" s="35" t="str">
        <f t="shared" ref="P605:P606" si="858">O605/1000000</f>
        <v>1.41</v>
      </c>
      <c r="Q605" s="28" t="str">
        <f>SUM(R605*1000000)</f>
        <v>6300000</v>
      </c>
      <c r="R605" s="28">
        <v>6.3</v>
      </c>
      <c r="S605" s="196">
        <v>1.2667721E7</v>
      </c>
      <c r="T605" s="38" t="str">
        <f t="shared" ref="T605:T606" si="859">S605/1000000</f>
        <v>13</v>
      </c>
      <c r="U605" s="27" t="str">
        <f>(R605/S605)*100</f>
        <v>0.00%</v>
      </c>
      <c r="V605" s="28">
        <v>6.0</v>
      </c>
      <c r="W605" s="178" t="str">
        <f t="shared" si="856"/>
        <v>211.13%</v>
      </c>
      <c r="X605" s="30" t="str">
        <f t="shared" si="6"/>
        <v>1.97%</v>
      </c>
      <c r="Y605" s="17"/>
      <c r="Z605" s="33"/>
      <c r="AA605" s="33"/>
      <c r="AB605" s="33"/>
      <c r="AC605" s="33"/>
      <c r="AD605" s="33"/>
      <c r="AE605" s="33"/>
    </row>
    <row r="606">
      <c r="A606" s="85" t="s">
        <v>1059</v>
      </c>
      <c r="B606" s="48">
        <v>2012.0</v>
      </c>
      <c r="C606" s="48" t="s">
        <v>29</v>
      </c>
      <c r="D606" s="86">
        <v>22.0</v>
      </c>
      <c r="E606" s="86">
        <v>41.0</v>
      </c>
      <c r="F606" s="87" t="str">
        <f t="shared" ref="F606:F625" si="860">AVERAGE(D606:E606)</f>
        <v>31.5</v>
      </c>
      <c r="G606" s="86">
        <v>48.0</v>
      </c>
      <c r="H606" s="86">
        <v>49.0</v>
      </c>
      <c r="I606" s="89" t="str">
        <f t="shared" si="3"/>
        <v>-1</v>
      </c>
      <c r="J606" s="89" t="str">
        <f t="shared" ref="J606:J625" si="861">AVERAGE(G606:H606)</f>
        <v>48.5</v>
      </c>
      <c r="K606" s="89" t="str">
        <f t="shared" si="4"/>
        <v>-17</v>
      </c>
      <c r="L606" s="86" t="s">
        <v>493</v>
      </c>
      <c r="M606" s="90">
        <v>1.0547068E7</v>
      </c>
      <c r="N606" s="91" t="str">
        <f t="shared" si="857"/>
        <v>10.55</v>
      </c>
      <c r="O606" s="88">
        <v>4.1152203E7</v>
      </c>
      <c r="P606" s="91" t="str">
        <f t="shared" si="858"/>
        <v>41.15</v>
      </c>
      <c r="Q606" s="95">
        <v>4.3231799E7</v>
      </c>
      <c r="R606" s="36" t="str">
        <f>Q606/1000000</f>
        <v>43.23</v>
      </c>
      <c r="S606" s="177">
        <v>8.4384002E7</v>
      </c>
      <c r="T606" s="93" t="str">
        <f t="shared" si="859"/>
        <v>84</v>
      </c>
      <c r="U606" s="179" t="str">
        <f>SUM(R606/S606)</f>
        <v>0.00%</v>
      </c>
      <c r="V606" s="88">
        <v>40.0</v>
      </c>
      <c r="W606" s="180" t="str">
        <f>SUM((S606/1000000)/V606)</f>
        <v>210.96%</v>
      </c>
      <c r="X606" s="30" t="str">
        <f t="shared" si="6"/>
        <v>26.37%</v>
      </c>
      <c r="Y606" s="98"/>
      <c r="Z606" s="33"/>
      <c r="AA606" s="33"/>
      <c r="AB606" s="33"/>
      <c r="AC606" s="33"/>
      <c r="AD606" s="33"/>
      <c r="AE606" s="33"/>
    </row>
    <row r="607">
      <c r="A607" s="116" t="s">
        <v>2286</v>
      </c>
      <c r="B607" s="44">
        <v>2008.0</v>
      </c>
      <c r="C607" s="44" t="s">
        <v>29</v>
      </c>
      <c r="D607" s="104">
        <v>31.0</v>
      </c>
      <c r="E607" s="104">
        <v>45.0</v>
      </c>
      <c r="F607" s="118" t="str">
        <f t="shared" si="860"/>
        <v>38</v>
      </c>
      <c r="G607" s="104">
        <v>36.0</v>
      </c>
      <c r="H607" s="104">
        <v>61.0</v>
      </c>
      <c r="I607" s="120" t="str">
        <f t="shared" si="3"/>
        <v>-25</v>
      </c>
      <c r="J607" s="120" t="str">
        <f t="shared" si="861"/>
        <v>48.5</v>
      </c>
      <c r="K607" s="120" t="str">
        <f t="shared" si="4"/>
        <v>-10.5</v>
      </c>
      <c r="L607" s="104" t="s">
        <v>493</v>
      </c>
      <c r="M607" s="120" t="str">
        <f t="shared" ref="M607:M608" si="862">N607*1000000</f>
        <v>20080000</v>
      </c>
      <c r="N607" s="135">
        <v>20.08</v>
      </c>
      <c r="O607" s="120" t="str">
        <f t="shared" ref="O607:O608" si="863">P607*1000000</f>
        <v>41980000</v>
      </c>
      <c r="P607" s="135">
        <v>41.98</v>
      </c>
      <c r="Q607" s="28" t="str">
        <f t="shared" ref="Q607:Q608" si="864">SUM(R607*1000000)</f>
        <v>0</v>
      </c>
      <c r="R607" s="131">
        <v>0.0</v>
      </c>
      <c r="S607" s="173">
        <v>4.1975388E7</v>
      </c>
      <c r="T607" s="105">
        <v>41.98</v>
      </c>
      <c r="U607" s="162" t="str">
        <f t="shared" ref="U607:U608" si="865">SUM(R607/T607)</f>
        <v>0.00%</v>
      </c>
      <c r="V607" s="105">
        <v>20.0</v>
      </c>
      <c r="W607" s="30" t="str">
        <f t="shared" ref="W607:W611" si="866">SUM(T607/V607)</f>
        <v>209.90%</v>
      </c>
      <c r="X607" s="30" t="str">
        <f t="shared" si="6"/>
        <v>100.40%</v>
      </c>
      <c r="Y607" s="112"/>
      <c r="Z607" s="33"/>
      <c r="AA607" s="33"/>
      <c r="AB607" s="33"/>
      <c r="AC607" s="33"/>
      <c r="AD607" s="33"/>
      <c r="AE607" s="33"/>
    </row>
    <row r="608">
      <c r="A608" s="116" t="s">
        <v>2079</v>
      </c>
      <c r="B608" s="44">
        <v>2008.0</v>
      </c>
      <c r="C608" s="44" t="s">
        <v>33</v>
      </c>
      <c r="D608" s="104">
        <v>66.0</v>
      </c>
      <c r="E608" s="104">
        <v>62.0</v>
      </c>
      <c r="F608" s="118" t="str">
        <f t="shared" si="860"/>
        <v>64</v>
      </c>
      <c r="G608" s="104">
        <v>78.0</v>
      </c>
      <c r="H608" s="104">
        <v>65.0</v>
      </c>
      <c r="I608" s="120" t="str">
        <f t="shared" si="3"/>
        <v>13</v>
      </c>
      <c r="J608" s="120" t="str">
        <f t="shared" si="861"/>
        <v>71.5</v>
      </c>
      <c r="K608" s="120" t="str">
        <f t="shared" si="4"/>
        <v>-7.5</v>
      </c>
      <c r="L608" s="104" t="s">
        <v>936</v>
      </c>
      <c r="M608" s="120" t="str">
        <f t="shared" si="862"/>
        <v>55030000</v>
      </c>
      <c r="N608" s="135">
        <v>55.03</v>
      </c>
      <c r="O608" s="120" t="str">
        <f t="shared" si="863"/>
        <v>141620000</v>
      </c>
      <c r="P608" s="135">
        <v>141.62</v>
      </c>
      <c r="Q608" s="28" t="str">
        <f t="shared" si="864"/>
        <v>278040000</v>
      </c>
      <c r="R608" s="119">
        <v>278.04</v>
      </c>
      <c r="S608" s="191" t="str">
        <f>T608*1000000</f>
        <v>419,660,000</v>
      </c>
      <c r="T608" s="105">
        <v>419.66</v>
      </c>
      <c r="U608" s="162" t="str">
        <f t="shared" si="865"/>
        <v>66.25%</v>
      </c>
      <c r="V608" s="105">
        <v>200.0</v>
      </c>
      <c r="W608" s="30" t="str">
        <f t="shared" si="866"/>
        <v>209.83%</v>
      </c>
      <c r="X608" s="30" t="str">
        <f t="shared" si="6"/>
        <v>27.52%</v>
      </c>
      <c r="Y608" s="112"/>
      <c r="Z608" s="33"/>
      <c r="AA608" s="33"/>
      <c r="AB608" s="33"/>
      <c r="AC608" s="33"/>
      <c r="AD608" s="33"/>
      <c r="AE608" s="33"/>
    </row>
    <row r="609">
      <c r="A609" s="72" t="s">
        <v>678</v>
      </c>
      <c r="B609" s="16">
        <v>2013.0</v>
      </c>
      <c r="C609" s="16" t="s">
        <v>41</v>
      </c>
      <c r="D609" s="16">
        <v>67.0</v>
      </c>
      <c r="E609" s="16">
        <v>58.0</v>
      </c>
      <c r="F609" s="73" t="str">
        <f t="shared" si="860"/>
        <v>62.5</v>
      </c>
      <c r="G609" s="16">
        <v>66.0</v>
      </c>
      <c r="H609" s="16">
        <v>62.0</v>
      </c>
      <c r="I609" s="74" t="str">
        <f t="shared" si="3"/>
        <v>4</v>
      </c>
      <c r="J609" s="74" t="str">
        <f t="shared" si="861"/>
        <v>64</v>
      </c>
      <c r="K609" s="74" t="str">
        <f t="shared" si="4"/>
        <v>-1.5</v>
      </c>
      <c r="L609" s="78" t="s">
        <v>679</v>
      </c>
      <c r="M609" s="19">
        <v>2.1312625E7</v>
      </c>
      <c r="N609" s="35" t="str">
        <f t="shared" ref="N609:N610" si="867">M609/1000000</f>
        <v>21.31</v>
      </c>
      <c r="O609" s="19">
        <v>8.3028128E7</v>
      </c>
      <c r="P609" s="35" t="str">
        <f t="shared" ref="P609:P610" si="868">O609/1000000</f>
        <v>83.03</v>
      </c>
      <c r="Q609" s="19">
        <v>1.99542554E8</v>
      </c>
      <c r="R609" s="36" t="str">
        <f t="shared" ref="R609:R610" si="869">Q609/1000000</f>
        <v>199.54</v>
      </c>
      <c r="S609" s="196">
        <v>2.82570682E8</v>
      </c>
      <c r="T609" s="77" t="str">
        <f t="shared" ref="T609:T610" si="870">S609/1000000</f>
        <v>283</v>
      </c>
      <c r="U609" s="27" t="str">
        <f t="shared" ref="U609:U610" si="871">SUM(R609/S609)</f>
        <v>0.00%</v>
      </c>
      <c r="V609" s="19">
        <v>135.0</v>
      </c>
      <c r="W609" s="178" t="str">
        <f t="shared" si="866"/>
        <v>209.31%</v>
      </c>
      <c r="X609" s="30" t="str">
        <f t="shared" si="6"/>
        <v>15.79%</v>
      </c>
      <c r="Y609" s="81"/>
      <c r="Z609" s="33"/>
      <c r="AA609" s="33"/>
      <c r="AB609" s="33"/>
      <c r="AC609" s="33"/>
      <c r="AD609" s="33"/>
      <c r="AE609" s="33"/>
    </row>
    <row r="610">
      <c r="A610" s="72" t="s">
        <v>718</v>
      </c>
      <c r="B610" s="16">
        <v>2013.0</v>
      </c>
      <c r="C610" s="16" t="s">
        <v>2421</v>
      </c>
      <c r="D610" s="16">
        <v>50.0</v>
      </c>
      <c r="E610" s="16">
        <v>54.0</v>
      </c>
      <c r="F610" s="73" t="str">
        <f t="shared" si="860"/>
        <v>52.0</v>
      </c>
      <c r="G610" s="16">
        <v>70.0</v>
      </c>
      <c r="H610" s="16">
        <v>74.0</v>
      </c>
      <c r="I610" s="74" t="str">
        <f t="shared" si="3"/>
        <v>-4</v>
      </c>
      <c r="J610" s="74" t="str">
        <f t="shared" si="861"/>
        <v>72</v>
      </c>
      <c r="K610" s="74" t="str">
        <f t="shared" si="4"/>
        <v>-20</v>
      </c>
      <c r="L610" s="78" t="s">
        <v>720</v>
      </c>
      <c r="M610" s="19">
        <v>1.2765508E7</v>
      </c>
      <c r="N610" s="35" t="str">
        <f t="shared" si="867"/>
        <v>12.77</v>
      </c>
      <c r="O610" s="19">
        <v>5.8236838E7</v>
      </c>
      <c r="P610" s="35" t="str">
        <f t="shared" si="868"/>
        <v>58.24</v>
      </c>
      <c r="Q610" s="19">
        <v>1.29896484E8</v>
      </c>
      <c r="R610" s="36" t="str">
        <f t="shared" si="869"/>
        <v>129.90</v>
      </c>
      <c r="S610" s="196">
        <v>1.88133322E8</v>
      </c>
      <c r="T610" s="77" t="str">
        <f t="shared" si="870"/>
        <v>188</v>
      </c>
      <c r="U610" s="27" t="str">
        <f t="shared" si="871"/>
        <v>0.00%</v>
      </c>
      <c r="V610" s="22">
        <v>90.0</v>
      </c>
      <c r="W610" s="178" t="str">
        <f t="shared" si="866"/>
        <v>209.04%</v>
      </c>
      <c r="X610" s="30" t="str">
        <f t="shared" si="6"/>
        <v>14.18%</v>
      </c>
      <c r="Y610" s="81"/>
      <c r="Z610" s="33"/>
      <c r="AA610" s="33"/>
      <c r="AB610" s="33"/>
      <c r="AC610" s="33"/>
      <c r="AD610" s="33"/>
      <c r="AE610" s="33"/>
    </row>
    <row r="611">
      <c r="A611" s="116" t="s">
        <v>2110</v>
      </c>
      <c r="B611" s="44">
        <v>2008.0</v>
      </c>
      <c r="C611" s="44" t="s">
        <v>41</v>
      </c>
      <c r="D611" s="104">
        <v>83.0</v>
      </c>
      <c r="E611" s="104">
        <v>71.0</v>
      </c>
      <c r="F611" s="118" t="str">
        <f t="shared" si="860"/>
        <v>77</v>
      </c>
      <c r="G611" s="104">
        <v>69.0</v>
      </c>
      <c r="H611" s="104">
        <v>73.0</v>
      </c>
      <c r="I611" s="120" t="str">
        <f t="shared" si="3"/>
        <v>-4</v>
      </c>
      <c r="J611" s="120" t="str">
        <f t="shared" si="861"/>
        <v>71</v>
      </c>
      <c r="K611" s="120" t="str">
        <f t="shared" si="4"/>
        <v>6</v>
      </c>
      <c r="L611" s="104" t="s">
        <v>2111</v>
      </c>
      <c r="M611" s="120" t="str">
        <f>N611*1000000</f>
        <v>25810000</v>
      </c>
      <c r="N611" s="135">
        <v>25.81</v>
      </c>
      <c r="O611" s="120" t="str">
        <f>P611*1000000</f>
        <v>110520000</v>
      </c>
      <c r="P611" s="135">
        <v>110.52</v>
      </c>
      <c r="Q611" s="28" t="str">
        <f>SUM(R611*1000000)</f>
        <v>77560000</v>
      </c>
      <c r="R611" s="119">
        <v>77.56</v>
      </c>
      <c r="S611" s="191" t="str">
        <f>T611*1000000</f>
        <v>188,080,000</v>
      </c>
      <c r="T611" s="105">
        <v>188.08</v>
      </c>
      <c r="U611" s="162" t="str">
        <f>SUM(R611/T611)</f>
        <v>41.24%</v>
      </c>
      <c r="V611" s="105">
        <v>90.0</v>
      </c>
      <c r="W611" s="30" t="str">
        <f t="shared" si="866"/>
        <v>208.98%</v>
      </c>
      <c r="X611" s="30" t="str">
        <f t="shared" si="6"/>
        <v>28.68%</v>
      </c>
      <c r="Y611" s="112"/>
      <c r="Z611" s="33"/>
      <c r="AA611" s="33"/>
      <c r="AB611" s="33"/>
      <c r="AC611" s="33"/>
      <c r="AD611" s="33"/>
      <c r="AE611" s="33"/>
    </row>
    <row r="612">
      <c r="A612" s="85" t="s">
        <v>1066</v>
      </c>
      <c r="B612" s="48">
        <v>2012.0</v>
      </c>
      <c r="C612" s="48" t="s">
        <v>2398</v>
      </c>
      <c r="D612" s="86">
        <v>87.0</v>
      </c>
      <c r="E612" s="86">
        <v>74.0</v>
      </c>
      <c r="F612" s="87" t="str">
        <f t="shared" si="860"/>
        <v>80.5</v>
      </c>
      <c r="G612" s="86">
        <v>70.0</v>
      </c>
      <c r="H612" s="86">
        <v>73.0</v>
      </c>
      <c r="I612" s="89" t="str">
        <f t="shared" si="3"/>
        <v>-3</v>
      </c>
      <c r="J612" s="89" t="str">
        <f t="shared" si="861"/>
        <v>71.5</v>
      </c>
      <c r="K612" s="89" t="str">
        <f t="shared" si="4"/>
        <v>9</v>
      </c>
      <c r="L612" s="86" t="s">
        <v>990</v>
      </c>
      <c r="M612" s="90">
        <v>1.1412213E7</v>
      </c>
      <c r="N612" s="91" t="str">
        <f>M612/1000000</f>
        <v>11.41</v>
      </c>
      <c r="O612" s="88">
        <v>3.5291068E7</v>
      </c>
      <c r="P612" s="91" t="str">
        <f>O612/1000000</f>
        <v>35.29</v>
      </c>
      <c r="Q612" s="95">
        <v>4.62E7</v>
      </c>
      <c r="R612" s="36" t="str">
        <f>Q612/1000000</f>
        <v>46.20</v>
      </c>
      <c r="S612" s="177">
        <v>8.1491068E7</v>
      </c>
      <c r="T612" s="93" t="str">
        <f>S612/1000000</f>
        <v>81</v>
      </c>
      <c r="U612" s="179" t="str">
        <f>SUM(R612/S612)</f>
        <v>0.00%</v>
      </c>
      <c r="V612" s="88">
        <v>39.0</v>
      </c>
      <c r="W612" s="180" t="str">
        <f>SUM((S612/1000000)/V612)</f>
        <v>208.95%</v>
      </c>
      <c r="X612" s="30" t="str">
        <f t="shared" si="6"/>
        <v>29.26%</v>
      </c>
      <c r="Y612" s="98"/>
      <c r="Z612" s="33"/>
      <c r="AA612" s="33"/>
      <c r="AB612" s="33"/>
      <c r="AC612" s="33"/>
      <c r="AD612" s="33"/>
      <c r="AE612" s="33"/>
    </row>
    <row r="613">
      <c r="A613" s="116" t="s">
        <v>2088</v>
      </c>
      <c r="B613" s="44">
        <v>2008.0</v>
      </c>
      <c r="C613" s="44" t="s">
        <v>29</v>
      </c>
      <c r="D613" s="104">
        <v>73.0</v>
      </c>
      <c r="E613" s="104">
        <v>70.0</v>
      </c>
      <c r="F613" s="118" t="str">
        <f t="shared" si="860"/>
        <v>71.5</v>
      </c>
      <c r="G613" s="104">
        <v>81.0</v>
      </c>
      <c r="H613" s="104">
        <v>71.0</v>
      </c>
      <c r="I613" s="120" t="str">
        <f t="shared" si="3"/>
        <v>10</v>
      </c>
      <c r="J613" s="120" t="str">
        <f t="shared" si="861"/>
        <v>76</v>
      </c>
      <c r="K613" s="120" t="str">
        <f t="shared" si="4"/>
        <v>-4.5</v>
      </c>
      <c r="L613" s="104" t="s">
        <v>1433</v>
      </c>
      <c r="M613" s="120" t="str">
        <f t="shared" ref="M613:M615" si="872">N613*1000000</f>
        <v>26850000</v>
      </c>
      <c r="N613" s="135">
        <v>26.85</v>
      </c>
      <c r="O613" s="120" t="str">
        <f t="shared" ref="O613:O615" si="873">P613*1000000</f>
        <v>127510000</v>
      </c>
      <c r="P613" s="135">
        <v>127.51</v>
      </c>
      <c r="Q613" s="28" t="str">
        <f t="shared" ref="Q613:Q615" si="874">SUM(R613*1000000)</f>
        <v>206420000</v>
      </c>
      <c r="R613" s="119">
        <v>206.42</v>
      </c>
      <c r="S613" s="191" t="str">
        <f t="shared" ref="S613:S615" si="875">T613*1000000</f>
        <v>333,930,000</v>
      </c>
      <c r="T613" s="105">
        <v>333.93</v>
      </c>
      <c r="U613" s="162" t="str">
        <f t="shared" ref="U613:U615" si="876">SUM(R613/T613)</f>
        <v>61.82%</v>
      </c>
      <c r="V613" s="105">
        <v>160.0</v>
      </c>
      <c r="W613" s="30" t="str">
        <f t="shared" ref="W613:W615" si="877">SUM(T613/V613)</f>
        <v>208.71%</v>
      </c>
      <c r="X613" s="30" t="str">
        <f t="shared" si="6"/>
        <v>16.78%</v>
      </c>
      <c r="Y613" s="112"/>
      <c r="Z613" s="33"/>
      <c r="AA613" s="33"/>
      <c r="AB613" s="33"/>
      <c r="AC613" s="33"/>
      <c r="AD613" s="33"/>
      <c r="AE613" s="33"/>
    </row>
    <row r="614">
      <c r="A614" s="116" t="s">
        <v>2300</v>
      </c>
      <c r="B614" s="44">
        <v>2008.0</v>
      </c>
      <c r="C614" s="44" t="s">
        <v>41</v>
      </c>
      <c r="D614" s="104">
        <v>14.0</v>
      </c>
      <c r="E614" s="104">
        <v>34.0</v>
      </c>
      <c r="F614" s="118" t="str">
        <f t="shared" si="860"/>
        <v>24</v>
      </c>
      <c r="G614" s="104">
        <v>51.0</v>
      </c>
      <c r="H614" s="104">
        <v>54.0</v>
      </c>
      <c r="I614" s="120" t="str">
        <f t="shared" si="3"/>
        <v>-3</v>
      </c>
      <c r="J614" s="120" t="str">
        <f t="shared" si="861"/>
        <v>52.5</v>
      </c>
      <c r="K614" s="120" t="str">
        <f t="shared" si="4"/>
        <v>-28.5</v>
      </c>
      <c r="L614" s="104" t="s">
        <v>493</v>
      </c>
      <c r="M614" s="120" t="str">
        <f t="shared" si="872"/>
        <v>8270000</v>
      </c>
      <c r="N614" s="135">
        <v>8.27</v>
      </c>
      <c r="O614" s="120" t="str">
        <f t="shared" si="873"/>
        <v>19220000</v>
      </c>
      <c r="P614" s="135">
        <v>19.22</v>
      </c>
      <c r="Q614" s="28" t="str">
        <f t="shared" si="874"/>
        <v>22400000</v>
      </c>
      <c r="R614" s="119">
        <v>22.4</v>
      </c>
      <c r="S614" s="191" t="str">
        <f t="shared" si="875"/>
        <v>41,620,000</v>
      </c>
      <c r="T614" s="105">
        <v>41.62</v>
      </c>
      <c r="U614" s="162" t="str">
        <f t="shared" si="876"/>
        <v>53.82%</v>
      </c>
      <c r="V614" s="105">
        <v>20.0</v>
      </c>
      <c r="W614" s="30" t="str">
        <f t="shared" si="877"/>
        <v>208.10%</v>
      </c>
      <c r="X614" s="30" t="str">
        <f t="shared" si="6"/>
        <v>41.35%</v>
      </c>
      <c r="Y614" s="112"/>
      <c r="Z614" s="33"/>
      <c r="AA614" s="33"/>
      <c r="AB614" s="33"/>
      <c r="AC614" s="33"/>
      <c r="AD614" s="33"/>
      <c r="AE614" s="33"/>
    </row>
    <row r="615">
      <c r="A615" s="116" t="s">
        <v>1853</v>
      </c>
      <c r="B615" s="44">
        <v>2009.0</v>
      </c>
      <c r="C615" s="44" t="s">
        <v>29</v>
      </c>
      <c r="D615" s="104">
        <v>89.0</v>
      </c>
      <c r="E615" s="104">
        <v>80.0</v>
      </c>
      <c r="F615" s="118" t="str">
        <f t="shared" si="860"/>
        <v>84.5</v>
      </c>
      <c r="G615" s="104">
        <v>77.0</v>
      </c>
      <c r="H615" s="104">
        <v>80.0</v>
      </c>
      <c r="I615" s="120" t="str">
        <f t="shared" si="3"/>
        <v>-3</v>
      </c>
      <c r="J615" s="120" t="str">
        <f t="shared" si="861"/>
        <v>78.5</v>
      </c>
      <c r="K615" s="120" t="str">
        <f t="shared" si="4"/>
        <v>6</v>
      </c>
      <c r="L615" s="104" t="s">
        <v>1854</v>
      </c>
      <c r="M615" s="120" t="str">
        <f t="shared" si="872"/>
        <v>16800000</v>
      </c>
      <c r="N615" s="135">
        <v>16.8</v>
      </c>
      <c r="O615" s="120" t="str">
        <f t="shared" si="873"/>
        <v>75280000</v>
      </c>
      <c r="P615" s="135">
        <v>75.28</v>
      </c>
      <c r="Q615" s="28" t="str">
        <f t="shared" si="874"/>
        <v>49300000</v>
      </c>
      <c r="R615" s="119">
        <v>49.3</v>
      </c>
      <c r="S615" s="191" t="str">
        <f t="shared" si="875"/>
        <v>124,580,000</v>
      </c>
      <c r="T615" s="105">
        <v>124.58</v>
      </c>
      <c r="U615" s="162" t="str">
        <f t="shared" si="876"/>
        <v>39.57%</v>
      </c>
      <c r="V615" s="105">
        <v>60.0</v>
      </c>
      <c r="W615" s="30" t="str">
        <f t="shared" si="877"/>
        <v>207.63%</v>
      </c>
      <c r="X615" s="30" t="str">
        <f t="shared" si="6"/>
        <v>28.00%</v>
      </c>
      <c r="Y615" s="112"/>
      <c r="Z615" s="33"/>
      <c r="AA615" s="33"/>
      <c r="AB615" s="33"/>
      <c r="AC615" s="33"/>
      <c r="AD615" s="33"/>
      <c r="AE615" s="33"/>
    </row>
    <row r="616">
      <c r="A616" s="47" t="s">
        <v>361</v>
      </c>
      <c r="B616" s="48">
        <v>2014.0</v>
      </c>
      <c r="C616" s="49" t="s">
        <v>29</v>
      </c>
      <c r="D616" s="48">
        <v>90.0</v>
      </c>
      <c r="E616" s="48">
        <v>71.0</v>
      </c>
      <c r="F616" s="50" t="str">
        <f t="shared" si="860"/>
        <v>80.5</v>
      </c>
      <c r="G616" s="48">
        <v>90.0</v>
      </c>
      <c r="H616" s="48">
        <v>84.0</v>
      </c>
      <c r="I616" s="52" t="str">
        <f t="shared" si="3"/>
        <v>6</v>
      </c>
      <c r="J616" s="52" t="str">
        <f t="shared" si="861"/>
        <v>87</v>
      </c>
      <c r="K616" s="52" t="str">
        <f t="shared" si="4"/>
        <v>-6.5</v>
      </c>
      <c r="L616" s="48" t="s">
        <v>362</v>
      </c>
      <c r="M616" s="62">
        <v>2.8760246E7</v>
      </c>
      <c r="N616" s="55" t="str">
        <f t="shared" ref="N616:N617" si="878">M616/1000000</f>
        <v>28.76</v>
      </c>
      <c r="O616" s="51">
        <v>1.00206256E8</v>
      </c>
      <c r="P616" s="55" t="str">
        <f t="shared" ref="P616:P617" si="879">O616/1000000</f>
        <v>100.21</v>
      </c>
      <c r="Q616" s="63">
        <v>2.69E8</v>
      </c>
      <c r="R616" s="36" t="str">
        <f t="shared" ref="R616:R617" si="880">Q616/1000000</f>
        <v>269.00</v>
      </c>
      <c r="S616" s="187">
        <v>3.69206256E8</v>
      </c>
      <c r="T616" s="58" t="str">
        <f t="shared" ref="T616:T617" si="881">S616/1000000</f>
        <v>369</v>
      </c>
      <c r="U616" s="188" t="str">
        <f t="shared" ref="U616:U617" si="882">SUM(R616/S616)</f>
        <v>0.00%</v>
      </c>
      <c r="V616" s="51">
        <v>178.0</v>
      </c>
      <c r="W616" s="189" t="str">
        <f t="shared" ref="W616:W617" si="883">SUM(S616/(V616*1000000))</f>
        <v>207.42%</v>
      </c>
      <c r="X616" s="30" t="str">
        <f t="shared" si="6"/>
        <v>16.16%</v>
      </c>
      <c r="Y616" s="67"/>
      <c r="Z616" s="33"/>
      <c r="AA616" s="33"/>
      <c r="AB616" s="33"/>
      <c r="AC616" s="33"/>
      <c r="AD616" s="33"/>
      <c r="AE616" s="33"/>
    </row>
    <row r="617">
      <c r="A617" s="47" t="s">
        <v>548</v>
      </c>
      <c r="B617" s="48">
        <v>2014.0</v>
      </c>
      <c r="C617" s="49" t="s">
        <v>29</v>
      </c>
      <c r="D617" s="48">
        <v>41.0</v>
      </c>
      <c r="E617" s="48">
        <v>44.0</v>
      </c>
      <c r="F617" s="50" t="str">
        <f t="shared" si="860"/>
        <v>42.5</v>
      </c>
      <c r="G617" s="48">
        <v>60.0</v>
      </c>
      <c r="H617" s="48">
        <v>63.0</v>
      </c>
      <c r="I617" s="52" t="str">
        <f t="shared" si="3"/>
        <v>-3</v>
      </c>
      <c r="J617" s="52" t="str">
        <f t="shared" si="861"/>
        <v>61.5</v>
      </c>
      <c r="K617" s="52" t="str">
        <f t="shared" si="4"/>
        <v>-19</v>
      </c>
      <c r="L617" s="48" t="s">
        <v>331</v>
      </c>
      <c r="M617" s="62">
        <v>1.1558149E7</v>
      </c>
      <c r="N617" s="55" t="str">
        <f t="shared" si="878"/>
        <v>11.56</v>
      </c>
      <c r="O617" s="51">
        <v>3.429632E7</v>
      </c>
      <c r="P617" s="55" t="str">
        <f t="shared" si="879"/>
        <v>34.30</v>
      </c>
      <c r="Q617" s="63">
        <v>6700000.0</v>
      </c>
      <c r="R617" s="36" t="str">
        <f t="shared" si="880"/>
        <v>6.70</v>
      </c>
      <c r="S617" s="187">
        <v>4.099632E7</v>
      </c>
      <c r="T617" s="58" t="str">
        <f t="shared" si="881"/>
        <v>41</v>
      </c>
      <c r="U617" s="188" t="str">
        <f t="shared" si="882"/>
        <v>0.00%</v>
      </c>
      <c r="V617" s="51">
        <v>19.8</v>
      </c>
      <c r="W617" s="189" t="str">
        <f t="shared" si="883"/>
        <v>207.05%</v>
      </c>
      <c r="X617" s="30" t="str">
        <f t="shared" si="6"/>
        <v>58.37%</v>
      </c>
      <c r="Y617" s="67"/>
      <c r="Z617" s="33"/>
      <c r="AA617" s="33"/>
      <c r="AB617" s="33"/>
      <c r="AC617" s="33"/>
      <c r="AD617" s="33"/>
      <c r="AE617" s="33"/>
    </row>
    <row r="618">
      <c r="A618" s="116" t="s">
        <v>2090</v>
      </c>
      <c r="B618" s="44">
        <v>2008.0</v>
      </c>
      <c r="C618" s="44" t="s">
        <v>41</v>
      </c>
      <c r="D618" s="104">
        <v>89.0</v>
      </c>
      <c r="E618" s="104">
        <v>67.0</v>
      </c>
      <c r="F618" s="118" t="str">
        <f t="shared" si="860"/>
        <v>78</v>
      </c>
      <c r="G618" s="104">
        <v>76.0</v>
      </c>
      <c r="H618" s="104">
        <v>75.0</v>
      </c>
      <c r="I618" s="120" t="str">
        <f t="shared" si="3"/>
        <v>1</v>
      </c>
      <c r="J618" s="120" t="str">
        <f t="shared" si="861"/>
        <v>75.5</v>
      </c>
      <c r="K618" s="120" t="str">
        <f t="shared" si="4"/>
        <v>2.5</v>
      </c>
      <c r="L618" s="104" t="s">
        <v>957</v>
      </c>
      <c r="M618" s="120" t="str">
        <f>N618*1000000</f>
        <v>26200000</v>
      </c>
      <c r="N618" s="135">
        <v>26.2</v>
      </c>
      <c r="O618" s="120" t="str">
        <f>P618*1000000</f>
        <v>114050000</v>
      </c>
      <c r="P618" s="135">
        <v>114.05</v>
      </c>
      <c r="Q618" s="28" t="str">
        <f>SUM(R618*1000000)</f>
        <v>195930000</v>
      </c>
      <c r="R618" s="119">
        <v>195.93</v>
      </c>
      <c r="S618" s="191" t="str">
        <f>T618*1000000</f>
        <v>309,980,000</v>
      </c>
      <c r="T618" s="105">
        <v>309.98</v>
      </c>
      <c r="U618" s="162" t="str">
        <f>SUM(R618/T618)</f>
        <v>63.21%</v>
      </c>
      <c r="V618" s="105">
        <v>150.0</v>
      </c>
      <c r="W618" s="30" t="str">
        <f>SUM(T618/V618)</f>
        <v>206.65%</v>
      </c>
      <c r="X618" s="30" t="str">
        <f t="shared" si="6"/>
        <v>17.47%</v>
      </c>
      <c r="Y618" s="112"/>
      <c r="Z618" s="33"/>
      <c r="AA618" s="33"/>
      <c r="AB618" s="33"/>
      <c r="AC618" s="33"/>
      <c r="AD618" s="33"/>
      <c r="AE618" s="33"/>
    </row>
    <row r="619">
      <c r="A619" s="85" t="s">
        <v>1098</v>
      </c>
      <c r="B619" s="48">
        <v>2012.0</v>
      </c>
      <c r="C619" s="48" t="s">
        <v>29</v>
      </c>
      <c r="D619" s="86">
        <v>67.0</v>
      </c>
      <c r="E619" s="86">
        <v>58.0</v>
      </c>
      <c r="F619" s="87" t="str">
        <f t="shared" si="860"/>
        <v>62.5</v>
      </c>
      <c r="G619" s="86">
        <v>75.0</v>
      </c>
      <c r="H619" s="86">
        <v>70.0</v>
      </c>
      <c r="I619" s="89" t="str">
        <f t="shared" si="3"/>
        <v>5</v>
      </c>
      <c r="J619" s="89" t="str">
        <f t="shared" si="861"/>
        <v>72.5</v>
      </c>
      <c r="K619" s="89" t="str">
        <f t="shared" si="4"/>
        <v>-10</v>
      </c>
      <c r="L619" s="86" t="s">
        <v>1099</v>
      </c>
      <c r="M619" s="90">
        <v>1.0001982E7</v>
      </c>
      <c r="N619" s="91" t="str">
        <f t="shared" ref="N619:N620" si="884">M619/1000000</f>
        <v>10.00</v>
      </c>
      <c r="O619" s="88">
        <v>3.7400127E7</v>
      </c>
      <c r="P619" s="91" t="str">
        <f t="shared" ref="P619:P620" si="885">O619/1000000</f>
        <v>37.40</v>
      </c>
      <c r="Q619" s="95">
        <v>1.6276453E7</v>
      </c>
      <c r="R619" s="36" t="str">
        <f t="shared" ref="R619:R621" si="886">Q619/1000000</f>
        <v>16.28</v>
      </c>
      <c r="S619" s="177">
        <v>5.367658E7</v>
      </c>
      <c r="T619" s="93" t="str">
        <f t="shared" ref="T619:T620" si="887">S619/1000000</f>
        <v>54</v>
      </c>
      <c r="U619" s="179" t="str">
        <f t="shared" ref="U619:U621" si="888">SUM(R619/S619)</f>
        <v>0.00%</v>
      </c>
      <c r="V619" s="88">
        <v>26.0</v>
      </c>
      <c r="W619" s="180" t="str">
        <f>SUM((S619/1000000)/V619)</f>
        <v>206.45%</v>
      </c>
      <c r="X619" s="30" t="str">
        <f t="shared" si="6"/>
        <v>38.47%</v>
      </c>
      <c r="Y619" s="98"/>
      <c r="Z619" s="33"/>
      <c r="AA619" s="33"/>
      <c r="AB619" s="33"/>
      <c r="AC619" s="33"/>
      <c r="AD619" s="33"/>
      <c r="AE619" s="33"/>
    </row>
    <row r="620">
      <c r="A620" s="47" t="s">
        <v>427</v>
      </c>
      <c r="B620" s="48">
        <v>2014.0</v>
      </c>
      <c r="C620" s="49" t="s">
        <v>29</v>
      </c>
      <c r="D620" s="48">
        <v>27.0</v>
      </c>
      <c r="E620" s="48">
        <v>33.0</v>
      </c>
      <c r="F620" s="50" t="str">
        <f t="shared" si="860"/>
        <v>30.0</v>
      </c>
      <c r="G620" s="48">
        <v>62.0</v>
      </c>
      <c r="H620" s="48">
        <v>48.0</v>
      </c>
      <c r="I620" s="52" t="str">
        <f t="shared" si="3"/>
        <v>14</v>
      </c>
      <c r="J620" s="52" t="str">
        <f t="shared" si="861"/>
        <v>55</v>
      </c>
      <c r="K620" s="52" t="str">
        <f t="shared" si="4"/>
        <v>-25</v>
      </c>
      <c r="L620" s="48" t="s">
        <v>428</v>
      </c>
      <c r="M620" s="62">
        <v>1.5861939E7</v>
      </c>
      <c r="N620" s="55" t="str">
        <f t="shared" si="884"/>
        <v>15.86</v>
      </c>
      <c r="O620" s="51">
        <v>8.5911262E7</v>
      </c>
      <c r="P620" s="55" t="str">
        <f t="shared" si="885"/>
        <v>85.91</v>
      </c>
      <c r="Q620" s="63">
        <v>4.7910554E7</v>
      </c>
      <c r="R620" s="36" t="str">
        <f t="shared" si="886"/>
        <v>47.91</v>
      </c>
      <c r="S620" s="187">
        <v>1.33821816E8</v>
      </c>
      <c r="T620" s="58" t="str">
        <f t="shared" si="887"/>
        <v>134</v>
      </c>
      <c r="U620" s="188" t="str">
        <f t="shared" si="888"/>
        <v>0.00%</v>
      </c>
      <c r="V620" s="51">
        <v>65.0</v>
      </c>
      <c r="W620" s="189" t="str">
        <f>SUM(S620/(V620*1000000))</f>
        <v>205.88%</v>
      </c>
      <c r="X620" s="30" t="str">
        <f t="shared" si="6"/>
        <v>24.40%</v>
      </c>
      <c r="Y620" s="68"/>
      <c r="Z620" s="33"/>
      <c r="AA620" s="33"/>
      <c r="AB620" s="33"/>
      <c r="AC620" s="33"/>
      <c r="AD620" s="33"/>
      <c r="AE620" s="33"/>
    </row>
    <row r="621">
      <c r="A621" s="72" t="s">
        <v>619</v>
      </c>
      <c r="B621" s="16">
        <v>2013.0</v>
      </c>
      <c r="C621" s="16" t="s">
        <v>41</v>
      </c>
      <c r="D621" s="16">
        <v>94.0</v>
      </c>
      <c r="E621" s="79">
        <v>90.0</v>
      </c>
      <c r="F621" s="73" t="str">
        <f t="shared" si="860"/>
        <v>92.0</v>
      </c>
      <c r="G621" s="16">
        <v>82.0</v>
      </c>
      <c r="H621" s="16">
        <v>85.0</v>
      </c>
      <c r="I621" s="74" t="str">
        <f t="shared" si="3"/>
        <v>-3</v>
      </c>
      <c r="J621" s="74" t="str">
        <f t="shared" si="861"/>
        <v>83.5</v>
      </c>
      <c r="K621" s="74" t="str">
        <f t="shared" si="4"/>
        <v>8.5</v>
      </c>
      <c r="L621" s="78" t="s">
        <v>620</v>
      </c>
      <c r="M621" s="19">
        <v>260382.0</v>
      </c>
      <c r="N621" s="35" t="str">
        <f>M621/1000000</f>
        <v>0.26</v>
      </c>
      <c r="O621" s="19">
        <v>2.5568251E7</v>
      </c>
      <c r="P621" s="35" t="str">
        <f>O621/1000000</f>
        <v>25.57</v>
      </c>
      <c r="Q621" s="19">
        <v>2.1783E7</v>
      </c>
      <c r="R621" s="36" t="str">
        <f t="shared" si="886"/>
        <v>21.78</v>
      </c>
      <c r="S621" s="195">
        <v>4.7351251E7</v>
      </c>
      <c r="T621" s="77" t="str">
        <f>S621/1000000</f>
        <v>47</v>
      </c>
      <c r="U621" s="27" t="str">
        <f t="shared" si="888"/>
        <v>0.00%</v>
      </c>
      <c r="V621" s="22">
        <v>23.0</v>
      </c>
      <c r="W621" s="178" t="str">
        <f t="shared" ref="W621:W628" si="889">SUM(T621/V621)</f>
        <v>205.88%</v>
      </c>
      <c r="X621" s="30" t="str">
        <f t="shared" si="6"/>
        <v>1.13%</v>
      </c>
      <c r="Y621" s="78" t="s">
        <v>621</v>
      </c>
      <c r="Z621" s="33"/>
      <c r="AA621" s="33"/>
      <c r="AB621" s="33"/>
      <c r="AC621" s="33"/>
      <c r="AD621" s="33"/>
      <c r="AE621" s="33"/>
    </row>
    <row r="622">
      <c r="A622" s="116" t="s">
        <v>2173</v>
      </c>
      <c r="B622" s="44">
        <v>2008.0</v>
      </c>
      <c r="C622" s="44" t="s">
        <v>126</v>
      </c>
      <c r="D622" s="104">
        <v>62.0</v>
      </c>
      <c r="E622" s="104">
        <v>63.0</v>
      </c>
      <c r="F622" s="118" t="str">
        <f t="shared" si="860"/>
        <v>62.5</v>
      </c>
      <c r="G622" s="104">
        <v>84.0</v>
      </c>
      <c r="H622" s="104">
        <v>78.0</v>
      </c>
      <c r="I622" s="120" t="str">
        <f t="shared" si="3"/>
        <v>6</v>
      </c>
      <c r="J622" s="120" t="str">
        <f t="shared" si="861"/>
        <v>81</v>
      </c>
      <c r="K622" s="120" t="str">
        <f t="shared" si="4"/>
        <v>-18.5</v>
      </c>
      <c r="L622" s="104" t="s">
        <v>2174</v>
      </c>
      <c r="M622" s="120" t="str">
        <f t="shared" ref="M622:M625" si="890">N622*1000000</f>
        <v>9400000</v>
      </c>
      <c r="N622" s="135">
        <v>9.4</v>
      </c>
      <c r="O622" s="120" t="str">
        <f t="shared" ref="O622:O625" si="891">P622*1000000</f>
        <v>35740000</v>
      </c>
      <c r="P622" s="135">
        <v>35.74</v>
      </c>
      <c r="Q622" s="28" t="str">
        <f t="shared" ref="Q622:Q625" si="892">SUM(R622*1000000)</f>
        <v>77280000</v>
      </c>
      <c r="R622" s="119">
        <v>77.28</v>
      </c>
      <c r="S622" s="191" t="str">
        <f t="shared" ref="S622:S625" si="893">T622*1000000</f>
        <v>113,020,000</v>
      </c>
      <c r="T622" s="105">
        <v>113.02</v>
      </c>
      <c r="U622" s="162" t="str">
        <f t="shared" ref="U622:U625" si="894">SUM(R622/T622)</f>
        <v>68.38%</v>
      </c>
      <c r="V622" s="105">
        <v>55.0</v>
      </c>
      <c r="W622" s="30" t="str">
        <f t="shared" si="889"/>
        <v>205.49%</v>
      </c>
      <c r="X622" s="30" t="str">
        <f t="shared" si="6"/>
        <v>17.09%</v>
      </c>
      <c r="Y622" s="112"/>
      <c r="Z622" s="33"/>
      <c r="AA622" s="33"/>
      <c r="AB622" s="33"/>
      <c r="AC622" s="33"/>
      <c r="AD622" s="33"/>
      <c r="AE622" s="33"/>
    </row>
    <row r="623">
      <c r="A623" s="116" t="s">
        <v>2126</v>
      </c>
      <c r="B623" s="44">
        <v>2008.0</v>
      </c>
      <c r="C623" s="44" t="s">
        <v>41</v>
      </c>
      <c r="D623" s="104">
        <v>26.0</v>
      </c>
      <c r="E623" s="104">
        <v>41.0</v>
      </c>
      <c r="F623" s="118" t="str">
        <f t="shared" si="860"/>
        <v>33.5</v>
      </c>
      <c r="G623" s="104">
        <v>52.0</v>
      </c>
      <c r="H623" s="104">
        <v>46.0</v>
      </c>
      <c r="I623" s="120" t="str">
        <f t="shared" si="3"/>
        <v>6</v>
      </c>
      <c r="J623" s="120" t="str">
        <f t="shared" si="861"/>
        <v>49</v>
      </c>
      <c r="K623" s="120" t="str">
        <f t="shared" si="4"/>
        <v>-15.5</v>
      </c>
      <c r="L623" s="104" t="s">
        <v>493</v>
      </c>
      <c r="M623" s="120" t="str">
        <f t="shared" si="890"/>
        <v>31070000</v>
      </c>
      <c r="N623" s="135">
        <v>31.07</v>
      </c>
      <c r="O623" s="120" t="str">
        <f t="shared" si="891"/>
        <v>120150000</v>
      </c>
      <c r="P623" s="135">
        <v>120.15</v>
      </c>
      <c r="Q623" s="28" t="str">
        <f t="shared" si="892"/>
        <v>43590000</v>
      </c>
      <c r="R623" s="119">
        <v>43.59</v>
      </c>
      <c r="S623" s="191" t="str">
        <f t="shared" si="893"/>
        <v>163,740,000</v>
      </c>
      <c r="T623" s="105">
        <v>163.74</v>
      </c>
      <c r="U623" s="162" t="str">
        <f t="shared" si="894"/>
        <v>26.62%</v>
      </c>
      <c r="V623" s="105">
        <v>80.0</v>
      </c>
      <c r="W623" s="30" t="str">
        <f t="shared" si="889"/>
        <v>204.68%</v>
      </c>
      <c r="X623" s="30" t="str">
        <f t="shared" si="6"/>
        <v>38.84%</v>
      </c>
      <c r="Y623" s="112"/>
      <c r="Z623" s="33"/>
      <c r="AA623" s="33"/>
      <c r="AB623" s="33"/>
      <c r="AC623" s="33"/>
      <c r="AD623" s="33"/>
      <c r="AE623" s="33"/>
    </row>
    <row r="624">
      <c r="A624" s="116" t="s">
        <v>1881</v>
      </c>
      <c r="B624" s="44">
        <v>2009.0</v>
      </c>
      <c r="C624" s="44" t="s">
        <v>29</v>
      </c>
      <c r="D624" s="104">
        <v>27.0</v>
      </c>
      <c r="E624" s="104">
        <v>34.0</v>
      </c>
      <c r="F624" s="118" t="str">
        <f t="shared" si="860"/>
        <v>30.5</v>
      </c>
      <c r="G624" s="104">
        <v>47.0</v>
      </c>
      <c r="H624" s="104">
        <v>49.0</v>
      </c>
      <c r="I624" s="120" t="str">
        <f t="shared" si="3"/>
        <v>-2</v>
      </c>
      <c r="J624" s="120" t="str">
        <f t="shared" si="861"/>
        <v>48</v>
      </c>
      <c r="K624" s="120" t="str">
        <f t="shared" si="4"/>
        <v>-17.5</v>
      </c>
      <c r="L624" s="104" t="s">
        <v>1168</v>
      </c>
      <c r="M624" s="120" t="str">
        <f t="shared" si="890"/>
        <v>15400000</v>
      </c>
      <c r="N624" s="135">
        <v>15.4</v>
      </c>
      <c r="O624" s="120" t="str">
        <f t="shared" si="891"/>
        <v>55250000</v>
      </c>
      <c r="P624" s="135">
        <v>55.25</v>
      </c>
      <c r="Q624" s="28" t="str">
        <f t="shared" si="892"/>
        <v>46970000</v>
      </c>
      <c r="R624" s="119">
        <v>46.97</v>
      </c>
      <c r="S624" s="191" t="str">
        <f t="shared" si="893"/>
        <v>102,220,000</v>
      </c>
      <c r="T624" s="105">
        <v>102.22</v>
      </c>
      <c r="U624" s="162" t="str">
        <f t="shared" si="894"/>
        <v>45.95%</v>
      </c>
      <c r="V624" s="105">
        <v>50.0</v>
      </c>
      <c r="W624" s="30" t="str">
        <f t="shared" si="889"/>
        <v>204.44%</v>
      </c>
      <c r="X624" s="30" t="str">
        <f t="shared" si="6"/>
        <v>30.80%</v>
      </c>
      <c r="Y624" s="112"/>
      <c r="Z624" s="33"/>
      <c r="AA624" s="33"/>
      <c r="AB624" s="33"/>
      <c r="AC624" s="33"/>
      <c r="AD624" s="33"/>
      <c r="AE624" s="33"/>
    </row>
    <row r="625">
      <c r="A625" s="116" t="s">
        <v>1250</v>
      </c>
      <c r="B625" s="44">
        <v>2011.0</v>
      </c>
      <c r="C625" s="44" t="s">
        <v>41</v>
      </c>
      <c r="D625" s="117">
        <v>68.0</v>
      </c>
      <c r="E625" s="117">
        <v>59.0</v>
      </c>
      <c r="F625" s="118" t="str">
        <f t="shared" si="860"/>
        <v>63.5</v>
      </c>
      <c r="G625" s="117">
        <v>61.0</v>
      </c>
      <c r="H625" s="104">
        <v>61.0</v>
      </c>
      <c r="I625" s="120" t="str">
        <f t="shared" si="3"/>
        <v>0</v>
      </c>
      <c r="J625" s="120" t="str">
        <f t="shared" si="861"/>
        <v>61</v>
      </c>
      <c r="K625" s="120" t="str">
        <f t="shared" si="4"/>
        <v>2.5</v>
      </c>
      <c r="L625" s="104" t="s">
        <v>448</v>
      </c>
      <c r="M625" s="120" t="str">
        <f t="shared" si="890"/>
        <v>24030000</v>
      </c>
      <c r="N625" s="121">
        <v>24.03</v>
      </c>
      <c r="O625" s="120" t="str">
        <f t="shared" si="891"/>
        <v>78040000</v>
      </c>
      <c r="P625" s="122">
        <v>78.04</v>
      </c>
      <c r="Q625" s="28" t="str">
        <f t="shared" si="892"/>
        <v>74880000</v>
      </c>
      <c r="R625" s="119">
        <v>74.88</v>
      </c>
      <c r="S625" s="176" t="str">
        <f t="shared" si="893"/>
        <v>152,920,000</v>
      </c>
      <c r="T625" s="124" t="str">
        <f>SUM(P625+R625)</f>
        <v>152.92</v>
      </c>
      <c r="U625" s="162" t="str">
        <f t="shared" si="894"/>
        <v>48.97%</v>
      </c>
      <c r="V625" s="125">
        <v>75.0</v>
      </c>
      <c r="W625" s="30" t="str">
        <f t="shared" si="889"/>
        <v>203.89%</v>
      </c>
      <c r="X625" s="30" t="str">
        <f t="shared" si="6"/>
        <v>32.04%</v>
      </c>
      <c r="Y625" s="112"/>
      <c r="Z625" s="33"/>
      <c r="AA625" s="33"/>
      <c r="AB625" s="33"/>
      <c r="AC625" s="33"/>
      <c r="AD625" s="33"/>
      <c r="AE625" s="33"/>
    </row>
    <row r="626">
      <c r="A626" s="15" t="s">
        <v>180</v>
      </c>
      <c r="B626" s="16">
        <v>2015.0</v>
      </c>
      <c r="C626" s="17" t="s">
        <v>41</v>
      </c>
      <c r="D626" s="16">
        <v>60.0</v>
      </c>
      <c r="E626" s="16">
        <v>51.0</v>
      </c>
      <c r="F626" s="18" t="str">
        <f>(D626+E626)/2</f>
        <v>55.5</v>
      </c>
      <c r="G626" s="79">
        <v>78.0</v>
      </c>
      <c r="H626" s="16">
        <v>64.0</v>
      </c>
      <c r="I626" s="20" t="str">
        <f t="shared" si="3"/>
        <v>14</v>
      </c>
      <c r="J626" s="21" t="str">
        <f>(G626+H626)/2</f>
        <v>71</v>
      </c>
      <c r="K626" s="20" t="str">
        <f t="shared" si="4"/>
        <v>-15.5</v>
      </c>
      <c r="L626" s="17" t="s">
        <v>117</v>
      </c>
      <c r="M626" s="22">
        <v>1.7728313E7</v>
      </c>
      <c r="N626" s="35" t="str">
        <f>M626/1000000</f>
        <v>17.73</v>
      </c>
      <c r="O626" s="28">
        <v>7.1334552E7</v>
      </c>
      <c r="P626" s="35" t="str">
        <f>O626/1000000</f>
        <v>71.33</v>
      </c>
      <c r="Q626" s="28">
        <v>1.093E8</v>
      </c>
      <c r="R626" s="36" t="str">
        <f>Q626/1000000</f>
        <v>109.30</v>
      </c>
      <c r="S626" s="177" t="str">
        <f>SUM(O626+R626)</f>
        <v>71,334,661</v>
      </c>
      <c r="T626" s="38" t="str">
        <f>S626/1000000</f>
        <v>71</v>
      </c>
      <c r="U626" s="27" t="str">
        <f>(R626/S626)</f>
        <v>0.00%</v>
      </c>
      <c r="V626" s="19">
        <v>35.0</v>
      </c>
      <c r="W626" s="178" t="str">
        <f t="shared" si="889"/>
        <v>203.81%</v>
      </c>
      <c r="X626" s="30" t="str">
        <f t="shared" si="6"/>
        <v>50.65%</v>
      </c>
      <c r="Y626" s="17"/>
      <c r="Z626" s="33"/>
      <c r="AA626" s="33"/>
      <c r="AB626" s="33"/>
      <c r="AC626" s="33"/>
      <c r="AD626" s="33"/>
      <c r="AE626" s="33"/>
    </row>
    <row r="627">
      <c r="A627" s="116" t="s">
        <v>1858</v>
      </c>
      <c r="B627" s="44">
        <v>2009.0</v>
      </c>
      <c r="C627" s="44" t="s">
        <v>29</v>
      </c>
      <c r="D627" s="104">
        <v>75.0</v>
      </c>
      <c r="E627" s="104">
        <v>74.0</v>
      </c>
      <c r="F627" s="118" t="str">
        <f t="shared" ref="F627:F629" si="895">AVERAGE(D627:E627)</f>
        <v>74.5</v>
      </c>
      <c r="G627" s="104">
        <v>74.0</v>
      </c>
      <c r="H627" s="104">
        <v>72.0</v>
      </c>
      <c r="I627" s="120" t="str">
        <f t="shared" si="3"/>
        <v>2</v>
      </c>
      <c r="J627" s="120" t="str">
        <f t="shared" ref="J627:J629" si="896">AVERAGE(G627:H627)</f>
        <v>73</v>
      </c>
      <c r="K627" s="120" t="str">
        <f t="shared" si="4"/>
        <v>1.5</v>
      </c>
      <c r="L627" s="104" t="s">
        <v>930</v>
      </c>
      <c r="M627" s="120" t="str">
        <f t="shared" ref="M627:M628" si="897">N627*1000000</f>
        <v>8600000</v>
      </c>
      <c r="N627" s="135">
        <v>8.6</v>
      </c>
      <c r="O627" s="120" t="str">
        <f t="shared" ref="O627:O628" si="898">P627*1000000</f>
        <v>37490000</v>
      </c>
      <c r="P627" s="135">
        <v>37.49</v>
      </c>
      <c r="Q627" s="28" t="str">
        <f t="shared" ref="Q627:Q628" si="899">SUM(R627*1000000)</f>
        <v>84740000</v>
      </c>
      <c r="R627" s="119">
        <v>84.74</v>
      </c>
      <c r="S627" s="191" t="str">
        <f t="shared" ref="S627:S628" si="900">T627*1000000</f>
        <v>122,230,000</v>
      </c>
      <c r="T627" s="105">
        <v>122.23</v>
      </c>
      <c r="U627" s="162" t="str">
        <f t="shared" ref="U627:U628" si="901">SUM(R627/T627)</f>
        <v>69.33%</v>
      </c>
      <c r="V627" s="105">
        <v>60.0</v>
      </c>
      <c r="W627" s="30" t="str">
        <f t="shared" si="889"/>
        <v>203.72%</v>
      </c>
      <c r="X627" s="30" t="str">
        <f t="shared" si="6"/>
        <v>14.33%</v>
      </c>
      <c r="Y627" s="112"/>
      <c r="Z627" s="33"/>
      <c r="AA627" s="33"/>
      <c r="AB627" s="33"/>
      <c r="AC627" s="33"/>
      <c r="AD627" s="33"/>
      <c r="AE627" s="33"/>
    </row>
    <row r="628">
      <c r="A628" s="116" t="s">
        <v>2263</v>
      </c>
      <c r="B628" s="44">
        <v>2008.0</v>
      </c>
      <c r="C628" s="44" t="s">
        <v>29</v>
      </c>
      <c r="D628" s="104">
        <v>78.0</v>
      </c>
      <c r="E628" s="104">
        <v>68.0</v>
      </c>
      <c r="F628" s="118" t="str">
        <f t="shared" si="895"/>
        <v>73</v>
      </c>
      <c r="G628" s="104">
        <v>75.0</v>
      </c>
      <c r="H628" s="104">
        <v>78.0</v>
      </c>
      <c r="I628" s="120" t="str">
        <f t="shared" si="3"/>
        <v>-3</v>
      </c>
      <c r="J628" s="120" t="str">
        <f t="shared" si="896"/>
        <v>76.5</v>
      </c>
      <c r="K628" s="120" t="str">
        <f t="shared" si="4"/>
        <v>-3.5</v>
      </c>
      <c r="L628" s="104" t="s">
        <v>2264</v>
      </c>
      <c r="M628" s="120" t="str">
        <f t="shared" si="897"/>
        <v>5300000</v>
      </c>
      <c r="N628" s="135">
        <v>5.3</v>
      </c>
      <c r="O628" s="120" t="str">
        <f t="shared" si="898"/>
        <v>33450000</v>
      </c>
      <c r="P628" s="135">
        <v>33.45</v>
      </c>
      <c r="Q628" s="28" t="str">
        <f t="shared" si="899"/>
        <v>17460000</v>
      </c>
      <c r="R628" s="119">
        <v>17.46</v>
      </c>
      <c r="S628" s="191" t="str">
        <f t="shared" si="900"/>
        <v>50,910,000</v>
      </c>
      <c r="T628" s="105">
        <v>50.91</v>
      </c>
      <c r="U628" s="162" t="str">
        <f t="shared" si="901"/>
        <v>34.30%</v>
      </c>
      <c r="V628" s="105">
        <v>25.0</v>
      </c>
      <c r="W628" s="30" t="str">
        <f t="shared" si="889"/>
        <v>203.64%</v>
      </c>
      <c r="X628" s="30" t="str">
        <f t="shared" si="6"/>
        <v>21.20%</v>
      </c>
      <c r="Y628" s="112"/>
      <c r="Z628" s="33"/>
      <c r="AA628" s="33"/>
      <c r="AB628" s="33"/>
      <c r="AC628" s="33"/>
      <c r="AD628" s="33"/>
      <c r="AE628" s="33"/>
    </row>
    <row r="629">
      <c r="A629" s="85" t="s">
        <v>962</v>
      </c>
      <c r="B629" s="48">
        <v>2012.0</v>
      </c>
      <c r="C629" s="48" t="s">
        <v>37</v>
      </c>
      <c r="D629" s="86">
        <v>25.0</v>
      </c>
      <c r="E629" s="86">
        <v>37.0</v>
      </c>
      <c r="F629" s="87" t="str">
        <f t="shared" si="895"/>
        <v>31.0</v>
      </c>
      <c r="G629" s="86">
        <v>49.0</v>
      </c>
      <c r="H629" s="86">
        <v>52.0</v>
      </c>
      <c r="I629" s="89" t="str">
        <f t="shared" si="3"/>
        <v>-3</v>
      </c>
      <c r="J629" s="89" t="str">
        <f t="shared" si="896"/>
        <v>50.5</v>
      </c>
      <c r="K629" s="89" t="str">
        <f t="shared" si="4"/>
        <v>-19.5</v>
      </c>
      <c r="L629" s="86" t="s">
        <v>936</v>
      </c>
      <c r="M629" s="90">
        <v>3.3457188E7</v>
      </c>
      <c r="N629" s="91" t="str">
        <f t="shared" ref="N629:N631" si="902">M629/1000000</f>
        <v>33.46</v>
      </c>
      <c r="O629" s="88">
        <v>8.3670083E7</v>
      </c>
      <c r="P629" s="91" t="str">
        <f t="shared" ref="P629:P631" si="903">O629/1000000</f>
        <v>83.67</v>
      </c>
      <c r="Q629" s="95">
        <v>2.216E8</v>
      </c>
      <c r="R629" s="36" t="str">
        <f t="shared" ref="R629:R630" si="904">Q629/1000000</f>
        <v>221.60</v>
      </c>
      <c r="S629" s="177">
        <v>3.05270083E8</v>
      </c>
      <c r="T629" s="93" t="str">
        <f t="shared" ref="T629:T631" si="905">S629/1000000</f>
        <v>305</v>
      </c>
      <c r="U629" s="179" t="str">
        <f>SUM(R629/S629)</f>
        <v>0.00%</v>
      </c>
      <c r="V629" s="88">
        <v>150.0</v>
      </c>
      <c r="W629" s="180" t="str">
        <f>SUM((S629/1000000)/V629)</f>
        <v>203.51%</v>
      </c>
      <c r="X629" s="30" t="str">
        <f t="shared" si="6"/>
        <v>22.30%</v>
      </c>
      <c r="Y629" s="98"/>
      <c r="Z629" s="33"/>
      <c r="AA629" s="33"/>
      <c r="AB629" s="33"/>
      <c r="AC629" s="33"/>
      <c r="AD629" s="33"/>
      <c r="AE629" s="33"/>
    </row>
    <row r="630">
      <c r="A630" s="15" t="s">
        <v>54</v>
      </c>
      <c r="B630" s="16">
        <v>2015.0</v>
      </c>
      <c r="C630" s="17" t="s">
        <v>41</v>
      </c>
      <c r="D630" s="16">
        <v>98.0</v>
      </c>
      <c r="E630" s="16">
        <v>94.0</v>
      </c>
      <c r="F630" s="18" t="str">
        <f>(D630+E630)/2</f>
        <v>96</v>
      </c>
      <c r="G630" s="16">
        <v>90.0</v>
      </c>
      <c r="H630" s="16">
        <v>88.0</v>
      </c>
      <c r="I630" s="20" t="str">
        <f t="shared" si="3"/>
        <v>2</v>
      </c>
      <c r="J630" s="21" t="str">
        <f>(G630+H630)/2</f>
        <v>89</v>
      </c>
      <c r="K630" s="20" t="str">
        <f t="shared" si="4"/>
        <v>7</v>
      </c>
      <c r="L630" s="17" t="s">
        <v>42</v>
      </c>
      <c r="M630" s="22">
        <v>9.0440272E7</v>
      </c>
      <c r="N630" s="35" t="str">
        <f t="shared" si="902"/>
        <v>90.44</v>
      </c>
      <c r="O630" s="28">
        <v>3.55597857E8</v>
      </c>
      <c r="P630" s="35" t="str">
        <f t="shared" si="903"/>
        <v>355.60</v>
      </c>
      <c r="Q630" s="28">
        <v>4.869E8</v>
      </c>
      <c r="R630" s="36" t="str">
        <f t="shared" si="904"/>
        <v>486.90</v>
      </c>
      <c r="S630" s="177" t="str">
        <f>SUM(O630+R630)</f>
        <v>355,598,344</v>
      </c>
      <c r="T630" s="38" t="str">
        <f t="shared" si="905"/>
        <v>356</v>
      </c>
      <c r="U630" s="27" t="str">
        <f>(R630/S630)</f>
        <v>0.00%</v>
      </c>
      <c r="V630" s="28">
        <v>175.0</v>
      </c>
      <c r="W630" s="178" t="str">
        <f>SUM(T630/V630)</f>
        <v>203.20%</v>
      </c>
      <c r="X630" s="30" t="str">
        <f t="shared" si="6"/>
        <v>51.68%</v>
      </c>
      <c r="Y630" s="17"/>
      <c r="Z630" s="33"/>
      <c r="AA630" s="33"/>
      <c r="AB630" s="33"/>
      <c r="AC630" s="33"/>
      <c r="AD630" s="33"/>
      <c r="AE630" s="33"/>
    </row>
    <row r="631">
      <c r="A631" s="47" t="s">
        <v>556</v>
      </c>
      <c r="B631" s="48">
        <v>2014.0</v>
      </c>
      <c r="C631" s="49" t="s">
        <v>29</v>
      </c>
      <c r="D631" s="48">
        <v>18.0</v>
      </c>
      <c r="E631" s="48">
        <v>41.0</v>
      </c>
      <c r="F631" s="50" t="str">
        <f t="shared" ref="F631:F639" si="906">AVERAGE(D631:E631)</f>
        <v>29.5</v>
      </c>
      <c r="G631" s="48">
        <v>73.0</v>
      </c>
      <c r="H631" s="48">
        <v>73.0</v>
      </c>
      <c r="I631" s="52" t="str">
        <f t="shared" si="3"/>
        <v>0</v>
      </c>
      <c r="J631" s="52" t="str">
        <f t="shared" ref="J631:J639" si="907">AVERAGE(G631:H631)</f>
        <v>73</v>
      </c>
      <c r="K631" s="52" t="str">
        <f t="shared" si="4"/>
        <v>-43.5</v>
      </c>
      <c r="L631" s="48" t="s">
        <v>528</v>
      </c>
      <c r="M631" s="62">
        <v>8381509.0</v>
      </c>
      <c r="N631" s="55" t="str">
        <f t="shared" si="902"/>
        <v>8.38</v>
      </c>
      <c r="O631" s="51">
        <v>3.0127963E7</v>
      </c>
      <c r="P631" s="55" t="str">
        <f t="shared" si="903"/>
        <v>30.13</v>
      </c>
      <c r="Q631" s="28" t="str">
        <f>SUM(R631*1000000)</f>
        <v>0</v>
      </c>
      <c r="R631" s="70">
        <v>0.0</v>
      </c>
      <c r="S631" s="187">
        <v>3.0127963E7</v>
      </c>
      <c r="T631" s="58" t="str">
        <f t="shared" si="905"/>
        <v>30</v>
      </c>
      <c r="U631" s="188" t="str">
        <f t="shared" ref="U631:U632" si="908">SUM(R631/S631)</f>
        <v>0.00%</v>
      </c>
      <c r="V631" s="51">
        <v>15.0</v>
      </c>
      <c r="W631" s="189" t="str">
        <f>SUM(S631/(V631*1000000))</f>
        <v>200.85%</v>
      </c>
      <c r="X631" s="30" t="str">
        <f t="shared" si="6"/>
        <v>55.88%</v>
      </c>
      <c r="Y631" s="67"/>
      <c r="Z631" s="33"/>
      <c r="AA631" s="33"/>
      <c r="AB631" s="33"/>
      <c r="AC631" s="33"/>
      <c r="AD631" s="33"/>
      <c r="AE631" s="33"/>
    </row>
    <row r="632">
      <c r="A632" s="72" t="s">
        <v>759</v>
      </c>
      <c r="B632" s="16">
        <v>2013.0</v>
      </c>
      <c r="C632" s="16" t="s">
        <v>41</v>
      </c>
      <c r="D632" s="16">
        <v>18.0</v>
      </c>
      <c r="E632" s="16">
        <v>38.0</v>
      </c>
      <c r="F632" s="73" t="str">
        <f t="shared" si="906"/>
        <v>28.0</v>
      </c>
      <c r="G632" s="16">
        <v>44.0</v>
      </c>
      <c r="H632" s="16">
        <v>41.0</v>
      </c>
      <c r="I632" s="74" t="str">
        <f t="shared" si="3"/>
        <v>3</v>
      </c>
      <c r="J632" s="74" t="str">
        <f t="shared" si="907"/>
        <v>42.5</v>
      </c>
      <c r="K632" s="74" t="str">
        <f t="shared" si="4"/>
        <v>-14.5</v>
      </c>
      <c r="L632" s="78" t="s">
        <v>676</v>
      </c>
      <c r="M632" s="19">
        <v>1.5805237E7</v>
      </c>
      <c r="N632" s="35" t="str">
        <f>M632/1000000</f>
        <v>15.81</v>
      </c>
      <c r="O632" s="19">
        <v>5.575048E7</v>
      </c>
      <c r="P632" s="35" t="str">
        <f>O632/1000000</f>
        <v>55.75</v>
      </c>
      <c r="Q632" s="19">
        <v>5.4636592E7</v>
      </c>
      <c r="R632" s="36" t="str">
        <f>Q632/1000000</f>
        <v>54.64</v>
      </c>
      <c r="S632" s="195">
        <v>1.10387072E8</v>
      </c>
      <c r="T632" s="77" t="str">
        <f>S632/1000000</f>
        <v>110</v>
      </c>
      <c r="U632" s="27" t="str">
        <f t="shared" si="908"/>
        <v>0.00%</v>
      </c>
      <c r="V632" s="22">
        <v>55.0</v>
      </c>
      <c r="W632" s="178" t="str">
        <f t="shared" ref="W632:W640" si="909">SUM(T632/V632)</f>
        <v>200.70%</v>
      </c>
      <c r="X632" s="30" t="str">
        <f t="shared" si="6"/>
        <v>28.74%</v>
      </c>
      <c r="Y632" s="81"/>
      <c r="Z632" s="33"/>
      <c r="AA632" s="33"/>
      <c r="AB632" s="33"/>
      <c r="AC632" s="33"/>
      <c r="AD632" s="33"/>
      <c r="AE632" s="33"/>
    </row>
    <row r="633">
      <c r="A633" s="116" t="s">
        <v>2012</v>
      </c>
      <c r="B633" s="44">
        <v>2009.0</v>
      </c>
      <c r="C633" s="44" t="s">
        <v>41</v>
      </c>
      <c r="D633" s="104">
        <v>18.0</v>
      </c>
      <c r="E633" s="104">
        <v>33.0</v>
      </c>
      <c r="F633" s="118" t="str">
        <f t="shared" si="906"/>
        <v>25.5</v>
      </c>
      <c r="G633" s="104">
        <v>40.0</v>
      </c>
      <c r="H633" s="104">
        <v>55.0</v>
      </c>
      <c r="I633" s="120" t="str">
        <f t="shared" si="3"/>
        <v>-15</v>
      </c>
      <c r="J633" s="120" t="str">
        <f t="shared" si="907"/>
        <v>47.5</v>
      </c>
      <c r="K633" s="120" t="str">
        <f t="shared" si="4"/>
        <v>-22</v>
      </c>
      <c r="L633" s="104" t="s">
        <v>153</v>
      </c>
      <c r="M633" s="120" t="str">
        <f t="shared" ref="M633:M637" si="910">N633*1000000</f>
        <v>8050000</v>
      </c>
      <c r="N633" s="135">
        <v>8.05</v>
      </c>
      <c r="O633" s="120" t="str">
        <f t="shared" ref="O633:O637" si="911">P633*1000000</f>
        <v>22960000</v>
      </c>
      <c r="P633" s="135">
        <v>22.96</v>
      </c>
      <c r="Q633" s="28" t="str">
        <f t="shared" ref="Q633:Q637" si="912">SUM(R633*1000000)</f>
        <v>13120000</v>
      </c>
      <c r="R633" s="119">
        <v>13.12</v>
      </c>
      <c r="S633" s="191" t="str">
        <f t="shared" ref="S633:S637" si="913">T633*1000000</f>
        <v>36,080,000</v>
      </c>
      <c r="T633" s="105">
        <v>36.08</v>
      </c>
      <c r="U633" s="162" t="str">
        <f t="shared" ref="U633:U637" si="914">SUM(R633/T633)</f>
        <v>36.36%</v>
      </c>
      <c r="V633" s="105">
        <v>18.0</v>
      </c>
      <c r="W633" s="30" t="str">
        <f t="shared" si="909"/>
        <v>200.44%</v>
      </c>
      <c r="X633" s="30" t="str">
        <f t="shared" si="6"/>
        <v>44.72%</v>
      </c>
      <c r="Y633" s="112"/>
      <c r="Z633" s="33"/>
      <c r="AA633" s="33"/>
      <c r="AB633" s="33"/>
      <c r="AC633" s="33"/>
      <c r="AD633" s="33"/>
      <c r="AE633" s="33"/>
    </row>
    <row r="634">
      <c r="A634" s="116" t="s">
        <v>1423</v>
      </c>
      <c r="B634" s="44">
        <v>2011.0</v>
      </c>
      <c r="C634" s="44" t="s">
        <v>41</v>
      </c>
      <c r="D634" s="117">
        <v>38.0</v>
      </c>
      <c r="E634" s="117">
        <v>43.0</v>
      </c>
      <c r="F634" s="118" t="str">
        <f t="shared" si="906"/>
        <v>40.5</v>
      </c>
      <c r="G634" s="117">
        <v>50.0</v>
      </c>
      <c r="H634" s="104">
        <v>58.0</v>
      </c>
      <c r="I634" s="120" t="str">
        <f t="shared" si="3"/>
        <v>-8</v>
      </c>
      <c r="J634" s="120" t="str">
        <f t="shared" si="907"/>
        <v>54</v>
      </c>
      <c r="K634" s="120" t="str">
        <f t="shared" si="4"/>
        <v>-13.5</v>
      </c>
      <c r="L634" s="104" t="s">
        <v>1424</v>
      </c>
      <c r="M634" s="120" t="str">
        <f t="shared" si="910"/>
        <v>7450000</v>
      </c>
      <c r="N634" s="121">
        <v>7.45</v>
      </c>
      <c r="O634" s="120" t="str">
        <f t="shared" si="911"/>
        <v>23190000</v>
      </c>
      <c r="P634" s="122">
        <v>23.19</v>
      </c>
      <c r="Q634" s="28" t="str">
        <f t="shared" si="912"/>
        <v>16480000</v>
      </c>
      <c r="R634" s="119">
        <v>16.48</v>
      </c>
      <c r="S634" s="176" t="str">
        <f t="shared" si="913"/>
        <v>39,670,000</v>
      </c>
      <c r="T634" s="124" t="str">
        <f>SUM(P634+R634)</f>
        <v>39.67</v>
      </c>
      <c r="U634" s="162" t="str">
        <f t="shared" si="914"/>
        <v>41.54%</v>
      </c>
      <c r="V634" s="125">
        <v>20.0</v>
      </c>
      <c r="W634" s="30" t="str">
        <f t="shared" si="909"/>
        <v>198.35%</v>
      </c>
      <c r="X634" s="30" t="str">
        <f t="shared" si="6"/>
        <v>37.25%</v>
      </c>
      <c r="Y634" s="112"/>
      <c r="Z634" s="33"/>
      <c r="AA634" s="33"/>
      <c r="AB634" s="33"/>
      <c r="AC634" s="33"/>
      <c r="AD634" s="33"/>
      <c r="AE634" s="33"/>
    </row>
    <row r="635">
      <c r="A635" s="116" t="s">
        <v>2280</v>
      </c>
      <c r="B635" s="44">
        <v>2008.0</v>
      </c>
      <c r="C635" s="44" t="s">
        <v>41</v>
      </c>
      <c r="D635" s="104">
        <v>23.0</v>
      </c>
      <c r="E635" s="104">
        <v>39.0</v>
      </c>
      <c r="F635" s="118" t="str">
        <f t="shared" si="906"/>
        <v>31</v>
      </c>
      <c r="G635" s="104">
        <v>37.0</v>
      </c>
      <c r="H635" s="104">
        <v>76.0</v>
      </c>
      <c r="I635" s="120" t="str">
        <f t="shared" si="3"/>
        <v>-39</v>
      </c>
      <c r="J635" s="120" t="str">
        <f t="shared" si="907"/>
        <v>56.5</v>
      </c>
      <c r="K635" s="120" t="str">
        <f t="shared" si="4"/>
        <v>-25.5</v>
      </c>
      <c r="L635" s="104" t="s">
        <v>2281</v>
      </c>
      <c r="M635" s="120" t="str">
        <f t="shared" si="910"/>
        <v>8600000</v>
      </c>
      <c r="N635" s="135">
        <v>8.6</v>
      </c>
      <c r="O635" s="120" t="str">
        <f t="shared" si="911"/>
        <v>24850000</v>
      </c>
      <c r="P635" s="135">
        <v>24.85</v>
      </c>
      <c r="Q635" s="28" t="str">
        <f t="shared" si="912"/>
        <v>16780000</v>
      </c>
      <c r="R635" s="119">
        <v>16.78</v>
      </c>
      <c r="S635" s="191" t="str">
        <f t="shared" si="913"/>
        <v>41,630,000</v>
      </c>
      <c r="T635" s="105">
        <v>41.63</v>
      </c>
      <c r="U635" s="162" t="str">
        <f t="shared" si="914"/>
        <v>40.31%</v>
      </c>
      <c r="V635" s="105">
        <v>21.0</v>
      </c>
      <c r="W635" s="30" t="str">
        <f t="shared" si="909"/>
        <v>198.24%</v>
      </c>
      <c r="X635" s="30" t="str">
        <f t="shared" si="6"/>
        <v>40.95%</v>
      </c>
      <c r="Y635" s="112"/>
      <c r="Z635" s="33"/>
      <c r="AA635" s="33"/>
      <c r="AB635" s="33"/>
      <c r="AC635" s="33"/>
      <c r="AD635" s="33"/>
      <c r="AE635" s="33"/>
    </row>
    <row r="636">
      <c r="A636" s="116" t="s">
        <v>2020</v>
      </c>
      <c r="B636" s="44">
        <v>2009.0</v>
      </c>
      <c r="C636" s="44" t="s">
        <v>41</v>
      </c>
      <c r="D636" s="104">
        <v>42.0</v>
      </c>
      <c r="E636" s="104">
        <v>47.0</v>
      </c>
      <c r="F636" s="118" t="str">
        <f t="shared" si="906"/>
        <v>44.5</v>
      </c>
      <c r="G636" s="104">
        <v>37.0</v>
      </c>
      <c r="H636" s="104">
        <v>55.0</v>
      </c>
      <c r="I636" s="120" t="str">
        <f t="shared" si="3"/>
        <v>-18</v>
      </c>
      <c r="J636" s="120" t="str">
        <f t="shared" si="907"/>
        <v>46</v>
      </c>
      <c r="K636" s="120" t="str">
        <f t="shared" si="4"/>
        <v>-1.5</v>
      </c>
      <c r="L636" s="104" t="s">
        <v>960</v>
      </c>
      <c r="M636" s="120" t="str">
        <f t="shared" si="910"/>
        <v>6900000</v>
      </c>
      <c r="N636" s="135">
        <v>6.9</v>
      </c>
      <c r="O636" s="120" t="str">
        <f t="shared" si="911"/>
        <v>16200000</v>
      </c>
      <c r="P636" s="135">
        <v>16.2</v>
      </c>
      <c r="Q636" s="28" t="str">
        <f t="shared" si="912"/>
        <v>15350000</v>
      </c>
      <c r="R636" s="119">
        <v>15.35</v>
      </c>
      <c r="S636" s="191" t="str">
        <f t="shared" si="913"/>
        <v>31,550,000</v>
      </c>
      <c r="T636" s="105">
        <v>31.55</v>
      </c>
      <c r="U636" s="162" t="str">
        <f t="shared" si="914"/>
        <v>48.65%</v>
      </c>
      <c r="V636" s="105">
        <v>16.0</v>
      </c>
      <c r="W636" s="30" t="str">
        <f t="shared" si="909"/>
        <v>197.19%</v>
      </c>
      <c r="X636" s="30" t="str">
        <f t="shared" si="6"/>
        <v>43.13%</v>
      </c>
      <c r="Y636" s="112"/>
      <c r="Z636" s="33"/>
      <c r="AA636" s="33"/>
      <c r="AB636" s="33"/>
      <c r="AC636" s="33"/>
      <c r="AD636" s="33"/>
      <c r="AE636" s="33"/>
    </row>
    <row r="637">
      <c r="A637" s="116" t="s">
        <v>2150</v>
      </c>
      <c r="B637" s="44">
        <v>2008.0</v>
      </c>
      <c r="C637" s="44" t="s">
        <v>41</v>
      </c>
      <c r="D637" s="104">
        <v>54.0</v>
      </c>
      <c r="E637" s="104">
        <v>51.0</v>
      </c>
      <c r="F637" s="118" t="str">
        <f t="shared" si="906"/>
        <v>52.5</v>
      </c>
      <c r="G637" s="104">
        <v>68.0</v>
      </c>
      <c r="H637" s="104">
        <v>71.0</v>
      </c>
      <c r="I637" s="120" t="str">
        <f t="shared" si="3"/>
        <v>-3</v>
      </c>
      <c r="J637" s="120" t="str">
        <f t="shared" si="907"/>
        <v>69.5</v>
      </c>
      <c r="K637" s="120" t="str">
        <f t="shared" si="4"/>
        <v>-17</v>
      </c>
      <c r="L637" s="104" t="s">
        <v>117</v>
      </c>
      <c r="M637" s="120" t="str">
        <f t="shared" si="910"/>
        <v>30940000</v>
      </c>
      <c r="N637" s="135">
        <v>30.94</v>
      </c>
      <c r="O637" s="120" t="str">
        <f t="shared" si="911"/>
        <v>100470000</v>
      </c>
      <c r="P637" s="135">
        <v>100.47</v>
      </c>
      <c r="Q637" s="28" t="str">
        <f t="shared" si="912"/>
        <v>27640000</v>
      </c>
      <c r="R637" s="119">
        <v>27.64</v>
      </c>
      <c r="S637" s="191" t="str">
        <f t="shared" si="913"/>
        <v>128,110,000</v>
      </c>
      <c r="T637" s="105">
        <v>128.11</v>
      </c>
      <c r="U637" s="162" t="str">
        <f t="shared" si="914"/>
        <v>21.58%</v>
      </c>
      <c r="V637" s="105">
        <v>65.0</v>
      </c>
      <c r="W637" s="30" t="str">
        <f t="shared" si="909"/>
        <v>197.09%</v>
      </c>
      <c r="X637" s="30" t="str">
        <f t="shared" si="6"/>
        <v>47.60%</v>
      </c>
      <c r="Y637" s="112"/>
      <c r="Z637" s="33"/>
      <c r="AA637" s="33"/>
      <c r="AB637" s="33"/>
      <c r="AC637" s="33"/>
      <c r="AD637" s="33"/>
      <c r="AE637" s="33"/>
    </row>
    <row r="638">
      <c r="A638" s="72" t="s">
        <v>841</v>
      </c>
      <c r="B638" s="16">
        <v>2013.0</v>
      </c>
      <c r="C638" s="16" t="s">
        <v>41</v>
      </c>
      <c r="D638" s="16">
        <v>39.0</v>
      </c>
      <c r="E638" s="16">
        <v>44.0</v>
      </c>
      <c r="F638" s="73" t="str">
        <f t="shared" si="906"/>
        <v>41.5</v>
      </c>
      <c r="G638" s="16">
        <v>47.0</v>
      </c>
      <c r="H638" s="16">
        <v>61.0</v>
      </c>
      <c r="I638" s="74" t="str">
        <f t="shared" si="3"/>
        <v>-14</v>
      </c>
      <c r="J638" s="74" t="str">
        <f t="shared" si="907"/>
        <v>54</v>
      </c>
      <c r="K638" s="74" t="str">
        <f t="shared" si="4"/>
        <v>-12.5</v>
      </c>
      <c r="L638" s="78" t="s">
        <v>628</v>
      </c>
      <c r="M638" s="19">
        <v>7944977.0</v>
      </c>
      <c r="N638" s="35" t="str">
        <f>M638/1000000</f>
        <v>7.94</v>
      </c>
      <c r="O638" s="19">
        <v>3.0664106E7</v>
      </c>
      <c r="P638" s="35" t="str">
        <f>O638/1000000</f>
        <v>30.66</v>
      </c>
      <c r="Q638" s="19">
        <v>2.05E7</v>
      </c>
      <c r="R638" s="36" t="str">
        <f>Q638/1000000</f>
        <v>20.50</v>
      </c>
      <c r="S638" s="195">
        <v>5.1164106E7</v>
      </c>
      <c r="T638" s="77" t="str">
        <f>S638/1000000</f>
        <v>51</v>
      </c>
      <c r="U638" s="27" t="str">
        <f>SUM(R638/S638)</f>
        <v>0.00%</v>
      </c>
      <c r="V638" s="28">
        <v>26.0</v>
      </c>
      <c r="W638" s="178" t="str">
        <f t="shared" si="909"/>
        <v>196.79%</v>
      </c>
      <c r="X638" s="30" t="str">
        <f t="shared" si="6"/>
        <v>30.56%</v>
      </c>
      <c r="Y638" s="81"/>
      <c r="Z638" s="33"/>
      <c r="AA638" s="33"/>
      <c r="AB638" s="33"/>
      <c r="AC638" s="33"/>
      <c r="AD638" s="33"/>
      <c r="AE638" s="33"/>
    </row>
    <row r="639">
      <c r="A639" s="116" t="s">
        <v>1558</v>
      </c>
      <c r="B639" s="44">
        <v>2010.0</v>
      </c>
      <c r="C639" s="44" t="s">
        <v>41</v>
      </c>
      <c r="D639" s="104">
        <v>48.0</v>
      </c>
      <c r="E639" s="104">
        <v>53.0</v>
      </c>
      <c r="F639" s="118" t="str">
        <f t="shared" si="906"/>
        <v>50.5</v>
      </c>
      <c r="G639" s="104">
        <v>68.0</v>
      </c>
      <c r="H639" s="104">
        <v>73.0</v>
      </c>
      <c r="I639" s="120" t="str">
        <f t="shared" si="3"/>
        <v>-5</v>
      </c>
      <c r="J639" s="120" t="str">
        <f t="shared" si="907"/>
        <v>70.5</v>
      </c>
      <c r="K639" s="120" t="str">
        <f t="shared" si="4"/>
        <v>-20</v>
      </c>
      <c r="L639" s="104" t="s">
        <v>410</v>
      </c>
      <c r="M639" s="120" t="str">
        <f>N639*1000000</f>
        <v>32700000</v>
      </c>
      <c r="N639" s="135">
        <v>32.7</v>
      </c>
      <c r="O639" s="120" t="str">
        <f>P639*1000000</f>
        <v>94840000</v>
      </c>
      <c r="P639" s="135">
        <v>94.84</v>
      </c>
      <c r="Q639" s="28" t="str">
        <f>SUM(R639*1000000)</f>
        <v>62270000</v>
      </c>
      <c r="R639" s="119">
        <v>62.27</v>
      </c>
      <c r="S639" s="191" t="str">
        <f>T639*1000000</f>
        <v>157,110,000</v>
      </c>
      <c r="T639" s="137" t="str">
        <f>SUM(P639+R639)</f>
        <v>157.11</v>
      </c>
      <c r="U639" s="162" t="str">
        <f>SUM(R639/T639)</f>
        <v>39.63%</v>
      </c>
      <c r="V639" s="105">
        <v>80.0</v>
      </c>
      <c r="W639" s="30" t="str">
        <f t="shared" si="909"/>
        <v>196.39%</v>
      </c>
      <c r="X639" s="30" t="str">
        <f t="shared" si="6"/>
        <v>40.88%</v>
      </c>
      <c r="Y639" s="33"/>
      <c r="Z639" s="33"/>
      <c r="AA639" s="33"/>
      <c r="AB639" s="33"/>
      <c r="AC639" s="33"/>
      <c r="AD639" s="33"/>
      <c r="AE639" s="33"/>
    </row>
    <row r="640">
      <c r="A640" s="203" t="s">
        <v>102</v>
      </c>
      <c r="B640" s="16">
        <v>2015.0</v>
      </c>
      <c r="C640" s="17" t="s">
        <v>37</v>
      </c>
      <c r="D640" s="16">
        <v>51.0</v>
      </c>
      <c r="E640" s="16">
        <v>44.0</v>
      </c>
      <c r="F640" s="18" t="str">
        <f>(D640+E640)/2</f>
        <v>47.5</v>
      </c>
      <c r="G640" s="16">
        <v>71.0</v>
      </c>
      <c r="H640" s="16">
        <v>74.0</v>
      </c>
      <c r="I640" s="20" t="str">
        <f t="shared" si="3"/>
        <v>-3</v>
      </c>
      <c r="J640" s="21" t="str">
        <f>(G640+H640)/2</f>
        <v>72.5</v>
      </c>
      <c r="K640" s="20" t="str">
        <f t="shared" si="4"/>
        <v>-25</v>
      </c>
      <c r="L640" s="17" t="s">
        <v>42</v>
      </c>
      <c r="M640" s="22">
        <v>4.8464322E7</v>
      </c>
      <c r="N640" s="35" t="str">
        <f t="shared" ref="N640:N641" si="915">M640/1000000</f>
        <v>48.46</v>
      </c>
      <c r="O640" s="28">
        <v>1.56461403E8</v>
      </c>
      <c r="P640" s="35" t="str">
        <f t="shared" ref="P640:P641" si="916">O640/1000000</f>
        <v>156.46</v>
      </c>
      <c r="Q640" s="28">
        <v>2.176E8</v>
      </c>
      <c r="R640" s="36" t="str">
        <f t="shared" ref="R640:R641" si="917">Q640/1000000</f>
        <v>217.60</v>
      </c>
      <c r="S640" s="177" t="str">
        <f>SUM(O640+R640)</f>
        <v>156,461,621</v>
      </c>
      <c r="T640" s="38" t="str">
        <f t="shared" ref="T640:T641" si="918">S640/1000000</f>
        <v>156</v>
      </c>
      <c r="U640" s="27" t="str">
        <f>(R640/S640)</f>
        <v>0.00%</v>
      </c>
      <c r="V640" s="28">
        <v>80.0</v>
      </c>
      <c r="W640" s="178" t="str">
        <f t="shared" si="909"/>
        <v>195.58%</v>
      </c>
      <c r="X640" s="30" t="str">
        <f t="shared" si="6"/>
        <v>60.58%</v>
      </c>
      <c r="Y640" s="17"/>
      <c r="Z640" s="33"/>
      <c r="AA640" s="33"/>
      <c r="AB640" s="33"/>
      <c r="AC640" s="33"/>
      <c r="AD640" s="33"/>
      <c r="AE640" s="33"/>
    </row>
    <row r="641">
      <c r="A641" s="85" t="s">
        <v>986</v>
      </c>
      <c r="B641" s="48">
        <v>2012.0</v>
      </c>
      <c r="C641" s="48" t="s">
        <v>29</v>
      </c>
      <c r="D641" s="86">
        <v>49.0</v>
      </c>
      <c r="E641" s="86">
        <v>46.0</v>
      </c>
      <c r="F641" s="87" t="str">
        <f t="shared" ref="F641:F652" si="919">AVERAGE(D641:E641)</f>
        <v>47.5</v>
      </c>
      <c r="G641" s="86">
        <v>45.0</v>
      </c>
      <c r="H641" s="86">
        <v>53.0</v>
      </c>
      <c r="I641" s="89" t="str">
        <f t="shared" si="3"/>
        <v>-8</v>
      </c>
      <c r="J641" s="89" t="str">
        <f t="shared" ref="J641:J652" si="920">AVERAGE(G641:H641)</f>
        <v>49</v>
      </c>
      <c r="K641" s="89" t="str">
        <f t="shared" si="4"/>
        <v>-1.5</v>
      </c>
      <c r="L641" s="86" t="s">
        <v>987</v>
      </c>
      <c r="M641" s="90">
        <v>1.8132085E7</v>
      </c>
      <c r="N641" s="91" t="str">
        <f t="shared" si="915"/>
        <v>18.13</v>
      </c>
      <c r="O641" s="88">
        <v>6.4935167E7</v>
      </c>
      <c r="P641" s="91" t="str">
        <f t="shared" si="916"/>
        <v>64.94</v>
      </c>
      <c r="Q641" s="95">
        <v>1.01235755E8</v>
      </c>
      <c r="R641" s="36" t="str">
        <f t="shared" si="917"/>
        <v>101.24</v>
      </c>
      <c r="S641" s="177">
        <v>1.66170922E8</v>
      </c>
      <c r="T641" s="93" t="str">
        <f t="shared" si="918"/>
        <v>166</v>
      </c>
      <c r="U641" s="179" t="str">
        <f>SUM(R641/S641)</f>
        <v>0.00%</v>
      </c>
      <c r="V641" s="88">
        <v>85.0</v>
      </c>
      <c r="W641" s="180" t="str">
        <f>SUM((S641/1000000)/V641)</f>
        <v>195.50%</v>
      </c>
      <c r="X641" s="30" t="str">
        <f t="shared" si="6"/>
        <v>21.33%</v>
      </c>
      <c r="Y641" s="98"/>
      <c r="Z641" s="33"/>
      <c r="AA641" s="33"/>
      <c r="AB641" s="33"/>
      <c r="AC641" s="33"/>
      <c r="AD641" s="33"/>
      <c r="AE641" s="33"/>
    </row>
    <row r="642">
      <c r="A642" s="116" t="s">
        <v>2229</v>
      </c>
      <c r="B642" s="44">
        <v>2008.0</v>
      </c>
      <c r="C642" s="44" t="s">
        <v>37</v>
      </c>
      <c r="D642" s="104">
        <v>32.0</v>
      </c>
      <c r="E642" s="104">
        <v>47.0</v>
      </c>
      <c r="F642" s="118" t="str">
        <f t="shared" si="919"/>
        <v>39.5</v>
      </c>
      <c r="G642" s="104">
        <v>34.0</v>
      </c>
      <c r="H642" s="104">
        <v>63.0</v>
      </c>
      <c r="I642" s="120" t="str">
        <f t="shared" si="3"/>
        <v>-29</v>
      </c>
      <c r="J642" s="120" t="str">
        <f t="shared" si="920"/>
        <v>48.5</v>
      </c>
      <c r="K642" s="120" t="str">
        <f t="shared" si="4"/>
        <v>-9</v>
      </c>
      <c r="L642" s="104" t="s">
        <v>2417</v>
      </c>
      <c r="M642" s="120" t="str">
        <f>N642*1000000</f>
        <v>10100000</v>
      </c>
      <c r="N642" s="135">
        <v>10.1</v>
      </c>
      <c r="O642" s="120" t="str">
        <f>P642*1000000</f>
        <v>20980000</v>
      </c>
      <c r="P642" s="135">
        <v>20.98</v>
      </c>
      <c r="Q642" s="28" t="str">
        <f>SUM(R642*1000000)</f>
        <v>47390000</v>
      </c>
      <c r="R642" s="119">
        <v>47.39</v>
      </c>
      <c r="S642" s="191" t="str">
        <f>T642*1000000</f>
        <v>68,370,000</v>
      </c>
      <c r="T642" s="105">
        <v>68.37</v>
      </c>
      <c r="U642" s="162" t="str">
        <f>SUM(R642/T642)</f>
        <v>69.31%</v>
      </c>
      <c r="V642" s="105">
        <v>35.0</v>
      </c>
      <c r="W642" s="30" t="str">
        <f>SUM(T642/V642)</f>
        <v>195.34%</v>
      </c>
      <c r="X642" s="30" t="str">
        <f t="shared" si="6"/>
        <v>28.86%</v>
      </c>
      <c r="Y642" s="112"/>
      <c r="Z642" s="33"/>
      <c r="AA642" s="33"/>
      <c r="AB642" s="33"/>
      <c r="AC642" s="33"/>
      <c r="AD642" s="33"/>
      <c r="AE642" s="33"/>
    </row>
    <row r="643">
      <c r="A643" s="47" t="s">
        <v>459</v>
      </c>
      <c r="B643" s="48">
        <v>2014.0</v>
      </c>
      <c r="C643" s="49" t="s">
        <v>334</v>
      </c>
      <c r="D643" s="48">
        <v>82.0</v>
      </c>
      <c r="E643" s="48">
        <v>67.0</v>
      </c>
      <c r="F643" s="50" t="str">
        <f t="shared" si="919"/>
        <v>74.5</v>
      </c>
      <c r="G643" s="48">
        <v>78.0</v>
      </c>
      <c r="H643" s="48">
        <v>73.0</v>
      </c>
      <c r="I643" s="52" t="str">
        <f t="shared" si="3"/>
        <v>5</v>
      </c>
      <c r="J643" s="52" t="str">
        <f t="shared" si="920"/>
        <v>75.5</v>
      </c>
      <c r="K643" s="52" t="str">
        <f t="shared" si="4"/>
        <v>-1</v>
      </c>
      <c r="L643" s="48" t="s">
        <v>460</v>
      </c>
      <c r="M643" s="62">
        <v>1.7005218E7</v>
      </c>
      <c r="N643" s="55" t="str">
        <f t="shared" ref="N643:N644" si="921">M643/1000000</f>
        <v>17.01</v>
      </c>
      <c r="O643" s="51">
        <v>5.0151543E7</v>
      </c>
      <c r="P643" s="55" t="str">
        <f t="shared" ref="P643:P644" si="922">O643/1000000</f>
        <v>50.15</v>
      </c>
      <c r="Q643" s="63">
        <v>4.7285106E7</v>
      </c>
      <c r="R643" s="36" t="str">
        <f t="shared" ref="R643:R644" si="923">Q643/1000000</f>
        <v>47.29</v>
      </c>
      <c r="S643" s="187">
        <v>9.7437106E7</v>
      </c>
      <c r="T643" s="58" t="str">
        <f t="shared" ref="T643:T644" si="924">S643/1000000</f>
        <v>97</v>
      </c>
      <c r="U643" s="188" t="str">
        <f t="shared" ref="U643:U644" si="925">SUM(R643/S643)</f>
        <v>0.00%</v>
      </c>
      <c r="V643" s="51">
        <v>50.0</v>
      </c>
      <c r="W643" s="189" t="str">
        <f t="shared" ref="W643:W644" si="926">SUM(S643/(V643*1000000))</f>
        <v>194.87%</v>
      </c>
      <c r="X643" s="30" t="str">
        <f t="shared" si="6"/>
        <v>34.01%</v>
      </c>
      <c r="Y643" s="67"/>
      <c r="Z643" s="33"/>
      <c r="AA643" s="33"/>
      <c r="AB643" s="33"/>
      <c r="AC643" s="33"/>
      <c r="AD643" s="33"/>
      <c r="AE643" s="33"/>
    </row>
    <row r="644">
      <c r="A644" s="66" t="s">
        <v>605</v>
      </c>
      <c r="B644" s="48">
        <v>2014.0</v>
      </c>
      <c r="C644" s="48" t="s">
        <v>41</v>
      </c>
      <c r="D644" s="48">
        <v>98.0</v>
      </c>
      <c r="E644" s="48">
        <v>86.0</v>
      </c>
      <c r="F644" s="50" t="str">
        <f t="shared" si="919"/>
        <v>92.0</v>
      </c>
      <c r="G644" s="48">
        <v>74.0</v>
      </c>
      <c r="H644" s="48">
        <v>79.0</v>
      </c>
      <c r="I644" s="52" t="str">
        <f t="shared" si="3"/>
        <v>-5</v>
      </c>
      <c r="J644" s="52" t="str">
        <f t="shared" si="920"/>
        <v>76.5</v>
      </c>
      <c r="K644" s="52" t="str">
        <f t="shared" si="4"/>
        <v>15.5</v>
      </c>
      <c r="L644" s="48" t="s">
        <v>135</v>
      </c>
      <c r="M644" s="62">
        <v>30007.0</v>
      </c>
      <c r="N644" s="55" t="str">
        <f t="shared" si="921"/>
        <v>0.03</v>
      </c>
      <c r="O644" s="51">
        <v>950792.0</v>
      </c>
      <c r="P644" s="55" t="str">
        <f t="shared" si="922"/>
        <v>0.95</v>
      </c>
      <c r="Q644" s="63">
        <v>3917000.0</v>
      </c>
      <c r="R644" s="36" t="str">
        <f t="shared" si="923"/>
        <v>3.92</v>
      </c>
      <c r="S644" s="187">
        <v>4867792.0</v>
      </c>
      <c r="T644" s="58" t="str">
        <f t="shared" si="924"/>
        <v>5</v>
      </c>
      <c r="U644" s="188" t="str">
        <f t="shared" si="925"/>
        <v>0.00%</v>
      </c>
      <c r="V644" s="51">
        <v>2.5</v>
      </c>
      <c r="W644" s="189" t="str">
        <f t="shared" si="926"/>
        <v>194.71%</v>
      </c>
      <c r="X644" s="30" t="str">
        <f t="shared" si="6"/>
        <v>1.20%</v>
      </c>
      <c r="Y644" s="67"/>
      <c r="Z644" s="33"/>
      <c r="AA644" s="33"/>
      <c r="AB644" s="33"/>
      <c r="AC644" s="33"/>
      <c r="AD644" s="33"/>
      <c r="AE644" s="33"/>
    </row>
    <row r="645">
      <c r="A645" s="116" t="s">
        <v>2117</v>
      </c>
      <c r="B645" s="44">
        <v>2008.0</v>
      </c>
      <c r="C645" s="44" t="s">
        <v>37</v>
      </c>
      <c r="D645" s="104">
        <v>87.0</v>
      </c>
      <c r="E645" s="104">
        <v>78.0</v>
      </c>
      <c r="F645" s="118" t="str">
        <f t="shared" si="919"/>
        <v>82.5</v>
      </c>
      <c r="G645" s="104">
        <v>70.0</v>
      </c>
      <c r="H645" s="104">
        <v>73.0</v>
      </c>
      <c r="I645" s="120" t="str">
        <f t="shared" si="3"/>
        <v>-3</v>
      </c>
      <c r="J645" s="120" t="str">
        <f t="shared" si="920"/>
        <v>71.5</v>
      </c>
      <c r="K645" s="120" t="str">
        <f t="shared" si="4"/>
        <v>11</v>
      </c>
      <c r="L645" s="104" t="s">
        <v>936</v>
      </c>
      <c r="M645" s="120" t="str">
        <f t="shared" ref="M645:M649" si="927">N645*1000000</f>
        <v>34500000</v>
      </c>
      <c r="N645" s="135">
        <v>34.5</v>
      </c>
      <c r="O645" s="120" t="str">
        <f t="shared" ref="O645:O649" si="928">P645*1000000</f>
        <v>75990000</v>
      </c>
      <c r="P645" s="135">
        <v>75.99</v>
      </c>
      <c r="Q645" s="28" t="str">
        <f t="shared" ref="Q645:Q649" si="929">SUM(R645*1000000)</f>
        <v>84400000</v>
      </c>
      <c r="R645" s="119">
        <v>84.4</v>
      </c>
      <c r="S645" s="191" t="str">
        <f t="shared" ref="S645:S649" si="930">T645*1000000</f>
        <v>160,390,000</v>
      </c>
      <c r="T645" s="105">
        <v>160.39</v>
      </c>
      <c r="U645" s="162" t="str">
        <f t="shared" ref="U645:U649" si="931">SUM(R645/T645)</f>
        <v>52.62%</v>
      </c>
      <c r="V645" s="105">
        <v>82.5</v>
      </c>
      <c r="W645" s="30" t="str">
        <f t="shared" ref="W645:W649" si="932">SUM(T645/V645)</f>
        <v>194.41%</v>
      </c>
      <c r="X645" s="30" t="str">
        <f t="shared" si="6"/>
        <v>41.82%</v>
      </c>
      <c r="Y645" s="112"/>
      <c r="Z645" s="33"/>
      <c r="AA645" s="33"/>
      <c r="AB645" s="33"/>
      <c r="AC645" s="33"/>
      <c r="AD645" s="33"/>
      <c r="AE645" s="33"/>
    </row>
    <row r="646">
      <c r="A646" s="116" t="s">
        <v>2192</v>
      </c>
      <c r="B646" s="44">
        <v>2008.0</v>
      </c>
      <c r="C646" s="44" t="s">
        <v>29</v>
      </c>
      <c r="D646" s="104">
        <v>41.0</v>
      </c>
      <c r="E646" s="104">
        <v>50.0</v>
      </c>
      <c r="F646" s="118" t="str">
        <f t="shared" si="919"/>
        <v>45.5</v>
      </c>
      <c r="G646" s="104">
        <v>65.0</v>
      </c>
      <c r="H646" s="104">
        <v>62.0</v>
      </c>
      <c r="I646" s="120" t="str">
        <f t="shared" si="3"/>
        <v>3</v>
      </c>
      <c r="J646" s="120" t="str">
        <f t="shared" si="920"/>
        <v>63.5</v>
      </c>
      <c r="K646" s="120" t="str">
        <f t="shared" si="4"/>
        <v>-18</v>
      </c>
      <c r="L646" s="104" t="s">
        <v>930</v>
      </c>
      <c r="M646" s="120" t="str">
        <f t="shared" si="927"/>
        <v>8200000</v>
      </c>
      <c r="N646" s="135">
        <v>8.2</v>
      </c>
      <c r="O646" s="120" t="str">
        <f t="shared" si="928"/>
        <v>26810000</v>
      </c>
      <c r="P646" s="135">
        <v>26.81</v>
      </c>
      <c r="Q646" s="28" t="str">
        <f t="shared" si="929"/>
        <v>50900000</v>
      </c>
      <c r="R646" s="119">
        <v>50.9</v>
      </c>
      <c r="S646" s="191" t="str">
        <f t="shared" si="930"/>
        <v>77,710,000</v>
      </c>
      <c r="T646" s="105">
        <v>77.71</v>
      </c>
      <c r="U646" s="162" t="str">
        <f t="shared" si="931"/>
        <v>65.50%</v>
      </c>
      <c r="V646" s="105">
        <v>40.0</v>
      </c>
      <c r="W646" s="30" t="str">
        <f t="shared" si="932"/>
        <v>194.28%</v>
      </c>
      <c r="X646" s="30" t="str">
        <f t="shared" si="6"/>
        <v>20.50%</v>
      </c>
      <c r="Y646" s="112"/>
      <c r="Z646" s="33"/>
      <c r="AA646" s="33"/>
      <c r="AB646" s="33"/>
      <c r="AC646" s="33"/>
      <c r="AD646" s="33"/>
      <c r="AE646" s="33"/>
    </row>
    <row r="647">
      <c r="A647" s="116" t="s">
        <v>1944</v>
      </c>
      <c r="B647" s="44">
        <v>2009.0</v>
      </c>
      <c r="C647" s="44" t="s">
        <v>29</v>
      </c>
      <c r="D647" s="104">
        <v>15.0</v>
      </c>
      <c r="E647" s="104">
        <v>45.0</v>
      </c>
      <c r="F647" s="118" t="str">
        <f t="shared" si="919"/>
        <v>30</v>
      </c>
      <c r="G647" s="104">
        <v>28.0</v>
      </c>
      <c r="H647" s="104">
        <v>33.0</v>
      </c>
      <c r="I647" s="120" t="str">
        <f t="shared" si="3"/>
        <v>-5</v>
      </c>
      <c r="J647" s="120" t="str">
        <f t="shared" si="920"/>
        <v>30.5</v>
      </c>
      <c r="K647" s="120" t="str">
        <f t="shared" si="4"/>
        <v>-0.5</v>
      </c>
      <c r="L647" s="104" t="s">
        <v>936</v>
      </c>
      <c r="M647" s="120" t="str">
        <f t="shared" si="927"/>
        <v>4800000</v>
      </c>
      <c r="N647" s="135">
        <v>4.8</v>
      </c>
      <c r="O647" s="120" t="str">
        <f t="shared" si="928"/>
        <v>9360000</v>
      </c>
      <c r="P647" s="135">
        <v>9.36</v>
      </c>
      <c r="Q647" s="28" t="str">
        <f t="shared" si="929"/>
        <v>48130000</v>
      </c>
      <c r="R647" s="119">
        <v>48.13</v>
      </c>
      <c r="S647" s="191" t="str">
        <f t="shared" si="930"/>
        <v>58,230,000</v>
      </c>
      <c r="T647" s="105">
        <v>58.23</v>
      </c>
      <c r="U647" s="162" t="str">
        <f t="shared" si="931"/>
        <v>82.65%</v>
      </c>
      <c r="V647" s="105">
        <v>30.0</v>
      </c>
      <c r="W647" s="30" t="str">
        <f t="shared" si="932"/>
        <v>194.10%</v>
      </c>
      <c r="X647" s="30" t="str">
        <f t="shared" si="6"/>
        <v>16.00%</v>
      </c>
      <c r="Y647" s="112"/>
      <c r="Z647" s="33"/>
      <c r="AA647" s="33"/>
      <c r="AB647" s="33"/>
      <c r="AC647" s="33"/>
      <c r="AD647" s="33"/>
      <c r="AE647" s="33"/>
    </row>
    <row r="648">
      <c r="A648" s="116" t="s">
        <v>1562</v>
      </c>
      <c r="B648" s="44">
        <v>2010.0</v>
      </c>
      <c r="C648" s="44" t="s">
        <v>37</v>
      </c>
      <c r="D648" s="104">
        <v>54.0</v>
      </c>
      <c r="E648" s="104">
        <v>59.0</v>
      </c>
      <c r="F648" s="118" t="str">
        <f t="shared" si="919"/>
        <v>56.5</v>
      </c>
      <c r="G648" s="104">
        <v>43.0</v>
      </c>
      <c r="H648" s="104">
        <v>58.0</v>
      </c>
      <c r="I648" s="120" t="str">
        <f t="shared" si="3"/>
        <v>-15</v>
      </c>
      <c r="J648" s="120" t="str">
        <f t="shared" si="920"/>
        <v>50.5</v>
      </c>
      <c r="K648" s="120" t="str">
        <f t="shared" si="4"/>
        <v>6</v>
      </c>
      <c r="L648" s="104" t="s">
        <v>89</v>
      </c>
      <c r="M648" s="120" t="str">
        <f t="shared" si="927"/>
        <v>19000000</v>
      </c>
      <c r="N648" s="135">
        <v>19.0</v>
      </c>
      <c r="O648" s="120" t="str">
        <f t="shared" si="928"/>
        <v>52470000</v>
      </c>
      <c r="P648" s="135">
        <v>52.47</v>
      </c>
      <c r="Q648" s="28" t="str">
        <f t="shared" si="929"/>
        <v>82270000</v>
      </c>
      <c r="R648" s="119">
        <v>82.27</v>
      </c>
      <c r="S648" s="191" t="str">
        <f t="shared" si="930"/>
        <v>134,740,000</v>
      </c>
      <c r="T648" s="137" t="str">
        <f>SUM(P648+R648)</f>
        <v>134.74</v>
      </c>
      <c r="U648" s="162" t="str">
        <f t="shared" si="931"/>
        <v>61.06%</v>
      </c>
      <c r="V648" s="105">
        <v>70.0</v>
      </c>
      <c r="W648" s="30" t="str">
        <f t="shared" si="932"/>
        <v>192.49%</v>
      </c>
      <c r="X648" s="30" t="str">
        <f t="shared" si="6"/>
        <v>27.14%</v>
      </c>
      <c r="Y648" s="33"/>
      <c r="Z648" s="33"/>
      <c r="AA648" s="33"/>
      <c r="AB648" s="33"/>
      <c r="AC648" s="33"/>
      <c r="AD648" s="33"/>
      <c r="AE648" s="33"/>
    </row>
    <row r="649">
      <c r="A649" s="116" t="s">
        <v>2100</v>
      </c>
      <c r="B649" s="44">
        <v>2008.0</v>
      </c>
      <c r="C649" s="44" t="s">
        <v>29</v>
      </c>
      <c r="D649" s="104">
        <v>67.0</v>
      </c>
      <c r="E649" s="104">
        <v>61.0</v>
      </c>
      <c r="F649" s="118" t="str">
        <f t="shared" si="919"/>
        <v>64</v>
      </c>
      <c r="G649" s="104">
        <v>75.0</v>
      </c>
      <c r="H649" s="104">
        <v>75.0</v>
      </c>
      <c r="I649" s="120" t="str">
        <f t="shared" si="3"/>
        <v>0</v>
      </c>
      <c r="J649" s="120" t="str">
        <f t="shared" si="920"/>
        <v>75</v>
      </c>
      <c r="K649" s="120" t="str">
        <f t="shared" si="4"/>
        <v>-11</v>
      </c>
      <c r="L649" s="104" t="s">
        <v>2405</v>
      </c>
      <c r="M649" s="120" t="str">
        <f t="shared" si="927"/>
        <v>55140000</v>
      </c>
      <c r="N649" s="135">
        <v>55.14</v>
      </c>
      <c r="O649" s="120" t="str">
        <f t="shared" si="928"/>
        <v>134810000</v>
      </c>
      <c r="P649" s="135">
        <v>134.81</v>
      </c>
      <c r="Q649" s="28" t="str">
        <f t="shared" si="929"/>
        <v>128620000</v>
      </c>
      <c r="R649" s="119">
        <v>128.62</v>
      </c>
      <c r="S649" s="191" t="str">
        <f t="shared" si="930"/>
        <v>263,430,000</v>
      </c>
      <c r="T649" s="105">
        <v>263.43</v>
      </c>
      <c r="U649" s="162" t="str">
        <f t="shared" si="931"/>
        <v>48.83%</v>
      </c>
      <c r="V649" s="105">
        <v>137.5</v>
      </c>
      <c r="W649" s="30" t="str">
        <f t="shared" si="932"/>
        <v>191.59%</v>
      </c>
      <c r="X649" s="30" t="str">
        <f t="shared" si="6"/>
        <v>40.10%</v>
      </c>
      <c r="Y649" s="112"/>
      <c r="Z649" s="33"/>
      <c r="AA649" s="33"/>
      <c r="AB649" s="33"/>
      <c r="AC649" s="33"/>
      <c r="AD649" s="33"/>
      <c r="AE649" s="33"/>
    </row>
    <row r="650">
      <c r="A650" s="66" t="s">
        <v>469</v>
      </c>
      <c r="B650" s="48">
        <v>2014.0</v>
      </c>
      <c r="C650" s="48" t="s">
        <v>37</v>
      </c>
      <c r="D650" s="48">
        <v>43.0</v>
      </c>
      <c r="E650" s="48">
        <v>45.0</v>
      </c>
      <c r="F650" s="50" t="str">
        <f t="shared" si="919"/>
        <v>44.0</v>
      </c>
      <c r="G650" s="48">
        <v>57.0</v>
      </c>
      <c r="H650" s="48">
        <v>49.0</v>
      </c>
      <c r="I650" s="52" t="str">
        <f t="shared" si="3"/>
        <v>8</v>
      </c>
      <c r="J650" s="52" t="str">
        <f t="shared" si="920"/>
        <v>53</v>
      </c>
      <c r="K650" s="52" t="str">
        <f t="shared" si="4"/>
        <v>-9</v>
      </c>
      <c r="L650" s="48" t="s">
        <v>470</v>
      </c>
      <c r="M650" s="62">
        <v>6469857.0</v>
      </c>
      <c r="N650" s="55" t="str">
        <f t="shared" ref="N650:N651" si="933">M650/1000000</f>
        <v>6.47</v>
      </c>
      <c r="O650" s="51">
        <v>1.4904384E7</v>
      </c>
      <c r="P650" s="55" t="str">
        <f t="shared" ref="P650:P651" si="934">O650/1000000</f>
        <v>14.90</v>
      </c>
      <c r="Q650" s="63">
        <v>7.1261262E7</v>
      </c>
      <c r="R650" s="36" t="str">
        <f t="shared" ref="R650:R651" si="935">Q650/1000000</f>
        <v>71.26</v>
      </c>
      <c r="S650" s="187">
        <v>8.6165646E7</v>
      </c>
      <c r="T650" s="58" t="str">
        <f t="shared" ref="T650:T651" si="936">S650/1000000</f>
        <v>86</v>
      </c>
      <c r="U650" s="188" t="str">
        <f t="shared" ref="U650:U651" si="937">SUM(R650/S650)</f>
        <v>0.00%</v>
      </c>
      <c r="V650" s="51">
        <v>45.0</v>
      </c>
      <c r="W650" s="189" t="str">
        <f t="shared" ref="W650:W651" si="938">SUM(S650/(V650*1000000))</f>
        <v>191.48%</v>
      </c>
      <c r="X650" s="30" t="str">
        <f t="shared" si="6"/>
        <v>14.38%</v>
      </c>
      <c r="Y650" s="67"/>
      <c r="Z650" s="33"/>
      <c r="AA650" s="33"/>
      <c r="AB650" s="33"/>
      <c r="AC650" s="33"/>
      <c r="AD650" s="33"/>
      <c r="AE650" s="33"/>
    </row>
    <row r="651">
      <c r="A651" s="47" t="s">
        <v>383</v>
      </c>
      <c r="B651" s="48">
        <v>2014.0</v>
      </c>
      <c r="C651" s="49" t="s">
        <v>29</v>
      </c>
      <c r="D651" s="48">
        <v>27.0</v>
      </c>
      <c r="E651" s="48">
        <v>52.0</v>
      </c>
      <c r="F651" s="50" t="str">
        <f t="shared" si="919"/>
        <v>39.5</v>
      </c>
      <c r="G651" s="48">
        <v>37.0</v>
      </c>
      <c r="H651" s="48">
        <v>46.0</v>
      </c>
      <c r="I651" s="52" t="str">
        <f t="shared" si="3"/>
        <v>-9</v>
      </c>
      <c r="J651" s="52" t="str">
        <f t="shared" si="920"/>
        <v>41.5</v>
      </c>
      <c r="K651" s="52" t="str">
        <f t="shared" si="4"/>
        <v>-2</v>
      </c>
      <c r="L651" s="48" t="s">
        <v>384</v>
      </c>
      <c r="M651" s="62">
        <v>2.4115934E7</v>
      </c>
      <c r="N651" s="55" t="str">
        <f t="shared" si="933"/>
        <v>24.12</v>
      </c>
      <c r="O651" s="51">
        <v>6.5014513E7</v>
      </c>
      <c r="P651" s="55" t="str">
        <f t="shared" si="934"/>
        <v>65.01</v>
      </c>
      <c r="Q651" s="63">
        <v>2.03017315E8</v>
      </c>
      <c r="R651" s="36" t="str">
        <f t="shared" si="935"/>
        <v>203.02</v>
      </c>
      <c r="S651" s="187">
        <v>2.68031828E8</v>
      </c>
      <c r="T651" s="58" t="str">
        <f t="shared" si="936"/>
        <v>268</v>
      </c>
      <c r="U651" s="188" t="str">
        <f t="shared" si="937"/>
        <v>0.00%</v>
      </c>
      <c r="V651" s="51">
        <v>140.0</v>
      </c>
      <c r="W651" s="189" t="str">
        <f t="shared" si="938"/>
        <v>191.45%</v>
      </c>
      <c r="X651" s="30" t="str">
        <f t="shared" si="6"/>
        <v>17.23%</v>
      </c>
      <c r="Y651" s="67"/>
      <c r="Z651" s="33"/>
      <c r="AA651" s="33"/>
      <c r="AB651" s="33"/>
      <c r="AC651" s="33"/>
      <c r="AD651" s="33"/>
      <c r="AE651" s="33"/>
    </row>
    <row r="652">
      <c r="A652" s="116" t="s">
        <v>1801</v>
      </c>
      <c r="B652" s="44">
        <v>2009.0</v>
      </c>
      <c r="C652" s="44" t="s">
        <v>41</v>
      </c>
      <c r="D652" s="104">
        <v>22.0</v>
      </c>
      <c r="E652" s="104">
        <v>41.0</v>
      </c>
      <c r="F652" s="118" t="str">
        <f t="shared" si="919"/>
        <v>31.5</v>
      </c>
      <c r="G652" s="104">
        <v>50.0</v>
      </c>
      <c r="H652" s="104">
        <v>41.0</v>
      </c>
      <c r="I652" s="120" t="str">
        <f t="shared" si="3"/>
        <v>9</v>
      </c>
      <c r="J652" s="120" t="str">
        <f t="shared" si="920"/>
        <v>45.5</v>
      </c>
      <c r="K652" s="120" t="str">
        <f t="shared" si="4"/>
        <v>-14</v>
      </c>
      <c r="L652" s="104" t="s">
        <v>996</v>
      </c>
      <c r="M652" s="120" t="str">
        <f>N652*1000000</f>
        <v>31700000</v>
      </c>
      <c r="N652" s="135">
        <v>31.7</v>
      </c>
      <c r="O652" s="120" t="str">
        <f>P652*1000000</f>
        <v>119400000</v>
      </c>
      <c r="P652" s="135">
        <v>119.4</v>
      </c>
      <c r="Q652" s="28" t="str">
        <f>SUM(R652*1000000)</f>
        <v>173380000</v>
      </c>
      <c r="R652" s="119">
        <v>173.38</v>
      </c>
      <c r="S652" s="191" t="str">
        <f>T652*1000000</f>
        <v>285,100,000</v>
      </c>
      <c r="T652" s="105">
        <v>285.1</v>
      </c>
      <c r="U652" s="162" t="str">
        <f>SUM(R652/T652)</f>
        <v>60.81%</v>
      </c>
      <c r="V652" s="105">
        <v>150.0</v>
      </c>
      <c r="W652" s="30" t="str">
        <f t="shared" ref="W652:W653" si="939">SUM(T652/V652)</f>
        <v>190.07%</v>
      </c>
      <c r="X652" s="30" t="str">
        <f t="shared" si="6"/>
        <v>21.13%</v>
      </c>
      <c r="Y652" s="112"/>
      <c r="Z652" s="33"/>
      <c r="AA652" s="33"/>
      <c r="AB652" s="33"/>
      <c r="AC652" s="33"/>
      <c r="AD652" s="33"/>
      <c r="AE652" s="33"/>
    </row>
    <row r="653">
      <c r="A653" s="15" t="s">
        <v>190</v>
      </c>
      <c r="B653" s="16">
        <v>2015.0</v>
      </c>
      <c r="C653" s="17" t="s">
        <v>37</v>
      </c>
      <c r="D653" s="16">
        <v>26.0</v>
      </c>
      <c r="E653" s="16">
        <v>34.0</v>
      </c>
      <c r="F653" s="18" t="str">
        <f>(D653+E653)/2</f>
        <v>30</v>
      </c>
      <c r="G653" s="79">
        <v>52.0</v>
      </c>
      <c r="H653" s="16">
        <v>61.0</v>
      </c>
      <c r="I653" s="20" t="str">
        <f t="shared" si="3"/>
        <v>-9</v>
      </c>
      <c r="J653" s="21" t="str">
        <f>(G653+H653)/2</f>
        <v>56.5</v>
      </c>
      <c r="K653" s="20" t="str">
        <f t="shared" si="4"/>
        <v>-26.5</v>
      </c>
      <c r="L653" s="17" t="s">
        <v>117</v>
      </c>
      <c r="M653" s="22">
        <v>1.4681108E7</v>
      </c>
      <c r="N653" s="35" t="str">
        <f t="shared" ref="N653:N654" si="940">M653/1000000</f>
        <v>14.68</v>
      </c>
      <c r="O653" s="28">
        <v>5.8884188E7</v>
      </c>
      <c r="P653" s="35" t="str">
        <f t="shared" ref="P653:P654" si="941">O653/1000000</f>
        <v>58.88</v>
      </c>
      <c r="Q653" s="28">
        <v>4.52E7</v>
      </c>
      <c r="R653" s="36" t="str">
        <f t="shared" ref="R653:R654" si="942">Q653/1000000</f>
        <v>45.20</v>
      </c>
      <c r="S653" s="177" t="str">
        <f>SUM(O653+R653)</f>
        <v>58,884,233</v>
      </c>
      <c r="T653" s="38" t="str">
        <f t="shared" ref="T653:T654" si="943">S653/1000000</f>
        <v>59</v>
      </c>
      <c r="U653" s="27" t="str">
        <f>(R653/S653)</f>
        <v>0.00%</v>
      </c>
      <c r="V653" s="28">
        <v>31.0</v>
      </c>
      <c r="W653" s="178" t="str">
        <f t="shared" si="939"/>
        <v>189.95%</v>
      </c>
      <c r="X653" s="30" t="str">
        <f t="shared" si="6"/>
        <v>47.36%</v>
      </c>
      <c r="Y653" s="17"/>
      <c r="Z653" s="33"/>
      <c r="AA653" s="33"/>
      <c r="AB653" s="33"/>
      <c r="AC653" s="33"/>
      <c r="AD653" s="33"/>
      <c r="AE653" s="33"/>
    </row>
    <row r="654">
      <c r="A654" s="47" t="s">
        <v>510</v>
      </c>
      <c r="B654" s="48">
        <v>2014.0</v>
      </c>
      <c r="C654" s="49" t="s">
        <v>29</v>
      </c>
      <c r="D654" s="48">
        <v>66.0</v>
      </c>
      <c r="E654" s="48">
        <v>57.0</v>
      </c>
      <c r="F654" s="50" t="str">
        <f t="shared" ref="F654:F664" si="944">AVERAGE(D654:E654)</f>
        <v>61.5</v>
      </c>
      <c r="G654" s="48">
        <v>54.0</v>
      </c>
      <c r="H654" s="48">
        <v>66.0</v>
      </c>
      <c r="I654" s="52" t="str">
        <f t="shared" si="3"/>
        <v>-12</v>
      </c>
      <c r="J654" s="52" t="str">
        <f t="shared" ref="J654:J664" si="945">AVERAGE(G654:H654)</f>
        <v>60</v>
      </c>
      <c r="K654" s="52" t="str">
        <f t="shared" si="4"/>
        <v>1.5</v>
      </c>
      <c r="L654" s="48" t="s">
        <v>437</v>
      </c>
      <c r="M654" s="62">
        <v>1.275878E7</v>
      </c>
      <c r="N654" s="55" t="str">
        <f t="shared" si="940"/>
        <v>12.76</v>
      </c>
      <c r="O654" s="51">
        <v>2.63076E7</v>
      </c>
      <c r="P654" s="55" t="str">
        <f t="shared" si="941"/>
        <v>26.31</v>
      </c>
      <c r="Q654" s="63">
        <v>2.6874E7</v>
      </c>
      <c r="R654" s="36" t="str">
        <f t="shared" si="942"/>
        <v>26.87</v>
      </c>
      <c r="S654" s="187">
        <v>5.31816E7</v>
      </c>
      <c r="T654" s="58" t="str">
        <f t="shared" si="943"/>
        <v>53</v>
      </c>
      <c r="U654" s="188" t="str">
        <f>SUM(R654/S654)</f>
        <v>0.00%</v>
      </c>
      <c r="V654" s="51">
        <v>28.0</v>
      </c>
      <c r="W654" s="189" t="str">
        <f>SUM(S654/(V654*1000000))</f>
        <v>189.93%</v>
      </c>
      <c r="X654" s="30" t="str">
        <f t="shared" si="6"/>
        <v>45.57%</v>
      </c>
      <c r="Y654" s="68"/>
      <c r="Z654" s="33"/>
      <c r="AA654" s="33"/>
      <c r="AB654" s="33"/>
      <c r="AC654" s="33"/>
      <c r="AD654" s="33"/>
      <c r="AE654" s="33"/>
    </row>
    <row r="655">
      <c r="A655" s="116" t="s">
        <v>1218</v>
      </c>
      <c r="B655" s="44">
        <v>2011.0</v>
      </c>
      <c r="C655" s="44" t="s">
        <v>29</v>
      </c>
      <c r="D655" s="117">
        <v>44.0</v>
      </c>
      <c r="E655" s="117">
        <v>39.0</v>
      </c>
      <c r="F655" s="118" t="str">
        <f t="shared" si="944"/>
        <v>41.5</v>
      </c>
      <c r="G655" s="117">
        <v>47.0</v>
      </c>
      <c r="H655" s="104">
        <v>57.0</v>
      </c>
      <c r="I655" s="120" t="str">
        <f t="shared" si="3"/>
        <v>-10</v>
      </c>
      <c r="J655" s="120" t="str">
        <f t="shared" si="945"/>
        <v>52</v>
      </c>
      <c r="K655" s="120" t="str">
        <f t="shared" si="4"/>
        <v>-10.5</v>
      </c>
      <c r="L655" s="104" t="s">
        <v>448</v>
      </c>
      <c r="M655" s="120" t="str">
        <f t="shared" ref="M655:M657" si="946">N655*1000000</f>
        <v>33500000</v>
      </c>
      <c r="N655" s="121">
        <v>33.5</v>
      </c>
      <c r="O655" s="120" t="str">
        <f t="shared" ref="O655:O657" si="947">P655*1000000</f>
        <v>98780000</v>
      </c>
      <c r="P655" s="122">
        <v>98.78</v>
      </c>
      <c r="Q655" s="28" t="str">
        <f t="shared" ref="Q655:Q657" si="948">SUM(R655*1000000)</f>
        <v>129040000</v>
      </c>
      <c r="R655" s="119">
        <v>129.04</v>
      </c>
      <c r="S655" s="176" t="str">
        <f t="shared" ref="S655:S657" si="949">T655*1000000</f>
        <v>227,820,000</v>
      </c>
      <c r="T655" s="124" t="str">
        <f>SUM(P655+R655)</f>
        <v>227.82</v>
      </c>
      <c r="U655" s="162" t="str">
        <f t="shared" ref="U655:U657" si="950">SUM(R655/T655)</f>
        <v>56.64%</v>
      </c>
      <c r="V655" s="125">
        <v>120.0</v>
      </c>
      <c r="W655" s="30" t="str">
        <f t="shared" ref="W655:W657" si="951">SUM(T655/V655)</f>
        <v>189.85%</v>
      </c>
      <c r="X655" s="30" t="str">
        <f t="shared" si="6"/>
        <v>27.92%</v>
      </c>
      <c r="Y655" s="112"/>
      <c r="Z655" s="33"/>
      <c r="AA655" s="33"/>
      <c r="AB655" s="33"/>
      <c r="AC655" s="33"/>
      <c r="AD655" s="33"/>
      <c r="AE655" s="33"/>
    </row>
    <row r="656">
      <c r="A656" s="116" t="s">
        <v>1981</v>
      </c>
      <c r="B656" s="44">
        <v>2009.0</v>
      </c>
      <c r="C656" s="44" t="s">
        <v>29</v>
      </c>
      <c r="D656" s="104">
        <v>78.0</v>
      </c>
      <c r="E656" s="104">
        <v>66.0</v>
      </c>
      <c r="F656" s="118" t="str">
        <f t="shared" si="944"/>
        <v>72</v>
      </c>
      <c r="G656" s="104">
        <v>42.0</v>
      </c>
      <c r="H656" s="104">
        <v>59.0</v>
      </c>
      <c r="I656" s="120" t="str">
        <f t="shared" si="3"/>
        <v>-17</v>
      </c>
      <c r="J656" s="120" t="str">
        <f t="shared" si="945"/>
        <v>50.5</v>
      </c>
      <c r="K656" s="120" t="str">
        <f t="shared" si="4"/>
        <v>21.5</v>
      </c>
      <c r="L656" s="104" t="s">
        <v>477</v>
      </c>
      <c r="M656" s="120" t="str">
        <f t="shared" si="946"/>
        <v>10500000</v>
      </c>
      <c r="N656" s="135">
        <v>10.5</v>
      </c>
      <c r="O656" s="120" t="str">
        <f t="shared" si="947"/>
        <v>33310000</v>
      </c>
      <c r="P656" s="135">
        <v>33.31</v>
      </c>
      <c r="Q656" s="28" t="str">
        <f t="shared" si="948"/>
        <v>8450000</v>
      </c>
      <c r="R656" s="119">
        <v>8.45</v>
      </c>
      <c r="S656" s="191" t="str">
        <f t="shared" si="949"/>
        <v>41,760,000</v>
      </c>
      <c r="T656" s="105">
        <v>41.76</v>
      </c>
      <c r="U656" s="162" t="str">
        <f t="shared" si="950"/>
        <v>20.23%</v>
      </c>
      <c r="V656" s="105">
        <v>22.0</v>
      </c>
      <c r="W656" s="30" t="str">
        <f t="shared" si="951"/>
        <v>189.82%</v>
      </c>
      <c r="X656" s="30" t="str">
        <f t="shared" si="6"/>
        <v>47.73%</v>
      </c>
      <c r="Y656" s="112"/>
      <c r="Z656" s="33"/>
      <c r="AA656" s="33"/>
      <c r="AB656" s="33"/>
      <c r="AC656" s="33"/>
      <c r="AD656" s="33"/>
      <c r="AE656" s="33"/>
    </row>
    <row r="657">
      <c r="A657" s="116" t="s">
        <v>1243</v>
      </c>
      <c r="B657" s="44">
        <v>2011.0</v>
      </c>
      <c r="C657" s="44" t="s">
        <v>41</v>
      </c>
      <c r="D657" s="117">
        <v>4.0</v>
      </c>
      <c r="E657" s="117">
        <v>23.0</v>
      </c>
      <c r="F657" s="118" t="str">
        <f t="shared" si="944"/>
        <v>13.5</v>
      </c>
      <c r="G657" s="117">
        <v>59.0</v>
      </c>
      <c r="H657" s="104">
        <v>27.0</v>
      </c>
      <c r="I657" s="120" t="str">
        <f t="shared" si="3"/>
        <v>32</v>
      </c>
      <c r="J657" s="120" t="str">
        <f t="shared" si="945"/>
        <v>43</v>
      </c>
      <c r="K657" s="120" t="str">
        <f t="shared" si="4"/>
        <v>-29.5</v>
      </c>
      <c r="L657" s="104" t="s">
        <v>117</v>
      </c>
      <c r="M657" s="120" t="str">
        <f t="shared" si="946"/>
        <v>25000000</v>
      </c>
      <c r="N657" s="121">
        <v>25.0</v>
      </c>
      <c r="O657" s="120" t="str">
        <f t="shared" si="947"/>
        <v>74160000</v>
      </c>
      <c r="P657" s="122">
        <v>74.16</v>
      </c>
      <c r="Q657" s="28" t="str">
        <f t="shared" si="948"/>
        <v>75520000</v>
      </c>
      <c r="R657" s="119">
        <v>75.52</v>
      </c>
      <c r="S657" s="176" t="str">
        <f t="shared" si="949"/>
        <v>149,680,000</v>
      </c>
      <c r="T657" s="124" t="str">
        <f>SUM(P657+R657)</f>
        <v>149.68</v>
      </c>
      <c r="U657" s="162" t="str">
        <f t="shared" si="950"/>
        <v>50.45%</v>
      </c>
      <c r="V657" s="125">
        <v>79.0</v>
      </c>
      <c r="W657" s="30" t="str">
        <f t="shared" si="951"/>
        <v>189.47%</v>
      </c>
      <c r="X657" s="30" t="str">
        <f t="shared" si="6"/>
        <v>31.65%</v>
      </c>
      <c r="Y657" s="112"/>
      <c r="Z657" s="33"/>
      <c r="AA657" s="33"/>
      <c r="AB657" s="33"/>
      <c r="AC657" s="33"/>
      <c r="AD657" s="33"/>
      <c r="AE657" s="33"/>
    </row>
    <row r="658">
      <c r="A658" s="47" t="s">
        <v>377</v>
      </c>
      <c r="B658" s="48">
        <v>2014.0</v>
      </c>
      <c r="C658" s="49" t="s">
        <v>29</v>
      </c>
      <c r="D658" s="48">
        <v>79.0</v>
      </c>
      <c r="E658" s="48">
        <v>59.0</v>
      </c>
      <c r="F658" s="50" t="str">
        <f t="shared" si="944"/>
        <v>69.0</v>
      </c>
      <c r="G658" s="48">
        <v>73.0</v>
      </c>
      <c r="H658" s="48">
        <v>66.0</v>
      </c>
      <c r="I658" s="52" t="str">
        <f t="shared" si="3"/>
        <v>7</v>
      </c>
      <c r="J658" s="52" t="str">
        <f t="shared" si="945"/>
        <v>69.5</v>
      </c>
      <c r="K658" s="52" t="str">
        <f t="shared" si="4"/>
        <v>-0.5</v>
      </c>
      <c r="L658" s="53" t="s">
        <v>378</v>
      </c>
      <c r="M658" s="54">
        <v>3.2207057E7</v>
      </c>
      <c r="N658" s="55" t="str">
        <f t="shared" ref="N658:N659" si="952">M658/1000000</f>
        <v>32.21</v>
      </c>
      <c r="O658" s="56">
        <v>1.1150643E8</v>
      </c>
      <c r="P658" s="55" t="str">
        <f t="shared" ref="P658:P659" si="953">O658/1000000</f>
        <v>111.51</v>
      </c>
      <c r="Q658" s="57">
        <v>1.61406E8</v>
      </c>
      <c r="R658" s="36" t="str">
        <f t="shared" ref="R658:R660" si="954">Q658/1000000</f>
        <v>161.41</v>
      </c>
      <c r="S658" s="197">
        <v>2.7291243E8</v>
      </c>
      <c r="T658" s="58" t="str">
        <f t="shared" ref="T658:T659" si="955">S658/1000000</f>
        <v>273</v>
      </c>
      <c r="U658" s="188" t="str">
        <f t="shared" ref="U658:U660" si="956">SUM(R658/S658)</f>
        <v>0.00%</v>
      </c>
      <c r="V658" s="56">
        <v>145.0</v>
      </c>
      <c r="W658" s="189" t="str">
        <f t="shared" ref="W658:W659" si="957">SUM(S658/(V658*1000000))</f>
        <v>188.22%</v>
      </c>
      <c r="X658" s="30" t="str">
        <f t="shared" si="6"/>
        <v>22.21%</v>
      </c>
      <c r="Y658" s="67"/>
      <c r="Z658" s="33"/>
      <c r="AA658" s="33"/>
      <c r="AB658" s="33"/>
      <c r="AC658" s="33"/>
      <c r="AD658" s="33"/>
      <c r="AE658" s="33"/>
    </row>
    <row r="659">
      <c r="A659" s="47" t="s">
        <v>515</v>
      </c>
      <c r="B659" s="48">
        <v>2014.0</v>
      </c>
      <c r="C659" s="49" t="s">
        <v>334</v>
      </c>
      <c r="D659" s="48">
        <v>28.0</v>
      </c>
      <c r="E659" s="48">
        <v>40.0</v>
      </c>
      <c r="F659" s="50" t="str">
        <f t="shared" si="944"/>
        <v>34.0</v>
      </c>
      <c r="G659" s="48">
        <v>44.0</v>
      </c>
      <c r="H659" s="48">
        <v>57.0</v>
      </c>
      <c r="I659" s="52" t="str">
        <f t="shared" si="3"/>
        <v>-13</v>
      </c>
      <c r="J659" s="52" t="str">
        <f t="shared" si="945"/>
        <v>50.5</v>
      </c>
      <c r="K659" s="52" t="str">
        <f t="shared" si="4"/>
        <v>-16.5</v>
      </c>
      <c r="L659" s="48" t="s">
        <v>516</v>
      </c>
      <c r="M659" s="62">
        <v>1.2242218E7</v>
      </c>
      <c r="N659" s="55" t="str">
        <f t="shared" si="952"/>
        <v>12.24</v>
      </c>
      <c r="O659" s="51">
        <v>3.0697999E7</v>
      </c>
      <c r="P659" s="55" t="str">
        <f t="shared" si="953"/>
        <v>30.70</v>
      </c>
      <c r="Q659" s="63">
        <v>2.19E7</v>
      </c>
      <c r="R659" s="36" t="str">
        <f t="shared" si="954"/>
        <v>21.90</v>
      </c>
      <c r="S659" s="187">
        <v>5.2597999E7</v>
      </c>
      <c r="T659" s="58" t="str">
        <f t="shared" si="955"/>
        <v>53</v>
      </c>
      <c r="U659" s="188" t="str">
        <f t="shared" si="956"/>
        <v>0.00%</v>
      </c>
      <c r="V659" s="51">
        <v>28.0</v>
      </c>
      <c r="W659" s="189" t="str">
        <f t="shared" si="957"/>
        <v>187.85%</v>
      </c>
      <c r="X659" s="30" t="str">
        <f t="shared" si="6"/>
        <v>43.72%</v>
      </c>
      <c r="Y659" s="68"/>
      <c r="Z659" s="33"/>
      <c r="AA659" s="33"/>
      <c r="AB659" s="33"/>
      <c r="AC659" s="33"/>
      <c r="AD659" s="33"/>
      <c r="AE659" s="33"/>
    </row>
    <row r="660">
      <c r="A660" s="72" t="s">
        <v>684</v>
      </c>
      <c r="B660" s="16">
        <v>2013.0</v>
      </c>
      <c r="C660" s="16" t="s">
        <v>41</v>
      </c>
      <c r="D660" s="16">
        <v>11.0</v>
      </c>
      <c r="E660" s="16">
        <v>33.0</v>
      </c>
      <c r="F660" s="73" t="str">
        <f t="shared" si="944"/>
        <v>22.0</v>
      </c>
      <c r="G660" s="16">
        <v>37.0</v>
      </c>
      <c r="H660" s="16">
        <v>41.0</v>
      </c>
      <c r="I660" s="74" t="str">
        <f t="shared" si="3"/>
        <v>-4</v>
      </c>
      <c r="J660" s="74" t="str">
        <f t="shared" si="945"/>
        <v>39</v>
      </c>
      <c r="K660" s="74" t="str">
        <f t="shared" si="4"/>
        <v>-17</v>
      </c>
      <c r="L660" s="78" t="s">
        <v>685</v>
      </c>
      <c r="M660" s="19">
        <v>2.752004E7</v>
      </c>
      <c r="N660" s="35" t="str">
        <f>M660/1000000</f>
        <v>27.52</v>
      </c>
      <c r="O660" s="19">
        <v>6.0522097E7</v>
      </c>
      <c r="P660" s="35" t="str">
        <f>O660/1000000</f>
        <v>60.52</v>
      </c>
      <c r="Q660" s="19">
        <v>1.8332103E8</v>
      </c>
      <c r="R660" s="36" t="str">
        <f t="shared" si="954"/>
        <v>183.32</v>
      </c>
      <c r="S660" s="195">
        <v>2.43843127E8</v>
      </c>
      <c r="T660" s="77" t="str">
        <f>S660/1000000</f>
        <v>244</v>
      </c>
      <c r="U660" s="27" t="str">
        <f t="shared" si="956"/>
        <v>0.00%</v>
      </c>
      <c r="V660" s="22">
        <v>130.0</v>
      </c>
      <c r="W660" s="178" t="str">
        <f t="shared" ref="W660:W666" si="958">SUM(T660/V660)</f>
        <v>187.57%</v>
      </c>
      <c r="X660" s="30" t="str">
        <f t="shared" si="6"/>
        <v>21.17%</v>
      </c>
      <c r="Y660" s="81"/>
      <c r="Z660" s="33"/>
      <c r="AA660" s="33"/>
      <c r="AB660" s="33"/>
      <c r="AC660" s="33"/>
      <c r="AD660" s="33"/>
      <c r="AE660" s="33"/>
    </row>
    <row r="661">
      <c r="A661" s="116" t="s">
        <v>1314</v>
      </c>
      <c r="B661" s="44">
        <v>2011.0</v>
      </c>
      <c r="C661" s="44" t="s">
        <v>29</v>
      </c>
      <c r="D661" s="117">
        <v>84.0</v>
      </c>
      <c r="E661" s="117">
        <v>63.0</v>
      </c>
      <c r="F661" s="118" t="str">
        <f t="shared" si="944"/>
        <v>73.5</v>
      </c>
      <c r="G661" s="117">
        <v>82.0</v>
      </c>
      <c r="H661" s="104">
        <v>74.0</v>
      </c>
      <c r="I661" s="120" t="str">
        <f t="shared" si="3"/>
        <v>8</v>
      </c>
      <c r="J661" s="120" t="str">
        <f t="shared" si="945"/>
        <v>78</v>
      </c>
      <c r="K661" s="120" t="str">
        <f t="shared" si="4"/>
        <v>-4.5</v>
      </c>
      <c r="L661" s="104" t="s">
        <v>1049</v>
      </c>
      <c r="M661" s="120" t="str">
        <f>N661*1000000</f>
        <v>13210000</v>
      </c>
      <c r="N661" s="121">
        <v>13.21</v>
      </c>
      <c r="O661" s="120" t="str">
        <f>P661*1000000</f>
        <v>58010000</v>
      </c>
      <c r="P661" s="122">
        <v>58.01</v>
      </c>
      <c r="Q661" s="28" t="str">
        <f>SUM(R661*1000000)</f>
        <v>17000000</v>
      </c>
      <c r="R661" s="119">
        <v>17.0</v>
      </c>
      <c r="S661" s="176" t="str">
        <f>T661*1000000</f>
        <v>75,010,000</v>
      </c>
      <c r="T661" s="124" t="str">
        <f>SUM(P661+R661)</f>
        <v>75.01</v>
      </c>
      <c r="U661" s="162" t="str">
        <f>SUM(R661/T661)</f>
        <v>22.66%</v>
      </c>
      <c r="V661" s="125">
        <v>40.0</v>
      </c>
      <c r="W661" s="30" t="str">
        <f t="shared" si="958"/>
        <v>187.53%</v>
      </c>
      <c r="X661" s="30" t="str">
        <f t="shared" si="6"/>
        <v>33.03%</v>
      </c>
      <c r="Y661" s="112"/>
      <c r="Z661" s="33"/>
      <c r="AA661" s="33"/>
      <c r="AB661" s="33"/>
      <c r="AC661" s="33"/>
      <c r="AD661" s="33"/>
      <c r="AE661" s="33"/>
    </row>
    <row r="662">
      <c r="A662" s="72" t="s">
        <v>789</v>
      </c>
      <c r="B662" s="16">
        <v>2013.0</v>
      </c>
      <c r="C662" s="16" t="s">
        <v>41</v>
      </c>
      <c r="D662" s="16">
        <v>33.0</v>
      </c>
      <c r="E662" s="16">
        <v>35.0</v>
      </c>
      <c r="F662" s="73" t="str">
        <f t="shared" si="944"/>
        <v>34.0</v>
      </c>
      <c r="G662" s="16">
        <v>54.0</v>
      </c>
      <c r="H662" s="16">
        <v>57.0</v>
      </c>
      <c r="I662" s="74" t="str">
        <f t="shared" si="3"/>
        <v>-3</v>
      </c>
      <c r="J662" s="74" t="str">
        <f t="shared" si="945"/>
        <v>55.5</v>
      </c>
      <c r="K662" s="74" t="str">
        <f t="shared" si="4"/>
        <v>-21.5</v>
      </c>
      <c r="L662" s="78" t="s">
        <v>790</v>
      </c>
      <c r="M662" s="19">
        <v>1.5891055E7</v>
      </c>
      <c r="N662" s="35" t="str">
        <f>M662/1000000</f>
        <v>15.89</v>
      </c>
      <c r="O662" s="19">
        <v>5.7012977E7</v>
      </c>
      <c r="P662" s="35" t="str">
        <f>O662/1000000</f>
        <v>57.01</v>
      </c>
      <c r="Q662" s="19">
        <v>1.7584666E7</v>
      </c>
      <c r="R662" s="36" t="str">
        <f>Q662/1000000</f>
        <v>17.58</v>
      </c>
      <c r="S662" s="195">
        <v>7.4597643E7</v>
      </c>
      <c r="T662" s="77" t="str">
        <f>S662/1000000</f>
        <v>75</v>
      </c>
      <c r="U662" s="27" t="str">
        <f>SUM(R662/S662)</f>
        <v>0.00%</v>
      </c>
      <c r="V662" s="22">
        <v>40.0</v>
      </c>
      <c r="W662" s="178" t="str">
        <f t="shared" si="958"/>
        <v>186.49%</v>
      </c>
      <c r="X662" s="30" t="str">
        <f t="shared" si="6"/>
        <v>39.73%</v>
      </c>
      <c r="Y662" s="81"/>
      <c r="Z662" s="33"/>
      <c r="AA662" s="33"/>
      <c r="AB662" s="33"/>
      <c r="AC662" s="33"/>
      <c r="AD662" s="33"/>
      <c r="AE662" s="33"/>
    </row>
    <row r="663">
      <c r="A663" s="133" t="s">
        <v>1428</v>
      </c>
      <c r="B663" s="44">
        <v>2011.0</v>
      </c>
      <c r="C663" s="44" t="s">
        <v>37</v>
      </c>
      <c r="D663" s="117">
        <v>72.0</v>
      </c>
      <c r="E663" s="117">
        <v>61.0</v>
      </c>
      <c r="F663" s="118" t="str">
        <f t="shared" si="944"/>
        <v>66.5</v>
      </c>
      <c r="G663" s="117">
        <v>71.0</v>
      </c>
      <c r="H663" s="104">
        <v>66.0</v>
      </c>
      <c r="I663" s="120" t="str">
        <f t="shared" si="3"/>
        <v>5</v>
      </c>
      <c r="J663" s="120" t="str">
        <f t="shared" si="945"/>
        <v>68.5</v>
      </c>
      <c r="K663" s="120" t="str">
        <f t="shared" si="4"/>
        <v>-2</v>
      </c>
      <c r="L663" s="104" t="s">
        <v>117</v>
      </c>
      <c r="M663" s="120" t="str">
        <f t="shared" ref="M663:M664" si="959">N663*1000000</f>
        <v>12950000</v>
      </c>
      <c r="N663" s="121">
        <v>12.95</v>
      </c>
      <c r="O663" s="120" t="str">
        <f t="shared" ref="O663:O664" si="960">P663*1000000</f>
        <v>35060000</v>
      </c>
      <c r="P663" s="122">
        <v>35.06</v>
      </c>
      <c r="Q663" s="28" t="str">
        <f t="shared" ref="Q663:Q664" si="961">SUM(R663*1000000)</f>
        <v>330000</v>
      </c>
      <c r="R663" s="119">
        <v>0.33</v>
      </c>
      <c r="S663" s="176" t="str">
        <f t="shared" ref="S663:S664" si="962">T663*1000000</f>
        <v>35,390,000</v>
      </c>
      <c r="T663" s="124" t="str">
        <f>SUM(P663+R663)</f>
        <v>35.39</v>
      </c>
      <c r="U663" s="162" t="str">
        <f t="shared" ref="U663:U664" si="963">SUM(R663/T663)</f>
        <v>0.93%</v>
      </c>
      <c r="V663" s="125">
        <v>19.0</v>
      </c>
      <c r="W663" s="30" t="str">
        <f t="shared" si="958"/>
        <v>186.26%</v>
      </c>
      <c r="X663" s="30" t="str">
        <f t="shared" si="6"/>
        <v>68.16%</v>
      </c>
      <c r="Y663" s="112"/>
      <c r="Z663" s="33"/>
      <c r="AA663" s="33"/>
      <c r="AB663" s="33"/>
      <c r="AC663" s="33"/>
      <c r="AD663" s="33"/>
      <c r="AE663" s="33"/>
    </row>
    <row r="664">
      <c r="A664" s="116" t="s">
        <v>1793</v>
      </c>
      <c r="B664" s="44">
        <v>2009.0</v>
      </c>
      <c r="C664" s="44" t="s">
        <v>37</v>
      </c>
      <c r="D664" s="104">
        <v>33.0</v>
      </c>
      <c r="E664" s="104">
        <v>52.0</v>
      </c>
      <c r="F664" s="118" t="str">
        <f t="shared" si="944"/>
        <v>42.5</v>
      </c>
      <c r="G664" s="104">
        <v>64.0</v>
      </c>
      <c r="H664" s="104">
        <v>60.0</v>
      </c>
      <c r="I664" s="120" t="str">
        <f t="shared" si="3"/>
        <v>4</v>
      </c>
      <c r="J664" s="120" t="str">
        <f t="shared" si="945"/>
        <v>62</v>
      </c>
      <c r="K664" s="120" t="str">
        <f t="shared" si="4"/>
        <v>-19.5</v>
      </c>
      <c r="L664" s="104" t="s">
        <v>2405</v>
      </c>
      <c r="M664" s="120" t="str">
        <f t="shared" si="959"/>
        <v>42600000</v>
      </c>
      <c r="N664" s="135">
        <v>42.6</v>
      </c>
      <c r="O664" s="120" t="str">
        <f t="shared" si="960"/>
        <v>125300000</v>
      </c>
      <c r="P664" s="135">
        <v>125.3</v>
      </c>
      <c r="Q664" s="28" t="str">
        <f t="shared" si="961"/>
        <v>246700000</v>
      </c>
      <c r="R664" s="119">
        <v>246.7</v>
      </c>
      <c r="S664" s="191" t="str">
        <f t="shared" si="962"/>
        <v>372,000,000</v>
      </c>
      <c r="T664" s="105">
        <v>372.0</v>
      </c>
      <c r="U664" s="162" t="str">
        <f t="shared" si="963"/>
        <v>66.32%</v>
      </c>
      <c r="V664" s="105">
        <v>200.0</v>
      </c>
      <c r="W664" s="30" t="str">
        <f t="shared" si="958"/>
        <v>186.00%</v>
      </c>
      <c r="X664" s="30" t="str">
        <f t="shared" si="6"/>
        <v>21.30%</v>
      </c>
      <c r="Y664" s="112"/>
      <c r="Z664" s="33"/>
      <c r="AA664" s="33"/>
      <c r="AB664" s="33"/>
      <c r="AC664" s="33"/>
      <c r="AD664" s="33"/>
      <c r="AE664" s="33"/>
    </row>
    <row r="665">
      <c r="A665" s="15" t="s">
        <v>50</v>
      </c>
      <c r="B665" s="16">
        <v>2015.0</v>
      </c>
      <c r="C665" s="17" t="s">
        <v>37</v>
      </c>
      <c r="D665" s="16">
        <v>81.0</v>
      </c>
      <c r="E665" s="16">
        <v>67.0</v>
      </c>
      <c r="F665" s="18" t="str">
        <f>(D665+E665)/2</f>
        <v>74</v>
      </c>
      <c r="G665" s="16">
        <v>84.0</v>
      </c>
      <c r="H665" s="16">
        <v>68.0</v>
      </c>
      <c r="I665" s="20" t="str">
        <f t="shared" si="3"/>
        <v>16</v>
      </c>
      <c r="J665" s="21" t="str">
        <f>(G665+H665)/2</f>
        <v>76</v>
      </c>
      <c r="K665" s="20" t="str">
        <f t="shared" si="4"/>
        <v>-2</v>
      </c>
      <c r="L665" s="17" t="s">
        <v>38</v>
      </c>
      <c r="M665" s="22">
        <v>1.4718704E8</v>
      </c>
      <c r="N665" s="35" t="str">
        <f>M665/1000000</f>
        <v>147.19</v>
      </c>
      <c r="O665" s="28">
        <v>3.5278683E8</v>
      </c>
      <c r="P665" s="35" t="str">
        <f>O665/1000000</f>
        <v>352.79</v>
      </c>
      <c r="Q665" s="28">
        <v>1.162040651E9</v>
      </c>
      <c r="R665" s="36" t="str">
        <f>Q665/1000000</f>
        <v>1,162.04</v>
      </c>
      <c r="S665" s="177" t="str">
        <f>SUM(O665+R665)</f>
        <v>352,787,992</v>
      </c>
      <c r="T665" s="38" t="str">
        <f>S665/1000000</f>
        <v>353</v>
      </c>
      <c r="U665" s="27" t="str">
        <f>(R665/S665)</f>
        <v>0.00%</v>
      </c>
      <c r="V665" s="28">
        <v>190.0</v>
      </c>
      <c r="W665" s="178" t="str">
        <f t="shared" si="958"/>
        <v>185.68%</v>
      </c>
      <c r="X665" s="30" t="str">
        <f t="shared" si="6"/>
        <v>77.47%</v>
      </c>
      <c r="Y665" s="17"/>
      <c r="Z665" s="33"/>
      <c r="AA665" s="33"/>
      <c r="AB665" s="33"/>
      <c r="AC665" s="33"/>
      <c r="AD665" s="33"/>
      <c r="AE665" s="33"/>
    </row>
    <row r="666">
      <c r="A666" s="116" t="s">
        <v>1652</v>
      </c>
      <c r="B666" s="44">
        <v>2010.0</v>
      </c>
      <c r="C666" s="44" t="s">
        <v>41</v>
      </c>
      <c r="D666" s="104">
        <v>19.0</v>
      </c>
      <c r="E666" s="104">
        <v>31.0</v>
      </c>
      <c r="F666" s="118" t="str">
        <f t="shared" ref="F666:F668" si="964">AVERAGE(D666:E666)</f>
        <v>25</v>
      </c>
      <c r="G666" s="104">
        <v>45.0</v>
      </c>
      <c r="H666" s="104">
        <v>51.0</v>
      </c>
      <c r="I666" s="120" t="str">
        <f t="shared" si="3"/>
        <v>-6</v>
      </c>
      <c r="J666" s="120" t="str">
        <f t="shared" ref="J666:J668" si="965">AVERAGE(G666:H666)</f>
        <v>48</v>
      </c>
      <c r="K666" s="120" t="str">
        <f t="shared" si="4"/>
        <v>-23</v>
      </c>
      <c r="L666" s="104" t="s">
        <v>448</v>
      </c>
      <c r="M666" s="120" t="str">
        <f>N666*1000000</f>
        <v>18210000</v>
      </c>
      <c r="N666" s="135">
        <v>18.21</v>
      </c>
      <c r="O666" s="120" t="str">
        <f>P666*1000000</f>
        <v>44880000</v>
      </c>
      <c r="P666" s="135">
        <v>44.88</v>
      </c>
      <c r="Q666" s="28" t="str">
        <f>SUM(R666*1000000)</f>
        <v>10710000</v>
      </c>
      <c r="R666" s="119">
        <v>10.71</v>
      </c>
      <c r="S666" s="191" t="str">
        <f>T666*1000000</f>
        <v>55,590,000</v>
      </c>
      <c r="T666" s="137" t="str">
        <f>SUM(P666+R666)</f>
        <v>55.59</v>
      </c>
      <c r="U666" s="162" t="str">
        <f>SUM(R666/T666)</f>
        <v>19.27%</v>
      </c>
      <c r="V666" s="105">
        <v>30.0</v>
      </c>
      <c r="W666" s="30" t="str">
        <f t="shared" si="958"/>
        <v>185.30%</v>
      </c>
      <c r="X666" s="30" t="str">
        <f t="shared" si="6"/>
        <v>60.70%</v>
      </c>
      <c r="Y666" s="33"/>
      <c r="Z666" s="33"/>
      <c r="AA666" s="33"/>
      <c r="AB666" s="33"/>
      <c r="AC666" s="33"/>
      <c r="AD666" s="33"/>
      <c r="AE666" s="33"/>
    </row>
    <row r="667">
      <c r="A667" s="85" t="s">
        <v>1048</v>
      </c>
      <c r="B667" s="48">
        <v>2012.0</v>
      </c>
      <c r="C667" s="48" t="s">
        <v>29</v>
      </c>
      <c r="D667" s="86">
        <v>51.0</v>
      </c>
      <c r="E667" s="86">
        <v>59.0</v>
      </c>
      <c r="F667" s="87" t="str">
        <f t="shared" si="964"/>
        <v>55.0</v>
      </c>
      <c r="G667" s="86">
        <v>55.0</v>
      </c>
      <c r="H667" s="204">
        <v>64.0</v>
      </c>
      <c r="I667" s="89" t="str">
        <f t="shared" si="3"/>
        <v>-9</v>
      </c>
      <c r="J667" s="89" t="str">
        <f t="shared" si="965"/>
        <v>59.5</v>
      </c>
      <c r="K667" s="89" t="str">
        <f t="shared" si="4"/>
        <v>-4.5</v>
      </c>
      <c r="L667" s="86" t="s">
        <v>1049</v>
      </c>
      <c r="M667" s="90">
        <v>1.601691E7</v>
      </c>
      <c r="N667" s="91" t="str">
        <f>M667/1000000</f>
        <v>16.02</v>
      </c>
      <c r="O667" s="88">
        <v>4.7382068E7</v>
      </c>
      <c r="P667" s="91" t="str">
        <f>O667/1000000</f>
        <v>47.38</v>
      </c>
      <c r="Q667" s="95">
        <v>3.5584084E7</v>
      </c>
      <c r="R667" s="36" t="str">
        <f>Q667/1000000</f>
        <v>35.58</v>
      </c>
      <c r="S667" s="177">
        <v>8.2966152E7</v>
      </c>
      <c r="T667" s="93" t="str">
        <f>S667/1000000</f>
        <v>83</v>
      </c>
      <c r="U667" s="179" t="str">
        <f>SUM(R667/S667)</f>
        <v>0.00%</v>
      </c>
      <c r="V667" s="88">
        <v>45.0</v>
      </c>
      <c r="W667" s="180" t="str">
        <f>SUM((S667/1000000)/V667)</f>
        <v>184.37%</v>
      </c>
      <c r="X667" s="30" t="str">
        <f t="shared" si="6"/>
        <v>35.59%</v>
      </c>
      <c r="Y667" s="98"/>
      <c r="Z667" s="33"/>
      <c r="AA667" s="33"/>
      <c r="AB667" s="33"/>
      <c r="AC667" s="33"/>
      <c r="AD667" s="33"/>
      <c r="AE667" s="33"/>
    </row>
    <row r="668">
      <c r="A668" s="116" t="s">
        <v>1587</v>
      </c>
      <c r="B668" s="44">
        <v>2010.0</v>
      </c>
      <c r="C668" s="44" t="s">
        <v>41</v>
      </c>
      <c r="D668" s="104">
        <v>28.0</v>
      </c>
      <c r="E668" s="104">
        <v>39.0</v>
      </c>
      <c r="F668" s="118" t="str">
        <f t="shared" si="964"/>
        <v>33.5</v>
      </c>
      <c r="G668" s="104">
        <v>62.0</v>
      </c>
      <c r="H668" s="104">
        <v>55.0</v>
      </c>
      <c r="I668" s="120" t="str">
        <f t="shared" si="3"/>
        <v>7</v>
      </c>
      <c r="J668" s="120" t="str">
        <f t="shared" si="965"/>
        <v>58.5</v>
      </c>
      <c r="K668" s="120" t="str">
        <f t="shared" si="4"/>
        <v>-25</v>
      </c>
      <c r="L668" s="104" t="s">
        <v>493</v>
      </c>
      <c r="M668" s="120" t="str">
        <f>N668*1000000</f>
        <v>14500000</v>
      </c>
      <c r="N668" s="135">
        <v>14.5</v>
      </c>
      <c r="O668" s="120" t="str">
        <f>P668*1000000</f>
        <v>53130000</v>
      </c>
      <c r="P668" s="135">
        <v>53.13</v>
      </c>
      <c r="Q668" s="28" t="str">
        <f>SUM(R668*1000000)</f>
        <v>43030000</v>
      </c>
      <c r="R668" s="119">
        <v>43.03</v>
      </c>
      <c r="S668" s="191" t="str">
        <f>T668*1000000</f>
        <v>96,160,000</v>
      </c>
      <c r="T668" s="137" t="str">
        <f>SUM(P668+R668)</f>
        <v>96.16</v>
      </c>
      <c r="U668" s="162" t="str">
        <f>SUM(R668/T668)</f>
        <v>44.75%</v>
      </c>
      <c r="V668" s="105">
        <v>52.274</v>
      </c>
      <c r="W668" s="30" t="str">
        <f t="shared" ref="W668:W669" si="966">SUM(T668/V668)</f>
        <v>183.95%</v>
      </c>
      <c r="X668" s="30" t="str">
        <f t="shared" si="6"/>
        <v>27.74%</v>
      </c>
      <c r="Y668" s="33"/>
      <c r="Z668" s="33"/>
      <c r="AA668" s="33"/>
      <c r="AB668" s="33"/>
      <c r="AC668" s="33"/>
      <c r="AD668" s="33"/>
      <c r="AE668" s="33"/>
    </row>
    <row r="669">
      <c r="A669" s="15" t="s">
        <v>32</v>
      </c>
      <c r="B669" s="16">
        <v>2015.0</v>
      </c>
      <c r="C669" s="17" t="s">
        <v>33</v>
      </c>
      <c r="D669" s="16">
        <v>74.0</v>
      </c>
      <c r="E669" s="16">
        <v>66.0</v>
      </c>
      <c r="F669" s="18" t="str">
        <f>(D669+E669)/2</f>
        <v>70</v>
      </c>
      <c r="G669" s="16">
        <v>85.0</v>
      </c>
      <c r="H669" s="16">
        <v>70.0</v>
      </c>
      <c r="I669" s="20" t="str">
        <f t="shared" si="3"/>
        <v>15</v>
      </c>
      <c r="J669" s="21" t="str">
        <f>(G669+H669)/2</f>
        <v>77.5</v>
      </c>
      <c r="K669" s="20" t="str">
        <f t="shared" si="4"/>
        <v>-7.5</v>
      </c>
      <c r="L669" s="17" t="s">
        <v>34</v>
      </c>
      <c r="M669" s="22">
        <v>1.91271109E8</v>
      </c>
      <c r="N669" s="35" t="str">
        <f t="shared" ref="N669:N671" si="967">M669/1000000</f>
        <v>191.27</v>
      </c>
      <c r="O669" s="28">
        <v>4.59005868E8</v>
      </c>
      <c r="P669" s="35" t="str">
        <f t="shared" ref="P669:P671" si="968">O669/1000000</f>
        <v>459.01</v>
      </c>
      <c r="Q669" s="28">
        <v>9.438E8</v>
      </c>
      <c r="R669" s="36" t="str">
        <f t="shared" ref="R669:R671" si="969">Q669/1000000</f>
        <v>943.80</v>
      </c>
      <c r="S669" s="177" t="str">
        <f>SUM(O669+R669)</f>
        <v>459,006,812</v>
      </c>
      <c r="T669" s="38" t="str">
        <f t="shared" ref="T669:T671" si="970">S669/1000000</f>
        <v>459</v>
      </c>
      <c r="U669" s="27" t="str">
        <f>(R669/S669)</f>
        <v>0.00%</v>
      </c>
      <c r="V669" s="28">
        <v>250.0</v>
      </c>
      <c r="W669" s="178" t="str">
        <f t="shared" si="966"/>
        <v>183.60%</v>
      </c>
      <c r="X669" s="30" t="str">
        <f t="shared" si="6"/>
        <v>76.51%</v>
      </c>
      <c r="Y669" s="17"/>
      <c r="Z669" s="33"/>
      <c r="AA669" s="33"/>
      <c r="AB669" s="33"/>
      <c r="AC669" s="33"/>
      <c r="AD669" s="33"/>
      <c r="AE669" s="33"/>
    </row>
    <row r="670">
      <c r="A670" s="85" t="s">
        <v>1081</v>
      </c>
      <c r="B670" s="48">
        <v>2012.0</v>
      </c>
      <c r="C670" s="48" t="s">
        <v>29</v>
      </c>
      <c r="D670" s="86">
        <v>52.0</v>
      </c>
      <c r="E670" s="86">
        <v>56.0</v>
      </c>
      <c r="F670" s="87" t="str">
        <f>AVERAGE(D670:E670)</f>
        <v>54.0</v>
      </c>
      <c r="G670" s="86">
        <v>49.0</v>
      </c>
      <c r="H670" s="86">
        <v>59.0</v>
      </c>
      <c r="I670" s="89" t="str">
        <f t="shared" si="3"/>
        <v>-10</v>
      </c>
      <c r="J670" s="89" t="str">
        <f>AVERAGE(G670:H670)</f>
        <v>54</v>
      </c>
      <c r="K670" s="89" t="str">
        <f t="shared" si="4"/>
        <v>0</v>
      </c>
      <c r="L670" s="86" t="s">
        <v>117</v>
      </c>
      <c r="M670" s="90">
        <v>1.7010125E7</v>
      </c>
      <c r="N670" s="91" t="str">
        <f t="shared" si="967"/>
        <v>17.01</v>
      </c>
      <c r="O670" s="88">
        <v>4.4338224E7</v>
      </c>
      <c r="P670" s="91" t="str">
        <f t="shared" si="968"/>
        <v>44.34</v>
      </c>
      <c r="Q670" s="95">
        <v>1.0481077E7</v>
      </c>
      <c r="R670" s="36" t="str">
        <f t="shared" si="969"/>
        <v>10.48</v>
      </c>
      <c r="S670" s="177">
        <v>5.4819301E7</v>
      </c>
      <c r="T670" s="93" t="str">
        <f t="shared" si="970"/>
        <v>55</v>
      </c>
      <c r="U670" s="179" t="str">
        <f>SUM(R670/S670)</f>
        <v>0.00%</v>
      </c>
      <c r="V670" s="88">
        <v>30.0</v>
      </c>
      <c r="W670" s="180" t="str">
        <f>SUM((S670/1000000)/V670)</f>
        <v>182.73%</v>
      </c>
      <c r="X670" s="30" t="str">
        <f t="shared" si="6"/>
        <v>56.70%</v>
      </c>
      <c r="Y670" s="98"/>
      <c r="Z670" s="33"/>
      <c r="AA670" s="33"/>
      <c r="AB670" s="33"/>
      <c r="AC670" s="33"/>
      <c r="AD670" s="33"/>
      <c r="AE670" s="33"/>
    </row>
    <row r="671">
      <c r="A671" s="15" t="s">
        <v>83</v>
      </c>
      <c r="B671" s="16">
        <v>2015.0</v>
      </c>
      <c r="C671" s="17" t="s">
        <v>29</v>
      </c>
      <c r="D671" s="16">
        <v>93.0</v>
      </c>
      <c r="E671" s="16">
        <v>80.0</v>
      </c>
      <c r="F671" s="18" t="str">
        <f>(D671+E671)/2</f>
        <v>86.5</v>
      </c>
      <c r="G671" s="16">
        <v>93.0</v>
      </c>
      <c r="H671" s="16">
        <v>81.0</v>
      </c>
      <c r="I671" s="20" t="str">
        <f t="shared" si="3"/>
        <v>12</v>
      </c>
      <c r="J671" s="21" t="str">
        <f>(G671+H671)/2</f>
        <v>87</v>
      </c>
      <c r="K671" s="20" t="str">
        <f t="shared" si="4"/>
        <v>-0.5</v>
      </c>
      <c r="L671" s="17" t="s">
        <v>48</v>
      </c>
      <c r="M671" s="22">
        <v>5.4308575E7</v>
      </c>
      <c r="N671" s="35" t="str">
        <f t="shared" si="967"/>
        <v>54.31</v>
      </c>
      <c r="O671" s="28">
        <v>1.96841665E8</v>
      </c>
      <c r="P671" s="35" t="str">
        <f t="shared" si="968"/>
        <v>196.84</v>
      </c>
      <c r="Q671" s="28">
        <v>2.62015153E8</v>
      </c>
      <c r="R671" s="36" t="str">
        <f t="shared" si="969"/>
        <v>262.02</v>
      </c>
      <c r="S671" s="177" t="str">
        <f>SUM(O671+R671)</f>
        <v>196,841,927</v>
      </c>
      <c r="T671" s="38" t="str">
        <f t="shared" si="970"/>
        <v>197</v>
      </c>
      <c r="U671" s="27" t="str">
        <f>(R671/S671)</f>
        <v>0.00%</v>
      </c>
      <c r="V671" s="28">
        <v>108.0</v>
      </c>
      <c r="W671" s="178" t="str">
        <f t="shared" ref="W671:W672" si="971">SUM(T671/V671)</f>
        <v>182.26%</v>
      </c>
      <c r="X671" s="30" t="str">
        <f t="shared" si="6"/>
        <v>50.29%</v>
      </c>
      <c r="Y671" s="17"/>
      <c r="Z671" s="33"/>
      <c r="AA671" s="33"/>
      <c r="AB671" s="33"/>
      <c r="AC671" s="33"/>
      <c r="AD671" s="33"/>
      <c r="AE671" s="33"/>
    </row>
    <row r="672">
      <c r="A672" s="116" t="s">
        <v>1158</v>
      </c>
      <c r="B672" s="44">
        <v>2011.0</v>
      </c>
      <c r="C672" s="44" t="s">
        <v>41</v>
      </c>
      <c r="D672" s="117">
        <v>88.0</v>
      </c>
      <c r="E672" s="117">
        <v>75.0</v>
      </c>
      <c r="F672" s="118" t="str">
        <f t="shared" ref="F672:F690" si="972">AVERAGE(D672:E672)</f>
        <v>81.5</v>
      </c>
      <c r="G672" s="117">
        <v>69.0</v>
      </c>
      <c r="H672" s="104">
        <v>74.0</v>
      </c>
      <c r="I672" s="120" t="str">
        <f t="shared" si="3"/>
        <v>-5</v>
      </c>
      <c r="J672" s="120" t="str">
        <f t="shared" ref="J672:J690" si="973">AVERAGE(G672:H672)</f>
        <v>71.5</v>
      </c>
      <c r="K672" s="120" t="str">
        <f t="shared" si="4"/>
        <v>10</v>
      </c>
      <c r="L672" s="104" t="s">
        <v>957</v>
      </c>
      <c r="M672" s="120" t="str">
        <f>N672*1000000</f>
        <v>38080000</v>
      </c>
      <c r="N672" s="121">
        <v>38.08</v>
      </c>
      <c r="O672" s="120" t="str">
        <f>P672*1000000</f>
        <v>123480000</v>
      </c>
      <c r="P672" s="122">
        <v>123.48</v>
      </c>
      <c r="Q672" s="28" t="str">
        <f>SUM(R672*1000000)</f>
        <v>122250000</v>
      </c>
      <c r="R672" s="119">
        <v>122.25</v>
      </c>
      <c r="S672" s="176" t="str">
        <f>T672*1000000</f>
        <v>245,730,000</v>
      </c>
      <c r="T672" s="124" t="str">
        <f>SUM(P672+R672)</f>
        <v>245.73</v>
      </c>
      <c r="U672" s="162" t="str">
        <f>SUM(R672/T672)</f>
        <v>49.75%</v>
      </c>
      <c r="V672" s="125">
        <v>135.0</v>
      </c>
      <c r="W672" s="30" t="str">
        <f t="shared" si="971"/>
        <v>182.02%</v>
      </c>
      <c r="X672" s="30" t="str">
        <f t="shared" si="6"/>
        <v>28.21%</v>
      </c>
      <c r="Y672" s="112"/>
      <c r="Z672" s="33"/>
      <c r="AA672" s="33"/>
      <c r="AB672" s="33"/>
      <c r="AC672" s="33"/>
      <c r="AD672" s="33"/>
      <c r="AE672" s="33"/>
    </row>
    <row r="673">
      <c r="A673" s="47" t="s">
        <v>439</v>
      </c>
      <c r="B673" s="48">
        <v>2014.0</v>
      </c>
      <c r="C673" s="48" t="s">
        <v>29</v>
      </c>
      <c r="D673" s="48">
        <v>75.0</v>
      </c>
      <c r="E673" s="48">
        <v>61.0</v>
      </c>
      <c r="F673" s="50" t="str">
        <f t="shared" si="972"/>
        <v>68.0</v>
      </c>
      <c r="G673" s="48">
        <v>65.0</v>
      </c>
      <c r="H673" s="48">
        <v>70.0</v>
      </c>
      <c r="I673" s="52" t="str">
        <f t="shared" si="3"/>
        <v>-5</v>
      </c>
      <c r="J673" s="52" t="str">
        <f t="shared" si="973"/>
        <v>67.5</v>
      </c>
      <c r="K673" s="52" t="str">
        <f t="shared" si="4"/>
        <v>0.5</v>
      </c>
      <c r="L673" s="48" t="s">
        <v>440</v>
      </c>
      <c r="M673" s="62">
        <v>1.7275239E7</v>
      </c>
      <c r="N673" s="55" t="str">
        <f>M673/1000000</f>
        <v>17.28</v>
      </c>
      <c r="O673" s="51">
        <v>5.0837305E7</v>
      </c>
      <c r="P673" s="55" t="str">
        <f>O673/1000000</f>
        <v>50.84</v>
      </c>
      <c r="Q673" s="63">
        <v>5.7418465E7</v>
      </c>
      <c r="R673" s="36" t="str">
        <f>Q673/1000000</f>
        <v>57.42</v>
      </c>
      <c r="S673" s="187">
        <v>1.0825577E8</v>
      </c>
      <c r="T673" s="58" t="str">
        <f>S673/1000000</f>
        <v>108</v>
      </c>
      <c r="U673" s="188" t="str">
        <f>SUM(R673/S673)</f>
        <v>0.00%</v>
      </c>
      <c r="V673" s="51">
        <v>60.0</v>
      </c>
      <c r="W673" s="189" t="str">
        <f>SUM(S673/(V673*1000000))</f>
        <v>180.43%</v>
      </c>
      <c r="X673" s="30" t="str">
        <f t="shared" si="6"/>
        <v>28.79%</v>
      </c>
      <c r="Y673" s="67"/>
      <c r="Z673" s="33"/>
      <c r="AA673" s="33"/>
      <c r="AB673" s="33"/>
      <c r="AC673" s="33"/>
      <c r="AD673" s="33"/>
      <c r="AE673" s="33"/>
    </row>
    <row r="674">
      <c r="A674" s="116" t="s">
        <v>1743</v>
      </c>
      <c r="B674" s="44">
        <v>2010.0</v>
      </c>
      <c r="C674" s="44" t="s">
        <v>41</v>
      </c>
      <c r="D674" s="104">
        <v>45.0</v>
      </c>
      <c r="E674" s="104">
        <v>51.0</v>
      </c>
      <c r="F674" s="118" t="str">
        <f t="shared" si="972"/>
        <v>48</v>
      </c>
      <c r="G674" s="104">
        <v>58.0</v>
      </c>
      <c r="H674" s="104">
        <v>54.0</v>
      </c>
      <c r="I674" s="120" t="str">
        <f t="shared" si="3"/>
        <v>4</v>
      </c>
      <c r="J674" s="120" t="str">
        <f t="shared" si="973"/>
        <v>56</v>
      </c>
      <c r="K674" s="120" t="str">
        <f t="shared" si="4"/>
        <v>-8</v>
      </c>
      <c r="L674" s="104" t="s">
        <v>1744</v>
      </c>
      <c r="M674" s="120" t="str">
        <f>N674*1000000</f>
        <v>8300000</v>
      </c>
      <c r="N674" s="135">
        <v>8.3</v>
      </c>
      <c r="O674" s="120" t="str">
        <f>P674*1000000</f>
        <v>21540000</v>
      </c>
      <c r="P674" s="135">
        <v>21.54</v>
      </c>
      <c r="Q674" s="28" t="str">
        <f>SUM(R674*1000000)</f>
        <v>30000</v>
      </c>
      <c r="R674" s="119">
        <v>0.03</v>
      </c>
      <c r="S674" s="191" t="str">
        <f>T674*1000000</f>
        <v>21,570,000</v>
      </c>
      <c r="T674" s="137" t="str">
        <f>SUM(P674+R674)</f>
        <v>21.57</v>
      </c>
      <c r="U674" s="162" t="str">
        <f>SUM(R674/T674)</f>
        <v>0.14%</v>
      </c>
      <c r="V674" s="105">
        <v>12.0</v>
      </c>
      <c r="W674" s="30" t="str">
        <f>SUM(T674/V674)</f>
        <v>179.75%</v>
      </c>
      <c r="X674" s="30" t="str">
        <f t="shared" si="6"/>
        <v>69.17%</v>
      </c>
      <c r="Y674" s="33"/>
      <c r="Z674" s="33"/>
      <c r="AA674" s="33"/>
      <c r="AB674" s="33"/>
      <c r="AC674" s="33"/>
      <c r="AD674" s="33"/>
      <c r="AE674" s="33"/>
    </row>
    <row r="675">
      <c r="A675" s="85" t="s">
        <v>1096</v>
      </c>
      <c r="B675" s="48">
        <v>2012.0</v>
      </c>
      <c r="C675" s="48" t="s">
        <v>41</v>
      </c>
      <c r="D675" s="86">
        <v>63.0</v>
      </c>
      <c r="E675" s="86">
        <v>62.0</v>
      </c>
      <c r="F675" s="87" t="str">
        <f t="shared" si="972"/>
        <v>62.5</v>
      </c>
      <c r="G675" s="86">
        <v>52.0</v>
      </c>
      <c r="H675" s="86">
        <v>63.0</v>
      </c>
      <c r="I675" s="89" t="str">
        <f t="shared" si="3"/>
        <v>-11</v>
      </c>
      <c r="J675" s="89" t="str">
        <f t="shared" si="973"/>
        <v>57.5</v>
      </c>
      <c r="K675" s="89" t="str">
        <f t="shared" si="4"/>
        <v>5</v>
      </c>
      <c r="L675" s="86" t="s">
        <v>493</v>
      </c>
      <c r="M675" s="90">
        <v>1.061006E7</v>
      </c>
      <c r="N675" s="91" t="str">
        <f>M675/1000000</f>
        <v>10.61</v>
      </c>
      <c r="O675" s="88">
        <v>2.8835528E7</v>
      </c>
      <c r="P675" s="91" t="str">
        <f>O675/1000000</f>
        <v>28.84</v>
      </c>
      <c r="Q675" s="95">
        <v>2.5074223E7</v>
      </c>
      <c r="R675" s="36" t="str">
        <f>Q675/1000000</f>
        <v>25.07</v>
      </c>
      <c r="S675" s="177">
        <v>5.3909751E7</v>
      </c>
      <c r="T675" s="93" t="str">
        <f>S675/1000000</f>
        <v>54</v>
      </c>
      <c r="U675" s="179" t="str">
        <f>SUM(R675/S675)</f>
        <v>0.00%</v>
      </c>
      <c r="V675" s="88">
        <v>30.0</v>
      </c>
      <c r="W675" s="180" t="str">
        <f>SUM((S675/1000000)/V675)</f>
        <v>179.70%</v>
      </c>
      <c r="X675" s="30" t="str">
        <f t="shared" si="6"/>
        <v>35.37%</v>
      </c>
      <c r="Y675" s="98"/>
      <c r="Z675" s="33"/>
      <c r="AA675" s="33"/>
      <c r="AB675" s="33"/>
      <c r="AC675" s="33"/>
      <c r="AD675" s="33"/>
      <c r="AE675" s="33"/>
    </row>
    <row r="676">
      <c r="A676" s="116" t="s">
        <v>1628</v>
      </c>
      <c r="B676" s="44">
        <v>2010.0</v>
      </c>
      <c r="C676" s="44" t="s">
        <v>41</v>
      </c>
      <c r="D676" s="104">
        <v>64.0</v>
      </c>
      <c r="E676" s="104">
        <v>63.0</v>
      </c>
      <c r="F676" s="118" t="str">
        <f t="shared" si="972"/>
        <v>63.5</v>
      </c>
      <c r="G676" s="104">
        <v>57.0</v>
      </c>
      <c r="H676" s="104">
        <v>64.0</v>
      </c>
      <c r="I676" s="120" t="str">
        <f t="shared" si="3"/>
        <v>-7</v>
      </c>
      <c r="J676" s="120" t="str">
        <f t="shared" si="973"/>
        <v>60.5</v>
      </c>
      <c r="K676" s="120" t="str">
        <f t="shared" si="4"/>
        <v>3</v>
      </c>
      <c r="L676" s="104" t="s">
        <v>2424</v>
      </c>
      <c r="M676" s="120" t="str">
        <f>N676*1000000</f>
        <v>14000000</v>
      </c>
      <c r="N676" s="135">
        <v>14.0</v>
      </c>
      <c r="O676" s="120" t="str">
        <f>P676*1000000</f>
        <v>50290000</v>
      </c>
      <c r="P676" s="135">
        <v>50.29</v>
      </c>
      <c r="Q676" s="28" t="str">
        <f>SUM(R676*1000000)</f>
        <v>14280000</v>
      </c>
      <c r="R676" s="119">
        <v>14.28</v>
      </c>
      <c r="S676" s="191" t="str">
        <f>T676*1000000</f>
        <v>64,570,000</v>
      </c>
      <c r="T676" s="137" t="str">
        <f>SUM(P676+R676)</f>
        <v>64.57</v>
      </c>
      <c r="U676" s="162" t="str">
        <f>SUM(R676/T676)</f>
        <v>22.12%</v>
      </c>
      <c r="V676" s="105">
        <v>36.0</v>
      </c>
      <c r="W676" s="30" t="str">
        <f>SUM(T676/V676)</f>
        <v>179.36%</v>
      </c>
      <c r="X676" s="30" t="str">
        <f t="shared" si="6"/>
        <v>38.89%</v>
      </c>
      <c r="Y676" s="33"/>
      <c r="Z676" s="33"/>
      <c r="AA676" s="33"/>
      <c r="AB676" s="33"/>
      <c r="AC676" s="33"/>
      <c r="AD676" s="33"/>
      <c r="AE676" s="33"/>
    </row>
    <row r="677">
      <c r="A677" s="85" t="s">
        <v>1031</v>
      </c>
      <c r="B677" s="48">
        <v>2012.0</v>
      </c>
      <c r="C677" s="48" t="s">
        <v>41</v>
      </c>
      <c r="D677" s="86">
        <v>87.0</v>
      </c>
      <c r="E677" s="86">
        <v>72.0</v>
      </c>
      <c r="F677" s="87" t="str">
        <f t="shared" si="972"/>
        <v>79.5</v>
      </c>
      <c r="G677" s="86">
        <v>72.0</v>
      </c>
      <c r="H677" s="86">
        <v>71.0</v>
      </c>
      <c r="I677" s="89" t="str">
        <f t="shared" si="3"/>
        <v>1</v>
      </c>
      <c r="J677" s="89" t="str">
        <f t="shared" si="973"/>
        <v>71.5</v>
      </c>
      <c r="K677" s="89" t="str">
        <f t="shared" si="4"/>
        <v>8</v>
      </c>
      <c r="L677" s="86" t="s">
        <v>957</v>
      </c>
      <c r="M677" s="90">
        <v>1.408705E7</v>
      </c>
      <c r="N677" s="91" t="str">
        <f>M677/1000000</f>
        <v>14.09</v>
      </c>
      <c r="O677" s="88">
        <v>5.6003051E7</v>
      </c>
      <c r="P677" s="91" t="str">
        <f>O677/1000000</f>
        <v>56.00</v>
      </c>
      <c r="Q677" s="95">
        <v>5.1136348E7</v>
      </c>
      <c r="R677" s="36" t="str">
        <f>Q677/1000000</f>
        <v>51.14</v>
      </c>
      <c r="S677" s="177">
        <v>1.07139399E8</v>
      </c>
      <c r="T677" s="93" t="str">
        <f>S677/1000000</f>
        <v>107</v>
      </c>
      <c r="U677" s="179" t="str">
        <f>SUM(R677/S677)</f>
        <v>0.00%</v>
      </c>
      <c r="V677" s="88">
        <v>60.0</v>
      </c>
      <c r="W677" s="180" t="str">
        <f>SUM((S677/1000000)/V677)</f>
        <v>178.57%</v>
      </c>
      <c r="X677" s="30" t="str">
        <f t="shared" si="6"/>
        <v>23.48%</v>
      </c>
      <c r="Y677" s="98"/>
      <c r="Z677" s="33"/>
      <c r="AA677" s="33"/>
      <c r="AB677" s="33"/>
      <c r="AC677" s="33"/>
      <c r="AD677" s="33"/>
      <c r="AE677" s="33"/>
    </row>
    <row r="678">
      <c r="A678" s="116" t="s">
        <v>1527</v>
      </c>
      <c r="B678" s="44">
        <v>2010.0</v>
      </c>
      <c r="C678" s="44" t="s">
        <v>29</v>
      </c>
      <c r="D678" s="104">
        <v>47.0</v>
      </c>
      <c r="E678" s="104">
        <v>47.0</v>
      </c>
      <c r="F678" s="118" t="str">
        <f t="shared" si="972"/>
        <v>47</v>
      </c>
      <c r="G678" s="104">
        <v>71.0</v>
      </c>
      <c r="H678" s="104">
        <v>72.0</v>
      </c>
      <c r="I678" s="120" t="str">
        <f t="shared" si="3"/>
        <v>-1</v>
      </c>
      <c r="J678" s="120" t="str">
        <f t="shared" si="973"/>
        <v>71.5</v>
      </c>
      <c r="K678" s="120" t="str">
        <f t="shared" si="4"/>
        <v>-24.5</v>
      </c>
      <c r="L678" s="104" t="s">
        <v>410</v>
      </c>
      <c r="M678" s="120" t="str">
        <f t="shared" ref="M678:M681" si="974">N678*1000000</f>
        <v>25700000</v>
      </c>
      <c r="N678" s="135">
        <v>25.7</v>
      </c>
      <c r="O678" s="120" t="str">
        <f t="shared" ref="O678:O681" si="975">P678*1000000</f>
        <v>77220000</v>
      </c>
      <c r="P678" s="135">
        <v>77.22</v>
      </c>
      <c r="Q678" s="28" t="str">
        <f t="shared" ref="Q678:Q681" si="976">SUM(R678*1000000)</f>
        <v>100020000</v>
      </c>
      <c r="R678" s="119">
        <v>100.02</v>
      </c>
      <c r="S678" s="191" t="str">
        <f t="shared" ref="S678:S681" si="977">T678*1000000</f>
        <v>177,240,000</v>
      </c>
      <c r="T678" s="137" t="str">
        <f t="shared" ref="T678:T679" si="978">SUM(P678+R678)</f>
        <v>177.24</v>
      </c>
      <c r="U678" s="162" t="str">
        <f t="shared" ref="U678:U681" si="979">SUM(R678/T678)</f>
        <v>56.43%</v>
      </c>
      <c r="V678" s="105">
        <v>100.0</v>
      </c>
      <c r="W678" s="30" t="str">
        <f t="shared" ref="W678:W683" si="980">SUM(T678/V678)</f>
        <v>177.24%</v>
      </c>
      <c r="X678" s="30" t="str">
        <f t="shared" si="6"/>
        <v>25.70%</v>
      </c>
      <c r="Y678" s="33"/>
      <c r="Z678" s="33"/>
      <c r="AA678" s="33"/>
      <c r="AB678" s="33"/>
      <c r="AC678" s="33"/>
      <c r="AD678" s="33"/>
      <c r="AE678" s="33"/>
    </row>
    <row r="679">
      <c r="A679" s="116" t="s">
        <v>1540</v>
      </c>
      <c r="B679" s="44">
        <v>2010.0</v>
      </c>
      <c r="C679" s="44" t="s">
        <v>126</v>
      </c>
      <c r="D679" s="104">
        <v>86.0</v>
      </c>
      <c r="E679" s="104">
        <v>69.0</v>
      </c>
      <c r="F679" s="118" t="str">
        <f t="shared" si="972"/>
        <v>77.5</v>
      </c>
      <c r="G679" s="104">
        <v>73.0</v>
      </c>
      <c r="H679" s="104">
        <v>68.0</v>
      </c>
      <c r="I679" s="120" t="str">
        <f t="shared" si="3"/>
        <v>5</v>
      </c>
      <c r="J679" s="120" t="str">
        <f t="shared" si="973"/>
        <v>70.5</v>
      </c>
      <c r="K679" s="120" t="str">
        <f t="shared" si="4"/>
        <v>7</v>
      </c>
      <c r="L679" s="104" t="s">
        <v>454</v>
      </c>
      <c r="M679" s="120" t="str">
        <f t="shared" si="974"/>
        <v>22690000</v>
      </c>
      <c r="N679" s="135">
        <v>22.69</v>
      </c>
      <c r="O679" s="120" t="str">
        <f t="shared" si="975"/>
        <v>81560000</v>
      </c>
      <c r="P679" s="135">
        <v>81.56</v>
      </c>
      <c r="Q679" s="28" t="str">
        <f t="shared" si="976"/>
        <v>86240000</v>
      </c>
      <c r="R679" s="119">
        <v>86.24</v>
      </c>
      <c r="S679" s="191" t="str">
        <f t="shared" si="977"/>
        <v>167,800,000</v>
      </c>
      <c r="T679" s="137" t="str">
        <f t="shared" si="978"/>
        <v>167.80</v>
      </c>
      <c r="U679" s="162" t="str">
        <f t="shared" si="979"/>
        <v>51.39%</v>
      </c>
      <c r="V679" s="105">
        <v>95.0</v>
      </c>
      <c r="W679" s="30" t="str">
        <f t="shared" si="980"/>
        <v>176.63%</v>
      </c>
      <c r="X679" s="30" t="str">
        <f t="shared" si="6"/>
        <v>23.88%</v>
      </c>
      <c r="Y679" s="33"/>
      <c r="Z679" s="33"/>
      <c r="AA679" s="33"/>
      <c r="AB679" s="33"/>
      <c r="AC679" s="33"/>
      <c r="AD679" s="33"/>
      <c r="AE679" s="33"/>
    </row>
    <row r="680">
      <c r="A680" s="116" t="s">
        <v>2349</v>
      </c>
      <c r="B680" s="44">
        <v>2008.0</v>
      </c>
      <c r="C680" s="44" t="s">
        <v>29</v>
      </c>
      <c r="D680" s="104">
        <v>78.0</v>
      </c>
      <c r="E680" s="104">
        <v>63.0</v>
      </c>
      <c r="F680" s="118" t="str">
        <f t="shared" si="972"/>
        <v>70.5</v>
      </c>
      <c r="G680" s="104">
        <v>26.0</v>
      </c>
      <c r="H680" s="104">
        <v>86.0</v>
      </c>
      <c r="I680" s="120" t="str">
        <f t="shared" si="3"/>
        <v>-60</v>
      </c>
      <c r="J680" s="120" t="str">
        <f t="shared" si="973"/>
        <v>56</v>
      </c>
      <c r="K680" s="120" t="str">
        <f t="shared" si="4"/>
        <v>14.5</v>
      </c>
      <c r="L680" s="104" t="s">
        <v>239</v>
      </c>
      <c r="M680" s="120" t="str">
        <f t="shared" si="974"/>
        <v>3300000</v>
      </c>
      <c r="N680" s="135">
        <v>3.3</v>
      </c>
      <c r="O680" s="120" t="str">
        <f t="shared" si="975"/>
        <v>17660000</v>
      </c>
      <c r="P680" s="135">
        <v>17.66</v>
      </c>
      <c r="Q680" s="28" t="str">
        <f t="shared" si="976"/>
        <v>0</v>
      </c>
      <c r="R680" s="131">
        <v>0.0</v>
      </c>
      <c r="S680" s="176" t="str">
        <f t="shared" si="977"/>
        <v>17,660,000</v>
      </c>
      <c r="T680" s="105">
        <v>17.66</v>
      </c>
      <c r="U680" s="162" t="str">
        <f t="shared" si="979"/>
        <v>0.00%</v>
      </c>
      <c r="V680" s="105">
        <v>10.0</v>
      </c>
      <c r="W680" s="30" t="str">
        <f t="shared" si="980"/>
        <v>176.60%</v>
      </c>
      <c r="X680" s="30" t="str">
        <f t="shared" si="6"/>
        <v>33.00%</v>
      </c>
      <c r="Y680" s="112"/>
      <c r="Z680" s="33"/>
      <c r="AA680" s="33"/>
      <c r="AB680" s="33"/>
      <c r="AC680" s="33"/>
      <c r="AD680" s="33"/>
      <c r="AE680" s="33"/>
    </row>
    <row r="681">
      <c r="A681" s="116" t="s">
        <v>1247</v>
      </c>
      <c r="B681" s="44">
        <v>2011.0</v>
      </c>
      <c r="C681" s="44" t="s">
        <v>29</v>
      </c>
      <c r="D681" s="117">
        <v>24.0</v>
      </c>
      <c r="E681" s="117">
        <v>35.0</v>
      </c>
      <c r="F681" s="118" t="str">
        <f t="shared" si="972"/>
        <v>29.5</v>
      </c>
      <c r="G681" s="117">
        <v>48.0</v>
      </c>
      <c r="H681" s="104">
        <v>51.0</v>
      </c>
      <c r="I681" s="120" t="str">
        <f t="shared" si="3"/>
        <v>-3</v>
      </c>
      <c r="J681" s="120" t="str">
        <f t="shared" si="973"/>
        <v>49.5</v>
      </c>
      <c r="K681" s="120" t="str">
        <f t="shared" si="4"/>
        <v>-20</v>
      </c>
      <c r="L681" s="104" t="s">
        <v>1248</v>
      </c>
      <c r="M681" s="120" t="str">
        <f t="shared" si="974"/>
        <v>8670000</v>
      </c>
      <c r="N681" s="121">
        <v>8.67</v>
      </c>
      <c r="O681" s="120" t="str">
        <f t="shared" si="975"/>
        <v>20370000</v>
      </c>
      <c r="P681" s="122">
        <v>20.37</v>
      </c>
      <c r="Q681" s="28" t="str">
        <f t="shared" si="976"/>
        <v>111900000</v>
      </c>
      <c r="R681" s="119">
        <v>111.9</v>
      </c>
      <c r="S681" s="176" t="str">
        <f t="shared" si="977"/>
        <v>132,270,000</v>
      </c>
      <c r="T681" s="124" t="str">
        <f>SUM(P681+R681)</f>
        <v>132.27</v>
      </c>
      <c r="U681" s="162" t="str">
        <f t="shared" si="979"/>
        <v>84.60%</v>
      </c>
      <c r="V681" s="125">
        <v>75.0</v>
      </c>
      <c r="W681" s="30" t="str">
        <f t="shared" si="980"/>
        <v>176.36%</v>
      </c>
      <c r="X681" s="30" t="str">
        <f t="shared" si="6"/>
        <v>11.56%</v>
      </c>
      <c r="Y681" s="112"/>
      <c r="Z681" s="33"/>
      <c r="AA681" s="33"/>
      <c r="AB681" s="33"/>
      <c r="AC681" s="33"/>
      <c r="AD681" s="33"/>
      <c r="AE681" s="33"/>
    </row>
    <row r="682">
      <c r="A682" s="72" t="s">
        <v>725</v>
      </c>
      <c r="B682" s="16">
        <v>2013.0</v>
      </c>
      <c r="C682" s="16" t="s">
        <v>37</v>
      </c>
      <c r="D682" s="16">
        <v>43.0</v>
      </c>
      <c r="E682" s="16">
        <v>47.0</v>
      </c>
      <c r="F682" s="73" t="str">
        <f t="shared" si="972"/>
        <v>45.0</v>
      </c>
      <c r="G682" s="16">
        <v>63.0</v>
      </c>
      <c r="H682" s="16">
        <v>67.0</v>
      </c>
      <c r="I682" s="74" t="str">
        <f t="shared" si="3"/>
        <v>-4</v>
      </c>
      <c r="J682" s="74" t="str">
        <f t="shared" si="973"/>
        <v>65</v>
      </c>
      <c r="K682" s="74" t="str">
        <f t="shared" si="4"/>
        <v>-20</v>
      </c>
      <c r="L682" s="78" t="s">
        <v>726</v>
      </c>
      <c r="M682" s="19">
        <v>1.8048422E7</v>
      </c>
      <c r="N682" s="35" t="str">
        <f>M682/1000000</f>
        <v>18.05</v>
      </c>
      <c r="O682" s="19">
        <v>5.326256E7</v>
      </c>
      <c r="P682" s="35" t="str">
        <f>O682/1000000</f>
        <v>53.26</v>
      </c>
      <c r="Q682" s="19">
        <v>9.4813005E7</v>
      </c>
      <c r="R682" s="36" t="str">
        <f>Q682/1000000</f>
        <v>94.81</v>
      </c>
      <c r="S682" s="195">
        <v>1.48075565E8</v>
      </c>
      <c r="T682" s="77" t="str">
        <f>S682/1000000</f>
        <v>148</v>
      </c>
      <c r="U682" s="27" t="str">
        <f>SUM(R682/S682)</f>
        <v>0.00%</v>
      </c>
      <c r="V682" s="22">
        <v>84.0</v>
      </c>
      <c r="W682" s="178" t="str">
        <f t="shared" si="980"/>
        <v>176.28%</v>
      </c>
      <c r="X682" s="30" t="str">
        <f t="shared" si="6"/>
        <v>21.49%</v>
      </c>
      <c r="Y682" s="81"/>
      <c r="Z682" s="33"/>
      <c r="AA682" s="33"/>
      <c r="AB682" s="33"/>
      <c r="AC682" s="33"/>
      <c r="AD682" s="33"/>
      <c r="AE682" s="33"/>
    </row>
    <row r="683">
      <c r="A683" s="116" t="s">
        <v>2108</v>
      </c>
      <c r="B683" s="44">
        <v>2008.0</v>
      </c>
      <c r="C683" s="44" t="s">
        <v>29</v>
      </c>
      <c r="D683" s="104">
        <v>79.0</v>
      </c>
      <c r="E683" s="104">
        <v>62.0</v>
      </c>
      <c r="F683" s="118" t="str">
        <f t="shared" si="972"/>
        <v>70.5</v>
      </c>
      <c r="G683" s="104">
        <v>67.0</v>
      </c>
      <c r="H683" s="104">
        <v>66.0</v>
      </c>
      <c r="I683" s="120" t="str">
        <f t="shared" si="3"/>
        <v>1</v>
      </c>
      <c r="J683" s="120" t="str">
        <f t="shared" si="973"/>
        <v>66.5</v>
      </c>
      <c r="K683" s="120" t="str">
        <f t="shared" si="4"/>
        <v>4</v>
      </c>
      <c r="L683" s="104" t="s">
        <v>1485</v>
      </c>
      <c r="M683" s="120" t="str">
        <f>N683*1000000</f>
        <v>19000000</v>
      </c>
      <c r="N683" s="135">
        <v>19.0</v>
      </c>
      <c r="O683" s="120" t="str">
        <f>P683*1000000</f>
        <v>71200000</v>
      </c>
      <c r="P683" s="135">
        <v>71.2</v>
      </c>
      <c r="Q683" s="28" t="str">
        <f>SUM(R683*1000000)</f>
        <v>91640000</v>
      </c>
      <c r="R683" s="119">
        <v>91.64</v>
      </c>
      <c r="S683" s="191" t="str">
        <f>T683*1000000</f>
        <v>162,840,000</v>
      </c>
      <c r="T683" s="105">
        <v>162.84</v>
      </c>
      <c r="U683" s="162" t="str">
        <f>SUM(R683/T683)</f>
        <v>56.28%</v>
      </c>
      <c r="V683" s="105">
        <v>92.5</v>
      </c>
      <c r="W683" s="30" t="str">
        <f t="shared" si="980"/>
        <v>176.04%</v>
      </c>
      <c r="X683" s="30" t="str">
        <f t="shared" si="6"/>
        <v>20.54%</v>
      </c>
      <c r="Y683" s="112"/>
      <c r="Z683" s="33"/>
      <c r="AA683" s="33"/>
      <c r="AB683" s="33"/>
      <c r="AC683" s="33"/>
      <c r="AD683" s="33"/>
      <c r="AE683" s="33"/>
    </row>
    <row r="684">
      <c r="A684" s="85" t="s">
        <v>1130</v>
      </c>
      <c r="B684" s="48">
        <v>2012.0</v>
      </c>
      <c r="C684" s="48" t="s">
        <v>2398</v>
      </c>
      <c r="D684" s="86">
        <v>57.0</v>
      </c>
      <c r="E684" s="86">
        <v>54.0</v>
      </c>
      <c r="F684" s="87" t="str">
        <f t="shared" si="972"/>
        <v>55.5</v>
      </c>
      <c r="G684" s="86">
        <v>65.0</v>
      </c>
      <c r="H684" s="86">
        <v>63.0</v>
      </c>
      <c r="I684" s="89" t="str">
        <f t="shared" si="3"/>
        <v>2</v>
      </c>
      <c r="J684" s="89" t="str">
        <f t="shared" si="973"/>
        <v>64</v>
      </c>
      <c r="K684" s="89" t="str">
        <f t="shared" si="4"/>
        <v>-8.5</v>
      </c>
      <c r="L684" s="86" t="s">
        <v>1131</v>
      </c>
      <c r="M684" s="90">
        <v>1.1643342E7</v>
      </c>
      <c r="N684" s="91" t="str">
        <f>M684/1000000</f>
        <v>11.64</v>
      </c>
      <c r="O684" s="88">
        <v>2.4397469E7</v>
      </c>
      <c r="P684" s="91" t="str">
        <f>O684/1000000</f>
        <v>24.40</v>
      </c>
      <c r="Q684" s="95">
        <v>240000.0</v>
      </c>
      <c r="R684" s="36" t="str">
        <f>Q684/1000000</f>
        <v>0.24</v>
      </c>
      <c r="S684" s="177">
        <v>2.4637469E7</v>
      </c>
      <c r="T684" s="93" t="str">
        <f>S684/1000000</f>
        <v>25</v>
      </c>
      <c r="U684" s="179" t="str">
        <f>SUM(R684/S684)</f>
        <v>0.00%</v>
      </c>
      <c r="V684" s="88">
        <v>14.0</v>
      </c>
      <c r="W684" s="180" t="str">
        <f>SUM((S684/1000000)/V684)</f>
        <v>175.98%</v>
      </c>
      <c r="X684" s="30" t="str">
        <f t="shared" si="6"/>
        <v>83.17%</v>
      </c>
      <c r="Y684" s="98"/>
      <c r="Z684" s="33"/>
      <c r="AA684" s="33"/>
      <c r="AB684" s="33"/>
      <c r="AC684" s="33"/>
      <c r="AD684" s="33"/>
      <c r="AE684" s="33"/>
    </row>
    <row r="685">
      <c r="A685" s="116" t="s">
        <v>2274</v>
      </c>
      <c r="B685" s="44">
        <v>2008.0</v>
      </c>
      <c r="C685" s="44" t="s">
        <v>41</v>
      </c>
      <c r="D685" s="104">
        <v>64.0</v>
      </c>
      <c r="E685" s="104">
        <v>56.0</v>
      </c>
      <c r="F685" s="118" t="str">
        <f t="shared" si="972"/>
        <v>60</v>
      </c>
      <c r="G685" s="104">
        <v>70.0</v>
      </c>
      <c r="H685" s="104">
        <v>68.0</v>
      </c>
      <c r="I685" s="120" t="str">
        <f t="shared" si="3"/>
        <v>2</v>
      </c>
      <c r="J685" s="120" t="str">
        <f t="shared" si="973"/>
        <v>69</v>
      </c>
      <c r="K685" s="120" t="str">
        <f t="shared" si="4"/>
        <v>-9</v>
      </c>
      <c r="L685" s="104" t="s">
        <v>493</v>
      </c>
      <c r="M685" s="120" t="str">
        <f>N685*1000000</f>
        <v>10070000</v>
      </c>
      <c r="N685" s="135">
        <v>10.07</v>
      </c>
      <c r="O685" s="120" t="str">
        <f>P685*1000000</f>
        <v>31460000</v>
      </c>
      <c r="P685" s="135">
        <v>31.46</v>
      </c>
      <c r="Q685" s="28" t="str">
        <f>SUM(R685*1000000)</f>
        <v>10650000</v>
      </c>
      <c r="R685" s="119">
        <v>10.65</v>
      </c>
      <c r="S685" s="191" t="str">
        <f>T685*1000000</f>
        <v>42,110,000</v>
      </c>
      <c r="T685" s="105">
        <v>42.11</v>
      </c>
      <c r="U685" s="162" t="str">
        <f>SUM(R685/T685)</f>
        <v>25.29%</v>
      </c>
      <c r="V685" s="105">
        <v>24.0</v>
      </c>
      <c r="W685" s="30" t="str">
        <f t="shared" ref="W685:W703" si="981">SUM(T685/V685)</f>
        <v>175.46%</v>
      </c>
      <c r="X685" s="30" t="str">
        <f t="shared" si="6"/>
        <v>41.96%</v>
      </c>
      <c r="Y685" s="112"/>
      <c r="Z685" s="33"/>
      <c r="AA685" s="33"/>
      <c r="AB685" s="33"/>
      <c r="AC685" s="33"/>
      <c r="AD685" s="33"/>
      <c r="AE685" s="33"/>
    </row>
    <row r="686">
      <c r="A686" s="72" t="s">
        <v>751</v>
      </c>
      <c r="B686" s="16">
        <v>2013.0</v>
      </c>
      <c r="C686" s="16" t="s">
        <v>126</v>
      </c>
      <c r="D686" s="16">
        <v>31.0</v>
      </c>
      <c r="E686" s="16">
        <v>40.0</v>
      </c>
      <c r="F686" s="73" t="str">
        <f t="shared" si="972"/>
        <v>35.5</v>
      </c>
      <c r="G686" s="16">
        <v>57.0</v>
      </c>
      <c r="H686" s="16">
        <v>63.0</v>
      </c>
      <c r="I686" s="74" t="str">
        <f t="shared" si="3"/>
        <v>-6</v>
      </c>
      <c r="J686" s="74" t="str">
        <f t="shared" si="973"/>
        <v>60</v>
      </c>
      <c r="K686" s="74" t="str">
        <f t="shared" si="4"/>
        <v>-24.5</v>
      </c>
      <c r="L686" s="78" t="s">
        <v>752</v>
      </c>
      <c r="M686" s="19">
        <v>1.7070347E7</v>
      </c>
      <c r="N686" s="35" t="str">
        <f>M686/1000000</f>
        <v>17.07</v>
      </c>
      <c r="O686" s="19">
        <v>4.6000903E7</v>
      </c>
      <c r="P686" s="35" t="str">
        <f>O686/1000000</f>
        <v>46.00</v>
      </c>
      <c r="Q686" s="19">
        <v>5.92E7</v>
      </c>
      <c r="R686" s="36" t="str">
        <f>Q686/1000000</f>
        <v>59.20</v>
      </c>
      <c r="S686" s="195">
        <v>1.05200903E8</v>
      </c>
      <c r="T686" s="77" t="str">
        <f>S686/1000000</f>
        <v>105</v>
      </c>
      <c r="U686" s="27" t="str">
        <f>SUM(R686/S686)</f>
        <v>0.00%</v>
      </c>
      <c r="V686" s="19">
        <v>60.0</v>
      </c>
      <c r="W686" s="178" t="str">
        <f t="shared" si="981"/>
        <v>175.33%</v>
      </c>
      <c r="X686" s="30" t="str">
        <f t="shared" si="6"/>
        <v>28.45%</v>
      </c>
      <c r="Y686" s="81"/>
      <c r="Z686" s="33"/>
      <c r="AA686" s="33"/>
      <c r="AB686" s="33"/>
      <c r="AC686" s="33"/>
      <c r="AD686" s="33"/>
      <c r="AE686" s="33"/>
    </row>
    <row r="687">
      <c r="A687" s="116" t="s">
        <v>2212</v>
      </c>
      <c r="B687" s="44">
        <v>2008.0</v>
      </c>
      <c r="C687" s="44" t="s">
        <v>41</v>
      </c>
      <c r="D687" s="104">
        <v>36.0</v>
      </c>
      <c r="E687" s="104">
        <v>36.0</v>
      </c>
      <c r="F687" s="118" t="str">
        <f t="shared" si="972"/>
        <v>36</v>
      </c>
      <c r="G687" s="104">
        <v>37.0</v>
      </c>
      <c r="H687" s="104">
        <v>46.0</v>
      </c>
      <c r="I687" s="120" t="str">
        <f t="shared" si="3"/>
        <v>-9</v>
      </c>
      <c r="J687" s="120" t="str">
        <f t="shared" si="973"/>
        <v>41.5</v>
      </c>
      <c r="K687" s="120" t="str">
        <f t="shared" si="4"/>
        <v>-5.5</v>
      </c>
      <c r="L687" s="104" t="s">
        <v>957</v>
      </c>
      <c r="M687" s="120" t="str">
        <f t="shared" ref="M687:M690" si="982">N687*1000000</f>
        <v>7180000</v>
      </c>
      <c r="N687" s="135">
        <v>7.18</v>
      </c>
      <c r="O687" s="120" t="str">
        <f t="shared" ref="O687:O690" si="983">P687*1000000</f>
        <v>30110000</v>
      </c>
      <c r="P687" s="135">
        <v>30.11</v>
      </c>
      <c r="Q687" s="28" t="str">
        <f t="shared" ref="Q687:Q690" si="984">SUM(R687*1000000)</f>
        <v>34730000</v>
      </c>
      <c r="R687" s="119">
        <v>34.73</v>
      </c>
      <c r="S687" s="191" t="str">
        <f t="shared" ref="S687:S690" si="985">T687*1000000</f>
        <v>64,840,000</v>
      </c>
      <c r="T687" s="105">
        <v>64.84</v>
      </c>
      <c r="U687" s="162" t="str">
        <f t="shared" ref="U687:U690" si="986">SUM(R687/T687)</f>
        <v>53.56%</v>
      </c>
      <c r="V687" s="105">
        <v>37.0</v>
      </c>
      <c r="W687" s="30" t="str">
        <f t="shared" si="981"/>
        <v>175.24%</v>
      </c>
      <c r="X687" s="30" t="str">
        <f t="shared" si="6"/>
        <v>19.41%</v>
      </c>
      <c r="Y687" s="112"/>
      <c r="Z687" s="33"/>
      <c r="AA687" s="33"/>
      <c r="AB687" s="33"/>
      <c r="AC687" s="33"/>
      <c r="AD687" s="33"/>
      <c r="AE687" s="33"/>
    </row>
    <row r="688">
      <c r="A688" s="116" t="s">
        <v>2008</v>
      </c>
      <c r="B688" s="44">
        <v>2009.0</v>
      </c>
      <c r="C688" s="44" t="s">
        <v>41</v>
      </c>
      <c r="D688" s="104">
        <v>56.0</v>
      </c>
      <c r="E688" s="104">
        <v>58.0</v>
      </c>
      <c r="F688" s="118" t="str">
        <f t="shared" si="972"/>
        <v>57</v>
      </c>
      <c r="G688" s="104">
        <v>47.0</v>
      </c>
      <c r="H688" s="104">
        <v>58.0</v>
      </c>
      <c r="I688" s="120" t="str">
        <f t="shared" si="3"/>
        <v>-11</v>
      </c>
      <c r="J688" s="120" t="str">
        <f t="shared" si="973"/>
        <v>52.5</v>
      </c>
      <c r="K688" s="120" t="str">
        <f t="shared" si="4"/>
        <v>4.5</v>
      </c>
      <c r="L688" s="104" t="s">
        <v>1168</v>
      </c>
      <c r="M688" s="120" t="str">
        <f t="shared" si="982"/>
        <v>7000000</v>
      </c>
      <c r="N688" s="135">
        <v>7.0</v>
      </c>
      <c r="O688" s="120" t="str">
        <f t="shared" si="983"/>
        <v>18450000</v>
      </c>
      <c r="P688" s="135">
        <v>18.45</v>
      </c>
      <c r="Q688" s="28" t="str">
        <f t="shared" si="984"/>
        <v>13950000</v>
      </c>
      <c r="R688" s="119">
        <v>13.95</v>
      </c>
      <c r="S688" s="191" t="str">
        <f t="shared" si="985"/>
        <v>32,400,000</v>
      </c>
      <c r="T688" s="105">
        <v>32.4</v>
      </c>
      <c r="U688" s="162" t="str">
        <f t="shared" si="986"/>
        <v>43.06%</v>
      </c>
      <c r="V688" s="105">
        <v>18.5</v>
      </c>
      <c r="W688" s="30" t="str">
        <f t="shared" si="981"/>
        <v>175.14%</v>
      </c>
      <c r="X688" s="30" t="str">
        <f t="shared" si="6"/>
        <v>37.84%</v>
      </c>
      <c r="Y688" s="112"/>
      <c r="Z688" s="33"/>
      <c r="AA688" s="33"/>
      <c r="AB688" s="33"/>
      <c r="AC688" s="33"/>
      <c r="AD688" s="33"/>
      <c r="AE688" s="33"/>
    </row>
    <row r="689">
      <c r="A689" s="116" t="s">
        <v>2048</v>
      </c>
      <c r="B689" s="44">
        <v>2009.0</v>
      </c>
      <c r="C689" s="44" t="s">
        <v>41</v>
      </c>
      <c r="D689" s="104">
        <v>89.0</v>
      </c>
      <c r="E689" s="104">
        <v>76.0</v>
      </c>
      <c r="F689" s="118" t="str">
        <f t="shared" si="972"/>
        <v>82.5</v>
      </c>
      <c r="G689" s="104">
        <v>56.0</v>
      </c>
      <c r="H689" s="104">
        <v>69.0</v>
      </c>
      <c r="I689" s="120" t="str">
        <f t="shared" si="3"/>
        <v>-13</v>
      </c>
      <c r="J689" s="120" t="str">
        <f t="shared" si="973"/>
        <v>62.5</v>
      </c>
      <c r="K689" s="120" t="str">
        <f t="shared" si="4"/>
        <v>20</v>
      </c>
      <c r="L689" s="104" t="s">
        <v>493</v>
      </c>
      <c r="M689" s="120" t="str">
        <f t="shared" si="982"/>
        <v>5700000</v>
      </c>
      <c r="N689" s="135">
        <v>5.7</v>
      </c>
      <c r="O689" s="120" t="str">
        <f t="shared" si="983"/>
        <v>16040000</v>
      </c>
      <c r="P689" s="135">
        <v>16.04</v>
      </c>
      <c r="Q689" s="28" t="str">
        <f t="shared" si="984"/>
        <v>1120000</v>
      </c>
      <c r="R689" s="119">
        <v>1.12</v>
      </c>
      <c r="S689" s="191" t="str">
        <f t="shared" si="985"/>
        <v>17,160,000</v>
      </c>
      <c r="T689" s="105">
        <v>17.16</v>
      </c>
      <c r="U689" s="162" t="str">
        <f t="shared" si="986"/>
        <v>6.53%</v>
      </c>
      <c r="V689" s="105">
        <v>9.8</v>
      </c>
      <c r="W689" s="30" t="str">
        <f t="shared" si="981"/>
        <v>175.10%</v>
      </c>
      <c r="X689" s="30" t="str">
        <f t="shared" si="6"/>
        <v>58.16%</v>
      </c>
      <c r="Y689" s="112"/>
      <c r="Z689" s="33"/>
      <c r="AA689" s="33"/>
      <c r="AB689" s="33"/>
      <c r="AC689" s="33"/>
      <c r="AD689" s="33"/>
      <c r="AE689" s="33"/>
    </row>
    <row r="690">
      <c r="A690" s="116" t="s">
        <v>1549</v>
      </c>
      <c r="B690" s="44">
        <v>2010.0</v>
      </c>
      <c r="C690" s="44" t="s">
        <v>29</v>
      </c>
      <c r="D690" s="104">
        <v>51.0</v>
      </c>
      <c r="E690" s="104">
        <v>53.0</v>
      </c>
      <c r="F690" s="118" t="str">
        <f t="shared" si="972"/>
        <v>52</v>
      </c>
      <c r="G690" s="104">
        <v>65.0</v>
      </c>
      <c r="H690" s="104">
        <v>69.0</v>
      </c>
      <c r="I690" s="120" t="str">
        <f t="shared" si="3"/>
        <v>-4</v>
      </c>
      <c r="J690" s="120" t="str">
        <f t="shared" si="973"/>
        <v>67</v>
      </c>
      <c r="K690" s="120" t="str">
        <f t="shared" si="4"/>
        <v>-15</v>
      </c>
      <c r="L690" s="104" t="s">
        <v>1550</v>
      </c>
      <c r="M690" s="120" t="str">
        <f t="shared" si="982"/>
        <v>16100000</v>
      </c>
      <c r="N690" s="135">
        <v>16.1</v>
      </c>
      <c r="O690" s="120" t="str">
        <f t="shared" si="983"/>
        <v>55680000</v>
      </c>
      <c r="P690" s="135">
        <v>55.68</v>
      </c>
      <c r="Q690" s="28" t="str">
        <f t="shared" si="984"/>
        <v>84400000</v>
      </c>
      <c r="R690" s="119">
        <v>84.4</v>
      </c>
      <c r="S690" s="191" t="str">
        <f t="shared" si="985"/>
        <v>140,080,000</v>
      </c>
      <c r="T690" s="137" t="str">
        <f>SUM(P690+R690)</f>
        <v>140.08</v>
      </c>
      <c r="U690" s="162" t="str">
        <f t="shared" si="986"/>
        <v>60.25%</v>
      </c>
      <c r="V690" s="105">
        <v>80.0</v>
      </c>
      <c r="W690" s="30" t="str">
        <f t="shared" si="981"/>
        <v>175.10%</v>
      </c>
      <c r="X690" s="30" t="str">
        <f t="shared" si="6"/>
        <v>20.13%</v>
      </c>
      <c r="Y690" s="33"/>
      <c r="Z690" s="33"/>
      <c r="AA690" s="33"/>
      <c r="AB690" s="33"/>
      <c r="AC690" s="33"/>
      <c r="AD690" s="33"/>
      <c r="AE690" s="33"/>
    </row>
    <row r="691">
      <c r="A691" s="15" t="s">
        <v>201</v>
      </c>
      <c r="B691" s="16">
        <v>2015.0</v>
      </c>
      <c r="C691" s="17" t="s">
        <v>41</v>
      </c>
      <c r="D691" s="16">
        <v>59.0</v>
      </c>
      <c r="E691" s="16">
        <v>57.0</v>
      </c>
      <c r="F691" s="18" t="str">
        <f>(D691+E691)/2</f>
        <v>58</v>
      </c>
      <c r="G691" s="79">
        <v>78.0</v>
      </c>
      <c r="H691" s="16">
        <v>80.0</v>
      </c>
      <c r="I691" s="20" t="str">
        <f t="shared" si="3"/>
        <v>-2</v>
      </c>
      <c r="J691" s="21" t="str">
        <f>(G691+H691)/2</f>
        <v>79</v>
      </c>
      <c r="K691" s="20" t="str">
        <f t="shared" si="4"/>
        <v>-21</v>
      </c>
      <c r="L691" s="17" t="s">
        <v>89</v>
      </c>
      <c r="M691" s="22">
        <v>1.6701294E7</v>
      </c>
      <c r="N691" s="35" t="str">
        <f>M691/1000000</f>
        <v>16.70</v>
      </c>
      <c r="O691" s="28">
        <v>5.2421953E7</v>
      </c>
      <c r="P691" s="35" t="str">
        <f>O691/1000000</f>
        <v>52.42</v>
      </c>
      <c r="Q691" s="28">
        <v>3.8481462E7</v>
      </c>
      <c r="R691" s="36" t="str">
        <f>Q691/1000000</f>
        <v>38.48</v>
      </c>
      <c r="S691" s="177" t="str">
        <f>SUM(O691+R691)</f>
        <v>52,421,991</v>
      </c>
      <c r="T691" s="38" t="str">
        <f>S691/1000000</f>
        <v>52</v>
      </c>
      <c r="U691" s="27" t="str">
        <f>(R691/S691)</f>
        <v>0.00%</v>
      </c>
      <c r="V691" s="28">
        <v>30.0</v>
      </c>
      <c r="W691" s="178" t="str">
        <f t="shared" si="981"/>
        <v>174.74%</v>
      </c>
      <c r="X691" s="30" t="str">
        <f t="shared" si="6"/>
        <v>55.67%</v>
      </c>
      <c r="Y691" s="17"/>
      <c r="Z691" s="33"/>
      <c r="AA691" s="33"/>
      <c r="AB691" s="33"/>
      <c r="AC691" s="33"/>
      <c r="AD691" s="33"/>
      <c r="AE691" s="33"/>
    </row>
    <row r="692">
      <c r="A692" s="116" t="s">
        <v>2294</v>
      </c>
      <c r="B692" s="44">
        <v>2008.0</v>
      </c>
      <c r="C692" s="44" t="s">
        <v>41</v>
      </c>
      <c r="D692" s="104">
        <v>2.0</v>
      </c>
      <c r="E692" s="104">
        <v>15.0</v>
      </c>
      <c r="F692" s="118" t="str">
        <f t="shared" ref="F692:F696" si="987">AVERAGE(D692:E692)</f>
        <v>8.5</v>
      </c>
      <c r="G692" s="104">
        <v>28.0</v>
      </c>
      <c r="H692" s="104">
        <v>15.0</v>
      </c>
      <c r="I692" s="120" t="str">
        <f t="shared" si="3"/>
        <v>13</v>
      </c>
      <c r="J692" s="120" t="str">
        <f t="shared" ref="J692:J696" si="988">AVERAGE(G692:H692)</f>
        <v>21.5</v>
      </c>
      <c r="K692" s="120" t="str">
        <f t="shared" si="4"/>
        <v>-13</v>
      </c>
      <c r="L692" s="104" t="s">
        <v>117</v>
      </c>
      <c r="M692" s="120" t="str">
        <f t="shared" ref="M692:M696" si="989">N692*1000000</f>
        <v>5800000</v>
      </c>
      <c r="N692" s="135">
        <v>5.8</v>
      </c>
      <c r="O692" s="120" t="str">
        <f t="shared" ref="O692:O696" si="990">P692*1000000</f>
        <v>14190000</v>
      </c>
      <c r="P692" s="135">
        <v>14.19</v>
      </c>
      <c r="Q692" s="28" t="str">
        <f t="shared" ref="Q692:Q696" si="991">SUM(R692*1000000)</f>
        <v>20630000</v>
      </c>
      <c r="R692" s="119">
        <v>20.63</v>
      </c>
      <c r="S692" s="191" t="str">
        <f t="shared" ref="S692:S696" si="992">T692*1000000</f>
        <v>34,820,000</v>
      </c>
      <c r="T692" s="105">
        <v>34.82</v>
      </c>
      <c r="U692" s="162" t="str">
        <f t="shared" ref="U692:U696" si="993">SUM(R692/T692)</f>
        <v>59.25%</v>
      </c>
      <c r="V692" s="105">
        <v>20.0</v>
      </c>
      <c r="W692" s="30" t="str">
        <f t="shared" si="981"/>
        <v>174.10%</v>
      </c>
      <c r="X692" s="30" t="str">
        <f t="shared" si="6"/>
        <v>29.00%</v>
      </c>
      <c r="Y692" s="112"/>
      <c r="Z692" s="33"/>
      <c r="AA692" s="33"/>
      <c r="AB692" s="33"/>
      <c r="AC692" s="33"/>
      <c r="AD692" s="33"/>
      <c r="AE692" s="33"/>
    </row>
    <row r="693">
      <c r="A693" s="116" t="s">
        <v>1417</v>
      </c>
      <c r="B693" s="44">
        <v>2011.0</v>
      </c>
      <c r="C693" s="44" t="s">
        <v>29</v>
      </c>
      <c r="D693" s="117">
        <v>85.0</v>
      </c>
      <c r="E693" s="104">
        <v>76.0</v>
      </c>
      <c r="F693" s="118" t="str">
        <f t="shared" si="987"/>
        <v>80.5</v>
      </c>
      <c r="G693" s="104">
        <v>77.0</v>
      </c>
      <c r="H693" s="104">
        <v>71.0</v>
      </c>
      <c r="I693" s="120" t="str">
        <f t="shared" si="3"/>
        <v>6</v>
      </c>
      <c r="J693" s="120" t="str">
        <f t="shared" si="988"/>
        <v>74</v>
      </c>
      <c r="K693" s="120" t="str">
        <f t="shared" si="4"/>
        <v>6.5</v>
      </c>
      <c r="L693" s="104" t="s">
        <v>153</v>
      </c>
      <c r="M693" s="120" t="str">
        <f t="shared" si="989"/>
        <v>180000</v>
      </c>
      <c r="N693" s="121">
        <v>0.18</v>
      </c>
      <c r="O693" s="120" t="str">
        <f t="shared" si="990"/>
        <v>11240000</v>
      </c>
      <c r="P693" s="122">
        <v>11.24</v>
      </c>
      <c r="Q693" s="28" t="str">
        <f t="shared" si="991"/>
        <v>23470000</v>
      </c>
      <c r="R693" s="119">
        <v>23.47</v>
      </c>
      <c r="S693" s="176" t="str">
        <f t="shared" si="992"/>
        <v>34,710,000</v>
      </c>
      <c r="T693" s="124" t="str">
        <f>SUM(P693+R693)</f>
        <v>34.71</v>
      </c>
      <c r="U693" s="162" t="str">
        <f t="shared" si="993"/>
        <v>67.62%</v>
      </c>
      <c r="V693" s="132">
        <v>20.0</v>
      </c>
      <c r="W693" s="178" t="str">
        <f t="shared" si="981"/>
        <v>173.55%</v>
      </c>
      <c r="X693" s="30" t="str">
        <f t="shared" si="6"/>
        <v>0.90%</v>
      </c>
      <c r="Y693" s="112"/>
      <c r="Z693" s="33"/>
      <c r="AA693" s="33"/>
      <c r="AB693" s="33"/>
      <c r="AC693" s="33"/>
      <c r="AD693" s="33"/>
      <c r="AE693" s="33"/>
    </row>
    <row r="694">
      <c r="A694" s="116" t="s">
        <v>1795</v>
      </c>
      <c r="B694" s="44">
        <v>2009.0</v>
      </c>
      <c r="C694" s="44" t="s">
        <v>29</v>
      </c>
      <c r="D694" s="104">
        <v>33.0</v>
      </c>
      <c r="E694" s="104">
        <v>32.0</v>
      </c>
      <c r="F694" s="118" t="str">
        <f t="shared" si="987"/>
        <v>32.5</v>
      </c>
      <c r="G694" s="104">
        <v>62.0</v>
      </c>
      <c r="H694" s="104">
        <v>53.0</v>
      </c>
      <c r="I694" s="120" t="str">
        <f t="shared" si="3"/>
        <v>9</v>
      </c>
      <c r="J694" s="120" t="str">
        <f t="shared" si="988"/>
        <v>57.5</v>
      </c>
      <c r="K694" s="120" t="str">
        <f t="shared" si="4"/>
        <v>-25</v>
      </c>
      <c r="L694" s="104" t="s">
        <v>2408</v>
      </c>
      <c r="M694" s="120" t="str">
        <f t="shared" si="989"/>
        <v>54700000</v>
      </c>
      <c r="N694" s="135">
        <v>54.7</v>
      </c>
      <c r="O694" s="120" t="str">
        <f t="shared" si="990"/>
        <v>150200000</v>
      </c>
      <c r="P694" s="135">
        <v>150.2</v>
      </c>
      <c r="Q694" s="28" t="str">
        <f t="shared" si="991"/>
        <v>152260000</v>
      </c>
      <c r="R694" s="119">
        <v>152.26</v>
      </c>
      <c r="S694" s="191" t="str">
        <f t="shared" si="992"/>
        <v>302,100,000</v>
      </c>
      <c r="T694" s="105">
        <v>302.1</v>
      </c>
      <c r="U694" s="162" t="str">
        <f t="shared" si="993"/>
        <v>50.40%</v>
      </c>
      <c r="V694" s="105">
        <v>175.0</v>
      </c>
      <c r="W694" s="30" t="str">
        <f t="shared" si="981"/>
        <v>172.63%</v>
      </c>
      <c r="X694" s="30" t="str">
        <f t="shared" si="6"/>
        <v>31.26%</v>
      </c>
      <c r="Y694" s="112"/>
      <c r="Z694" s="33"/>
      <c r="AA694" s="33"/>
      <c r="AB694" s="33"/>
      <c r="AC694" s="33"/>
      <c r="AD694" s="33"/>
      <c r="AE694" s="33"/>
    </row>
    <row r="695">
      <c r="A695" s="116" t="s">
        <v>1345</v>
      </c>
      <c r="B695" s="44">
        <v>2011.0</v>
      </c>
      <c r="C695" s="44" t="s">
        <v>29</v>
      </c>
      <c r="D695" s="117">
        <v>15.0</v>
      </c>
      <c r="E695" s="117">
        <v>36.0</v>
      </c>
      <c r="F695" s="118" t="str">
        <f t="shared" si="987"/>
        <v>25.5</v>
      </c>
      <c r="G695" s="117">
        <v>48.0</v>
      </c>
      <c r="H695" s="104">
        <v>50.0</v>
      </c>
      <c r="I695" s="120" t="str">
        <f t="shared" si="3"/>
        <v>-2</v>
      </c>
      <c r="J695" s="120" t="str">
        <f t="shared" si="988"/>
        <v>49</v>
      </c>
      <c r="K695" s="120" t="str">
        <f t="shared" si="4"/>
        <v>-23.5</v>
      </c>
      <c r="L695" s="104" t="s">
        <v>493</v>
      </c>
      <c r="M695" s="120" t="str">
        <f t="shared" si="989"/>
        <v>13950000</v>
      </c>
      <c r="N695" s="121">
        <v>13.95</v>
      </c>
      <c r="O695" s="120" t="str">
        <f t="shared" si="990"/>
        <v>39050000</v>
      </c>
      <c r="P695" s="122">
        <v>39.05</v>
      </c>
      <c r="Q695" s="28" t="str">
        <f t="shared" si="991"/>
        <v>21140000</v>
      </c>
      <c r="R695" s="119">
        <v>21.14</v>
      </c>
      <c r="S695" s="176" t="str">
        <f t="shared" si="992"/>
        <v>60,190,000</v>
      </c>
      <c r="T695" s="124" t="str">
        <f t="shared" ref="T695:T696" si="994">SUM(P695+R695)</f>
        <v>60.19</v>
      </c>
      <c r="U695" s="162" t="str">
        <f t="shared" si="993"/>
        <v>35.12%</v>
      </c>
      <c r="V695" s="125">
        <v>35.0</v>
      </c>
      <c r="W695" s="30" t="str">
        <f t="shared" si="981"/>
        <v>171.97%</v>
      </c>
      <c r="X695" s="30" t="str">
        <f t="shared" si="6"/>
        <v>39.86%</v>
      </c>
      <c r="Y695" s="112"/>
      <c r="Z695" s="33"/>
      <c r="AA695" s="33"/>
      <c r="AB695" s="33"/>
      <c r="AC695" s="33"/>
      <c r="AD695" s="33"/>
      <c r="AE695" s="33"/>
    </row>
    <row r="696">
      <c r="A696" s="116" t="s">
        <v>1716</v>
      </c>
      <c r="B696" s="44">
        <v>2010.0</v>
      </c>
      <c r="C696" s="44" t="s">
        <v>41</v>
      </c>
      <c r="D696" s="104">
        <v>21.0</v>
      </c>
      <c r="E696" s="104">
        <v>33.0</v>
      </c>
      <c r="F696" s="118" t="str">
        <f t="shared" si="987"/>
        <v>27</v>
      </c>
      <c r="G696" s="104">
        <v>49.0</v>
      </c>
      <c r="H696" s="104">
        <v>54.0</v>
      </c>
      <c r="I696" s="120" t="str">
        <f t="shared" si="3"/>
        <v>-5</v>
      </c>
      <c r="J696" s="120" t="str">
        <f t="shared" si="988"/>
        <v>51.5</v>
      </c>
      <c r="K696" s="120" t="str">
        <f t="shared" si="4"/>
        <v>-24.5</v>
      </c>
      <c r="L696" s="104" t="s">
        <v>493</v>
      </c>
      <c r="M696" s="120" t="str">
        <f t="shared" si="989"/>
        <v>9200000</v>
      </c>
      <c r="N696" s="135">
        <v>9.2</v>
      </c>
      <c r="O696" s="120" t="str">
        <f t="shared" si="990"/>
        <v>25920000</v>
      </c>
      <c r="P696" s="135">
        <v>25.92</v>
      </c>
      <c r="Q696" s="28" t="str">
        <f t="shared" si="991"/>
        <v>6690000</v>
      </c>
      <c r="R696" s="119">
        <v>6.69</v>
      </c>
      <c r="S696" s="191" t="str">
        <f t="shared" si="992"/>
        <v>32,610,000</v>
      </c>
      <c r="T696" s="137" t="str">
        <f t="shared" si="994"/>
        <v>32.61</v>
      </c>
      <c r="U696" s="162" t="str">
        <f t="shared" si="993"/>
        <v>20.52%</v>
      </c>
      <c r="V696" s="105">
        <v>19.0</v>
      </c>
      <c r="W696" s="30" t="str">
        <f t="shared" si="981"/>
        <v>171.63%</v>
      </c>
      <c r="X696" s="30" t="str">
        <f t="shared" si="6"/>
        <v>48.42%</v>
      </c>
      <c r="Y696" s="33"/>
      <c r="Z696" s="33"/>
      <c r="AA696" s="33"/>
      <c r="AB696" s="33"/>
      <c r="AC696" s="33"/>
      <c r="AD696" s="33"/>
      <c r="AE696" s="33"/>
    </row>
    <row r="697">
      <c r="A697" s="15" t="s">
        <v>222</v>
      </c>
      <c r="B697" s="16">
        <v>2015.0</v>
      </c>
      <c r="C697" s="17" t="s">
        <v>41</v>
      </c>
      <c r="D697" s="16">
        <v>67.0</v>
      </c>
      <c r="E697" s="16">
        <v>58.0</v>
      </c>
      <c r="F697" s="18" t="str">
        <f>(D697+E697)/2</f>
        <v>62.5</v>
      </c>
      <c r="G697" s="16">
        <v>72.0</v>
      </c>
      <c r="H697" s="16">
        <v>62.0</v>
      </c>
      <c r="I697" s="20" t="str">
        <f t="shared" si="3"/>
        <v>10</v>
      </c>
      <c r="J697" s="21" t="str">
        <f>(G697+H697)/2</f>
        <v>67</v>
      </c>
      <c r="K697" s="20" t="str">
        <f t="shared" si="4"/>
        <v>-4.5</v>
      </c>
      <c r="L697" s="17" t="s">
        <v>117</v>
      </c>
      <c r="M697" s="22">
        <v>9880536.0</v>
      </c>
      <c r="N697" s="35" t="str">
        <f>M697/1000000</f>
        <v>9.88</v>
      </c>
      <c r="O697" s="28">
        <v>4.2800601E7</v>
      </c>
      <c r="P697" s="35" t="str">
        <f>O697/1000000</f>
        <v>42.80</v>
      </c>
      <c r="Q697" s="28">
        <v>7334506.0</v>
      </c>
      <c r="R697" s="36" t="str">
        <f>Q697/1000000</f>
        <v>7.33</v>
      </c>
      <c r="S697" s="177" t="str">
        <f>SUM(O697+R697)</f>
        <v>42,800,608</v>
      </c>
      <c r="T697" s="38" t="str">
        <f>S697/1000000</f>
        <v>43</v>
      </c>
      <c r="U697" s="27" t="str">
        <f>(R697/S697)</f>
        <v>0.00%</v>
      </c>
      <c r="V697" s="22">
        <v>25.0</v>
      </c>
      <c r="W697" s="178" t="str">
        <f t="shared" si="981"/>
        <v>171.20%</v>
      </c>
      <c r="X697" s="30" t="str">
        <f t="shared" si="6"/>
        <v>39.52%</v>
      </c>
      <c r="Y697" s="33"/>
      <c r="Z697" s="33"/>
      <c r="AA697" s="33"/>
      <c r="AB697" s="33"/>
      <c r="AC697" s="33"/>
      <c r="AD697" s="33"/>
      <c r="AE697" s="33"/>
    </row>
    <row r="698">
      <c r="A698" s="116" t="s">
        <v>2144</v>
      </c>
      <c r="B698" s="44">
        <v>2008.0</v>
      </c>
      <c r="C698" s="44" t="s">
        <v>29</v>
      </c>
      <c r="D698" s="104">
        <v>53.0</v>
      </c>
      <c r="E698" s="104">
        <v>57.0</v>
      </c>
      <c r="F698" s="118" t="str">
        <f>AVERAGE(D698:E698)</f>
        <v>55</v>
      </c>
      <c r="G698" s="104">
        <v>65.0</v>
      </c>
      <c r="H698" s="104">
        <v>72.0</v>
      </c>
      <c r="I698" s="120" t="str">
        <f t="shared" si="3"/>
        <v>-7</v>
      </c>
      <c r="J698" s="120" t="str">
        <f>AVERAGE(G698:H698)</f>
        <v>68.5</v>
      </c>
      <c r="K698" s="120" t="str">
        <f t="shared" si="4"/>
        <v>-13.5</v>
      </c>
      <c r="L698" s="104" t="s">
        <v>2145</v>
      </c>
      <c r="M698" s="120" t="str">
        <f>N698*1000000</f>
        <v>12900000</v>
      </c>
      <c r="N698" s="135">
        <v>12.9</v>
      </c>
      <c r="O698" s="120" t="str">
        <f>P698*1000000</f>
        <v>39390000</v>
      </c>
      <c r="P698" s="135">
        <v>39.39</v>
      </c>
      <c r="Q698" s="28" t="str">
        <f>SUM(R698*1000000)</f>
        <v>75700000</v>
      </c>
      <c r="R698" s="119">
        <v>75.7</v>
      </c>
      <c r="S698" s="191" t="str">
        <f>T698*1000000</f>
        <v>115,090,000</v>
      </c>
      <c r="T698" s="105">
        <v>115.09</v>
      </c>
      <c r="U698" s="162" t="str">
        <f>SUM(R698/T698)</f>
        <v>65.77%</v>
      </c>
      <c r="V698" s="105">
        <v>67.5</v>
      </c>
      <c r="W698" s="30" t="str">
        <f t="shared" si="981"/>
        <v>170.50%</v>
      </c>
      <c r="X698" s="30" t="str">
        <f t="shared" si="6"/>
        <v>19.11%</v>
      </c>
      <c r="Y698" s="112"/>
      <c r="Z698" s="33"/>
      <c r="AA698" s="33"/>
      <c r="AB698" s="33"/>
      <c r="AC698" s="33"/>
      <c r="AD698" s="33"/>
      <c r="AE698" s="33"/>
    </row>
    <row r="699">
      <c r="A699" s="15" t="s">
        <v>119</v>
      </c>
      <c r="B699" s="16">
        <v>2015.0</v>
      </c>
      <c r="C699" s="17" t="s">
        <v>41</v>
      </c>
      <c r="D699" s="16">
        <v>93.0</v>
      </c>
      <c r="E699" s="16">
        <v>75.0</v>
      </c>
      <c r="F699" s="18" t="str">
        <f>(D699+E699)/2</f>
        <v>84</v>
      </c>
      <c r="G699" s="16">
        <v>81.0</v>
      </c>
      <c r="H699" s="16">
        <v>58.0</v>
      </c>
      <c r="I699" s="20" t="str">
        <f t="shared" si="3"/>
        <v>23</v>
      </c>
      <c r="J699" s="21" t="str">
        <f>(G699+H699)/2</f>
        <v>69.5</v>
      </c>
      <c r="K699" s="20" t="str">
        <f t="shared" si="4"/>
        <v>14.5</v>
      </c>
      <c r="L699" s="17" t="s">
        <v>117</v>
      </c>
      <c r="M699" s="22">
        <v>2.9085719E7</v>
      </c>
      <c r="N699" s="35" t="str">
        <f>M699/1000000</f>
        <v>29.09</v>
      </c>
      <c r="O699" s="28">
        <v>1.10825712E8</v>
      </c>
      <c r="P699" s="35" t="str">
        <f>O699/1000000</f>
        <v>110.83</v>
      </c>
      <c r="Q699" s="28">
        <v>1.24840507E8</v>
      </c>
      <c r="R699" s="36" t="str">
        <f>Q699/1000000</f>
        <v>124.84</v>
      </c>
      <c r="S699" s="177" t="str">
        <f>SUM(O699+R699)</f>
        <v>110,825,837</v>
      </c>
      <c r="T699" s="38" t="str">
        <f>S699/1000000</f>
        <v>111</v>
      </c>
      <c r="U699" s="27" t="str">
        <f>(R699/S699)</f>
        <v>0.00%</v>
      </c>
      <c r="V699" s="28">
        <v>65.0</v>
      </c>
      <c r="W699" s="178" t="str">
        <f t="shared" si="981"/>
        <v>170.50%</v>
      </c>
      <c r="X699" s="30" t="str">
        <f t="shared" si="6"/>
        <v>44.75%</v>
      </c>
      <c r="Y699" s="17"/>
      <c r="Z699" s="33"/>
      <c r="AA699" s="33"/>
      <c r="AB699" s="33"/>
      <c r="AC699" s="33"/>
      <c r="AD699" s="33"/>
      <c r="AE699" s="33"/>
    </row>
    <row r="700">
      <c r="A700" s="116" t="s">
        <v>1529</v>
      </c>
      <c r="B700" s="44">
        <v>2010.0</v>
      </c>
      <c r="C700" s="44" t="s">
        <v>41</v>
      </c>
      <c r="D700" s="104">
        <v>78.0</v>
      </c>
      <c r="E700" s="104">
        <v>64.0</v>
      </c>
      <c r="F700" s="118" t="str">
        <f t="shared" ref="F700:F701" si="995">AVERAGE(D700:E700)</f>
        <v>71</v>
      </c>
      <c r="G700" s="104">
        <v>57.0</v>
      </c>
      <c r="H700" s="104">
        <v>67.0</v>
      </c>
      <c r="I700" s="120" t="str">
        <f t="shared" si="3"/>
        <v>-10</v>
      </c>
      <c r="J700" s="120" t="str">
        <f t="shared" ref="J700:J701" si="996">AVERAGE(G700:H700)</f>
        <v>62</v>
      </c>
      <c r="K700" s="120" t="str">
        <f t="shared" si="4"/>
        <v>9</v>
      </c>
      <c r="L700" s="104" t="s">
        <v>448</v>
      </c>
      <c r="M700" s="120" t="str">
        <f t="shared" ref="M700:M701" si="997">N700*1000000</f>
        <v>35500000</v>
      </c>
      <c r="N700" s="135">
        <v>35.5</v>
      </c>
      <c r="O700" s="120" t="str">
        <f t="shared" ref="O700:O701" si="998">P700*1000000</f>
        <v>119220000</v>
      </c>
      <c r="P700" s="135">
        <v>119.22</v>
      </c>
      <c r="Q700" s="28" t="str">
        <f t="shared" ref="Q700:Q701" si="999">SUM(R700*1000000)</f>
        <v>51210000</v>
      </c>
      <c r="R700" s="119">
        <v>51.21</v>
      </c>
      <c r="S700" s="191" t="str">
        <f t="shared" ref="S700:S701" si="1000">T700*1000000</f>
        <v>170,430,000</v>
      </c>
      <c r="T700" s="137" t="str">
        <f t="shared" ref="T700:T701" si="1001">SUM(P700+R700)</f>
        <v>170.43</v>
      </c>
      <c r="U700" s="162" t="str">
        <f t="shared" ref="U700:U701" si="1002">SUM(R700/T700)</f>
        <v>30.05%</v>
      </c>
      <c r="V700" s="105">
        <v>100.0</v>
      </c>
      <c r="W700" s="30" t="str">
        <f t="shared" si="981"/>
        <v>170.43%</v>
      </c>
      <c r="X700" s="30" t="str">
        <f t="shared" si="6"/>
        <v>35.50%</v>
      </c>
      <c r="Y700" s="33"/>
      <c r="Z700" s="33"/>
      <c r="AA700" s="33"/>
      <c r="AB700" s="33"/>
      <c r="AC700" s="33"/>
      <c r="AD700" s="33"/>
      <c r="AE700" s="33"/>
    </row>
    <row r="701">
      <c r="A701" s="116" t="s">
        <v>1360</v>
      </c>
      <c r="B701" s="44">
        <v>2011.0</v>
      </c>
      <c r="C701" s="44" t="s">
        <v>41</v>
      </c>
      <c r="D701" s="117">
        <v>84.0</v>
      </c>
      <c r="E701" s="117">
        <v>85.0</v>
      </c>
      <c r="F701" s="118" t="str">
        <f t="shared" si="995"/>
        <v>84.5</v>
      </c>
      <c r="G701" s="117">
        <v>61.0</v>
      </c>
      <c r="H701" s="104">
        <v>66.0</v>
      </c>
      <c r="I701" s="120" t="str">
        <f t="shared" si="3"/>
        <v>-5</v>
      </c>
      <c r="J701" s="120" t="str">
        <f t="shared" si="996"/>
        <v>63.5</v>
      </c>
      <c r="K701" s="120" t="str">
        <f t="shared" si="4"/>
        <v>21</v>
      </c>
      <c r="L701" s="104" t="s">
        <v>61</v>
      </c>
      <c r="M701" s="120" t="str">
        <f t="shared" si="997"/>
        <v>370000</v>
      </c>
      <c r="N701" s="121">
        <v>0.37</v>
      </c>
      <c r="O701" s="120" t="str">
        <f t="shared" si="998"/>
        <v>13300000</v>
      </c>
      <c r="P701" s="122">
        <v>13.3</v>
      </c>
      <c r="Q701" s="28" t="str">
        <f t="shared" si="999"/>
        <v>41000000</v>
      </c>
      <c r="R701" s="119">
        <v>41.0</v>
      </c>
      <c r="S701" s="176" t="str">
        <f t="shared" si="1000"/>
        <v>54,300,000</v>
      </c>
      <c r="T701" s="124" t="str">
        <f t="shared" si="1001"/>
        <v>54.30</v>
      </c>
      <c r="U701" s="162" t="str">
        <f t="shared" si="1002"/>
        <v>75.51%</v>
      </c>
      <c r="V701" s="125">
        <v>32.0</v>
      </c>
      <c r="W701" s="30" t="str">
        <f t="shared" si="981"/>
        <v>169.69%</v>
      </c>
      <c r="X701" s="30" t="str">
        <f t="shared" si="6"/>
        <v>1.16%</v>
      </c>
      <c r="Y701" s="129"/>
      <c r="Z701" s="33"/>
      <c r="AA701" s="33"/>
      <c r="AB701" s="33"/>
      <c r="AC701" s="33"/>
      <c r="AD701" s="33"/>
      <c r="AE701" s="33"/>
    </row>
    <row r="702">
      <c r="A702" s="15" t="s">
        <v>252</v>
      </c>
      <c r="B702" s="16">
        <v>2015.0</v>
      </c>
      <c r="C702" s="17" t="s">
        <v>41</v>
      </c>
      <c r="D702" s="16">
        <v>92.0</v>
      </c>
      <c r="E702" s="16">
        <v>78.0</v>
      </c>
      <c r="F702" s="18" t="str">
        <f>(D702+E702)/2</f>
        <v>85</v>
      </c>
      <c r="G702" s="79">
        <v>85.0</v>
      </c>
      <c r="H702" s="16">
        <v>80.0</v>
      </c>
      <c r="I702" s="20" t="str">
        <f t="shared" si="3"/>
        <v>5</v>
      </c>
      <c r="J702" s="21" t="str">
        <f>(G702+H702)/2</f>
        <v>82.5</v>
      </c>
      <c r="K702" s="20" t="str">
        <f t="shared" si="4"/>
        <v>2.5</v>
      </c>
      <c r="L702" s="17" t="s">
        <v>216</v>
      </c>
      <c r="M702" s="22">
        <v>5349500.0</v>
      </c>
      <c r="N702" s="35" t="str">
        <f>M702/1000000</f>
        <v>5.35</v>
      </c>
      <c r="O702" s="28">
        <v>2.5442958E7</v>
      </c>
      <c r="P702" s="35" t="str">
        <f>O702/1000000</f>
        <v>25.44</v>
      </c>
      <c r="Q702" s="28">
        <v>1.1426456E7</v>
      </c>
      <c r="R702" s="36" t="str">
        <f>Q702/1000000</f>
        <v>11.43</v>
      </c>
      <c r="S702" s="177" t="str">
        <f>SUM(O702+R702)</f>
        <v>25,442,969</v>
      </c>
      <c r="T702" s="38" t="str">
        <f>S702/1000000</f>
        <v>25</v>
      </c>
      <c r="U702" s="27" t="str">
        <f>(R702/S702)</f>
        <v>0.00%</v>
      </c>
      <c r="V702" s="28">
        <v>15.0</v>
      </c>
      <c r="W702" s="178" t="str">
        <f t="shared" si="981"/>
        <v>169.62%</v>
      </c>
      <c r="X702" s="30" t="str">
        <f t="shared" si="6"/>
        <v>35.66%</v>
      </c>
      <c r="Y702" s="17"/>
      <c r="Z702" s="33"/>
      <c r="AA702" s="33"/>
      <c r="AB702" s="33"/>
      <c r="AC702" s="33"/>
      <c r="AD702" s="33"/>
      <c r="AE702" s="33"/>
    </row>
    <row r="703">
      <c r="A703" s="116" t="s">
        <v>2365</v>
      </c>
      <c r="B703" s="44">
        <v>2008.0</v>
      </c>
      <c r="C703" s="44" t="s">
        <v>41</v>
      </c>
      <c r="D703" s="104">
        <v>50.0</v>
      </c>
      <c r="E703" s="104">
        <v>57.0</v>
      </c>
      <c r="F703" s="118" t="str">
        <f t="shared" ref="F703:F710" si="1003">AVERAGE(D703:E703)</f>
        <v>53.5</v>
      </c>
      <c r="G703" s="104">
        <v>41.0</v>
      </c>
      <c r="H703" s="104">
        <v>74.0</v>
      </c>
      <c r="I703" s="120" t="str">
        <f t="shared" si="3"/>
        <v>-33</v>
      </c>
      <c r="J703" s="120" t="str">
        <f t="shared" ref="J703:J710" si="1004">AVERAGE(G703:H703)</f>
        <v>57.5</v>
      </c>
      <c r="K703" s="120" t="str">
        <f t="shared" si="4"/>
        <v>-4</v>
      </c>
      <c r="L703" s="104" t="s">
        <v>493</v>
      </c>
      <c r="M703" s="120" t="str">
        <f>N703*1000000</f>
        <v>4090000</v>
      </c>
      <c r="N703" s="135">
        <v>4.09</v>
      </c>
      <c r="O703" s="120" t="str">
        <f>P703*1000000</f>
        <v>9510000</v>
      </c>
      <c r="P703" s="135">
        <v>9.51</v>
      </c>
      <c r="Q703" s="28" t="str">
        <f>SUM(R703*1000000)</f>
        <v>2330000</v>
      </c>
      <c r="R703" s="119">
        <v>2.33</v>
      </c>
      <c r="S703" s="191" t="str">
        <f>T703*1000000</f>
        <v>11,840,000</v>
      </c>
      <c r="T703" s="105">
        <v>11.84</v>
      </c>
      <c r="U703" s="162" t="str">
        <f>SUM(R703/T703)</f>
        <v>19.68%</v>
      </c>
      <c r="V703" s="105">
        <v>7.0</v>
      </c>
      <c r="W703" s="30" t="str">
        <f t="shared" si="981"/>
        <v>169.14%</v>
      </c>
      <c r="X703" s="30" t="str">
        <f t="shared" si="6"/>
        <v>58.43%</v>
      </c>
      <c r="Y703" s="112"/>
      <c r="Z703" s="33"/>
      <c r="AA703" s="33"/>
      <c r="AB703" s="33"/>
      <c r="AC703" s="33"/>
      <c r="AD703" s="33"/>
      <c r="AE703" s="33"/>
    </row>
    <row r="704">
      <c r="A704" s="85" t="s">
        <v>1011</v>
      </c>
      <c r="B704" s="48">
        <v>2012.0</v>
      </c>
      <c r="C704" s="48" t="s">
        <v>29</v>
      </c>
      <c r="D704" s="86">
        <v>35.0</v>
      </c>
      <c r="E704" s="86">
        <v>42.0</v>
      </c>
      <c r="F704" s="87" t="str">
        <f t="shared" si="1003"/>
        <v>38.5</v>
      </c>
      <c r="G704" s="86">
        <v>51.0</v>
      </c>
      <c r="H704" s="86">
        <v>59.0</v>
      </c>
      <c r="I704" s="89" t="str">
        <f t="shared" si="3"/>
        <v>-8</v>
      </c>
      <c r="J704" s="89" t="str">
        <f t="shared" si="1004"/>
        <v>55</v>
      </c>
      <c r="K704" s="89" t="str">
        <f t="shared" si="4"/>
        <v>-16.5</v>
      </c>
      <c r="L704" s="86" t="s">
        <v>1009</v>
      </c>
      <c r="M704" s="90">
        <v>1.6306974E7</v>
      </c>
      <c r="N704" s="91" t="str">
        <f t="shared" ref="N704:N705" si="1005">M704/1000000</f>
        <v>16.31</v>
      </c>
      <c r="O704" s="88">
        <v>3.7519139E7</v>
      </c>
      <c r="P704" s="91" t="str">
        <f t="shared" ref="P704:P705" si="1006">O704/1000000</f>
        <v>37.52</v>
      </c>
      <c r="Q704" s="95">
        <v>7.8952441E7</v>
      </c>
      <c r="R704" s="36" t="str">
        <f t="shared" ref="R704:R705" si="1007">Q704/1000000</f>
        <v>78.95</v>
      </c>
      <c r="S704" s="177">
        <v>1.1647158E8</v>
      </c>
      <c r="T704" s="93" t="str">
        <f t="shared" ref="T704:T705" si="1008">S704/1000000</f>
        <v>116</v>
      </c>
      <c r="U704" s="179" t="str">
        <f t="shared" ref="U704:U705" si="1009">SUM(R704/S704)</f>
        <v>0.00%</v>
      </c>
      <c r="V704" s="88">
        <v>69.0</v>
      </c>
      <c r="W704" s="180" t="str">
        <f>SUM((S704/1000000)/V704)</f>
        <v>168.80%</v>
      </c>
      <c r="X704" s="30" t="str">
        <f t="shared" si="6"/>
        <v>23.63%</v>
      </c>
      <c r="Y704" s="98"/>
      <c r="Z704" s="33"/>
      <c r="AA704" s="33"/>
      <c r="AB704" s="33"/>
      <c r="AC704" s="33"/>
      <c r="AD704" s="33"/>
      <c r="AE704" s="33"/>
    </row>
    <row r="705">
      <c r="A705" s="47" t="s">
        <v>479</v>
      </c>
      <c r="B705" s="48">
        <v>2014.0</v>
      </c>
      <c r="C705" s="49" t="s">
        <v>29</v>
      </c>
      <c r="D705" s="48">
        <v>53.0</v>
      </c>
      <c r="E705" s="48">
        <v>54.0</v>
      </c>
      <c r="F705" s="50" t="str">
        <f t="shared" si="1003"/>
        <v>53.5</v>
      </c>
      <c r="G705" s="48">
        <v>63.0</v>
      </c>
      <c r="H705" s="48">
        <v>69.0</v>
      </c>
      <c r="I705" s="52" t="str">
        <f t="shared" si="3"/>
        <v>-6</v>
      </c>
      <c r="J705" s="52" t="str">
        <f t="shared" si="1004"/>
        <v>66</v>
      </c>
      <c r="K705" s="52" t="str">
        <f t="shared" si="4"/>
        <v>-12.5</v>
      </c>
      <c r="L705" s="48" t="s">
        <v>480</v>
      </c>
      <c r="M705" s="62">
        <v>1.3319371E7</v>
      </c>
      <c r="N705" s="55" t="str">
        <f t="shared" si="1005"/>
        <v>13.32</v>
      </c>
      <c r="O705" s="51">
        <v>4.7047013E7</v>
      </c>
      <c r="P705" s="55" t="str">
        <f t="shared" si="1006"/>
        <v>47.05</v>
      </c>
      <c r="Q705" s="63">
        <v>2.03E7</v>
      </c>
      <c r="R705" s="36" t="str">
        <f t="shared" si="1007"/>
        <v>20.30</v>
      </c>
      <c r="S705" s="187">
        <v>6.7347013E7</v>
      </c>
      <c r="T705" s="58" t="str">
        <f t="shared" si="1008"/>
        <v>67</v>
      </c>
      <c r="U705" s="188" t="str">
        <f t="shared" si="1009"/>
        <v>0.00%</v>
      </c>
      <c r="V705" s="51">
        <v>40.0</v>
      </c>
      <c r="W705" s="189" t="str">
        <f>SUM(S705/(V705*1000000))</f>
        <v>168.37%</v>
      </c>
      <c r="X705" s="30" t="str">
        <f t="shared" si="6"/>
        <v>33.30%</v>
      </c>
      <c r="Y705" s="67"/>
      <c r="Z705" s="33"/>
      <c r="AA705" s="33"/>
      <c r="AB705" s="33"/>
      <c r="AC705" s="33"/>
      <c r="AD705" s="33"/>
      <c r="AE705" s="33"/>
    </row>
    <row r="706">
      <c r="A706" s="116" t="s">
        <v>1487</v>
      </c>
      <c r="B706" s="44">
        <v>2010.0</v>
      </c>
      <c r="C706" s="44" t="s">
        <v>29</v>
      </c>
      <c r="D706" s="104">
        <v>36.0</v>
      </c>
      <c r="E706" s="104">
        <v>50.0</v>
      </c>
      <c r="F706" s="118" t="str">
        <f t="shared" si="1003"/>
        <v>43</v>
      </c>
      <c r="G706" s="104">
        <v>71.0</v>
      </c>
      <c r="H706" s="104">
        <v>74.0</v>
      </c>
      <c r="I706" s="120" t="str">
        <f t="shared" si="3"/>
        <v>-3</v>
      </c>
      <c r="J706" s="120" t="str">
        <f t="shared" si="1004"/>
        <v>72.5</v>
      </c>
      <c r="K706" s="120" t="str">
        <f t="shared" si="4"/>
        <v>-29.5</v>
      </c>
      <c r="L706" s="104" t="s">
        <v>936</v>
      </c>
      <c r="M706" s="120" t="str">
        <f t="shared" ref="M706:M708" si="1010">N706*1000000</f>
        <v>30000000</v>
      </c>
      <c r="N706" s="135">
        <v>30.0</v>
      </c>
      <c r="O706" s="120" t="str">
        <f t="shared" ref="O706:O708" si="1011">P706*1000000</f>
        <v>90760000</v>
      </c>
      <c r="P706" s="135">
        <v>90.76</v>
      </c>
      <c r="Q706" s="28" t="str">
        <f t="shared" ref="Q706:Q708" si="1012">SUM(R706*1000000)</f>
        <v>245610000</v>
      </c>
      <c r="R706" s="119">
        <v>245.61</v>
      </c>
      <c r="S706" s="191" t="str">
        <f t="shared" ref="S706:S708" si="1013">T706*1000000</f>
        <v>336,370,000</v>
      </c>
      <c r="T706" s="137" t="str">
        <f>SUM(P706+R706)</f>
        <v>336.37</v>
      </c>
      <c r="U706" s="162" t="str">
        <f t="shared" ref="U706:U708" si="1014">SUM(R706/T706)</f>
        <v>73.02%</v>
      </c>
      <c r="V706" s="105">
        <v>200.0</v>
      </c>
      <c r="W706" s="30" t="str">
        <f t="shared" ref="W706:W708" si="1015">SUM(T706/V706)</f>
        <v>168.19%</v>
      </c>
      <c r="X706" s="30" t="str">
        <f t="shared" si="6"/>
        <v>15.00%</v>
      </c>
      <c r="Y706" s="33"/>
      <c r="Z706" s="33"/>
      <c r="AA706" s="33"/>
      <c r="AB706" s="33"/>
      <c r="AC706" s="33"/>
      <c r="AD706" s="33"/>
      <c r="AE706" s="33"/>
    </row>
    <row r="707">
      <c r="A707" s="116" t="s">
        <v>2190</v>
      </c>
      <c r="B707" s="44">
        <v>2008.0</v>
      </c>
      <c r="C707" s="44" t="s">
        <v>2398</v>
      </c>
      <c r="D707" s="104">
        <v>42.0</v>
      </c>
      <c r="E707" s="104">
        <v>43.0</v>
      </c>
      <c r="F707" s="118" t="str">
        <f t="shared" si="1003"/>
        <v>42.5</v>
      </c>
      <c r="G707" s="104">
        <v>69.0</v>
      </c>
      <c r="H707" s="104">
        <v>68.0</v>
      </c>
      <c r="I707" s="120" t="str">
        <f t="shared" si="3"/>
        <v>1</v>
      </c>
      <c r="J707" s="120" t="str">
        <f t="shared" si="1004"/>
        <v>68.5</v>
      </c>
      <c r="K707" s="120" t="str">
        <f t="shared" si="4"/>
        <v>-26</v>
      </c>
      <c r="L707" s="104" t="s">
        <v>2405</v>
      </c>
      <c r="M707" s="120" t="str">
        <f t="shared" si="1010"/>
        <v>12620000</v>
      </c>
      <c r="N707" s="135">
        <v>12.62</v>
      </c>
      <c r="O707" s="120" t="str">
        <f t="shared" si="1011"/>
        <v>36320000</v>
      </c>
      <c r="P707" s="135">
        <v>36.32</v>
      </c>
      <c r="Q707" s="28" t="str">
        <f t="shared" si="1012"/>
        <v>39360000</v>
      </c>
      <c r="R707" s="119">
        <v>39.36</v>
      </c>
      <c r="S707" s="191" t="str">
        <f t="shared" si="1013"/>
        <v>75,680,000</v>
      </c>
      <c r="T707" s="105">
        <v>75.68</v>
      </c>
      <c r="U707" s="162" t="str">
        <f t="shared" si="1014"/>
        <v>52.01%</v>
      </c>
      <c r="V707" s="105">
        <v>45.0</v>
      </c>
      <c r="W707" s="30" t="str">
        <f t="shared" si="1015"/>
        <v>168.18%</v>
      </c>
      <c r="X707" s="30" t="str">
        <f t="shared" si="6"/>
        <v>28.04%</v>
      </c>
      <c r="Y707" s="112"/>
      <c r="Z707" s="33"/>
      <c r="AA707" s="33"/>
      <c r="AB707" s="33"/>
      <c r="AC707" s="33"/>
      <c r="AD707" s="33"/>
      <c r="AE707" s="33"/>
    </row>
    <row r="708">
      <c r="A708" s="116" t="s">
        <v>1593</v>
      </c>
      <c r="B708" s="44">
        <v>2010.0</v>
      </c>
      <c r="C708" s="44" t="s">
        <v>29</v>
      </c>
      <c r="D708" s="104">
        <v>9.0</v>
      </c>
      <c r="E708" s="104">
        <v>30.0</v>
      </c>
      <c r="F708" s="118" t="str">
        <f t="shared" si="1003"/>
        <v>19.5</v>
      </c>
      <c r="G708" s="104">
        <v>46.0</v>
      </c>
      <c r="H708" s="104">
        <v>49.0</v>
      </c>
      <c r="I708" s="120" t="str">
        <f t="shared" si="3"/>
        <v>-3</v>
      </c>
      <c r="J708" s="120" t="str">
        <f t="shared" si="1004"/>
        <v>47.5</v>
      </c>
      <c r="K708" s="120" t="str">
        <f t="shared" si="4"/>
        <v>-28</v>
      </c>
      <c r="L708" s="104" t="s">
        <v>513</v>
      </c>
      <c r="M708" s="120" t="str">
        <f t="shared" si="1010"/>
        <v>11600000</v>
      </c>
      <c r="N708" s="135">
        <v>11.6</v>
      </c>
      <c r="O708" s="120" t="str">
        <f t="shared" si="1011"/>
        <v>33640000</v>
      </c>
      <c r="P708" s="135">
        <v>33.64</v>
      </c>
      <c r="Q708" s="28" t="str">
        <f t="shared" si="1012"/>
        <v>50120000</v>
      </c>
      <c r="R708" s="119">
        <v>50.12</v>
      </c>
      <c r="S708" s="191" t="str">
        <f t="shared" si="1013"/>
        <v>83,760,000</v>
      </c>
      <c r="T708" s="137" t="str">
        <f>SUM(P708+R708)</f>
        <v>83.76</v>
      </c>
      <c r="U708" s="162" t="str">
        <f t="shared" si="1014"/>
        <v>59.84%</v>
      </c>
      <c r="V708" s="105">
        <v>50.0</v>
      </c>
      <c r="W708" s="30" t="str">
        <f t="shared" si="1015"/>
        <v>167.52%</v>
      </c>
      <c r="X708" s="30" t="str">
        <f t="shared" si="6"/>
        <v>23.20%</v>
      </c>
      <c r="Y708" s="33"/>
      <c r="Z708" s="33"/>
      <c r="AA708" s="33"/>
      <c r="AB708" s="33"/>
      <c r="AC708" s="33"/>
      <c r="AD708" s="33"/>
      <c r="AE708" s="33"/>
    </row>
    <row r="709">
      <c r="A709" s="47" t="s">
        <v>462</v>
      </c>
      <c r="B709" s="48">
        <v>2014.0</v>
      </c>
      <c r="C709" s="49" t="s">
        <v>334</v>
      </c>
      <c r="D709" s="48">
        <v>47.0</v>
      </c>
      <c r="E709" s="48">
        <v>48.0</v>
      </c>
      <c r="F709" s="50" t="str">
        <f t="shared" si="1003"/>
        <v>47.5</v>
      </c>
      <c r="G709" s="48">
        <v>73.0</v>
      </c>
      <c r="H709" s="48">
        <v>71.0</v>
      </c>
      <c r="I709" s="52" t="str">
        <f t="shared" si="3"/>
        <v>2</v>
      </c>
      <c r="J709" s="52" t="str">
        <f t="shared" si="1004"/>
        <v>72</v>
      </c>
      <c r="K709" s="52" t="str">
        <f t="shared" si="4"/>
        <v>-24.5</v>
      </c>
      <c r="L709" s="48" t="s">
        <v>89</v>
      </c>
      <c r="M709" s="62">
        <v>1.3116226E7</v>
      </c>
      <c r="N709" s="55" t="str">
        <f>M709/1000000</f>
        <v>13.12</v>
      </c>
      <c r="O709" s="51">
        <v>4.7119388E7</v>
      </c>
      <c r="P709" s="55" t="str">
        <f>O709/1000000</f>
        <v>47.12</v>
      </c>
      <c r="Q709" s="63">
        <v>3.66E7</v>
      </c>
      <c r="R709" s="36" t="str">
        <f>Q709/1000000</f>
        <v>36.60</v>
      </c>
      <c r="S709" s="187">
        <v>8.3719388E7</v>
      </c>
      <c r="T709" s="58" t="str">
        <f>S709/1000000</f>
        <v>84</v>
      </c>
      <c r="U709" s="188" t="str">
        <f>SUM(R709/S709)</f>
        <v>0.00%</v>
      </c>
      <c r="V709" s="51">
        <v>50.0</v>
      </c>
      <c r="W709" s="189" t="str">
        <f>SUM(S709/(V709*1000000))</f>
        <v>167.44%</v>
      </c>
      <c r="X709" s="30" t="str">
        <f t="shared" si="6"/>
        <v>26.23%</v>
      </c>
      <c r="Y709" s="67"/>
      <c r="Z709" s="33"/>
      <c r="AA709" s="33"/>
      <c r="AB709" s="33"/>
      <c r="AC709" s="33"/>
      <c r="AD709" s="33"/>
      <c r="AE709" s="33"/>
    </row>
    <row r="710">
      <c r="A710" s="116" t="s">
        <v>1963</v>
      </c>
      <c r="B710" s="44">
        <v>2009.0</v>
      </c>
      <c r="C710" s="44" t="s">
        <v>2398</v>
      </c>
      <c r="D710" s="104">
        <v>61.0</v>
      </c>
      <c r="E710" s="104">
        <v>58.0</v>
      </c>
      <c r="F710" s="118" t="str">
        <f t="shared" si="1003"/>
        <v>59.5</v>
      </c>
      <c r="G710" s="104">
        <v>62.0</v>
      </c>
      <c r="H710" s="104">
        <v>73.0</v>
      </c>
      <c r="I710" s="120" t="str">
        <f t="shared" si="3"/>
        <v>-11</v>
      </c>
      <c r="J710" s="120" t="str">
        <f t="shared" si="1004"/>
        <v>67.5</v>
      </c>
      <c r="K710" s="120" t="str">
        <f t="shared" si="4"/>
        <v>-8</v>
      </c>
      <c r="L710" s="104" t="s">
        <v>1782</v>
      </c>
      <c r="M710" s="120" t="str">
        <f>N710*1000000</f>
        <v>9500000</v>
      </c>
      <c r="N710" s="135">
        <v>9.5</v>
      </c>
      <c r="O710" s="120" t="str">
        <f>P710*1000000</f>
        <v>28500000</v>
      </c>
      <c r="P710" s="135">
        <v>28.5</v>
      </c>
      <c r="Q710" s="28" t="str">
        <f>SUM(R710*1000000)</f>
        <v>14770000</v>
      </c>
      <c r="R710" s="119">
        <v>14.77</v>
      </c>
      <c r="S710" s="191" t="str">
        <f>T710*1000000</f>
        <v>43,270,000</v>
      </c>
      <c r="T710" s="105">
        <v>43.27</v>
      </c>
      <c r="U710" s="162" t="str">
        <f>SUM(R710/T710)</f>
        <v>34.13%</v>
      </c>
      <c r="V710" s="105">
        <v>26.0</v>
      </c>
      <c r="W710" s="30" t="str">
        <f t="shared" ref="W710:W712" si="1016">SUM(T710/V710)</f>
        <v>166.42%</v>
      </c>
      <c r="X710" s="30" t="str">
        <f t="shared" si="6"/>
        <v>36.54%</v>
      </c>
      <c r="Y710" s="112"/>
      <c r="Z710" s="33"/>
      <c r="AA710" s="33"/>
      <c r="AB710" s="33"/>
      <c r="AC710" s="33"/>
      <c r="AD710" s="33"/>
      <c r="AE710" s="33"/>
    </row>
    <row r="711">
      <c r="A711" s="15" t="s">
        <v>56</v>
      </c>
      <c r="B711" s="16">
        <v>2015.0</v>
      </c>
      <c r="C711" s="17" t="s">
        <v>37</v>
      </c>
      <c r="D711" s="16">
        <v>70.0</v>
      </c>
      <c r="E711" s="16">
        <v>65.0</v>
      </c>
      <c r="F711" s="18" t="str">
        <f>(D711+E711)/2</f>
        <v>67.5</v>
      </c>
      <c r="G711" s="16">
        <v>70.0</v>
      </c>
      <c r="H711" s="16">
        <v>70.0</v>
      </c>
      <c r="I711" s="20" t="str">
        <f t="shared" si="3"/>
        <v>0</v>
      </c>
      <c r="J711" s="21" t="str">
        <f>(G711+H711)/2</f>
        <v>70</v>
      </c>
      <c r="K711" s="20" t="str">
        <f t="shared" si="4"/>
        <v>-2.5</v>
      </c>
      <c r="L711" s="17" t="s">
        <v>34</v>
      </c>
      <c r="M711" s="22">
        <v>1.02665981E8</v>
      </c>
      <c r="N711" s="35" t="str">
        <f>M711/1000000</f>
        <v>102.67</v>
      </c>
      <c r="O711" s="28">
        <v>2.65885848E8</v>
      </c>
      <c r="P711" s="35" t="str">
        <f>O711/1000000</f>
        <v>265.89</v>
      </c>
      <c r="Q711" s="28">
        <v>3.522E8</v>
      </c>
      <c r="R711" s="36" t="str">
        <f>Q711/1000000</f>
        <v>352.20</v>
      </c>
      <c r="S711" s="177" t="str">
        <f>SUM(O711+R711)</f>
        <v>265,886,200</v>
      </c>
      <c r="T711" s="38" t="str">
        <f>S711/1000000</f>
        <v>266</v>
      </c>
      <c r="U711" s="27" t="str">
        <f>(R711/S711)</f>
        <v>0.00%</v>
      </c>
      <c r="V711" s="19">
        <v>160.0</v>
      </c>
      <c r="W711" s="178" t="str">
        <f t="shared" si="1016"/>
        <v>166.18%</v>
      </c>
      <c r="X711" s="30" t="str">
        <f t="shared" si="6"/>
        <v>64.17%</v>
      </c>
      <c r="Y711" s="33"/>
      <c r="Z711" s="33"/>
      <c r="AA711" s="33"/>
      <c r="AB711" s="33"/>
      <c r="AC711" s="33"/>
      <c r="AD711" s="33"/>
      <c r="AE711" s="33"/>
    </row>
    <row r="712">
      <c r="A712" s="116" t="s">
        <v>2257</v>
      </c>
      <c r="B712" s="44">
        <v>2008.0</v>
      </c>
      <c r="C712" s="44" t="s">
        <v>37</v>
      </c>
      <c r="D712" s="104">
        <v>65.0</v>
      </c>
      <c r="E712" s="104">
        <v>63.0</v>
      </c>
      <c r="F712" s="118" t="str">
        <f t="shared" ref="F712:F714" si="1017">AVERAGE(D712:E712)</f>
        <v>64</v>
      </c>
      <c r="G712" s="104">
        <v>67.0</v>
      </c>
      <c r="H712" s="104">
        <v>67.0</v>
      </c>
      <c r="I712" s="120" t="str">
        <f t="shared" si="3"/>
        <v>0</v>
      </c>
      <c r="J712" s="120" t="str">
        <f t="shared" ref="J712:J714" si="1018">AVERAGE(G712:H712)</f>
        <v>67</v>
      </c>
      <c r="K712" s="120" t="str">
        <f t="shared" si="4"/>
        <v>-3</v>
      </c>
      <c r="L712" s="104" t="s">
        <v>493</v>
      </c>
      <c r="M712" s="120" t="str">
        <f>N712*1000000</f>
        <v>10680000</v>
      </c>
      <c r="N712" s="135">
        <v>10.68</v>
      </c>
      <c r="O712" s="120" t="str">
        <f>P712*1000000</f>
        <v>44090000</v>
      </c>
      <c r="P712" s="135">
        <v>44.09</v>
      </c>
      <c r="Q712" s="28" t="str">
        <f>SUM(R712*1000000)</f>
        <v>260000</v>
      </c>
      <c r="R712" s="119">
        <v>0.26</v>
      </c>
      <c r="S712" s="191" t="str">
        <f>T712*1000000</f>
        <v>44,350,000</v>
      </c>
      <c r="T712" s="105">
        <v>44.35</v>
      </c>
      <c r="U712" s="162" t="str">
        <f>SUM(R712/T712)</f>
        <v>0.59%</v>
      </c>
      <c r="V712" s="105">
        <v>27.0</v>
      </c>
      <c r="W712" s="30" t="str">
        <f t="shared" si="1016"/>
        <v>164.26%</v>
      </c>
      <c r="X712" s="30" t="str">
        <f t="shared" si="6"/>
        <v>39.56%</v>
      </c>
      <c r="Y712" s="112"/>
      <c r="Z712" s="33"/>
      <c r="AA712" s="33"/>
      <c r="AB712" s="33"/>
      <c r="AC712" s="33"/>
      <c r="AD712" s="33"/>
      <c r="AE712" s="33"/>
    </row>
    <row r="713">
      <c r="A713" s="85" t="s">
        <v>959</v>
      </c>
      <c r="B713" s="48">
        <v>2012.0</v>
      </c>
      <c r="C713" s="48" t="s">
        <v>29</v>
      </c>
      <c r="D713" s="86">
        <v>38.0</v>
      </c>
      <c r="E713" s="86">
        <v>55.0</v>
      </c>
      <c r="F713" s="87" t="str">
        <f t="shared" si="1017"/>
        <v>46.5</v>
      </c>
      <c r="G713" s="86">
        <v>46.0</v>
      </c>
      <c r="H713" s="86">
        <v>56.0</v>
      </c>
      <c r="I713" s="89" t="str">
        <f t="shared" si="3"/>
        <v>-10</v>
      </c>
      <c r="J713" s="89" t="str">
        <f t="shared" si="1018"/>
        <v>51</v>
      </c>
      <c r="K713" s="89" t="str">
        <f t="shared" si="4"/>
        <v>-4.5</v>
      </c>
      <c r="L713" s="86" t="s">
        <v>960</v>
      </c>
      <c r="M713" s="90">
        <v>2.9685274E7</v>
      </c>
      <c r="N713" s="91" t="str">
        <f>M713/1000000</f>
        <v>29.69</v>
      </c>
      <c r="O713" s="88">
        <v>7.9727149E7</v>
      </c>
      <c r="P713" s="91" t="str">
        <f>O713/1000000</f>
        <v>79.73</v>
      </c>
      <c r="Q713" s="95">
        <v>1.658E8</v>
      </c>
      <c r="R713" s="36" t="str">
        <f>Q713/1000000</f>
        <v>165.80</v>
      </c>
      <c r="S713" s="177">
        <v>2.45527149E8</v>
      </c>
      <c r="T713" s="93" t="str">
        <f>S713/1000000</f>
        <v>246</v>
      </c>
      <c r="U713" s="179" t="str">
        <f>SUM(R713/S713)</f>
        <v>0.00%</v>
      </c>
      <c r="V713" s="88">
        <v>150.0</v>
      </c>
      <c r="W713" s="180" t="str">
        <f>SUM((S713/1000000)/V713)</f>
        <v>163.68%</v>
      </c>
      <c r="X713" s="30" t="str">
        <f t="shared" si="6"/>
        <v>19.79%</v>
      </c>
      <c r="Y713" s="98"/>
      <c r="Z713" s="33"/>
      <c r="AA713" s="33"/>
      <c r="AB713" s="33"/>
      <c r="AC713" s="33"/>
      <c r="AD713" s="33"/>
      <c r="AE713" s="33"/>
    </row>
    <row r="714">
      <c r="A714" s="116" t="s">
        <v>2033</v>
      </c>
      <c r="B714" s="44">
        <v>2009.0</v>
      </c>
      <c r="C714" s="44" t="s">
        <v>41</v>
      </c>
      <c r="D714" s="104">
        <v>61.0</v>
      </c>
      <c r="E714" s="104">
        <v>63.0</v>
      </c>
      <c r="F714" s="118" t="str">
        <f t="shared" si="1017"/>
        <v>62</v>
      </c>
      <c r="G714" s="104">
        <v>50.0</v>
      </c>
      <c r="H714" s="104">
        <v>63.0</v>
      </c>
      <c r="I714" s="120" t="str">
        <f t="shared" si="3"/>
        <v>-13</v>
      </c>
      <c r="J714" s="120" t="str">
        <f t="shared" si="1018"/>
        <v>56.5</v>
      </c>
      <c r="K714" s="120" t="str">
        <f t="shared" si="4"/>
        <v>5.5</v>
      </c>
      <c r="L714" s="104" t="s">
        <v>2034</v>
      </c>
      <c r="M714" s="120" t="str">
        <f>N714*1000000</f>
        <v>5900000</v>
      </c>
      <c r="N714" s="135">
        <v>5.9</v>
      </c>
      <c r="O714" s="120" t="str">
        <f>P714*1000000</f>
        <v>15500000</v>
      </c>
      <c r="P714" s="135">
        <v>15.5</v>
      </c>
      <c r="Q714" s="28" t="str">
        <f>SUM(R714*1000000)</f>
        <v>7330000</v>
      </c>
      <c r="R714" s="119">
        <v>7.33</v>
      </c>
      <c r="S714" s="191" t="str">
        <f>T714*1000000</f>
        <v>22,830,000</v>
      </c>
      <c r="T714" s="105">
        <v>22.83</v>
      </c>
      <c r="U714" s="162" t="str">
        <f>SUM(R714/T714)</f>
        <v>32.11%</v>
      </c>
      <c r="V714" s="105">
        <v>14.0</v>
      </c>
      <c r="W714" s="30" t="str">
        <f t="shared" ref="W714:W720" si="1019">SUM(T714/V714)</f>
        <v>163.07%</v>
      </c>
      <c r="X714" s="30" t="str">
        <f t="shared" si="6"/>
        <v>42.14%</v>
      </c>
      <c r="Y714" s="112"/>
      <c r="Z714" s="33"/>
      <c r="AA714" s="33"/>
      <c r="AB714" s="33"/>
      <c r="AC714" s="33"/>
      <c r="AD714" s="33"/>
      <c r="AE714" s="33"/>
    </row>
    <row r="715">
      <c r="A715" s="15" t="s">
        <v>268</v>
      </c>
      <c r="B715" s="16">
        <v>2015.0</v>
      </c>
      <c r="C715" s="17" t="s">
        <v>37</v>
      </c>
      <c r="D715" s="16">
        <v>11.0</v>
      </c>
      <c r="E715" s="16">
        <v>30.0</v>
      </c>
      <c r="F715" s="18" t="str">
        <f>(D715+E715)/2</f>
        <v>20.5</v>
      </c>
      <c r="G715" s="79">
        <v>33.0</v>
      </c>
      <c r="H715" s="16">
        <v>37.0</v>
      </c>
      <c r="I715" s="20" t="str">
        <f t="shared" si="3"/>
        <v>-4</v>
      </c>
      <c r="J715" s="21" t="str">
        <f>(G715+H715)/2</f>
        <v>35</v>
      </c>
      <c r="K715" s="20" t="str">
        <f t="shared" si="4"/>
        <v>-14.5</v>
      </c>
      <c r="L715" s="17" t="s">
        <v>135</v>
      </c>
      <c r="M715" s="22">
        <v>8070493.0</v>
      </c>
      <c r="N715" s="35" t="str">
        <f>M715/1000000</f>
        <v>8.07</v>
      </c>
      <c r="O715" s="28">
        <v>1.6281378E7</v>
      </c>
      <c r="P715" s="35" t="str">
        <f>O715/1000000</f>
        <v>16.28</v>
      </c>
      <c r="Q715" s="28">
        <v>5.08E7</v>
      </c>
      <c r="R715" s="36" t="str">
        <f>Q715/1000000</f>
        <v>50.80</v>
      </c>
      <c r="S715" s="177" t="str">
        <f>SUM(O715+R715)</f>
        <v>16,281,429</v>
      </c>
      <c r="T715" s="38" t="str">
        <f>S715/1000000</f>
        <v>16</v>
      </c>
      <c r="U715" s="27" t="str">
        <f>(R715/S715)</f>
        <v>0.00%</v>
      </c>
      <c r="V715" s="28">
        <v>10.0</v>
      </c>
      <c r="W715" s="178" t="str">
        <f t="shared" si="1019"/>
        <v>162.81%</v>
      </c>
      <c r="X715" s="30" t="str">
        <f t="shared" si="6"/>
        <v>80.70%</v>
      </c>
      <c r="Y715" s="17"/>
      <c r="Z715" s="33"/>
      <c r="AA715" s="33"/>
      <c r="AB715" s="33"/>
      <c r="AC715" s="33"/>
      <c r="AD715" s="33"/>
      <c r="AE715" s="33"/>
    </row>
    <row r="716">
      <c r="A716" s="116" t="s">
        <v>1582</v>
      </c>
      <c r="B716" s="44">
        <v>2010.0</v>
      </c>
      <c r="C716" s="44" t="s">
        <v>41</v>
      </c>
      <c r="D716" s="104">
        <v>36.0</v>
      </c>
      <c r="E716" s="104">
        <v>47.0</v>
      </c>
      <c r="F716" s="118" t="str">
        <f t="shared" ref="F716:F744" si="1020">AVERAGE(D716:E716)</f>
        <v>41.5</v>
      </c>
      <c r="G716" s="104">
        <v>66.0</v>
      </c>
      <c r="H716" s="104">
        <v>66.0</v>
      </c>
      <c r="I716" s="120" t="str">
        <f t="shared" si="3"/>
        <v>0</v>
      </c>
      <c r="J716" s="120" t="str">
        <f t="shared" ref="J716:J744" si="1021">AVERAGE(G716:H716)</f>
        <v>66</v>
      </c>
      <c r="K716" s="120" t="str">
        <f t="shared" si="4"/>
        <v>-24.5</v>
      </c>
      <c r="L716" s="104" t="s">
        <v>1027</v>
      </c>
      <c r="M716" s="120" t="str">
        <f t="shared" ref="M716:M718" si="1022">N716*1000000</f>
        <v>11950000</v>
      </c>
      <c r="N716" s="135">
        <v>11.95</v>
      </c>
      <c r="O716" s="120" t="str">
        <f t="shared" ref="O716:O718" si="1023">P716*1000000</f>
        <v>39440000</v>
      </c>
      <c r="P716" s="135">
        <v>39.44</v>
      </c>
      <c r="Q716" s="28" t="str">
        <f t="shared" ref="Q716:Q718" si="1024">SUM(R716*1000000)</f>
        <v>50080000</v>
      </c>
      <c r="R716" s="119">
        <v>50.08</v>
      </c>
      <c r="S716" s="191" t="str">
        <f t="shared" ref="S716:S718" si="1025">T716*1000000</f>
        <v>89,520,000</v>
      </c>
      <c r="T716" s="137" t="str">
        <f>SUM(P716+R716)</f>
        <v>89.52</v>
      </c>
      <c r="U716" s="162" t="str">
        <f t="shared" ref="U716:U718" si="1026">SUM(R716/T716)</f>
        <v>55.94%</v>
      </c>
      <c r="V716" s="105">
        <v>55.0</v>
      </c>
      <c r="W716" s="30" t="str">
        <f t="shared" si="1019"/>
        <v>162.76%</v>
      </c>
      <c r="X716" s="30" t="str">
        <f t="shared" si="6"/>
        <v>21.73%</v>
      </c>
      <c r="Y716" s="33"/>
      <c r="Z716" s="33"/>
      <c r="AA716" s="33"/>
      <c r="AB716" s="33"/>
      <c r="AC716" s="33"/>
      <c r="AD716" s="33"/>
      <c r="AE716" s="33"/>
    </row>
    <row r="717">
      <c r="A717" s="116" t="s">
        <v>1790</v>
      </c>
      <c r="B717" s="44">
        <v>2009.0</v>
      </c>
      <c r="C717" s="44" t="s">
        <v>29</v>
      </c>
      <c r="D717" s="104">
        <v>52.0</v>
      </c>
      <c r="E717" s="104">
        <v>55.0</v>
      </c>
      <c r="F717" s="118" t="str">
        <f t="shared" si="1020"/>
        <v>53.5</v>
      </c>
      <c r="G717" s="104">
        <v>72.0</v>
      </c>
      <c r="H717" s="104">
        <v>73.0</v>
      </c>
      <c r="I717" s="120" t="str">
        <f t="shared" si="3"/>
        <v>-1</v>
      </c>
      <c r="J717" s="120" t="str">
        <f t="shared" si="1021"/>
        <v>72.5</v>
      </c>
      <c r="K717" s="120" t="str">
        <f t="shared" si="4"/>
        <v>-19</v>
      </c>
      <c r="L717" s="104" t="s">
        <v>990</v>
      </c>
      <c r="M717" s="120" t="str">
        <f t="shared" si="1022"/>
        <v>30100000</v>
      </c>
      <c r="N717" s="135">
        <v>30.1</v>
      </c>
      <c r="O717" s="120" t="str">
        <f t="shared" si="1023"/>
        <v>137900000</v>
      </c>
      <c r="P717" s="135">
        <v>137.9</v>
      </c>
      <c r="Q717" s="28" t="str">
        <f t="shared" si="1024"/>
        <v>187430000</v>
      </c>
      <c r="R717" s="119">
        <v>187.43</v>
      </c>
      <c r="S717" s="191" t="str">
        <f t="shared" si="1025"/>
        <v>325,330,000</v>
      </c>
      <c r="T717" s="105">
        <v>325.33</v>
      </c>
      <c r="U717" s="162" t="str">
        <f t="shared" si="1026"/>
        <v>57.61%</v>
      </c>
      <c r="V717" s="105">
        <v>200.0</v>
      </c>
      <c r="W717" s="30" t="str">
        <f t="shared" si="1019"/>
        <v>162.67%</v>
      </c>
      <c r="X717" s="30" t="str">
        <f t="shared" si="6"/>
        <v>15.05%</v>
      </c>
      <c r="Y717" s="112"/>
      <c r="Z717" s="33"/>
      <c r="AA717" s="33"/>
      <c r="AB717" s="33"/>
      <c r="AC717" s="33"/>
      <c r="AD717" s="33"/>
      <c r="AE717" s="33"/>
    </row>
    <row r="718">
      <c r="A718" s="116">
        <v>9.0</v>
      </c>
      <c r="B718" s="44">
        <v>2009.0</v>
      </c>
      <c r="C718" s="44" t="s">
        <v>29</v>
      </c>
      <c r="D718" s="104">
        <v>57.0</v>
      </c>
      <c r="E718" s="104">
        <v>60.0</v>
      </c>
      <c r="F718" s="118" t="str">
        <f t="shared" si="1020"/>
        <v>58.5</v>
      </c>
      <c r="G718" s="104">
        <v>58.0</v>
      </c>
      <c r="H718" s="104">
        <v>67.0</v>
      </c>
      <c r="I718" s="120" t="str">
        <f t="shared" si="3"/>
        <v>-9</v>
      </c>
      <c r="J718" s="120" t="str">
        <f t="shared" si="1021"/>
        <v>62.5</v>
      </c>
      <c r="K718" s="120" t="str">
        <f t="shared" si="4"/>
        <v>-4</v>
      </c>
      <c r="L718" s="104" t="s">
        <v>921</v>
      </c>
      <c r="M718" s="120" t="str">
        <f t="shared" si="1022"/>
        <v>10700000</v>
      </c>
      <c r="N718" s="135">
        <v>10.7</v>
      </c>
      <c r="O718" s="120" t="str">
        <f t="shared" si="1023"/>
        <v>31740000</v>
      </c>
      <c r="P718" s="135">
        <v>31.74</v>
      </c>
      <c r="Q718" s="28" t="str">
        <f t="shared" si="1024"/>
        <v>16670000</v>
      </c>
      <c r="R718" s="119">
        <v>16.67</v>
      </c>
      <c r="S718" s="191" t="str">
        <f t="shared" si="1025"/>
        <v>48,410,000</v>
      </c>
      <c r="T718" s="105">
        <v>48.41</v>
      </c>
      <c r="U718" s="162" t="str">
        <f t="shared" si="1026"/>
        <v>34.44%</v>
      </c>
      <c r="V718" s="105">
        <v>30.0</v>
      </c>
      <c r="W718" s="30" t="str">
        <f t="shared" si="1019"/>
        <v>161.37%</v>
      </c>
      <c r="X718" s="30" t="str">
        <f t="shared" si="6"/>
        <v>35.67%</v>
      </c>
      <c r="Y718" s="112"/>
      <c r="Z718" s="33"/>
      <c r="AA718" s="33"/>
      <c r="AB718" s="33"/>
      <c r="AC718" s="33"/>
      <c r="AD718" s="33"/>
      <c r="AE718" s="33"/>
    </row>
    <row r="719">
      <c r="A719" s="72" t="s">
        <v>754</v>
      </c>
      <c r="B719" s="16">
        <v>2013.0</v>
      </c>
      <c r="C719" s="16" t="s">
        <v>41</v>
      </c>
      <c r="D719" s="16">
        <v>34.0</v>
      </c>
      <c r="E719" s="16">
        <v>42.0</v>
      </c>
      <c r="F719" s="73" t="str">
        <f t="shared" si="1020"/>
        <v>38.0</v>
      </c>
      <c r="G719" s="16">
        <v>52.0</v>
      </c>
      <c r="H719" s="16">
        <v>59.0</v>
      </c>
      <c r="I719" s="74" t="str">
        <f t="shared" si="3"/>
        <v>-7</v>
      </c>
      <c r="J719" s="74" t="str">
        <f t="shared" si="1021"/>
        <v>55.5</v>
      </c>
      <c r="K719" s="74" t="str">
        <f t="shared" si="4"/>
        <v>-17.5</v>
      </c>
      <c r="L719" s="84" t="s">
        <v>710</v>
      </c>
      <c r="M719" s="19">
        <v>1.7325307E7</v>
      </c>
      <c r="N719" s="35" t="str">
        <f>M719/1000000</f>
        <v>17.33</v>
      </c>
      <c r="O719" s="19">
        <v>4.4672764E7</v>
      </c>
      <c r="P719" s="35" t="str">
        <f>O719/1000000</f>
        <v>44.67</v>
      </c>
      <c r="Q719" s="19">
        <v>4.882008E7</v>
      </c>
      <c r="R719" s="36" t="str">
        <f>Q719/1000000</f>
        <v>48.82</v>
      </c>
      <c r="S719" s="196">
        <v>9.3492844E7</v>
      </c>
      <c r="T719" s="77" t="str">
        <f>S719/1000000</f>
        <v>93</v>
      </c>
      <c r="U719" s="27" t="str">
        <f>SUM(R719/S719)</f>
        <v>0.00%</v>
      </c>
      <c r="V719" s="28">
        <v>58.0</v>
      </c>
      <c r="W719" s="178" t="str">
        <f t="shared" si="1019"/>
        <v>161.19%</v>
      </c>
      <c r="X719" s="30" t="str">
        <f t="shared" si="6"/>
        <v>29.87%</v>
      </c>
      <c r="Y719" s="81"/>
      <c r="Z719" s="33"/>
      <c r="AA719" s="33"/>
      <c r="AB719" s="33"/>
      <c r="AC719" s="33"/>
      <c r="AD719" s="33"/>
      <c r="AE719" s="33"/>
    </row>
    <row r="720">
      <c r="A720" s="116" t="s">
        <v>1489</v>
      </c>
      <c r="B720" s="44">
        <v>2010.0</v>
      </c>
      <c r="C720" s="44" t="s">
        <v>29</v>
      </c>
      <c r="D720" s="104">
        <v>42.0</v>
      </c>
      <c r="E720" s="104">
        <v>53.0</v>
      </c>
      <c r="F720" s="118" t="str">
        <f t="shared" si="1020"/>
        <v>47.5</v>
      </c>
      <c r="G720" s="104">
        <v>59.0</v>
      </c>
      <c r="H720" s="104">
        <v>62.0</v>
      </c>
      <c r="I720" s="120" t="str">
        <f t="shared" si="3"/>
        <v>-3</v>
      </c>
      <c r="J720" s="120" t="str">
        <f t="shared" si="1021"/>
        <v>60.5</v>
      </c>
      <c r="K720" s="120" t="str">
        <f t="shared" si="4"/>
        <v>-13</v>
      </c>
      <c r="L720" s="104" t="s">
        <v>34</v>
      </c>
      <c r="M720" s="120" t="str">
        <f>N720*1000000</f>
        <v>36000000</v>
      </c>
      <c r="N720" s="135">
        <v>36.0</v>
      </c>
      <c r="O720" s="120" t="str">
        <f>P720*1000000</f>
        <v>105270000</v>
      </c>
      <c r="P720" s="135">
        <v>105.27</v>
      </c>
      <c r="Q720" s="28" t="str">
        <f>SUM(R720*1000000)</f>
        <v>216400000</v>
      </c>
      <c r="R720" s="119">
        <v>216.4</v>
      </c>
      <c r="S720" s="191" t="str">
        <f>T720*1000000</f>
        <v>321,670,000</v>
      </c>
      <c r="T720" s="137" t="str">
        <f>SUM(P720+R720)</f>
        <v>321.67</v>
      </c>
      <c r="U720" s="162" t="str">
        <f>SUM(R720/T720)</f>
        <v>67.27%</v>
      </c>
      <c r="V720" s="105">
        <v>200.0</v>
      </c>
      <c r="W720" s="30" t="str">
        <f t="shared" si="1019"/>
        <v>160.84%</v>
      </c>
      <c r="X720" s="30" t="str">
        <f t="shared" si="6"/>
        <v>18.00%</v>
      </c>
      <c r="Y720" s="33"/>
      <c r="Z720" s="33"/>
      <c r="AA720" s="33"/>
      <c r="AB720" s="33"/>
      <c r="AC720" s="33"/>
      <c r="AD720" s="33"/>
      <c r="AE720" s="33"/>
    </row>
    <row r="721">
      <c r="A721" s="47" t="s">
        <v>464</v>
      </c>
      <c r="B721" s="48">
        <v>2014.0</v>
      </c>
      <c r="C721" s="49" t="s">
        <v>37</v>
      </c>
      <c r="D721" s="48">
        <v>78.0</v>
      </c>
      <c r="E721" s="48">
        <v>61.0</v>
      </c>
      <c r="F721" s="50" t="str">
        <f t="shared" si="1020"/>
        <v>69.5</v>
      </c>
      <c r="G721" s="48">
        <v>59.0</v>
      </c>
      <c r="H721" s="48">
        <v>63.0</v>
      </c>
      <c r="I721" s="52" t="str">
        <f t="shared" si="3"/>
        <v>-4</v>
      </c>
      <c r="J721" s="52" t="str">
        <f t="shared" si="1021"/>
        <v>61</v>
      </c>
      <c r="K721" s="52" t="str">
        <f t="shared" si="4"/>
        <v>8.5</v>
      </c>
      <c r="L721" s="48" t="s">
        <v>465</v>
      </c>
      <c r="M721" s="62">
        <v>1.7005126E7</v>
      </c>
      <c r="N721" s="55" t="str">
        <f>M721/1000000</f>
        <v>17.01</v>
      </c>
      <c r="O721" s="51">
        <v>5.1183113E7</v>
      </c>
      <c r="P721" s="55" t="str">
        <f>O721/1000000</f>
        <v>51.18</v>
      </c>
      <c r="Q721" s="63">
        <v>2.92E7</v>
      </c>
      <c r="R721" s="36" t="str">
        <f>Q721/1000000</f>
        <v>29.20</v>
      </c>
      <c r="S721" s="187">
        <v>8.0383113E7</v>
      </c>
      <c r="T721" s="58" t="str">
        <f>S721/1000000</f>
        <v>80</v>
      </c>
      <c r="U721" s="188" t="str">
        <f>SUM(R721/S721)</f>
        <v>0.00%</v>
      </c>
      <c r="V721" s="51">
        <v>50.0</v>
      </c>
      <c r="W721" s="189" t="str">
        <f>SUM(S721/(V721*1000000))</f>
        <v>160.77%</v>
      </c>
      <c r="X721" s="30" t="str">
        <f t="shared" si="6"/>
        <v>34.01%</v>
      </c>
      <c r="Y721" s="67"/>
      <c r="Z721" s="33"/>
      <c r="AA721" s="33"/>
      <c r="AB721" s="33"/>
      <c r="AC721" s="33"/>
      <c r="AD721" s="33"/>
      <c r="AE721" s="33"/>
    </row>
    <row r="722">
      <c r="A722" s="116" t="s">
        <v>1388</v>
      </c>
      <c r="B722" s="44">
        <v>2011.0</v>
      </c>
      <c r="C722" s="44" t="s">
        <v>41</v>
      </c>
      <c r="D722" s="117">
        <v>16.0</v>
      </c>
      <c r="E722" s="117">
        <v>22.0</v>
      </c>
      <c r="F722" s="118" t="str">
        <f t="shared" si="1020"/>
        <v>19</v>
      </c>
      <c r="G722" s="117">
        <v>25.0</v>
      </c>
      <c r="H722" s="104">
        <v>45.0</v>
      </c>
      <c r="I722" s="120" t="str">
        <f t="shared" si="3"/>
        <v>-20</v>
      </c>
      <c r="J722" s="120" t="str">
        <f t="shared" si="1021"/>
        <v>35</v>
      </c>
      <c r="K722" s="120" t="str">
        <f t="shared" si="4"/>
        <v>-16</v>
      </c>
      <c r="L722" s="104" t="s">
        <v>1118</v>
      </c>
      <c r="M722" s="120" t="str">
        <f t="shared" ref="M722:M724" si="1027">N722*1000000</f>
        <v>8400000</v>
      </c>
      <c r="N722" s="121">
        <v>8.4</v>
      </c>
      <c r="O722" s="120" t="str">
        <f t="shared" ref="O722:O724" si="1028">P722*1000000</f>
        <v>18880000</v>
      </c>
      <c r="P722" s="122">
        <v>18.88</v>
      </c>
      <c r="Q722" s="28" t="str">
        <f t="shared" ref="Q722:Q724" si="1029">SUM(R722*1000000)</f>
        <v>21260000</v>
      </c>
      <c r="R722" s="119">
        <v>21.26</v>
      </c>
      <c r="S722" s="176" t="str">
        <f t="shared" ref="S722:S724" si="1030">T722*1000000</f>
        <v>40,140,000</v>
      </c>
      <c r="T722" s="124" t="str">
        <f>SUM(P722+R722)</f>
        <v>40.14</v>
      </c>
      <c r="U722" s="162" t="str">
        <f t="shared" ref="U722:U724" si="1031">SUM(R722/T722)</f>
        <v>52.96%</v>
      </c>
      <c r="V722" s="125">
        <v>25.0</v>
      </c>
      <c r="W722" s="30" t="str">
        <f t="shared" ref="W722:W724" si="1032">SUM(T722/V722)</f>
        <v>160.56%</v>
      </c>
      <c r="X722" s="30" t="str">
        <f t="shared" si="6"/>
        <v>33.60%</v>
      </c>
      <c r="Y722" s="112"/>
      <c r="Z722" s="33"/>
      <c r="AA722" s="33"/>
      <c r="AB722" s="33"/>
      <c r="AC722" s="33"/>
      <c r="AD722" s="33"/>
      <c r="AE722" s="33"/>
    </row>
    <row r="723">
      <c r="A723" s="116" t="s">
        <v>2182</v>
      </c>
      <c r="B723" s="44">
        <v>2008.0</v>
      </c>
      <c r="C723" s="44" t="s">
        <v>29</v>
      </c>
      <c r="D723" s="104">
        <v>7.0</v>
      </c>
      <c r="E723" s="104">
        <v>26.0</v>
      </c>
      <c r="F723" s="118" t="str">
        <f t="shared" si="1020"/>
        <v>16.5</v>
      </c>
      <c r="G723" s="104">
        <v>32.0</v>
      </c>
      <c r="H723" s="104">
        <v>46.0</v>
      </c>
      <c r="I723" s="120" t="str">
        <f t="shared" si="3"/>
        <v>-14</v>
      </c>
      <c r="J723" s="120" t="str">
        <f t="shared" si="1021"/>
        <v>39</v>
      </c>
      <c r="K723" s="120" t="str">
        <f t="shared" si="4"/>
        <v>-22.5</v>
      </c>
      <c r="L723" s="104" t="s">
        <v>2408</v>
      </c>
      <c r="M723" s="120" t="str">
        <f t="shared" si="1027"/>
        <v>9500000</v>
      </c>
      <c r="N723" s="135">
        <v>9.5</v>
      </c>
      <c r="O723" s="120" t="str">
        <f t="shared" si="1028"/>
        <v>22530000</v>
      </c>
      <c r="P723" s="135">
        <v>22.53</v>
      </c>
      <c r="Q723" s="28" t="str">
        <f t="shared" si="1029"/>
        <v>49580000</v>
      </c>
      <c r="R723" s="119">
        <v>49.58</v>
      </c>
      <c r="S723" s="191" t="str">
        <f t="shared" si="1030"/>
        <v>72,110,000</v>
      </c>
      <c r="T723" s="105">
        <v>72.11</v>
      </c>
      <c r="U723" s="162" t="str">
        <f t="shared" si="1031"/>
        <v>68.76%</v>
      </c>
      <c r="V723" s="105">
        <v>45.0</v>
      </c>
      <c r="W723" s="30" t="str">
        <f t="shared" si="1032"/>
        <v>160.24%</v>
      </c>
      <c r="X723" s="30" t="str">
        <f t="shared" si="6"/>
        <v>21.11%</v>
      </c>
      <c r="Y723" s="112"/>
      <c r="Z723" s="33"/>
      <c r="AA723" s="33"/>
      <c r="AB723" s="33"/>
      <c r="AC723" s="33"/>
      <c r="AD723" s="33"/>
      <c r="AE723" s="33"/>
    </row>
    <row r="724">
      <c r="A724" s="116" t="s">
        <v>1702</v>
      </c>
      <c r="B724" s="44">
        <v>2010.0</v>
      </c>
      <c r="C724" s="44" t="s">
        <v>41</v>
      </c>
      <c r="D724" s="104">
        <v>18.0</v>
      </c>
      <c r="E724" s="104">
        <v>28.0</v>
      </c>
      <c r="F724" s="118" t="str">
        <f t="shared" si="1020"/>
        <v>23</v>
      </c>
      <c r="G724" s="104">
        <v>45.0</v>
      </c>
      <c r="H724" s="104">
        <v>53.0</v>
      </c>
      <c r="I724" s="120" t="str">
        <f t="shared" si="3"/>
        <v>-8</v>
      </c>
      <c r="J724" s="120" t="str">
        <f t="shared" si="1021"/>
        <v>49</v>
      </c>
      <c r="K724" s="120" t="str">
        <f t="shared" si="4"/>
        <v>-26</v>
      </c>
      <c r="L724" s="104" t="s">
        <v>493</v>
      </c>
      <c r="M724" s="120" t="str">
        <f t="shared" si="1027"/>
        <v>8400000</v>
      </c>
      <c r="N724" s="135">
        <v>8.4</v>
      </c>
      <c r="O724" s="120" t="str">
        <f t="shared" si="1028"/>
        <v>25700000</v>
      </c>
      <c r="P724" s="135">
        <v>25.7</v>
      </c>
      <c r="Q724" s="28" t="str">
        <f t="shared" si="1029"/>
        <v>6300000</v>
      </c>
      <c r="R724" s="119">
        <v>6.3</v>
      </c>
      <c r="S724" s="191" t="str">
        <f t="shared" si="1030"/>
        <v>32,000,000</v>
      </c>
      <c r="T724" s="137" t="str">
        <f>SUM(P724+R724)</f>
        <v>32.00</v>
      </c>
      <c r="U724" s="162" t="str">
        <f t="shared" si="1031"/>
        <v>19.69%</v>
      </c>
      <c r="V724" s="105">
        <v>20.0</v>
      </c>
      <c r="W724" s="30" t="str">
        <f t="shared" si="1032"/>
        <v>160.00%</v>
      </c>
      <c r="X724" s="30" t="str">
        <f t="shared" si="6"/>
        <v>42.00%</v>
      </c>
      <c r="Y724" s="33"/>
      <c r="Z724" s="33"/>
      <c r="AA724" s="33"/>
      <c r="AB724" s="33"/>
      <c r="AC724" s="33"/>
      <c r="AD724" s="33"/>
      <c r="AE724" s="33"/>
    </row>
    <row r="725">
      <c r="A725" s="85" t="s">
        <v>972</v>
      </c>
      <c r="B725" s="48">
        <v>2012.0</v>
      </c>
      <c r="C725" s="48" t="s">
        <v>29</v>
      </c>
      <c r="D725" s="86">
        <v>30.0</v>
      </c>
      <c r="E725" s="86">
        <v>43.0</v>
      </c>
      <c r="F725" s="87" t="str">
        <f t="shared" si="1020"/>
        <v>36.5</v>
      </c>
      <c r="G725" s="86">
        <v>47.0</v>
      </c>
      <c r="H725" s="86">
        <v>59.0</v>
      </c>
      <c r="I725" s="89" t="str">
        <f t="shared" si="3"/>
        <v>-12</v>
      </c>
      <c r="J725" s="89" t="str">
        <f t="shared" si="1021"/>
        <v>53</v>
      </c>
      <c r="K725" s="89" t="str">
        <f t="shared" si="4"/>
        <v>-16.5</v>
      </c>
      <c r="L725" s="86" t="s">
        <v>2408</v>
      </c>
      <c r="M725" s="90">
        <v>2.5577758E7</v>
      </c>
      <c r="N725" s="91" t="str">
        <f>M725/1000000</f>
        <v>25.58</v>
      </c>
      <c r="O725" s="88">
        <v>5.8877969E7</v>
      </c>
      <c r="P725" s="91" t="str">
        <f>O725/1000000</f>
        <v>58.88</v>
      </c>
      <c r="Q725" s="95">
        <v>1.39589199E8</v>
      </c>
      <c r="R725" s="36" t="str">
        <f t="shared" ref="R725:R726" si="1033">Q725/1000000</f>
        <v>139.59</v>
      </c>
      <c r="S725" s="177">
        <v>1.98467168E8</v>
      </c>
      <c r="T725" s="93" t="str">
        <f>S725/1000000</f>
        <v>198</v>
      </c>
      <c r="U725" s="179" t="str">
        <f t="shared" ref="U725:U726" si="1034">SUM(R725/S725)</f>
        <v>0.00%</v>
      </c>
      <c r="V725" s="88">
        <v>125.0</v>
      </c>
      <c r="W725" s="180" t="str">
        <f>SUM((S725/1000000)/V725)</f>
        <v>158.77%</v>
      </c>
      <c r="X725" s="30" t="str">
        <f t="shared" si="6"/>
        <v>20.46%</v>
      </c>
      <c r="Y725" s="98"/>
      <c r="Z725" s="33"/>
      <c r="AA725" s="33"/>
      <c r="AB725" s="33"/>
      <c r="AC725" s="33"/>
      <c r="AD725" s="33"/>
      <c r="AE725" s="33"/>
    </row>
    <row r="726">
      <c r="A726" s="72" t="s">
        <v>782</v>
      </c>
      <c r="B726" s="16">
        <v>2013.0</v>
      </c>
      <c r="C726" s="16" t="s">
        <v>29</v>
      </c>
      <c r="D726" s="16">
        <v>8.0</v>
      </c>
      <c r="E726" s="16">
        <v>35.0</v>
      </c>
      <c r="F726" s="73" t="str">
        <f t="shared" si="1020"/>
        <v>21.5</v>
      </c>
      <c r="G726" s="16">
        <v>50.0</v>
      </c>
      <c r="H726" s="16">
        <v>48.0</v>
      </c>
      <c r="I726" s="74" t="str">
        <f t="shared" si="3"/>
        <v>2</v>
      </c>
      <c r="J726" s="74" t="str">
        <f t="shared" si="1021"/>
        <v>49</v>
      </c>
      <c r="K726" s="74" t="str">
        <f t="shared" si="4"/>
        <v>-27.5</v>
      </c>
      <c r="L726" s="78" t="s">
        <v>783</v>
      </c>
      <c r="M726" s="19">
        <v>1.0600112E7</v>
      </c>
      <c r="N726" s="35" t="str">
        <f>M726/1000000</f>
        <v>10.60</v>
      </c>
      <c r="O726" s="19">
        <v>2.6627201E7</v>
      </c>
      <c r="P726" s="35" t="str">
        <f>O726/1000000</f>
        <v>26.63</v>
      </c>
      <c r="Q726" s="19">
        <v>3.67E7</v>
      </c>
      <c r="R726" s="36" t="str">
        <f t="shared" si="1033"/>
        <v>36.70</v>
      </c>
      <c r="S726" s="196">
        <v>6.3327201E7</v>
      </c>
      <c r="T726" s="77" t="str">
        <f>S726/1000000</f>
        <v>63</v>
      </c>
      <c r="U726" s="27" t="str">
        <f t="shared" si="1034"/>
        <v>0.00%</v>
      </c>
      <c r="V726" s="22">
        <v>40.0</v>
      </c>
      <c r="W726" s="178" t="str">
        <f t="shared" ref="W726:W727" si="1035">SUM(T726/V726)</f>
        <v>158.32%</v>
      </c>
      <c r="X726" s="30" t="str">
        <f t="shared" si="6"/>
        <v>26.50%</v>
      </c>
      <c r="Y726" s="81"/>
      <c r="Z726" s="33"/>
      <c r="AA726" s="33"/>
      <c r="AB726" s="33"/>
      <c r="AC726" s="33"/>
      <c r="AD726" s="33"/>
      <c r="AE726" s="33"/>
    </row>
    <row r="727">
      <c r="A727" s="116" t="s">
        <v>2170</v>
      </c>
      <c r="B727" s="44">
        <v>2008.0</v>
      </c>
      <c r="C727" s="44" t="s">
        <v>29</v>
      </c>
      <c r="D727" s="104">
        <v>54.0</v>
      </c>
      <c r="E727" s="104">
        <v>53.0</v>
      </c>
      <c r="F727" s="118" t="str">
        <f t="shared" si="1020"/>
        <v>53.5</v>
      </c>
      <c r="G727" s="104">
        <v>46.0</v>
      </c>
      <c r="H727" s="104">
        <v>54.0</v>
      </c>
      <c r="I727" s="120" t="str">
        <f t="shared" si="3"/>
        <v>-8</v>
      </c>
      <c r="J727" s="120" t="str">
        <f t="shared" si="1021"/>
        <v>50</v>
      </c>
      <c r="K727" s="120" t="str">
        <f t="shared" si="4"/>
        <v>3.5</v>
      </c>
      <c r="L727" s="104" t="s">
        <v>2171</v>
      </c>
      <c r="M727" s="120" t="str">
        <f>N727*1000000</f>
        <v>10100000</v>
      </c>
      <c r="N727" s="135">
        <v>10.1</v>
      </c>
      <c r="O727" s="120" t="str">
        <f>P727*1000000</f>
        <v>50880000</v>
      </c>
      <c r="P727" s="135">
        <v>50.88</v>
      </c>
      <c r="Q727" s="28" t="str">
        <f>SUM(R727*1000000)</f>
        <v>36070000</v>
      </c>
      <c r="R727" s="119">
        <v>36.07</v>
      </c>
      <c r="S727" s="191" t="str">
        <f>T727*1000000</f>
        <v>86,950,000</v>
      </c>
      <c r="T727" s="105">
        <v>86.95</v>
      </c>
      <c r="U727" s="162" t="str">
        <f>SUM(R727/T727)</f>
        <v>41.48%</v>
      </c>
      <c r="V727" s="105">
        <v>55.0</v>
      </c>
      <c r="W727" s="30" t="str">
        <f t="shared" si="1035"/>
        <v>158.09%</v>
      </c>
      <c r="X727" s="30" t="str">
        <f t="shared" si="6"/>
        <v>18.36%</v>
      </c>
      <c r="Y727" s="112"/>
      <c r="Z727" s="33"/>
      <c r="AA727" s="33"/>
      <c r="AB727" s="33"/>
      <c r="AC727" s="33"/>
      <c r="AD727" s="33"/>
      <c r="AE727" s="33"/>
    </row>
    <row r="728">
      <c r="A728" s="47" t="s">
        <v>533</v>
      </c>
      <c r="B728" s="48">
        <v>2014.0</v>
      </c>
      <c r="C728" s="49" t="s">
        <v>2398</v>
      </c>
      <c r="D728" s="48">
        <v>46.0</v>
      </c>
      <c r="E728" s="48">
        <v>55.0</v>
      </c>
      <c r="F728" s="50" t="str">
        <f t="shared" si="1020"/>
        <v>50.5</v>
      </c>
      <c r="G728" s="48">
        <v>33.0</v>
      </c>
      <c r="H728" s="48">
        <v>58.0</v>
      </c>
      <c r="I728" s="52" t="str">
        <f t="shared" si="3"/>
        <v>-25</v>
      </c>
      <c r="J728" s="52" t="str">
        <f t="shared" si="1021"/>
        <v>45.5</v>
      </c>
      <c r="K728" s="52" t="str">
        <f t="shared" si="4"/>
        <v>5</v>
      </c>
      <c r="L728" s="48" t="s">
        <v>534</v>
      </c>
      <c r="M728" s="62">
        <v>9129999.0</v>
      </c>
      <c r="N728" s="55" t="str">
        <f>M728/1000000</f>
        <v>9.13</v>
      </c>
      <c r="O728" s="51">
        <v>3.3680992E7</v>
      </c>
      <c r="P728" s="55" t="str">
        <f>O728/1000000</f>
        <v>33.68</v>
      </c>
      <c r="Q728" s="63">
        <v>5490138.0</v>
      </c>
      <c r="R728" s="36" t="str">
        <f>Q728/1000000</f>
        <v>5.49</v>
      </c>
      <c r="S728" s="187">
        <v>3.917113E7</v>
      </c>
      <c r="T728" s="58" t="str">
        <f>S728/1000000</f>
        <v>39</v>
      </c>
      <c r="U728" s="188" t="str">
        <f>SUM(R728/S728)</f>
        <v>0.00%</v>
      </c>
      <c r="V728" s="51">
        <v>25.0</v>
      </c>
      <c r="W728" s="189" t="str">
        <f>SUM(S728/(V728*1000000))</f>
        <v>156.68%</v>
      </c>
      <c r="X728" s="30" t="str">
        <f t="shared" si="6"/>
        <v>36.52%</v>
      </c>
      <c r="Y728" s="67"/>
      <c r="Z728" s="33"/>
      <c r="AA728" s="33"/>
      <c r="AB728" s="33"/>
      <c r="AC728" s="33"/>
      <c r="AD728" s="33"/>
      <c r="AE728" s="33"/>
    </row>
    <row r="729">
      <c r="A729" s="116" t="s">
        <v>2002</v>
      </c>
      <c r="B729" s="44">
        <v>2009.0</v>
      </c>
      <c r="C729" s="44" t="s">
        <v>2398</v>
      </c>
      <c r="D729" s="104">
        <v>12.0</v>
      </c>
      <c r="E729" s="104">
        <v>33.0</v>
      </c>
      <c r="F729" s="118" t="str">
        <f t="shared" si="1020"/>
        <v>22.5</v>
      </c>
      <c r="G729" s="104">
        <v>48.0</v>
      </c>
      <c r="H729" s="104">
        <v>57.0</v>
      </c>
      <c r="I729" s="120" t="str">
        <f t="shared" si="3"/>
        <v>-9</v>
      </c>
      <c r="J729" s="120" t="str">
        <f t="shared" si="1021"/>
        <v>52.5</v>
      </c>
      <c r="K729" s="120" t="str">
        <f t="shared" si="4"/>
        <v>-30</v>
      </c>
      <c r="L729" s="104" t="s">
        <v>1230</v>
      </c>
      <c r="M729" s="120" t="str">
        <f t="shared" ref="M729:M732" si="1036">N729*1000000</f>
        <v>11600000</v>
      </c>
      <c r="N729" s="135">
        <v>11.6</v>
      </c>
      <c r="O729" s="120" t="str">
        <f t="shared" ref="O729:O732" si="1037">P729*1000000</f>
        <v>29100000</v>
      </c>
      <c r="P729" s="135">
        <v>29.1</v>
      </c>
      <c r="Q729" s="28" t="str">
        <f t="shared" ref="Q729:Q732" si="1038">SUM(R729*1000000)</f>
        <v>2130000</v>
      </c>
      <c r="R729" s="119">
        <v>2.13</v>
      </c>
      <c r="S729" s="191" t="str">
        <f t="shared" ref="S729:S732" si="1039">T729*1000000</f>
        <v>31,200,000</v>
      </c>
      <c r="T729" s="105">
        <v>31.2</v>
      </c>
      <c r="U729" s="162" t="str">
        <f t="shared" ref="U729:U732" si="1040">SUM(R729/T729)</f>
        <v>6.83%</v>
      </c>
      <c r="V729" s="105">
        <v>20.0</v>
      </c>
      <c r="W729" s="30" t="str">
        <f t="shared" ref="W729:W732" si="1041">SUM(T729/V729)</f>
        <v>156.00%</v>
      </c>
      <c r="X729" s="30" t="str">
        <f t="shared" si="6"/>
        <v>58.00%</v>
      </c>
      <c r="Y729" s="112"/>
      <c r="Z729" s="33"/>
      <c r="AA729" s="33"/>
      <c r="AB729" s="33"/>
      <c r="AC729" s="33"/>
      <c r="AD729" s="33"/>
      <c r="AE729" s="33"/>
    </row>
    <row r="730">
      <c r="A730" s="116" t="s">
        <v>1681</v>
      </c>
      <c r="B730" s="44">
        <v>2010.0</v>
      </c>
      <c r="C730" s="44" t="s">
        <v>41</v>
      </c>
      <c r="D730" s="104">
        <v>43.0</v>
      </c>
      <c r="E730" s="104">
        <v>51.0</v>
      </c>
      <c r="F730" s="118" t="str">
        <f t="shared" si="1020"/>
        <v>47</v>
      </c>
      <c r="G730" s="104">
        <v>35.0</v>
      </c>
      <c r="H730" s="104">
        <v>66.0</v>
      </c>
      <c r="I730" s="120" t="str">
        <f t="shared" si="3"/>
        <v>-31</v>
      </c>
      <c r="J730" s="120" t="str">
        <f t="shared" si="1021"/>
        <v>50.5</v>
      </c>
      <c r="K730" s="120" t="str">
        <f t="shared" si="4"/>
        <v>-3.5</v>
      </c>
      <c r="L730" s="104" t="s">
        <v>493</v>
      </c>
      <c r="M730" s="120" t="str">
        <f t="shared" si="1036"/>
        <v>160000</v>
      </c>
      <c r="N730" s="135">
        <v>0.16</v>
      </c>
      <c r="O730" s="120" t="str">
        <f t="shared" si="1037"/>
        <v>3240000</v>
      </c>
      <c r="P730" s="135">
        <v>3.24</v>
      </c>
      <c r="Q730" s="28" t="str">
        <f t="shared" si="1038"/>
        <v>31030000</v>
      </c>
      <c r="R730" s="119">
        <v>31.03</v>
      </c>
      <c r="S730" s="191" t="str">
        <f t="shared" si="1039"/>
        <v>34,270,000</v>
      </c>
      <c r="T730" s="137" t="str">
        <f>SUM(P730+R730)</f>
        <v>34.27</v>
      </c>
      <c r="U730" s="162" t="str">
        <f t="shared" si="1040"/>
        <v>90.55%</v>
      </c>
      <c r="V730" s="105">
        <v>22.0</v>
      </c>
      <c r="W730" s="30" t="str">
        <f t="shared" si="1041"/>
        <v>155.77%</v>
      </c>
      <c r="X730" s="30" t="str">
        <f t="shared" si="6"/>
        <v>0.73%</v>
      </c>
      <c r="Y730" s="33"/>
      <c r="Z730" s="33"/>
      <c r="AA730" s="33"/>
      <c r="AB730" s="33"/>
      <c r="AC730" s="33"/>
      <c r="AD730" s="33"/>
      <c r="AE730" s="33"/>
    </row>
    <row r="731">
      <c r="A731" s="116" t="s">
        <v>1840</v>
      </c>
      <c r="B731" s="44">
        <v>2009.0</v>
      </c>
      <c r="C731" s="44" t="s">
        <v>29</v>
      </c>
      <c r="D731" s="104">
        <v>24.0</v>
      </c>
      <c r="E731" s="104">
        <v>38.0</v>
      </c>
      <c r="F731" s="118" t="str">
        <f t="shared" si="1020"/>
        <v>31</v>
      </c>
      <c r="G731" s="104">
        <v>53.0</v>
      </c>
      <c r="H731" s="104">
        <v>47.0</v>
      </c>
      <c r="I731" s="120" t="str">
        <f t="shared" si="3"/>
        <v>6</v>
      </c>
      <c r="J731" s="120" t="str">
        <f t="shared" si="1021"/>
        <v>50</v>
      </c>
      <c r="K731" s="120" t="str">
        <f t="shared" si="4"/>
        <v>-19</v>
      </c>
      <c r="L731" s="104" t="s">
        <v>493</v>
      </c>
      <c r="M731" s="120" t="str">
        <f t="shared" si="1036"/>
        <v>15000000</v>
      </c>
      <c r="N731" s="135">
        <v>15.0</v>
      </c>
      <c r="O731" s="120" t="str">
        <f t="shared" si="1037"/>
        <v>44270000</v>
      </c>
      <c r="P731" s="135">
        <v>44.27</v>
      </c>
      <c r="Q731" s="28" t="str">
        <f t="shared" si="1038"/>
        <v>64050000</v>
      </c>
      <c r="R731" s="119">
        <v>64.05</v>
      </c>
      <c r="S731" s="191" t="str">
        <f t="shared" si="1039"/>
        <v>108,300,000</v>
      </c>
      <c r="T731" s="105">
        <v>108.3</v>
      </c>
      <c r="U731" s="162" t="str">
        <f t="shared" si="1040"/>
        <v>59.14%</v>
      </c>
      <c r="V731" s="105">
        <v>70.0</v>
      </c>
      <c r="W731" s="30" t="str">
        <f t="shared" si="1041"/>
        <v>154.71%</v>
      </c>
      <c r="X731" s="30" t="str">
        <f t="shared" si="6"/>
        <v>21.43%</v>
      </c>
      <c r="Y731" s="112"/>
      <c r="Z731" s="33"/>
      <c r="AA731" s="33"/>
      <c r="AB731" s="33"/>
      <c r="AC731" s="33"/>
      <c r="AD731" s="33"/>
      <c r="AE731" s="33"/>
    </row>
    <row r="732">
      <c r="A732" s="116" t="s">
        <v>2138</v>
      </c>
      <c r="B732" s="44">
        <v>2008.0</v>
      </c>
      <c r="C732" s="44" t="s">
        <v>41</v>
      </c>
      <c r="D732" s="104">
        <v>11.0</v>
      </c>
      <c r="E732" s="104">
        <v>29.0</v>
      </c>
      <c r="F732" s="118" t="str">
        <f t="shared" si="1020"/>
        <v>20</v>
      </c>
      <c r="G732" s="104">
        <v>53.0</v>
      </c>
      <c r="H732" s="104">
        <v>44.0</v>
      </c>
      <c r="I732" s="120" t="str">
        <f t="shared" si="3"/>
        <v>9</v>
      </c>
      <c r="J732" s="120" t="str">
        <f t="shared" si="1021"/>
        <v>48.5</v>
      </c>
      <c r="K732" s="120" t="str">
        <f t="shared" si="4"/>
        <v>-28.5</v>
      </c>
      <c r="L732" s="104" t="s">
        <v>1424</v>
      </c>
      <c r="M732" s="120" t="str">
        <f t="shared" si="1036"/>
        <v>21600000</v>
      </c>
      <c r="N732" s="135">
        <v>21.6</v>
      </c>
      <c r="O732" s="120" t="str">
        <f t="shared" si="1037"/>
        <v>70230000</v>
      </c>
      <c r="P732" s="135">
        <v>70.23</v>
      </c>
      <c r="Q732" s="28" t="str">
        <f t="shared" si="1038"/>
        <v>41000000</v>
      </c>
      <c r="R732" s="119">
        <v>41.0</v>
      </c>
      <c r="S732" s="191" t="str">
        <f t="shared" si="1039"/>
        <v>111,230,000</v>
      </c>
      <c r="T732" s="105">
        <v>111.23</v>
      </c>
      <c r="U732" s="162" t="str">
        <f t="shared" si="1040"/>
        <v>36.86%</v>
      </c>
      <c r="V732" s="105">
        <v>72.5</v>
      </c>
      <c r="W732" s="30" t="str">
        <f t="shared" si="1041"/>
        <v>153.42%</v>
      </c>
      <c r="X732" s="30" t="str">
        <f t="shared" si="6"/>
        <v>29.79%</v>
      </c>
      <c r="Y732" s="112"/>
      <c r="Z732" s="33"/>
      <c r="AA732" s="33"/>
      <c r="AB732" s="33"/>
      <c r="AC732" s="33"/>
      <c r="AD732" s="33"/>
      <c r="AE732" s="33"/>
    </row>
    <row r="733">
      <c r="A733" s="47" t="s">
        <v>524</v>
      </c>
      <c r="B733" s="48">
        <v>2014.0</v>
      </c>
      <c r="C733" s="49" t="s">
        <v>126</v>
      </c>
      <c r="D733" s="48">
        <v>62.0</v>
      </c>
      <c r="E733" s="48">
        <v>56.0</v>
      </c>
      <c r="F733" s="50" t="str">
        <f t="shared" si="1020"/>
        <v>59.0</v>
      </c>
      <c r="G733" s="48">
        <v>70.0</v>
      </c>
      <c r="H733" s="48">
        <v>71.0</v>
      </c>
      <c r="I733" s="52" t="str">
        <f t="shared" si="3"/>
        <v>-1</v>
      </c>
      <c r="J733" s="52" t="str">
        <f t="shared" si="1021"/>
        <v>70.5</v>
      </c>
      <c r="K733" s="52" t="str">
        <f t="shared" si="4"/>
        <v>-11.5</v>
      </c>
      <c r="L733" s="48" t="s">
        <v>525</v>
      </c>
      <c r="M733" s="62">
        <v>1.0515659E7</v>
      </c>
      <c r="N733" s="55" t="str">
        <f>M733/1000000</f>
        <v>10.52</v>
      </c>
      <c r="O733" s="51">
        <v>3.6457627E7</v>
      </c>
      <c r="P733" s="55" t="str">
        <f>O733/1000000</f>
        <v>36.46</v>
      </c>
      <c r="Q733" s="63">
        <v>1850000.0</v>
      </c>
      <c r="R733" s="36" t="str">
        <f>Q733/1000000</f>
        <v>1.85</v>
      </c>
      <c r="S733" s="187">
        <v>3.8307627E7</v>
      </c>
      <c r="T733" s="58" t="str">
        <f>S733/1000000</f>
        <v>38</v>
      </c>
      <c r="U733" s="188" t="str">
        <f>SUM(R733/S733)</f>
        <v>0.00%</v>
      </c>
      <c r="V733" s="51">
        <v>25.0</v>
      </c>
      <c r="W733" s="189" t="str">
        <f>SUM(S733/(V733*1000000))</f>
        <v>153.23%</v>
      </c>
      <c r="X733" s="30" t="str">
        <f t="shared" si="6"/>
        <v>42.06%</v>
      </c>
      <c r="Y733" s="67"/>
      <c r="Z733" s="33"/>
      <c r="AA733" s="33"/>
      <c r="AB733" s="33"/>
      <c r="AC733" s="33"/>
      <c r="AD733" s="33"/>
      <c r="AE733" s="33"/>
    </row>
    <row r="734">
      <c r="A734" s="116" t="s">
        <v>1834</v>
      </c>
      <c r="B734" s="44">
        <v>2009.0</v>
      </c>
      <c r="C734" s="44" t="s">
        <v>29</v>
      </c>
      <c r="D734" s="104">
        <v>39.0</v>
      </c>
      <c r="E734" s="104">
        <v>45.0</v>
      </c>
      <c r="F734" s="118" t="str">
        <f t="shared" si="1020"/>
        <v>42</v>
      </c>
      <c r="G734" s="104">
        <v>42.0</v>
      </c>
      <c r="H734" s="104">
        <v>57.0</v>
      </c>
      <c r="I734" s="120" t="str">
        <f t="shared" si="3"/>
        <v>-15</v>
      </c>
      <c r="J734" s="120" t="str">
        <f t="shared" si="1021"/>
        <v>49.5</v>
      </c>
      <c r="K734" s="120" t="str">
        <f t="shared" si="4"/>
        <v>-7.5</v>
      </c>
      <c r="L734" s="104" t="s">
        <v>2405</v>
      </c>
      <c r="M734" s="120" t="str">
        <f t="shared" ref="M734:M738" si="1042">N734*1000000</f>
        <v>14900000</v>
      </c>
      <c r="N734" s="135">
        <v>14.9</v>
      </c>
      <c r="O734" s="120" t="str">
        <f t="shared" ref="O734:O738" si="1043">P734*1000000</f>
        <v>38570000</v>
      </c>
      <c r="P734" s="135">
        <v>38.57</v>
      </c>
      <c r="Q734" s="28" t="str">
        <f t="shared" ref="Q734:Q738" si="1044">SUM(R734*1000000)</f>
        <v>83860000</v>
      </c>
      <c r="R734" s="119">
        <v>83.86</v>
      </c>
      <c r="S734" s="191" t="str">
        <f t="shared" ref="S734:S738" si="1045">T734*1000000</f>
        <v>122,430,000</v>
      </c>
      <c r="T734" s="105">
        <v>122.43</v>
      </c>
      <c r="U734" s="162" t="str">
        <f t="shared" ref="U734:U738" si="1046">SUM(R734/T734)</f>
        <v>68.50%</v>
      </c>
      <c r="V734" s="105">
        <v>80.0</v>
      </c>
      <c r="W734" s="30" t="str">
        <f t="shared" ref="W734:W747" si="1047">SUM(T734/V734)</f>
        <v>153.04%</v>
      </c>
      <c r="X734" s="30" t="str">
        <f t="shared" si="6"/>
        <v>18.63%</v>
      </c>
      <c r="Y734" s="112"/>
      <c r="Z734" s="33"/>
      <c r="AA734" s="33"/>
      <c r="AB734" s="33"/>
      <c r="AC734" s="33"/>
      <c r="AD734" s="33"/>
      <c r="AE734" s="33"/>
    </row>
    <row r="735">
      <c r="A735" s="116" t="s">
        <v>1738</v>
      </c>
      <c r="B735" s="44">
        <v>2010.0</v>
      </c>
      <c r="C735" s="44" t="s">
        <v>41</v>
      </c>
      <c r="D735" s="104">
        <v>14.0</v>
      </c>
      <c r="E735" s="104">
        <v>38.0</v>
      </c>
      <c r="F735" s="118" t="str">
        <f t="shared" si="1020"/>
        <v>26</v>
      </c>
      <c r="G735" s="104">
        <v>49.0</v>
      </c>
      <c r="H735" s="104">
        <v>55.0</v>
      </c>
      <c r="I735" s="120" t="str">
        <f t="shared" si="3"/>
        <v>-6</v>
      </c>
      <c r="J735" s="120" t="str">
        <f t="shared" si="1021"/>
        <v>52</v>
      </c>
      <c r="K735" s="120" t="str">
        <f t="shared" si="4"/>
        <v>-26</v>
      </c>
      <c r="L735" s="104" t="s">
        <v>117</v>
      </c>
      <c r="M735" s="120" t="str">
        <f t="shared" si="1042"/>
        <v>7600000</v>
      </c>
      <c r="N735" s="135">
        <v>7.6</v>
      </c>
      <c r="O735" s="120" t="str">
        <f t="shared" si="1043"/>
        <v>20260000</v>
      </c>
      <c r="P735" s="135">
        <v>20.26</v>
      </c>
      <c r="Q735" s="28" t="str">
        <f t="shared" si="1044"/>
        <v>1150000</v>
      </c>
      <c r="R735" s="119">
        <v>1.15</v>
      </c>
      <c r="S735" s="191" t="str">
        <f t="shared" si="1045"/>
        <v>21,410,000</v>
      </c>
      <c r="T735" s="137" t="str">
        <f>SUM(P735+R735)</f>
        <v>21.41</v>
      </c>
      <c r="U735" s="162" t="str">
        <f t="shared" si="1046"/>
        <v>5.37%</v>
      </c>
      <c r="V735" s="134">
        <v>14.0</v>
      </c>
      <c r="W735" s="178" t="str">
        <f t="shared" si="1047"/>
        <v>152.93%</v>
      </c>
      <c r="X735" s="30" t="str">
        <f t="shared" si="6"/>
        <v>54.29%</v>
      </c>
      <c r="Y735" s="33"/>
      <c r="Z735" s="33"/>
      <c r="AA735" s="33"/>
      <c r="AB735" s="33"/>
      <c r="AC735" s="33"/>
      <c r="AD735" s="33"/>
      <c r="AE735" s="33"/>
    </row>
    <row r="736">
      <c r="A736" s="116" t="s">
        <v>2290</v>
      </c>
      <c r="B736" s="44">
        <v>2008.0</v>
      </c>
      <c r="C736" s="44" t="s">
        <v>41</v>
      </c>
      <c r="D736" s="104">
        <v>65.0</v>
      </c>
      <c r="E736" s="104">
        <v>52.0</v>
      </c>
      <c r="F736" s="118" t="str">
        <f t="shared" si="1020"/>
        <v>58.5</v>
      </c>
      <c r="G736" s="104">
        <v>57.0</v>
      </c>
      <c r="H736" s="104">
        <v>62.0</v>
      </c>
      <c r="I736" s="120" t="str">
        <f t="shared" si="3"/>
        <v>-5</v>
      </c>
      <c r="J736" s="120" t="str">
        <f t="shared" si="1021"/>
        <v>59.5</v>
      </c>
      <c r="K736" s="120" t="str">
        <f t="shared" si="4"/>
        <v>-1</v>
      </c>
      <c r="L736" s="104" t="s">
        <v>117</v>
      </c>
      <c r="M736" s="120" t="str">
        <f t="shared" si="1042"/>
        <v>4050000</v>
      </c>
      <c r="N736" s="135">
        <v>4.05</v>
      </c>
      <c r="O736" s="120" t="str">
        <f t="shared" si="1043"/>
        <v>11180000</v>
      </c>
      <c r="P736" s="135">
        <v>11.18</v>
      </c>
      <c r="Q736" s="28" t="str">
        <f t="shared" si="1044"/>
        <v>19400000</v>
      </c>
      <c r="R736" s="119">
        <v>19.4</v>
      </c>
      <c r="S736" s="191" t="str">
        <f t="shared" si="1045"/>
        <v>30,580,000</v>
      </c>
      <c r="T736" s="105">
        <v>30.58</v>
      </c>
      <c r="U736" s="162" t="str">
        <f t="shared" si="1046"/>
        <v>63.44%</v>
      </c>
      <c r="V736" s="105">
        <v>20.0</v>
      </c>
      <c r="W736" s="30" t="str">
        <f t="shared" si="1047"/>
        <v>152.90%</v>
      </c>
      <c r="X736" s="30" t="str">
        <f t="shared" si="6"/>
        <v>20.25%</v>
      </c>
      <c r="Y736" s="112"/>
      <c r="Z736" s="33"/>
      <c r="AA736" s="33"/>
      <c r="AB736" s="33"/>
      <c r="AC736" s="33"/>
      <c r="AD736" s="33"/>
      <c r="AE736" s="33"/>
    </row>
    <row r="737">
      <c r="A737" s="116" t="s">
        <v>1316</v>
      </c>
      <c r="B737" s="44">
        <v>2011.0</v>
      </c>
      <c r="C737" s="44" t="s">
        <v>41</v>
      </c>
      <c r="D737" s="117">
        <v>28.0</v>
      </c>
      <c r="E737" s="117">
        <v>45.0</v>
      </c>
      <c r="F737" s="118" t="str">
        <f t="shared" si="1020"/>
        <v>36.5</v>
      </c>
      <c r="G737" s="117">
        <v>55.0</v>
      </c>
      <c r="H737" s="104">
        <v>55.0</v>
      </c>
      <c r="I737" s="120" t="str">
        <f t="shared" si="3"/>
        <v>0</v>
      </c>
      <c r="J737" s="120" t="str">
        <f t="shared" si="1021"/>
        <v>55</v>
      </c>
      <c r="K737" s="120" t="str">
        <f t="shared" si="4"/>
        <v>-18.5</v>
      </c>
      <c r="L737" s="104" t="s">
        <v>939</v>
      </c>
      <c r="M737" s="120" t="str">
        <f t="shared" si="1042"/>
        <v>10410000</v>
      </c>
      <c r="N737" s="121">
        <v>10.41</v>
      </c>
      <c r="O737" s="120" t="str">
        <f t="shared" si="1043"/>
        <v>36670000</v>
      </c>
      <c r="P737" s="122">
        <v>36.67</v>
      </c>
      <c r="Q737" s="28" t="str">
        <f t="shared" si="1044"/>
        <v>24300000</v>
      </c>
      <c r="R737" s="119">
        <v>24.3</v>
      </c>
      <c r="S737" s="176" t="str">
        <f t="shared" si="1045"/>
        <v>60,970,000</v>
      </c>
      <c r="T737" s="124" t="str">
        <f t="shared" ref="T737:T738" si="1048">SUM(P737+R737)</f>
        <v>60.97</v>
      </c>
      <c r="U737" s="162" t="str">
        <f t="shared" si="1046"/>
        <v>39.86%</v>
      </c>
      <c r="V737" s="125">
        <v>40.0</v>
      </c>
      <c r="W737" s="30" t="str">
        <f t="shared" si="1047"/>
        <v>152.43%</v>
      </c>
      <c r="X737" s="30" t="str">
        <f t="shared" si="6"/>
        <v>26.03%</v>
      </c>
      <c r="Y737" s="112"/>
      <c r="Z737" s="33"/>
      <c r="AA737" s="33"/>
      <c r="AB737" s="33"/>
      <c r="AC737" s="33"/>
      <c r="AD737" s="33"/>
      <c r="AE737" s="33"/>
    </row>
    <row r="738">
      <c r="A738" s="116" t="s">
        <v>1419</v>
      </c>
      <c r="B738" s="44">
        <v>2011.0</v>
      </c>
      <c r="C738" s="44" t="s">
        <v>29</v>
      </c>
      <c r="D738" s="117">
        <v>24.0</v>
      </c>
      <c r="E738" s="117">
        <v>35.0</v>
      </c>
      <c r="F738" s="118" t="str">
        <f t="shared" si="1020"/>
        <v>29.5</v>
      </c>
      <c r="G738" s="117">
        <v>50.0</v>
      </c>
      <c r="H738" s="104">
        <v>52.0</v>
      </c>
      <c r="I738" s="120" t="str">
        <f t="shared" si="3"/>
        <v>-2</v>
      </c>
      <c r="J738" s="120" t="str">
        <f t="shared" si="1021"/>
        <v>51</v>
      </c>
      <c r="K738" s="120" t="str">
        <f t="shared" si="4"/>
        <v>-21.5</v>
      </c>
      <c r="L738" s="104" t="s">
        <v>493</v>
      </c>
      <c r="M738" s="120" t="str">
        <f t="shared" si="1042"/>
        <v>5420000</v>
      </c>
      <c r="N738" s="121">
        <v>5.42</v>
      </c>
      <c r="O738" s="120" t="str">
        <f t="shared" si="1043"/>
        <v>14010000</v>
      </c>
      <c r="P738" s="122">
        <v>14.01</v>
      </c>
      <c r="Q738" s="28" t="str">
        <f t="shared" si="1044"/>
        <v>16420000</v>
      </c>
      <c r="R738" s="119">
        <v>16.42</v>
      </c>
      <c r="S738" s="176" t="str">
        <f t="shared" si="1045"/>
        <v>30,430,000</v>
      </c>
      <c r="T738" s="124" t="str">
        <f t="shared" si="1048"/>
        <v>30.43</v>
      </c>
      <c r="U738" s="162" t="str">
        <f t="shared" si="1046"/>
        <v>53.96%</v>
      </c>
      <c r="V738" s="125">
        <v>20.0</v>
      </c>
      <c r="W738" s="30" t="str">
        <f t="shared" si="1047"/>
        <v>152.15%</v>
      </c>
      <c r="X738" s="30" t="str">
        <f t="shared" si="6"/>
        <v>27.10%</v>
      </c>
      <c r="Y738" s="112"/>
      <c r="Z738" s="33"/>
      <c r="AA738" s="33"/>
      <c r="AB738" s="33"/>
      <c r="AC738" s="33"/>
      <c r="AD738" s="33"/>
      <c r="AE738" s="33"/>
    </row>
    <row r="739">
      <c r="A739" s="72" t="s">
        <v>748</v>
      </c>
      <c r="B739" s="16">
        <v>2013.0</v>
      </c>
      <c r="C739" s="16" t="s">
        <v>29</v>
      </c>
      <c r="D739" s="16">
        <v>12.0</v>
      </c>
      <c r="E739" s="16">
        <v>33.0</v>
      </c>
      <c r="F739" s="73" t="str">
        <f t="shared" si="1020"/>
        <v>22.5</v>
      </c>
      <c r="G739" s="16">
        <v>59.0</v>
      </c>
      <c r="H739" s="16">
        <v>64.0</v>
      </c>
      <c r="I739" s="74" t="str">
        <f t="shared" si="3"/>
        <v>-5</v>
      </c>
      <c r="J739" s="74" t="str">
        <f t="shared" si="1021"/>
        <v>61.5</v>
      </c>
      <c r="K739" s="74" t="str">
        <f t="shared" si="4"/>
        <v>-39</v>
      </c>
      <c r="L739" s="78" t="s">
        <v>749</v>
      </c>
      <c r="M739" s="19">
        <v>9336957.0</v>
      </c>
      <c r="N739" s="35" t="str">
        <f>M739/1000000</f>
        <v>9.34</v>
      </c>
      <c r="O739" s="19">
        <v>3.1165421E7</v>
      </c>
      <c r="P739" s="35" t="str">
        <f>O739/1000000</f>
        <v>31.17</v>
      </c>
      <c r="Q739" s="19">
        <v>5.94E7</v>
      </c>
      <c r="R739" s="36" t="str">
        <f>Q739/1000000</f>
        <v>59.40</v>
      </c>
      <c r="S739" s="196">
        <v>9.0565421E7</v>
      </c>
      <c r="T739" s="77" t="str">
        <f>S739/1000000</f>
        <v>91</v>
      </c>
      <c r="U739" s="27" t="str">
        <f>SUM(R739/S739)</f>
        <v>0.00%</v>
      </c>
      <c r="V739" s="19">
        <v>60.0</v>
      </c>
      <c r="W739" s="178" t="str">
        <f t="shared" si="1047"/>
        <v>150.94%</v>
      </c>
      <c r="X739" s="30" t="str">
        <f t="shared" si="6"/>
        <v>15.56%</v>
      </c>
      <c r="Y739" s="81"/>
      <c r="Z739" s="33"/>
      <c r="AA739" s="33"/>
      <c r="AB739" s="33"/>
      <c r="AC739" s="33"/>
      <c r="AD739" s="33"/>
      <c r="AE739" s="33"/>
    </row>
    <row r="740">
      <c r="A740" s="116" t="s">
        <v>1845</v>
      </c>
      <c r="B740" s="44">
        <v>2009.0</v>
      </c>
      <c r="C740" s="44" t="s">
        <v>41</v>
      </c>
      <c r="D740" s="104">
        <v>22.0</v>
      </c>
      <c r="E740" s="104">
        <v>39.0</v>
      </c>
      <c r="F740" s="118" t="str">
        <f t="shared" si="1020"/>
        <v>30.5</v>
      </c>
      <c r="G740" s="104">
        <v>45.0</v>
      </c>
      <c r="H740" s="104">
        <v>51.0</v>
      </c>
      <c r="I740" s="120" t="str">
        <f t="shared" si="3"/>
        <v>-6</v>
      </c>
      <c r="J740" s="120" t="str">
        <f t="shared" si="1021"/>
        <v>48</v>
      </c>
      <c r="K740" s="120" t="str">
        <f t="shared" si="4"/>
        <v>-17.5</v>
      </c>
      <c r="L740" s="104" t="s">
        <v>957</v>
      </c>
      <c r="M740" s="120" t="str">
        <f t="shared" ref="M740:M744" si="1049">N740*1000000</f>
        <v>12300000</v>
      </c>
      <c r="N740" s="135">
        <v>12.3</v>
      </c>
      <c r="O740" s="120" t="str">
        <f t="shared" ref="O740:O744" si="1050">P740*1000000</f>
        <v>42190000</v>
      </c>
      <c r="P740" s="135">
        <v>42.19</v>
      </c>
      <c r="Q740" s="28" t="str">
        <f t="shared" ref="Q740:Q744" si="1051">SUM(R740*1000000)</f>
        <v>63450000</v>
      </c>
      <c r="R740" s="119">
        <v>63.45</v>
      </c>
      <c r="S740" s="191" t="str">
        <f t="shared" ref="S740:S744" si="1052">T740*1000000</f>
        <v>105,640,000</v>
      </c>
      <c r="T740" s="105">
        <v>105.64</v>
      </c>
      <c r="U740" s="162" t="str">
        <f t="shared" ref="U740:U744" si="1053">SUM(R740/T740)</f>
        <v>60.06%</v>
      </c>
      <c r="V740" s="105">
        <v>70.0</v>
      </c>
      <c r="W740" s="30" t="str">
        <f t="shared" si="1047"/>
        <v>150.91%</v>
      </c>
      <c r="X740" s="30" t="str">
        <f t="shared" si="6"/>
        <v>17.57%</v>
      </c>
      <c r="Y740" s="112"/>
      <c r="Z740" s="33"/>
      <c r="AA740" s="33"/>
      <c r="AB740" s="33"/>
      <c r="AC740" s="33"/>
      <c r="AD740" s="33"/>
      <c r="AE740" s="33"/>
    </row>
    <row r="741">
      <c r="A741" s="116" t="s">
        <v>2218</v>
      </c>
      <c r="B741" s="44">
        <v>2008.0</v>
      </c>
      <c r="C741" s="44" t="s">
        <v>41</v>
      </c>
      <c r="D741" s="104">
        <v>14.0</v>
      </c>
      <c r="E741" s="104">
        <v>32.0</v>
      </c>
      <c r="F741" s="118" t="str">
        <f t="shared" si="1020"/>
        <v>23</v>
      </c>
      <c r="G741" s="104">
        <v>56.0</v>
      </c>
      <c r="H741" s="104">
        <v>55.0</v>
      </c>
      <c r="I741" s="120" t="str">
        <f t="shared" si="3"/>
        <v>1</v>
      </c>
      <c r="J741" s="120" t="str">
        <f t="shared" si="1021"/>
        <v>55.5</v>
      </c>
      <c r="K741" s="120" t="str">
        <f t="shared" si="4"/>
        <v>-32.5</v>
      </c>
      <c r="L741" s="104" t="s">
        <v>1049</v>
      </c>
      <c r="M741" s="120" t="str">
        <f t="shared" si="1049"/>
        <v>11400000</v>
      </c>
      <c r="N741" s="135">
        <v>11.4</v>
      </c>
      <c r="O741" s="120" t="str">
        <f t="shared" si="1050"/>
        <v>28690000</v>
      </c>
      <c r="P741" s="135">
        <v>28.69</v>
      </c>
      <c r="Q741" s="28" t="str">
        <f t="shared" si="1051"/>
        <v>23970000</v>
      </c>
      <c r="R741" s="119">
        <v>23.97</v>
      </c>
      <c r="S741" s="191" t="str">
        <f t="shared" si="1052"/>
        <v>52,660,000</v>
      </c>
      <c r="T741" s="105">
        <v>52.66</v>
      </c>
      <c r="U741" s="162" t="str">
        <f t="shared" si="1053"/>
        <v>45.52%</v>
      </c>
      <c r="V741" s="105">
        <v>35.0</v>
      </c>
      <c r="W741" s="30" t="str">
        <f t="shared" si="1047"/>
        <v>150.46%</v>
      </c>
      <c r="X741" s="30" t="str">
        <f t="shared" si="6"/>
        <v>32.57%</v>
      </c>
      <c r="Y741" s="112"/>
      <c r="Z741" s="33"/>
      <c r="AA741" s="33"/>
      <c r="AB741" s="33"/>
      <c r="AC741" s="33"/>
      <c r="AD741" s="33"/>
      <c r="AE741" s="33"/>
    </row>
    <row r="742">
      <c r="A742" s="116" t="s">
        <v>1819</v>
      </c>
      <c r="B742" s="44">
        <v>2009.0</v>
      </c>
      <c r="C742" s="44" t="s">
        <v>29</v>
      </c>
      <c r="D742" s="104">
        <v>51.0</v>
      </c>
      <c r="E742" s="104">
        <v>55.0</v>
      </c>
      <c r="F742" s="118" t="str">
        <f t="shared" si="1020"/>
        <v>53</v>
      </c>
      <c r="G742" s="104">
        <v>60.0</v>
      </c>
      <c r="H742" s="104">
        <v>61.0</v>
      </c>
      <c r="I742" s="120" t="str">
        <f t="shared" si="3"/>
        <v>-1</v>
      </c>
      <c r="J742" s="120" t="str">
        <f t="shared" si="1021"/>
        <v>60.5</v>
      </c>
      <c r="K742" s="120" t="str">
        <f t="shared" si="4"/>
        <v>-7.5</v>
      </c>
      <c r="L742" s="104" t="s">
        <v>939</v>
      </c>
      <c r="M742" s="120" t="str">
        <f t="shared" si="1049"/>
        <v>23370000</v>
      </c>
      <c r="N742" s="135">
        <v>23.37</v>
      </c>
      <c r="O742" s="120" t="str">
        <f t="shared" si="1050"/>
        <v>65450000</v>
      </c>
      <c r="P742" s="135">
        <v>65.45</v>
      </c>
      <c r="Q742" s="28" t="str">
        <f t="shared" si="1051"/>
        <v>84710000</v>
      </c>
      <c r="R742" s="119">
        <v>84.71</v>
      </c>
      <c r="S742" s="191" t="str">
        <f t="shared" si="1052"/>
        <v>150,160,000</v>
      </c>
      <c r="T742" s="105">
        <v>150.16</v>
      </c>
      <c r="U742" s="162" t="str">
        <f t="shared" si="1053"/>
        <v>56.41%</v>
      </c>
      <c r="V742" s="105">
        <v>100.0</v>
      </c>
      <c r="W742" s="30" t="str">
        <f t="shared" si="1047"/>
        <v>150.16%</v>
      </c>
      <c r="X742" s="30" t="str">
        <f t="shared" si="6"/>
        <v>23.37%</v>
      </c>
      <c r="Y742" s="112"/>
      <c r="Z742" s="33"/>
      <c r="AA742" s="33"/>
      <c r="AB742" s="33"/>
      <c r="AC742" s="33"/>
      <c r="AD742" s="33"/>
      <c r="AE742" s="33"/>
    </row>
    <row r="743">
      <c r="A743" s="116" t="s">
        <v>1612</v>
      </c>
      <c r="B743" s="44">
        <v>2010.0</v>
      </c>
      <c r="C743" s="44" t="s">
        <v>41</v>
      </c>
      <c r="D743" s="104">
        <v>54.0</v>
      </c>
      <c r="E743" s="104">
        <v>57.0</v>
      </c>
      <c r="F743" s="118" t="str">
        <f t="shared" si="1020"/>
        <v>55.5</v>
      </c>
      <c r="G743" s="104">
        <v>54.0</v>
      </c>
      <c r="H743" s="104">
        <v>66.0</v>
      </c>
      <c r="I743" s="120" t="str">
        <f t="shared" si="3"/>
        <v>-12</v>
      </c>
      <c r="J743" s="120" t="str">
        <f t="shared" si="1021"/>
        <v>60</v>
      </c>
      <c r="K743" s="120" t="str">
        <f t="shared" si="4"/>
        <v>-4.5</v>
      </c>
      <c r="L743" s="104" t="s">
        <v>493</v>
      </c>
      <c r="M743" s="120" t="str">
        <f t="shared" si="1049"/>
        <v>9200000</v>
      </c>
      <c r="N743" s="135">
        <v>9.2</v>
      </c>
      <c r="O743" s="120" t="str">
        <f t="shared" si="1050"/>
        <v>31010000</v>
      </c>
      <c r="P743" s="135">
        <v>31.01</v>
      </c>
      <c r="Q743" s="28" t="str">
        <f t="shared" si="1051"/>
        <v>29030000</v>
      </c>
      <c r="R743" s="119">
        <v>29.03</v>
      </c>
      <c r="S743" s="191" t="str">
        <f t="shared" si="1052"/>
        <v>60,040,000</v>
      </c>
      <c r="T743" s="137" t="str">
        <f>SUM(P743+R743)</f>
        <v>60.04</v>
      </c>
      <c r="U743" s="162" t="str">
        <f t="shared" si="1053"/>
        <v>48.35%</v>
      </c>
      <c r="V743" s="105">
        <v>40.0</v>
      </c>
      <c r="W743" s="30" t="str">
        <f t="shared" si="1047"/>
        <v>150.10%</v>
      </c>
      <c r="X743" s="30" t="str">
        <f t="shared" si="6"/>
        <v>23.00%</v>
      </c>
      <c r="Y743" s="33"/>
      <c r="Z743" s="33"/>
      <c r="AA743" s="33"/>
      <c r="AB743" s="33"/>
      <c r="AC743" s="33"/>
      <c r="AD743" s="33"/>
      <c r="AE743" s="33"/>
    </row>
    <row r="744">
      <c r="A744" s="116" t="s">
        <v>2014</v>
      </c>
      <c r="B744" s="44">
        <v>2009.0</v>
      </c>
      <c r="C744" s="44" t="s">
        <v>41</v>
      </c>
      <c r="D744" s="104">
        <v>51.0</v>
      </c>
      <c r="E744" s="104">
        <v>54.0</v>
      </c>
      <c r="F744" s="118" t="str">
        <f t="shared" si="1020"/>
        <v>52.5</v>
      </c>
      <c r="G744" s="104">
        <v>40.0</v>
      </c>
      <c r="H744" s="104">
        <v>59.0</v>
      </c>
      <c r="I744" s="120" t="str">
        <f t="shared" si="3"/>
        <v>-19</v>
      </c>
      <c r="J744" s="120" t="str">
        <f t="shared" si="1021"/>
        <v>49.5</v>
      </c>
      <c r="K744" s="120" t="str">
        <f t="shared" si="4"/>
        <v>3</v>
      </c>
      <c r="L744" s="104" t="s">
        <v>477</v>
      </c>
      <c r="M744" s="120" t="str">
        <f t="shared" si="1049"/>
        <v>11000000</v>
      </c>
      <c r="N744" s="135">
        <v>11.0</v>
      </c>
      <c r="O744" s="120" t="str">
        <f t="shared" si="1050"/>
        <v>24000000</v>
      </c>
      <c r="P744" s="135">
        <v>24.0</v>
      </c>
      <c r="Q744" s="28" t="str">
        <f t="shared" si="1051"/>
        <v>2960000</v>
      </c>
      <c r="R744" s="119">
        <v>2.96</v>
      </c>
      <c r="S744" s="191" t="str">
        <f t="shared" si="1052"/>
        <v>26,960,000</v>
      </c>
      <c r="T744" s="105">
        <v>26.96</v>
      </c>
      <c r="U744" s="162" t="str">
        <f t="shared" si="1053"/>
        <v>10.98%</v>
      </c>
      <c r="V744" s="105">
        <v>18.0</v>
      </c>
      <c r="W744" s="30" t="str">
        <f t="shared" si="1047"/>
        <v>149.78%</v>
      </c>
      <c r="X744" s="30" t="str">
        <f t="shared" si="6"/>
        <v>61.11%</v>
      </c>
      <c r="Y744" s="112"/>
      <c r="Z744" s="33"/>
      <c r="AA744" s="33"/>
      <c r="AB744" s="33"/>
      <c r="AC744" s="33"/>
      <c r="AD744" s="33"/>
      <c r="AE744" s="33"/>
    </row>
    <row r="745">
      <c r="A745" s="15" t="s">
        <v>243</v>
      </c>
      <c r="B745" s="16">
        <v>2015.0</v>
      </c>
      <c r="C745" s="17" t="s">
        <v>41</v>
      </c>
      <c r="D745" s="16">
        <v>64.0</v>
      </c>
      <c r="E745" s="16">
        <v>54.0</v>
      </c>
      <c r="F745" s="18" t="str">
        <f t="shared" ref="F745:F746" si="1054">(D745+E745)/2</f>
        <v>59</v>
      </c>
      <c r="G745" s="79">
        <v>51.0</v>
      </c>
      <c r="H745" s="16">
        <v>69.0</v>
      </c>
      <c r="I745" s="20" t="str">
        <f t="shared" si="3"/>
        <v>-18</v>
      </c>
      <c r="J745" s="21" t="str">
        <f t="shared" ref="J745:J746" si="1055">(G745+H745)/2</f>
        <v>60</v>
      </c>
      <c r="K745" s="20" t="str">
        <f t="shared" si="4"/>
        <v>-1</v>
      </c>
      <c r="L745" s="17" t="s">
        <v>127</v>
      </c>
      <c r="M745" s="22">
        <v>6610961.0</v>
      </c>
      <c r="N745" s="35" t="str">
        <f t="shared" ref="N745:N746" si="1056">M745/1000000</f>
        <v>6.61</v>
      </c>
      <c r="O745" s="28">
        <v>2.6822144E7</v>
      </c>
      <c r="P745" s="35" t="str">
        <f t="shared" ref="P745:P746" si="1057">O745/1000000</f>
        <v>26.82</v>
      </c>
      <c r="Q745" s="28">
        <v>1.3270979E7</v>
      </c>
      <c r="R745" s="36" t="str">
        <f>Q745/1000000</f>
        <v>13.27</v>
      </c>
      <c r="S745" s="177" t="str">
        <f t="shared" ref="S745:S746" si="1058">SUM(O745+R745)</f>
        <v>26,822,157</v>
      </c>
      <c r="T745" s="38" t="str">
        <f t="shared" ref="T745:T746" si="1059">S745/1000000</f>
        <v>27</v>
      </c>
      <c r="U745" s="27" t="str">
        <f>(R745/S745)</f>
        <v>0.00%</v>
      </c>
      <c r="V745" s="28">
        <v>18.0</v>
      </c>
      <c r="W745" s="178" t="str">
        <f t="shared" si="1047"/>
        <v>149.01%</v>
      </c>
      <c r="X745" s="30" t="str">
        <f t="shared" si="6"/>
        <v>36.73%</v>
      </c>
      <c r="Y745" s="17"/>
      <c r="Z745" s="33"/>
      <c r="AA745" s="33"/>
      <c r="AB745" s="33"/>
      <c r="AC745" s="33"/>
      <c r="AD745" s="33"/>
      <c r="AE745" s="33"/>
    </row>
    <row r="746">
      <c r="A746" s="15" t="s">
        <v>284</v>
      </c>
      <c r="B746" s="16">
        <v>2015.0</v>
      </c>
      <c r="C746" s="17" t="s">
        <v>41</v>
      </c>
      <c r="D746" s="16">
        <v>94.0</v>
      </c>
      <c r="E746" s="16">
        <v>75.0</v>
      </c>
      <c r="F746" s="18" t="str">
        <f t="shared" si="1054"/>
        <v>84.5</v>
      </c>
      <c r="G746" s="79">
        <v>70.0</v>
      </c>
      <c r="H746" s="16">
        <v>69.0</v>
      </c>
      <c r="I746" s="20" t="str">
        <f t="shared" si="3"/>
        <v>1</v>
      </c>
      <c r="J746" s="21" t="str">
        <f t="shared" si="1055"/>
        <v>69.5</v>
      </c>
      <c r="K746" s="20" t="str">
        <f t="shared" si="4"/>
        <v>15</v>
      </c>
      <c r="L746" s="17" t="s">
        <v>127</v>
      </c>
      <c r="M746" s="22">
        <v>52901.0</v>
      </c>
      <c r="N746" s="35" t="str">
        <f t="shared" si="1056"/>
        <v>0.05</v>
      </c>
      <c r="O746" s="28">
        <v>7449681.0</v>
      </c>
      <c r="P746" s="35" t="str">
        <f t="shared" si="1057"/>
        <v>7.45</v>
      </c>
      <c r="Q746" s="28" t="str">
        <f t="shared" ref="Q746:Q747" si="1060">SUM(R746*1000000)</f>
        <v>0</v>
      </c>
      <c r="R746" s="28">
        <v>0.0</v>
      </c>
      <c r="S746" s="177" t="str">
        <f t="shared" si="1058"/>
        <v>7,449,681</v>
      </c>
      <c r="T746" s="38" t="str">
        <f t="shared" si="1059"/>
        <v>7</v>
      </c>
      <c r="U746" s="27" t="str">
        <f>(R746/S746)*100</f>
        <v>0.00%</v>
      </c>
      <c r="V746" s="28">
        <v>5.0</v>
      </c>
      <c r="W746" s="178" t="str">
        <f t="shared" si="1047"/>
        <v>148.99%</v>
      </c>
      <c r="X746" s="30" t="str">
        <f t="shared" si="6"/>
        <v>1.06%</v>
      </c>
      <c r="Y746" s="17"/>
      <c r="Z746" s="33"/>
      <c r="AA746" s="33"/>
      <c r="AB746" s="33"/>
      <c r="AC746" s="33"/>
      <c r="AD746" s="33"/>
      <c r="AE746" s="33"/>
    </row>
    <row r="747">
      <c r="A747" s="116" t="s">
        <v>1675</v>
      </c>
      <c r="B747" s="44">
        <v>2010.0</v>
      </c>
      <c r="C747" s="44" t="s">
        <v>41</v>
      </c>
      <c r="D747" s="104">
        <v>41.0</v>
      </c>
      <c r="E747" s="104">
        <v>44.0</v>
      </c>
      <c r="F747" s="118" t="str">
        <f t="shared" ref="F747:F751" si="1061">AVERAGE(D747:E747)</f>
        <v>42.5</v>
      </c>
      <c r="G747" s="104">
        <v>50.0</v>
      </c>
      <c r="H747" s="104">
        <v>67.0</v>
      </c>
      <c r="I747" s="120" t="str">
        <f t="shared" si="3"/>
        <v>-17</v>
      </c>
      <c r="J747" s="120" t="str">
        <f t="shared" ref="J747:J751" si="1062">AVERAGE(G747:H747)</f>
        <v>58.5</v>
      </c>
      <c r="K747" s="120" t="str">
        <f t="shared" si="4"/>
        <v>-16</v>
      </c>
      <c r="L747" s="104" t="s">
        <v>1667</v>
      </c>
      <c r="M747" s="120" t="str">
        <f>N747*1000000</f>
        <v>8520000</v>
      </c>
      <c r="N747" s="135">
        <v>8.52</v>
      </c>
      <c r="O747" s="120" t="str">
        <f>P747*1000000</f>
        <v>23240000</v>
      </c>
      <c r="P747" s="135">
        <v>23.24</v>
      </c>
      <c r="Q747" s="28" t="str">
        <f t="shared" si="1060"/>
        <v>12390000</v>
      </c>
      <c r="R747" s="119">
        <v>12.39</v>
      </c>
      <c r="S747" s="191" t="str">
        <f>T747*1000000</f>
        <v>35,630,000</v>
      </c>
      <c r="T747" s="137" t="str">
        <f>SUM(P747+R747)</f>
        <v>35.63</v>
      </c>
      <c r="U747" s="162" t="str">
        <f>SUM(R747/T747)</f>
        <v>34.77%</v>
      </c>
      <c r="V747" s="105">
        <v>24.0</v>
      </c>
      <c r="W747" s="30" t="str">
        <f t="shared" si="1047"/>
        <v>148.46%</v>
      </c>
      <c r="X747" s="30" t="str">
        <f t="shared" si="6"/>
        <v>35.50%</v>
      </c>
      <c r="Y747" s="33"/>
      <c r="Z747" s="33"/>
      <c r="AA747" s="33"/>
      <c r="AB747" s="33"/>
      <c r="AC747" s="33"/>
      <c r="AD747" s="33"/>
      <c r="AE747" s="33"/>
    </row>
    <row r="748">
      <c r="A748" s="66" t="s">
        <v>569</v>
      </c>
      <c r="B748" s="48">
        <v>2014.0</v>
      </c>
      <c r="C748" s="48" t="s">
        <v>29</v>
      </c>
      <c r="D748" s="48">
        <v>89.0</v>
      </c>
      <c r="E748" s="48">
        <v>69.0</v>
      </c>
      <c r="F748" s="50" t="str">
        <f t="shared" si="1061"/>
        <v>79.0</v>
      </c>
      <c r="G748" s="48">
        <v>76.0</v>
      </c>
      <c r="H748" s="48">
        <v>76.0</v>
      </c>
      <c r="I748" s="52" t="str">
        <f t="shared" si="3"/>
        <v>0</v>
      </c>
      <c r="J748" s="52" t="str">
        <f t="shared" si="1062"/>
        <v>76</v>
      </c>
      <c r="K748" s="52" t="str">
        <f t="shared" si="4"/>
        <v>3</v>
      </c>
      <c r="L748" s="48" t="s">
        <v>138</v>
      </c>
      <c r="M748" s="62">
        <v>4104552.0</v>
      </c>
      <c r="N748" s="55" t="str">
        <f>M748/1000000</f>
        <v>4.10</v>
      </c>
      <c r="O748" s="51">
        <v>1.0724389E7</v>
      </c>
      <c r="P748" s="55" t="str">
        <f>O748/1000000</f>
        <v>10.72</v>
      </c>
      <c r="Q748" s="63">
        <v>7933992.0</v>
      </c>
      <c r="R748" s="36" t="str">
        <f>Q748/1000000</f>
        <v>7.93</v>
      </c>
      <c r="S748" s="187">
        <v>1.8658381E7</v>
      </c>
      <c r="T748" s="58" t="str">
        <f>S748/1000000</f>
        <v>19</v>
      </c>
      <c r="U748" s="188" t="str">
        <f>SUM(R748/S748)</f>
        <v>0.00%</v>
      </c>
      <c r="V748" s="51">
        <v>12.6</v>
      </c>
      <c r="W748" s="189" t="str">
        <f>SUM(S748/(V748*1000000))</f>
        <v>148.08%</v>
      </c>
      <c r="X748" s="30" t="str">
        <f t="shared" si="6"/>
        <v>32.58%</v>
      </c>
      <c r="Y748" s="67"/>
      <c r="Z748" s="33"/>
      <c r="AA748" s="33"/>
      <c r="AB748" s="33"/>
      <c r="AC748" s="33"/>
      <c r="AD748" s="33"/>
      <c r="AE748" s="33"/>
    </row>
    <row r="749">
      <c r="A749" s="116" t="s">
        <v>1400</v>
      </c>
      <c r="B749" s="44">
        <v>2011.0</v>
      </c>
      <c r="C749" s="44" t="s">
        <v>2398</v>
      </c>
      <c r="D749" s="117">
        <v>59.0</v>
      </c>
      <c r="E749" s="117">
        <v>56.0</v>
      </c>
      <c r="F749" s="118" t="str">
        <f t="shared" si="1061"/>
        <v>57.5</v>
      </c>
      <c r="G749" s="117">
        <v>37.0</v>
      </c>
      <c r="H749" s="104">
        <v>54.0</v>
      </c>
      <c r="I749" s="120" t="str">
        <f t="shared" si="3"/>
        <v>-17</v>
      </c>
      <c r="J749" s="120" t="str">
        <f t="shared" si="1062"/>
        <v>45.5</v>
      </c>
      <c r="K749" s="120" t="str">
        <f t="shared" si="4"/>
        <v>12</v>
      </c>
      <c r="L749" s="104" t="s">
        <v>1401</v>
      </c>
      <c r="M749" s="120" t="str">
        <f t="shared" ref="M749:M751" si="1063">N749*1000000</f>
        <v>8530000</v>
      </c>
      <c r="N749" s="121">
        <v>8.53</v>
      </c>
      <c r="O749" s="120" t="str">
        <f t="shared" ref="O749:O751" si="1064">P749*1000000</f>
        <v>24050000</v>
      </c>
      <c r="P749" s="122">
        <v>24.05</v>
      </c>
      <c r="Q749" s="28" t="str">
        <f t="shared" ref="Q749:Q751" si="1065">SUM(R749*1000000)</f>
        <v>12950000</v>
      </c>
      <c r="R749" s="119">
        <v>12.95</v>
      </c>
      <c r="S749" s="176" t="str">
        <f t="shared" ref="S749:S751" si="1066">T749*1000000</f>
        <v>37,000,000</v>
      </c>
      <c r="T749" s="124" t="str">
        <f>SUM(P749+R749)</f>
        <v>37.00</v>
      </c>
      <c r="U749" s="162" t="str">
        <f t="shared" ref="U749:U751" si="1067">SUM(R749/T749)</f>
        <v>35.00%</v>
      </c>
      <c r="V749" s="125">
        <v>25.0</v>
      </c>
      <c r="W749" s="30" t="str">
        <f t="shared" ref="W749:W752" si="1068">SUM(T749/V749)</f>
        <v>148.00%</v>
      </c>
      <c r="X749" s="30" t="str">
        <f t="shared" si="6"/>
        <v>34.12%</v>
      </c>
      <c r="Y749" s="112"/>
      <c r="Z749" s="33"/>
      <c r="AA749" s="33"/>
      <c r="AB749" s="33"/>
      <c r="AC749" s="33"/>
      <c r="AD749" s="33"/>
      <c r="AE749" s="33"/>
    </row>
    <row r="750">
      <c r="A750" s="116" t="s">
        <v>1860</v>
      </c>
      <c r="B750" s="44">
        <v>2009.0</v>
      </c>
      <c r="C750" s="44" t="s">
        <v>29</v>
      </c>
      <c r="D750" s="104">
        <v>84.0</v>
      </c>
      <c r="E750" s="104">
        <v>64.0</v>
      </c>
      <c r="F750" s="118" t="str">
        <f t="shared" si="1061"/>
        <v>74</v>
      </c>
      <c r="G750" s="104">
        <v>71.0</v>
      </c>
      <c r="H750" s="104">
        <v>73.0</v>
      </c>
      <c r="I750" s="120" t="str">
        <f t="shared" si="3"/>
        <v>-2</v>
      </c>
      <c r="J750" s="120" t="str">
        <f t="shared" si="1062"/>
        <v>72</v>
      </c>
      <c r="K750" s="120" t="str">
        <f t="shared" si="4"/>
        <v>2</v>
      </c>
      <c r="L750" s="104" t="s">
        <v>1861</v>
      </c>
      <c r="M750" s="120" t="str">
        <f t="shared" si="1063"/>
        <v>14100000</v>
      </c>
      <c r="N750" s="135">
        <v>14.1</v>
      </c>
      <c r="O750" s="120" t="str">
        <f t="shared" si="1064"/>
        <v>37020000</v>
      </c>
      <c r="P750" s="135">
        <v>37.02</v>
      </c>
      <c r="Q750" s="28" t="str">
        <f t="shared" si="1065"/>
        <v>50790000</v>
      </c>
      <c r="R750" s="119">
        <v>50.79</v>
      </c>
      <c r="S750" s="191" t="str">
        <f t="shared" si="1066"/>
        <v>88,300,000</v>
      </c>
      <c r="T750" s="105">
        <v>88.3</v>
      </c>
      <c r="U750" s="162" t="str">
        <f t="shared" si="1067"/>
        <v>57.52%</v>
      </c>
      <c r="V750" s="105">
        <v>60.0</v>
      </c>
      <c r="W750" s="30" t="str">
        <f t="shared" si="1068"/>
        <v>147.17%</v>
      </c>
      <c r="X750" s="30" t="str">
        <f t="shared" si="6"/>
        <v>23.50%</v>
      </c>
      <c r="Y750" s="112"/>
      <c r="Z750" s="33"/>
      <c r="AA750" s="33"/>
      <c r="AB750" s="33"/>
      <c r="AC750" s="33"/>
      <c r="AD750" s="33"/>
      <c r="AE750" s="33"/>
    </row>
    <row r="751">
      <c r="A751" s="116" t="s">
        <v>1875</v>
      </c>
      <c r="B751" s="44">
        <v>2009.0</v>
      </c>
      <c r="C751" s="44" t="s">
        <v>41</v>
      </c>
      <c r="D751" s="104">
        <v>12.0</v>
      </c>
      <c r="E751" s="104">
        <v>27.0</v>
      </c>
      <c r="F751" s="118" t="str">
        <f t="shared" si="1061"/>
        <v>19.5</v>
      </c>
      <c r="G751" s="104">
        <v>31.0</v>
      </c>
      <c r="H751" s="104">
        <v>51.0</v>
      </c>
      <c r="I751" s="120" t="str">
        <f t="shared" si="3"/>
        <v>-20</v>
      </c>
      <c r="J751" s="120" t="str">
        <f t="shared" si="1062"/>
        <v>41</v>
      </c>
      <c r="K751" s="120" t="str">
        <f t="shared" si="4"/>
        <v>-21.5</v>
      </c>
      <c r="L751" s="104" t="s">
        <v>493</v>
      </c>
      <c r="M751" s="120" t="str">
        <f t="shared" si="1063"/>
        <v>6600000</v>
      </c>
      <c r="N751" s="135">
        <v>6.6</v>
      </c>
      <c r="O751" s="120" t="str">
        <f t="shared" si="1064"/>
        <v>29580000</v>
      </c>
      <c r="P751" s="135">
        <v>29.58</v>
      </c>
      <c r="Q751" s="28" t="str">
        <f t="shared" si="1065"/>
        <v>55700000</v>
      </c>
      <c r="R751" s="119">
        <v>55.7</v>
      </c>
      <c r="S751" s="191" t="str">
        <f t="shared" si="1066"/>
        <v>85,280,000</v>
      </c>
      <c r="T751" s="105">
        <v>85.28</v>
      </c>
      <c r="U751" s="162" t="str">
        <f t="shared" si="1067"/>
        <v>65.31%</v>
      </c>
      <c r="V751" s="105">
        <v>58.0</v>
      </c>
      <c r="W751" s="30" t="str">
        <f t="shared" si="1068"/>
        <v>147.03%</v>
      </c>
      <c r="X751" s="30" t="str">
        <f t="shared" si="6"/>
        <v>11.38%</v>
      </c>
      <c r="Y751" s="112"/>
      <c r="Z751" s="33"/>
      <c r="AA751" s="33"/>
      <c r="AB751" s="33"/>
      <c r="AC751" s="33"/>
      <c r="AD751" s="33"/>
      <c r="AE751" s="33"/>
    </row>
    <row r="752">
      <c r="A752" s="15" t="s">
        <v>196</v>
      </c>
      <c r="B752" s="16">
        <v>2015.0</v>
      </c>
      <c r="C752" s="17" t="s">
        <v>41</v>
      </c>
      <c r="D752" s="16">
        <v>93.0</v>
      </c>
      <c r="E752" s="16">
        <v>81.0</v>
      </c>
      <c r="F752" s="18" t="str">
        <f>(D752+E752)/2</f>
        <v>87</v>
      </c>
      <c r="G752" s="79">
        <v>88.0</v>
      </c>
      <c r="H752" s="16">
        <v>85.0</v>
      </c>
      <c r="I752" s="20" t="str">
        <f t="shared" si="3"/>
        <v>3</v>
      </c>
      <c r="J752" s="21" t="str">
        <f>(G752+H752)/2</f>
        <v>86.5</v>
      </c>
      <c r="K752" s="20" t="str">
        <f t="shared" si="4"/>
        <v>0.5</v>
      </c>
      <c r="L752" s="17" t="s">
        <v>197</v>
      </c>
      <c r="M752" s="22">
        <v>1.2148041E7</v>
      </c>
      <c r="N752" s="35" t="str">
        <f t="shared" ref="N752:N754" si="1069">M752/1000000</f>
        <v>12.15</v>
      </c>
      <c r="O752" s="28">
        <v>4.3923193E7</v>
      </c>
      <c r="P752" s="35" t="str">
        <f t="shared" ref="P752:P754" si="1070">O752/1000000</f>
        <v>43.92</v>
      </c>
      <c r="Q752" s="28">
        <v>2.9982451E7</v>
      </c>
      <c r="R752" s="36" t="str">
        <f t="shared" ref="R752:R754" si="1071">Q752/1000000</f>
        <v>29.98</v>
      </c>
      <c r="S752" s="177" t="str">
        <f>SUM(O752+R752)</f>
        <v>43,923,223</v>
      </c>
      <c r="T752" s="38" t="str">
        <f t="shared" ref="T752:T754" si="1072">S752/1000000</f>
        <v>44</v>
      </c>
      <c r="U752" s="27" t="str">
        <f>(R752/S752)</f>
        <v>0.00%</v>
      </c>
      <c r="V752" s="28">
        <v>30.0</v>
      </c>
      <c r="W752" s="178" t="str">
        <f t="shared" si="1068"/>
        <v>146.41%</v>
      </c>
      <c r="X752" s="30" t="str">
        <f t="shared" si="6"/>
        <v>40.49%</v>
      </c>
      <c r="Y752" s="17"/>
      <c r="Z752" s="33"/>
      <c r="AA752" s="33"/>
      <c r="AB752" s="33"/>
      <c r="AC752" s="33"/>
      <c r="AD752" s="33"/>
      <c r="AE752" s="33"/>
    </row>
    <row r="753">
      <c r="A753" s="47" t="s">
        <v>497</v>
      </c>
      <c r="B753" s="48">
        <v>2014.0</v>
      </c>
      <c r="C753" s="49" t="s">
        <v>37</v>
      </c>
      <c r="D753" s="48">
        <v>67.0</v>
      </c>
      <c r="E753" s="48">
        <v>58.0</v>
      </c>
      <c r="F753" s="50" t="str">
        <f t="shared" ref="F753:F759" si="1073">AVERAGE(D753:E753)</f>
        <v>62.5</v>
      </c>
      <c r="G753" s="48">
        <v>73.0</v>
      </c>
      <c r="H753" s="48">
        <v>54.0</v>
      </c>
      <c r="I753" s="52" t="str">
        <f t="shared" si="3"/>
        <v>19</v>
      </c>
      <c r="J753" s="52" t="str">
        <f t="shared" ref="J753:J759" si="1074">AVERAGE(G753:H753)</f>
        <v>63.5</v>
      </c>
      <c r="K753" s="52" t="str">
        <f t="shared" si="4"/>
        <v>-1</v>
      </c>
      <c r="L753" s="48" t="s">
        <v>498</v>
      </c>
      <c r="M753" s="62">
        <v>1.5873397E7</v>
      </c>
      <c r="N753" s="55" t="str">
        <f t="shared" si="1069"/>
        <v>15.87</v>
      </c>
      <c r="O753" s="51">
        <v>4.2024533E7</v>
      </c>
      <c r="P753" s="55" t="str">
        <f t="shared" si="1070"/>
        <v>42.02</v>
      </c>
      <c r="Q753" s="63">
        <v>1.04E7</v>
      </c>
      <c r="R753" s="36" t="str">
        <f t="shared" si="1071"/>
        <v>10.40</v>
      </c>
      <c r="S753" s="187">
        <v>5.2424533E7</v>
      </c>
      <c r="T753" s="58" t="str">
        <f t="shared" si="1072"/>
        <v>52</v>
      </c>
      <c r="U753" s="188" t="str">
        <f t="shared" ref="U753:U754" si="1075">SUM(R753/S753)</f>
        <v>0.00%</v>
      </c>
      <c r="V753" s="51">
        <v>36.0</v>
      </c>
      <c r="W753" s="189" t="str">
        <f>SUM(S753/(V753*1000000))</f>
        <v>145.62%</v>
      </c>
      <c r="X753" s="30" t="str">
        <f t="shared" si="6"/>
        <v>44.09%</v>
      </c>
      <c r="Y753" s="67"/>
      <c r="Z753" s="33"/>
      <c r="AA753" s="33"/>
      <c r="AB753" s="33"/>
      <c r="AC753" s="33"/>
      <c r="AD753" s="33"/>
      <c r="AE753" s="33"/>
    </row>
    <row r="754">
      <c r="A754" s="85" t="s">
        <v>1111</v>
      </c>
      <c r="B754" s="48">
        <v>2012.0</v>
      </c>
      <c r="C754" s="48" t="s">
        <v>41</v>
      </c>
      <c r="D754" s="86">
        <v>80.0</v>
      </c>
      <c r="E754" s="86">
        <v>67.0</v>
      </c>
      <c r="F754" s="87" t="str">
        <f t="shared" si="1073"/>
        <v>73.5</v>
      </c>
      <c r="G754" s="86">
        <v>40.0</v>
      </c>
      <c r="H754" s="86">
        <v>55.0</v>
      </c>
      <c r="I754" s="89" t="str">
        <f t="shared" si="3"/>
        <v>-15</v>
      </c>
      <c r="J754" s="89" t="str">
        <f t="shared" si="1074"/>
        <v>47.5</v>
      </c>
      <c r="K754" s="89" t="str">
        <f t="shared" si="4"/>
        <v>26</v>
      </c>
      <c r="L754" s="86" t="s">
        <v>454</v>
      </c>
      <c r="M754" s="90">
        <v>8425370.0</v>
      </c>
      <c r="N754" s="91" t="str">
        <f t="shared" si="1069"/>
        <v>8.43</v>
      </c>
      <c r="O754" s="88">
        <v>1.8942396E7</v>
      </c>
      <c r="P754" s="91" t="str">
        <f t="shared" si="1070"/>
        <v>18.94</v>
      </c>
      <c r="Q754" s="95">
        <v>1.443021E7</v>
      </c>
      <c r="R754" s="36" t="str">
        <f t="shared" si="1071"/>
        <v>14.43</v>
      </c>
      <c r="S754" s="177">
        <v>3.3372606E7</v>
      </c>
      <c r="T754" s="93" t="str">
        <f t="shared" si="1072"/>
        <v>33</v>
      </c>
      <c r="U754" s="179" t="str">
        <f t="shared" si="1075"/>
        <v>0.00%</v>
      </c>
      <c r="V754" s="88">
        <v>23.0</v>
      </c>
      <c r="W754" s="180" t="str">
        <f>SUM((S754/1000000)/V754)</f>
        <v>145.10%</v>
      </c>
      <c r="X754" s="30" t="str">
        <f t="shared" si="6"/>
        <v>36.63%</v>
      </c>
      <c r="Y754" s="98"/>
      <c r="Z754" s="33"/>
      <c r="AA754" s="33"/>
      <c r="AB754" s="33"/>
      <c r="AC754" s="33"/>
      <c r="AD754" s="33"/>
      <c r="AE754" s="33"/>
    </row>
    <row r="755">
      <c r="A755" s="116" t="s">
        <v>1274</v>
      </c>
      <c r="B755" s="44">
        <v>2011.0</v>
      </c>
      <c r="C755" s="44" t="s">
        <v>41</v>
      </c>
      <c r="D755" s="117">
        <v>24.0</v>
      </c>
      <c r="E755" s="117">
        <v>39.0</v>
      </c>
      <c r="F755" s="118" t="str">
        <f t="shared" si="1073"/>
        <v>31.5</v>
      </c>
      <c r="G755" s="117">
        <v>53.0</v>
      </c>
      <c r="H755" s="104">
        <v>58.0</v>
      </c>
      <c r="I755" s="120" t="str">
        <f t="shared" si="3"/>
        <v>-5</v>
      </c>
      <c r="J755" s="120" t="str">
        <f t="shared" si="1074"/>
        <v>55.5</v>
      </c>
      <c r="K755" s="120" t="str">
        <f t="shared" si="4"/>
        <v>-24</v>
      </c>
      <c r="L755" s="104" t="s">
        <v>117</v>
      </c>
      <c r="M755" s="120" t="str">
        <f>N755*1000000</f>
        <v>13530000</v>
      </c>
      <c r="N755" s="121">
        <v>13.53</v>
      </c>
      <c r="O755" s="120" t="str">
        <f>P755*1000000</f>
        <v>37080000</v>
      </c>
      <c r="P755" s="122">
        <v>37.08</v>
      </c>
      <c r="Q755" s="28" t="str">
        <f>SUM(R755*1000000)</f>
        <v>38370000</v>
      </c>
      <c r="R755" s="119">
        <v>38.37</v>
      </c>
      <c r="S755" s="176" t="str">
        <f>T755*1000000</f>
        <v>75,450,000</v>
      </c>
      <c r="T755" s="124" t="str">
        <f>SUM(P755+R755)</f>
        <v>75.45</v>
      </c>
      <c r="U755" s="162" t="str">
        <f>SUM(R755/T755)</f>
        <v>50.85%</v>
      </c>
      <c r="V755" s="125">
        <v>52.0</v>
      </c>
      <c r="W755" s="30" t="str">
        <f>SUM(T755/V755)</f>
        <v>145.10%</v>
      </c>
      <c r="X755" s="30" t="str">
        <f t="shared" si="6"/>
        <v>26.02%</v>
      </c>
      <c r="Y755" s="112"/>
      <c r="Z755" s="33"/>
      <c r="AA755" s="33"/>
      <c r="AB755" s="33"/>
      <c r="AC755" s="33"/>
      <c r="AD755" s="33"/>
      <c r="AE755" s="33"/>
    </row>
    <row r="756">
      <c r="A756" s="85" t="s">
        <v>947</v>
      </c>
      <c r="B756" s="48">
        <v>2012.0</v>
      </c>
      <c r="C756" s="48" t="s">
        <v>41</v>
      </c>
      <c r="D756" s="86">
        <v>34.0</v>
      </c>
      <c r="E756" s="86">
        <v>41.0</v>
      </c>
      <c r="F756" s="87" t="str">
        <f t="shared" si="1073"/>
        <v>37.5</v>
      </c>
      <c r="G756" s="86">
        <v>55.0</v>
      </c>
      <c r="H756" s="86">
        <v>56.0</v>
      </c>
      <c r="I756" s="89" t="str">
        <f t="shared" si="3"/>
        <v>-1</v>
      </c>
      <c r="J756" s="89" t="str">
        <f t="shared" si="1074"/>
        <v>55.5</v>
      </c>
      <c r="K756" s="89" t="str">
        <f t="shared" si="4"/>
        <v>-18</v>
      </c>
      <c r="L756" s="99" t="s">
        <v>2408</v>
      </c>
      <c r="M756" s="90">
        <v>2.5534825E7</v>
      </c>
      <c r="N756" s="91" t="str">
        <f>M756/1000000</f>
        <v>25.53</v>
      </c>
      <c r="O756" s="88">
        <v>6.5422625E7</v>
      </c>
      <c r="P756" s="91" t="str">
        <f>O756/1000000</f>
        <v>65.42</v>
      </c>
      <c r="Q756" s="95">
        <v>2.3760286E8</v>
      </c>
      <c r="R756" s="36" t="str">
        <f>Q756/1000000</f>
        <v>237.60</v>
      </c>
      <c r="S756" s="177">
        <v>3.03025485E8</v>
      </c>
      <c r="T756" s="93" t="str">
        <f>S756/1000000</f>
        <v>303</v>
      </c>
      <c r="U756" s="179" t="str">
        <f>SUM(R756/S756)</f>
        <v>0.00%</v>
      </c>
      <c r="V756" s="88">
        <v>209.0</v>
      </c>
      <c r="W756" s="180" t="str">
        <f>SUM((S756/1000000)/V756)</f>
        <v>144.99%</v>
      </c>
      <c r="X756" s="30" t="str">
        <f t="shared" si="6"/>
        <v>12.22%</v>
      </c>
      <c r="Y756" s="98"/>
      <c r="Z756" s="33"/>
      <c r="AA756" s="33"/>
      <c r="AB756" s="33"/>
      <c r="AC756" s="33"/>
      <c r="AD756" s="33"/>
      <c r="AE756" s="33"/>
    </row>
    <row r="757">
      <c r="A757" s="116" t="s">
        <v>1377</v>
      </c>
      <c r="B757" s="44">
        <v>2011.0</v>
      </c>
      <c r="C757" s="44" t="s">
        <v>41</v>
      </c>
      <c r="D757" s="117">
        <v>43.0</v>
      </c>
      <c r="E757" s="117">
        <v>49.0</v>
      </c>
      <c r="F757" s="118" t="str">
        <f t="shared" si="1073"/>
        <v>46</v>
      </c>
      <c r="G757" s="117">
        <v>48.0</v>
      </c>
      <c r="H757" s="104">
        <v>56.0</v>
      </c>
      <c r="I757" s="120" t="str">
        <f t="shared" si="3"/>
        <v>-8</v>
      </c>
      <c r="J757" s="120" t="str">
        <f t="shared" si="1074"/>
        <v>52</v>
      </c>
      <c r="K757" s="120" t="str">
        <f t="shared" si="4"/>
        <v>-6</v>
      </c>
      <c r="L757" s="104" t="s">
        <v>448</v>
      </c>
      <c r="M757" s="120" t="str">
        <f t="shared" ref="M757:M759" si="1076">N757*1000000</f>
        <v>13330000</v>
      </c>
      <c r="N757" s="121">
        <v>13.33</v>
      </c>
      <c r="O757" s="120" t="str">
        <f t="shared" ref="O757:O759" si="1077">P757*1000000</f>
        <v>37050000</v>
      </c>
      <c r="P757" s="122">
        <v>37.05</v>
      </c>
      <c r="Q757" s="28" t="str">
        <f t="shared" ref="Q757:Q763" si="1078">SUM(R757*1000000)</f>
        <v>3490000</v>
      </c>
      <c r="R757" s="119">
        <v>3.49</v>
      </c>
      <c r="S757" s="176" t="str">
        <f t="shared" ref="S757:S759" si="1079">T757*1000000</f>
        <v>40,540,000</v>
      </c>
      <c r="T757" s="124" t="str">
        <f>P757+R757</f>
        <v>40.54</v>
      </c>
      <c r="U757" s="162" t="str">
        <f t="shared" ref="U757:U759" si="1080">SUM(R757/T757)</f>
        <v>8.61%</v>
      </c>
      <c r="V757" s="125">
        <v>28.0</v>
      </c>
      <c r="W757" s="30" t="str">
        <f t="shared" ref="W757:W763" si="1081">SUM(T757/V757)</f>
        <v>144.79%</v>
      </c>
      <c r="X757" s="30" t="str">
        <f t="shared" si="6"/>
        <v>47.61%</v>
      </c>
      <c r="Y757" s="112"/>
      <c r="Z757" s="33"/>
      <c r="AA757" s="33"/>
      <c r="AB757" s="33"/>
      <c r="AC757" s="33"/>
      <c r="AD757" s="33"/>
      <c r="AE757" s="33"/>
    </row>
    <row r="758">
      <c r="A758" s="116" t="s">
        <v>2054</v>
      </c>
      <c r="B758" s="44">
        <v>2009.0</v>
      </c>
      <c r="C758" s="44" t="s">
        <v>41</v>
      </c>
      <c r="D758" s="104">
        <v>62.0</v>
      </c>
      <c r="E758" s="104">
        <v>61.0</v>
      </c>
      <c r="F758" s="118" t="str">
        <f t="shared" si="1073"/>
        <v>61.5</v>
      </c>
      <c r="G758" s="104">
        <v>37.0</v>
      </c>
      <c r="H758" s="104">
        <v>60.0</v>
      </c>
      <c r="I758" s="120" t="str">
        <f t="shared" si="3"/>
        <v>-23</v>
      </c>
      <c r="J758" s="120" t="str">
        <f t="shared" si="1074"/>
        <v>48.5</v>
      </c>
      <c r="K758" s="120" t="str">
        <f t="shared" si="4"/>
        <v>13</v>
      </c>
      <c r="L758" s="104" t="s">
        <v>1585</v>
      </c>
      <c r="M758" s="120" t="str">
        <f t="shared" si="1076"/>
        <v>4300000</v>
      </c>
      <c r="N758" s="135">
        <v>4.3</v>
      </c>
      <c r="O758" s="120" t="str">
        <f t="shared" si="1077"/>
        <v>10800000</v>
      </c>
      <c r="P758" s="135">
        <v>10.8</v>
      </c>
      <c r="Q758" s="28" t="str">
        <f t="shared" si="1078"/>
        <v>30000</v>
      </c>
      <c r="R758" s="119">
        <v>0.03</v>
      </c>
      <c r="S758" s="191" t="str">
        <f t="shared" si="1079"/>
        <v>10,830,000</v>
      </c>
      <c r="T758" s="105">
        <v>10.83</v>
      </c>
      <c r="U758" s="162" t="str">
        <f t="shared" si="1080"/>
        <v>0.28%</v>
      </c>
      <c r="V758" s="105">
        <v>7.5</v>
      </c>
      <c r="W758" s="30" t="str">
        <f t="shared" si="1081"/>
        <v>144.40%</v>
      </c>
      <c r="X758" s="30" t="str">
        <f t="shared" si="6"/>
        <v>57.33%</v>
      </c>
      <c r="Y758" s="112"/>
      <c r="Z758" s="33"/>
      <c r="AA758" s="33"/>
      <c r="AB758" s="33"/>
      <c r="AC758" s="33"/>
      <c r="AD758" s="33"/>
      <c r="AE758" s="33"/>
    </row>
    <row r="759">
      <c r="A759" s="116" t="s">
        <v>1850</v>
      </c>
      <c r="B759" s="44">
        <v>2009.0</v>
      </c>
      <c r="C759" s="44" t="s">
        <v>29</v>
      </c>
      <c r="D759" s="104">
        <v>32.0</v>
      </c>
      <c r="E759" s="104">
        <v>42.0</v>
      </c>
      <c r="F759" s="118" t="str">
        <f t="shared" si="1073"/>
        <v>37</v>
      </c>
      <c r="G759" s="104">
        <v>57.0</v>
      </c>
      <c r="H759" s="104">
        <v>62.0</v>
      </c>
      <c r="I759" s="120" t="str">
        <f t="shared" si="3"/>
        <v>-5</v>
      </c>
      <c r="J759" s="120" t="str">
        <f t="shared" si="1074"/>
        <v>59.5</v>
      </c>
      <c r="K759" s="120" t="str">
        <f t="shared" si="4"/>
        <v>-22.5</v>
      </c>
      <c r="L759" s="104" t="s">
        <v>1851</v>
      </c>
      <c r="M759" s="120" t="str">
        <f t="shared" si="1076"/>
        <v>17000000</v>
      </c>
      <c r="N759" s="135">
        <v>17.0</v>
      </c>
      <c r="O759" s="120" t="str">
        <f t="shared" si="1077"/>
        <v>44000000</v>
      </c>
      <c r="P759" s="135">
        <v>44.0</v>
      </c>
      <c r="Q759" s="28" t="str">
        <f t="shared" si="1078"/>
        <v>49510000</v>
      </c>
      <c r="R759" s="119">
        <v>49.51</v>
      </c>
      <c r="S759" s="191" t="str">
        <f t="shared" si="1079"/>
        <v>93,510,000</v>
      </c>
      <c r="T759" s="105">
        <v>93.51</v>
      </c>
      <c r="U759" s="162" t="str">
        <f t="shared" si="1080"/>
        <v>52.95%</v>
      </c>
      <c r="V759" s="105">
        <v>65.0</v>
      </c>
      <c r="W759" s="30" t="str">
        <f t="shared" si="1081"/>
        <v>143.86%</v>
      </c>
      <c r="X759" s="30" t="str">
        <f t="shared" si="6"/>
        <v>26.15%</v>
      </c>
      <c r="Y759" s="112"/>
      <c r="Z759" s="33"/>
      <c r="AA759" s="33"/>
      <c r="AB759" s="33"/>
      <c r="AC759" s="33"/>
      <c r="AD759" s="33"/>
      <c r="AE759" s="33"/>
    </row>
    <row r="760">
      <c r="A760" s="15" t="s">
        <v>230</v>
      </c>
      <c r="B760" s="16">
        <v>2015.0</v>
      </c>
      <c r="C760" s="17" t="s">
        <v>29</v>
      </c>
      <c r="D760" s="16">
        <v>87.0</v>
      </c>
      <c r="E760" s="16">
        <v>67.0</v>
      </c>
      <c r="F760" s="18" t="str">
        <f>(D760+E760)/2</f>
        <v>77</v>
      </c>
      <c r="G760" s="79">
        <v>76.0</v>
      </c>
      <c r="H760" s="16">
        <v>79.0</v>
      </c>
      <c r="I760" s="20" t="str">
        <f t="shared" si="3"/>
        <v>-3</v>
      </c>
      <c r="J760" s="21" t="str">
        <f>(G760+H760)/2</f>
        <v>77.5</v>
      </c>
      <c r="K760" s="20" t="str">
        <f t="shared" si="4"/>
        <v>-0.5</v>
      </c>
      <c r="L760" s="17" t="s">
        <v>138</v>
      </c>
      <c r="M760" s="22">
        <v>2434908.0</v>
      </c>
      <c r="N760" s="35" t="str">
        <f>M760/1000000</f>
        <v>2.43</v>
      </c>
      <c r="O760" s="28">
        <v>1.7737646E7</v>
      </c>
      <c r="P760" s="35" t="str">
        <f>O760/1000000</f>
        <v>17.74</v>
      </c>
      <c r="Q760" s="28" t="str">
        <f t="shared" si="1078"/>
        <v>11000000</v>
      </c>
      <c r="R760" s="28">
        <v>11.0</v>
      </c>
      <c r="S760" s="177" t="str">
        <f>SUM(O760+(R760*1000000))</f>
        <v>28,737,646</v>
      </c>
      <c r="T760" s="38" t="str">
        <f>S760/1000000</f>
        <v>29</v>
      </c>
      <c r="U760" s="27" t="str">
        <f>(R760/S760)*100</f>
        <v>0.00%</v>
      </c>
      <c r="V760" s="28">
        <v>20.0</v>
      </c>
      <c r="W760" s="178" t="str">
        <f t="shared" si="1081"/>
        <v>143.69%</v>
      </c>
      <c r="X760" s="30" t="str">
        <f t="shared" si="6"/>
        <v>12.17%</v>
      </c>
      <c r="Y760" s="17"/>
      <c r="Z760" s="33"/>
      <c r="AA760" s="33"/>
      <c r="AB760" s="33"/>
      <c r="AC760" s="33"/>
      <c r="AD760" s="33"/>
      <c r="AE760" s="33"/>
    </row>
    <row r="761">
      <c r="A761" s="116" t="s">
        <v>1765</v>
      </c>
      <c r="B761" s="44">
        <v>2010.0</v>
      </c>
      <c r="C761" s="44" t="s">
        <v>41</v>
      </c>
      <c r="D761" s="104">
        <v>88.0</v>
      </c>
      <c r="E761" s="104">
        <v>78.0</v>
      </c>
      <c r="F761" s="118" t="str">
        <f t="shared" ref="F761:F765" si="1082">AVERAGE(D761:E761)</f>
        <v>83</v>
      </c>
      <c r="G761" s="104">
        <v>62.0</v>
      </c>
      <c r="H761" s="104">
        <v>74.0</v>
      </c>
      <c r="I761" s="120" t="str">
        <f t="shared" si="3"/>
        <v>-12</v>
      </c>
      <c r="J761" s="120" t="str">
        <f t="shared" ref="J761:J765" si="1083">AVERAGE(G761:H761)</f>
        <v>68</v>
      </c>
      <c r="K761" s="120" t="str">
        <f t="shared" si="4"/>
        <v>15</v>
      </c>
      <c r="L761" s="104" t="s">
        <v>117</v>
      </c>
      <c r="M761" s="120" t="str">
        <f t="shared" ref="M761:M763" si="1084">N761*1000000</f>
        <v>100000</v>
      </c>
      <c r="N761" s="135">
        <v>0.1</v>
      </c>
      <c r="O761" s="120" t="str">
        <f t="shared" ref="O761:O763" si="1085">P761*1000000</f>
        <v>4030000</v>
      </c>
      <c r="P761" s="135">
        <v>4.03</v>
      </c>
      <c r="Q761" s="28" t="str">
        <f t="shared" si="1078"/>
        <v>280000</v>
      </c>
      <c r="R761" s="119">
        <v>0.28</v>
      </c>
      <c r="S761" s="191" t="str">
        <f t="shared" ref="S761:S763" si="1086">T761*1000000</f>
        <v>4,310,000</v>
      </c>
      <c r="T761" s="137" t="str">
        <f t="shared" ref="T761:T762" si="1087">SUM(P761+R761)</f>
        <v>4.31</v>
      </c>
      <c r="U761" s="162" t="str">
        <f t="shared" ref="U761:U763" si="1088">SUM(R761/T761)</f>
        <v>6.50%</v>
      </c>
      <c r="V761" s="105">
        <v>3.0</v>
      </c>
      <c r="W761" s="30" t="str">
        <f t="shared" si="1081"/>
        <v>143.67%</v>
      </c>
      <c r="X761" s="30" t="str">
        <f t="shared" si="6"/>
        <v>3.33%</v>
      </c>
      <c r="Y761" s="33"/>
      <c r="Z761" s="33"/>
      <c r="AA761" s="33"/>
      <c r="AB761" s="33"/>
      <c r="AC761" s="33"/>
      <c r="AD761" s="33"/>
      <c r="AE761" s="33"/>
    </row>
    <row r="762">
      <c r="A762" s="116" t="s">
        <v>1506</v>
      </c>
      <c r="B762" s="44">
        <v>2010.0</v>
      </c>
      <c r="C762" s="44" t="s">
        <v>29</v>
      </c>
      <c r="D762" s="104">
        <v>42.0</v>
      </c>
      <c r="E762" s="104">
        <v>46.0</v>
      </c>
      <c r="F762" s="118" t="str">
        <f t="shared" si="1082"/>
        <v>44</v>
      </c>
      <c r="G762" s="104">
        <v>57.0</v>
      </c>
      <c r="H762" s="104">
        <v>62.0</v>
      </c>
      <c r="I762" s="120" t="str">
        <f t="shared" si="3"/>
        <v>-5</v>
      </c>
      <c r="J762" s="120" t="str">
        <f t="shared" si="1083"/>
        <v>59.5</v>
      </c>
      <c r="K762" s="120" t="str">
        <f t="shared" si="4"/>
        <v>-15.5</v>
      </c>
      <c r="L762" s="104" t="s">
        <v>996</v>
      </c>
      <c r="M762" s="120" t="str">
        <f t="shared" si="1084"/>
        <v>17600000</v>
      </c>
      <c r="N762" s="135">
        <v>17.6</v>
      </c>
      <c r="O762" s="120" t="str">
        <f t="shared" si="1085"/>
        <v>63150000</v>
      </c>
      <c r="P762" s="135">
        <v>63.15</v>
      </c>
      <c r="Q762" s="28" t="str">
        <f t="shared" si="1078"/>
        <v>152130000</v>
      </c>
      <c r="R762" s="119">
        <v>152.13</v>
      </c>
      <c r="S762" s="191" t="str">
        <f t="shared" si="1086"/>
        <v>215,280,000</v>
      </c>
      <c r="T762" s="137" t="str">
        <f t="shared" si="1087"/>
        <v>215.28</v>
      </c>
      <c r="U762" s="162" t="str">
        <f t="shared" si="1088"/>
        <v>70.67%</v>
      </c>
      <c r="V762" s="105">
        <v>150.0</v>
      </c>
      <c r="W762" s="30" t="str">
        <f t="shared" si="1081"/>
        <v>143.52%</v>
      </c>
      <c r="X762" s="30" t="str">
        <f t="shared" si="6"/>
        <v>11.73%</v>
      </c>
      <c r="Y762" s="33"/>
      <c r="Z762" s="33"/>
      <c r="AA762" s="33"/>
      <c r="AB762" s="33"/>
      <c r="AC762" s="33"/>
      <c r="AD762" s="33"/>
      <c r="AE762" s="33"/>
    </row>
    <row r="763">
      <c r="A763" s="116" t="s">
        <v>1809</v>
      </c>
      <c r="B763" s="44">
        <v>2009.0</v>
      </c>
      <c r="C763" s="44" t="s">
        <v>29</v>
      </c>
      <c r="D763" s="104">
        <v>64.0</v>
      </c>
      <c r="E763" s="104">
        <v>56.0</v>
      </c>
      <c r="F763" s="118" t="str">
        <f t="shared" si="1082"/>
        <v>60</v>
      </c>
      <c r="G763" s="104">
        <v>68.0</v>
      </c>
      <c r="H763" s="104">
        <v>77.0</v>
      </c>
      <c r="I763" s="120" t="str">
        <f t="shared" si="3"/>
        <v>-9</v>
      </c>
      <c r="J763" s="120" t="str">
        <f t="shared" si="1083"/>
        <v>72.5</v>
      </c>
      <c r="K763" s="120" t="str">
        <f t="shared" si="4"/>
        <v>-12.5</v>
      </c>
      <c r="L763" s="104" t="s">
        <v>2425</v>
      </c>
      <c r="M763" s="120" t="str">
        <f t="shared" si="1084"/>
        <v>55200000</v>
      </c>
      <c r="N763" s="135">
        <v>55.2</v>
      </c>
      <c r="O763" s="120" t="str">
        <f t="shared" si="1085"/>
        <v>107500000</v>
      </c>
      <c r="P763" s="135">
        <v>107.5</v>
      </c>
      <c r="Q763" s="28" t="str">
        <f t="shared" si="1078"/>
        <v>77700000</v>
      </c>
      <c r="R763" s="119">
        <v>77.7</v>
      </c>
      <c r="S763" s="191" t="str">
        <f t="shared" si="1086"/>
        <v>185,300,000</v>
      </c>
      <c r="T763" s="105">
        <v>185.3</v>
      </c>
      <c r="U763" s="162" t="str">
        <f t="shared" si="1088"/>
        <v>41.93%</v>
      </c>
      <c r="V763" s="105">
        <v>130.0</v>
      </c>
      <c r="W763" s="30" t="str">
        <f t="shared" si="1081"/>
        <v>142.54%</v>
      </c>
      <c r="X763" s="30" t="str">
        <f t="shared" si="6"/>
        <v>42.46%</v>
      </c>
      <c r="Y763" s="112"/>
      <c r="Z763" s="33"/>
      <c r="AA763" s="33"/>
      <c r="AB763" s="33"/>
      <c r="AC763" s="33"/>
      <c r="AD763" s="33"/>
      <c r="AE763" s="33"/>
    </row>
    <row r="764">
      <c r="A764" s="85" t="s">
        <v>1120</v>
      </c>
      <c r="B764" s="48">
        <v>2012.0</v>
      </c>
      <c r="C764" s="48" t="s">
        <v>41</v>
      </c>
      <c r="D764" s="86">
        <v>94.0</v>
      </c>
      <c r="E764" s="86">
        <v>84.0</v>
      </c>
      <c r="F764" s="87" t="str">
        <f t="shared" si="1082"/>
        <v>89.0</v>
      </c>
      <c r="G764" s="86">
        <v>86.0</v>
      </c>
      <c r="H764" s="86">
        <v>80.0</v>
      </c>
      <c r="I764" s="89" t="str">
        <f t="shared" si="3"/>
        <v>6</v>
      </c>
      <c r="J764" s="89" t="str">
        <f t="shared" si="1083"/>
        <v>83</v>
      </c>
      <c r="K764" s="89" t="str">
        <f t="shared" si="4"/>
        <v>6</v>
      </c>
      <c r="L764" s="86" t="s">
        <v>493</v>
      </c>
      <c r="M764" s="90">
        <v>522996.0</v>
      </c>
      <c r="N764" s="91" t="str">
        <f>M764/1000000</f>
        <v>0.52</v>
      </c>
      <c r="O764" s="88">
        <v>4.5512466E7</v>
      </c>
      <c r="P764" s="91" t="str">
        <f>O764/1000000</f>
        <v>45.51</v>
      </c>
      <c r="Q764" s="95">
        <v>2.27507E7</v>
      </c>
      <c r="R764" s="36" t="str">
        <f>Q764/1000000</f>
        <v>22.75</v>
      </c>
      <c r="S764" s="177">
        <v>2.27507E7</v>
      </c>
      <c r="T764" s="93" t="str">
        <f>S764/1000000</f>
        <v>23</v>
      </c>
      <c r="U764" s="27" t="str">
        <f>(R764/S764)</f>
        <v>0.00%</v>
      </c>
      <c r="V764" s="88">
        <v>16.0</v>
      </c>
      <c r="W764" s="180" t="str">
        <f>SUM((S764/1000000)/V764)</f>
        <v>142.19%</v>
      </c>
      <c r="X764" s="30" t="str">
        <f t="shared" si="6"/>
        <v>3.27%</v>
      </c>
      <c r="Y764" s="98"/>
      <c r="Z764" s="33"/>
      <c r="AA764" s="33"/>
      <c r="AB764" s="33"/>
      <c r="AC764" s="33"/>
      <c r="AD764" s="33"/>
      <c r="AE764" s="33"/>
    </row>
    <row r="765">
      <c r="A765" s="116" t="s">
        <v>1759</v>
      </c>
      <c r="B765" s="44">
        <v>2010.0</v>
      </c>
      <c r="C765" s="44" t="s">
        <v>41</v>
      </c>
      <c r="D765" s="104">
        <v>80.0</v>
      </c>
      <c r="E765" s="104">
        <v>74.0</v>
      </c>
      <c r="F765" s="118" t="str">
        <f t="shared" si="1082"/>
        <v>77</v>
      </c>
      <c r="G765" s="104">
        <v>51.0</v>
      </c>
      <c r="H765" s="104">
        <v>61.0</v>
      </c>
      <c r="I765" s="120" t="str">
        <f t="shared" si="3"/>
        <v>-10</v>
      </c>
      <c r="J765" s="120" t="str">
        <f t="shared" si="1083"/>
        <v>56</v>
      </c>
      <c r="K765" s="120" t="str">
        <f t="shared" si="4"/>
        <v>21</v>
      </c>
      <c r="L765" s="104" t="s">
        <v>153</v>
      </c>
      <c r="M765" s="120" t="str">
        <f>N765*1000000</f>
        <v>180000</v>
      </c>
      <c r="N765" s="135">
        <v>0.18</v>
      </c>
      <c r="O765" s="120" t="str">
        <f>P765*1000000</f>
        <v>7470000</v>
      </c>
      <c r="P765" s="135">
        <v>7.47</v>
      </c>
      <c r="Q765" s="28" t="str">
        <f>SUM(R765*1000000)</f>
        <v>2450000</v>
      </c>
      <c r="R765" s="119">
        <v>2.45</v>
      </c>
      <c r="S765" s="191" t="str">
        <f>T765*1000000</f>
        <v>9,920,000</v>
      </c>
      <c r="T765" s="137" t="str">
        <f>SUM(P765+R765)</f>
        <v>9.92</v>
      </c>
      <c r="U765" s="162" t="str">
        <f>SUM(R765/T765)</f>
        <v>24.70%</v>
      </c>
      <c r="V765" s="105">
        <v>7.0</v>
      </c>
      <c r="W765" s="30" t="str">
        <f t="shared" ref="W765:W771" si="1089">SUM(T765/V765)</f>
        <v>141.71%</v>
      </c>
      <c r="X765" s="30" t="str">
        <f t="shared" si="6"/>
        <v>2.57%</v>
      </c>
      <c r="Y765" s="33"/>
      <c r="Z765" s="33"/>
      <c r="AA765" s="33"/>
      <c r="AB765" s="33"/>
      <c r="AC765" s="33"/>
      <c r="AD765" s="33"/>
      <c r="AE765" s="33"/>
    </row>
    <row r="766">
      <c r="A766" s="46" t="s">
        <v>81</v>
      </c>
      <c r="B766" s="16">
        <v>2015.0</v>
      </c>
      <c r="C766" s="17" t="s">
        <v>41</v>
      </c>
      <c r="D766" s="16">
        <v>50.0</v>
      </c>
      <c r="E766" s="16">
        <v>43.0</v>
      </c>
      <c r="F766" s="18" t="str">
        <f>(D766+E766)/2</f>
        <v>46.5</v>
      </c>
      <c r="G766" s="16">
        <v>56.0</v>
      </c>
      <c r="H766" s="16">
        <v>55.0</v>
      </c>
      <c r="I766" s="20" t="str">
        <f t="shared" si="3"/>
        <v>1</v>
      </c>
      <c r="J766" s="21" t="str">
        <f>(G766+H766)/2</f>
        <v>55.5</v>
      </c>
      <c r="K766" s="20" t="str">
        <f t="shared" si="4"/>
        <v>-9</v>
      </c>
      <c r="L766" s="17" t="s">
        <v>38</v>
      </c>
      <c r="M766" s="22">
        <v>5.4588173E7</v>
      </c>
      <c r="N766" s="35" t="str">
        <f>M766/1000000</f>
        <v>54.59</v>
      </c>
      <c r="O766" s="28">
        <v>1.55190832E8</v>
      </c>
      <c r="P766" s="35" t="str">
        <f>O766/1000000</f>
        <v>155.19</v>
      </c>
      <c r="Q766" s="28">
        <v>3.153E8</v>
      </c>
      <c r="R766" s="36" t="str">
        <f>Q766/1000000</f>
        <v>315.30</v>
      </c>
      <c r="S766" s="177" t="str">
        <f>SUM(O766+R766)</f>
        <v>155,191,147</v>
      </c>
      <c r="T766" s="38" t="str">
        <f>S766/1000000</f>
        <v>155</v>
      </c>
      <c r="U766" s="27" t="str">
        <f>(R766/S766)</f>
        <v>0.00%</v>
      </c>
      <c r="V766" s="22">
        <v>110.0</v>
      </c>
      <c r="W766" s="178" t="str">
        <f t="shared" si="1089"/>
        <v>141.08%</v>
      </c>
      <c r="X766" s="30" t="str">
        <f t="shared" si="6"/>
        <v>49.63%</v>
      </c>
      <c r="Y766" s="17"/>
      <c r="Z766" s="33"/>
      <c r="AA766" s="33"/>
      <c r="AB766" s="33"/>
      <c r="AC766" s="33"/>
      <c r="AD766" s="33"/>
      <c r="AE766" s="33"/>
    </row>
    <row r="767">
      <c r="A767" s="116" t="s">
        <v>2321</v>
      </c>
      <c r="B767" s="44">
        <v>2008.0</v>
      </c>
      <c r="C767" s="44" t="s">
        <v>41</v>
      </c>
      <c r="D767" s="104">
        <v>52.0</v>
      </c>
      <c r="E767" s="104">
        <v>48.0</v>
      </c>
      <c r="F767" s="118" t="str">
        <f t="shared" ref="F767:F773" si="1090">AVERAGE(D767:E767)</f>
        <v>50</v>
      </c>
      <c r="G767" s="104">
        <v>74.0</v>
      </c>
      <c r="H767" s="104">
        <v>70.0</v>
      </c>
      <c r="I767" s="120" t="str">
        <f t="shared" si="3"/>
        <v>4</v>
      </c>
      <c r="J767" s="120" t="str">
        <f t="shared" ref="J767:J773" si="1091">AVERAGE(G767:H767)</f>
        <v>72</v>
      </c>
      <c r="K767" s="120" t="str">
        <f t="shared" si="4"/>
        <v>-22</v>
      </c>
      <c r="L767" s="104" t="s">
        <v>1168</v>
      </c>
      <c r="M767" s="120" t="str">
        <f t="shared" ref="M767:M771" si="1092">N767*1000000</f>
        <v>3800000</v>
      </c>
      <c r="N767" s="135">
        <v>3.8</v>
      </c>
      <c r="O767" s="120" t="str">
        <f t="shared" ref="O767:O771" si="1093">P767*1000000</f>
        <v>10010000</v>
      </c>
      <c r="P767" s="135">
        <v>10.01</v>
      </c>
      <c r="Q767" s="28" t="str">
        <f t="shared" ref="Q767:Q771" si="1094">SUM(R767*1000000)</f>
        <v>11140000</v>
      </c>
      <c r="R767" s="119">
        <v>11.14</v>
      </c>
      <c r="S767" s="191" t="str">
        <f t="shared" ref="S767:S771" si="1095">T767*1000000</f>
        <v>21,150,000</v>
      </c>
      <c r="T767" s="105">
        <v>21.15</v>
      </c>
      <c r="U767" s="162" t="str">
        <f t="shared" ref="U767:U771" si="1096">SUM(R767/T767)</f>
        <v>52.67%</v>
      </c>
      <c r="V767" s="105">
        <v>15.0</v>
      </c>
      <c r="W767" s="30" t="str">
        <f t="shared" si="1089"/>
        <v>141.00%</v>
      </c>
      <c r="X767" s="30" t="str">
        <f t="shared" si="6"/>
        <v>25.33%</v>
      </c>
      <c r="Y767" s="112"/>
      <c r="Z767" s="33"/>
      <c r="AA767" s="33"/>
      <c r="AB767" s="33"/>
      <c r="AC767" s="33"/>
      <c r="AD767" s="33"/>
      <c r="AE767" s="33"/>
    </row>
    <row r="768">
      <c r="A768" s="116" t="s">
        <v>1395</v>
      </c>
      <c r="B768" s="44">
        <v>2011.0</v>
      </c>
      <c r="C768" s="44" t="s">
        <v>41</v>
      </c>
      <c r="D768" s="117">
        <v>22.0</v>
      </c>
      <c r="E768" s="117">
        <v>39.0</v>
      </c>
      <c r="F768" s="118" t="str">
        <f t="shared" si="1090"/>
        <v>30.5</v>
      </c>
      <c r="G768" s="117">
        <v>43.0</v>
      </c>
      <c r="H768" s="104">
        <v>52.0</v>
      </c>
      <c r="I768" s="120" t="str">
        <f t="shared" si="3"/>
        <v>-9</v>
      </c>
      <c r="J768" s="120" t="str">
        <f t="shared" si="1091"/>
        <v>47.5</v>
      </c>
      <c r="K768" s="120" t="str">
        <f t="shared" si="4"/>
        <v>-17</v>
      </c>
      <c r="L768" s="104" t="s">
        <v>117</v>
      </c>
      <c r="M768" s="120" t="str">
        <f t="shared" si="1092"/>
        <v>9850000</v>
      </c>
      <c r="N768" s="121">
        <v>9.85</v>
      </c>
      <c r="O768" s="120" t="str">
        <f t="shared" si="1093"/>
        <v>30441000</v>
      </c>
      <c r="P768" s="122">
        <v>30.441</v>
      </c>
      <c r="Q768" s="28" t="str">
        <f t="shared" si="1094"/>
        <v>4500000</v>
      </c>
      <c r="R768" s="119">
        <v>4.5</v>
      </c>
      <c r="S768" s="176" t="str">
        <f t="shared" si="1095"/>
        <v>34,941,000</v>
      </c>
      <c r="T768" s="124" t="str">
        <f>SUM(P768+R768)</f>
        <v>34.94</v>
      </c>
      <c r="U768" s="162" t="str">
        <f t="shared" si="1096"/>
        <v>12.88%</v>
      </c>
      <c r="V768" s="125">
        <v>25.0</v>
      </c>
      <c r="W768" s="30" t="str">
        <f t="shared" si="1089"/>
        <v>139.76%</v>
      </c>
      <c r="X768" s="30" t="str">
        <f t="shared" si="6"/>
        <v>39.40%</v>
      </c>
      <c r="Y768" s="112"/>
      <c r="Z768" s="33"/>
      <c r="AA768" s="33"/>
      <c r="AB768" s="33"/>
      <c r="AC768" s="33"/>
      <c r="AD768" s="33"/>
      <c r="AE768" s="33"/>
    </row>
    <row r="769">
      <c r="A769" s="116" t="s">
        <v>2334</v>
      </c>
      <c r="B769" s="44">
        <v>2008.0</v>
      </c>
      <c r="C769" s="44" t="s">
        <v>41</v>
      </c>
      <c r="D769" s="104">
        <v>85.0</v>
      </c>
      <c r="E769" s="104">
        <v>82.0</v>
      </c>
      <c r="F769" s="118" t="str">
        <f t="shared" si="1090"/>
        <v>83.5</v>
      </c>
      <c r="G769" s="104">
        <v>61.0</v>
      </c>
      <c r="H769" s="104">
        <v>56.0</v>
      </c>
      <c r="I769" s="120" t="str">
        <f t="shared" si="3"/>
        <v>5</v>
      </c>
      <c r="J769" s="120" t="str">
        <f t="shared" si="1091"/>
        <v>58.5</v>
      </c>
      <c r="K769" s="120" t="str">
        <f t="shared" si="4"/>
        <v>25</v>
      </c>
      <c r="L769" s="104" t="s">
        <v>153</v>
      </c>
      <c r="M769" s="120" t="str">
        <f t="shared" si="1092"/>
        <v>290000</v>
      </c>
      <c r="N769" s="135">
        <v>0.29</v>
      </c>
      <c r="O769" s="120" t="str">
        <f t="shared" si="1093"/>
        <v>12800000</v>
      </c>
      <c r="P769" s="135">
        <v>12.8</v>
      </c>
      <c r="Q769" s="28" t="str">
        <f t="shared" si="1094"/>
        <v>3830000</v>
      </c>
      <c r="R769" s="119">
        <v>3.83</v>
      </c>
      <c r="S769" s="191" t="str">
        <f t="shared" si="1095"/>
        <v>16,630,000</v>
      </c>
      <c r="T769" s="105">
        <v>16.63</v>
      </c>
      <c r="U769" s="162" t="str">
        <f t="shared" si="1096"/>
        <v>23.03%</v>
      </c>
      <c r="V769" s="105">
        <v>12.0</v>
      </c>
      <c r="W769" s="30" t="str">
        <f t="shared" si="1089"/>
        <v>138.58%</v>
      </c>
      <c r="X769" s="30" t="str">
        <f t="shared" si="6"/>
        <v>2.42%</v>
      </c>
      <c r="Y769" s="112"/>
      <c r="Z769" s="33"/>
      <c r="AA769" s="33"/>
      <c r="AB769" s="33"/>
      <c r="AC769" s="33"/>
      <c r="AD769" s="33"/>
      <c r="AE769" s="33"/>
    </row>
    <row r="770">
      <c r="A770" s="116" t="s">
        <v>2283</v>
      </c>
      <c r="B770" s="44">
        <v>2008.0</v>
      </c>
      <c r="C770" s="44" t="s">
        <v>29</v>
      </c>
      <c r="D770" s="104">
        <v>77.0</v>
      </c>
      <c r="E770" s="104">
        <v>64.0</v>
      </c>
      <c r="F770" s="118" t="str">
        <f t="shared" si="1090"/>
        <v>70.5</v>
      </c>
      <c r="G770" s="104">
        <v>55.0</v>
      </c>
      <c r="H770" s="104">
        <v>55.0</v>
      </c>
      <c r="I770" s="120" t="str">
        <f t="shared" si="3"/>
        <v>0</v>
      </c>
      <c r="J770" s="120" t="str">
        <f t="shared" si="1091"/>
        <v>55</v>
      </c>
      <c r="K770" s="120" t="str">
        <f t="shared" si="4"/>
        <v>15.5</v>
      </c>
      <c r="L770" s="104" t="s">
        <v>2284</v>
      </c>
      <c r="M770" s="120" t="str">
        <f t="shared" si="1092"/>
        <v>5000000</v>
      </c>
      <c r="N770" s="135">
        <v>5.0</v>
      </c>
      <c r="O770" s="120" t="str">
        <f t="shared" si="1093"/>
        <v>20210000</v>
      </c>
      <c r="P770" s="135">
        <v>20.21</v>
      </c>
      <c r="Q770" s="28" t="str">
        <f t="shared" si="1094"/>
        <v>7450000</v>
      </c>
      <c r="R770" s="119">
        <v>7.45</v>
      </c>
      <c r="S770" s="191" t="str">
        <f t="shared" si="1095"/>
        <v>27,660,000</v>
      </c>
      <c r="T770" s="105">
        <v>27.66</v>
      </c>
      <c r="U770" s="162" t="str">
        <f t="shared" si="1096"/>
        <v>26.93%</v>
      </c>
      <c r="V770" s="105">
        <v>20.0</v>
      </c>
      <c r="W770" s="30" t="str">
        <f t="shared" si="1089"/>
        <v>138.30%</v>
      </c>
      <c r="X770" s="30" t="str">
        <f t="shared" si="6"/>
        <v>25.00%</v>
      </c>
      <c r="Y770" s="112"/>
      <c r="Z770" s="33"/>
      <c r="AA770" s="33"/>
      <c r="AB770" s="33"/>
      <c r="AC770" s="33"/>
      <c r="AD770" s="33"/>
      <c r="AE770" s="33"/>
    </row>
    <row r="771">
      <c r="A771" s="116" t="s">
        <v>1731</v>
      </c>
      <c r="B771" s="44">
        <v>2010.0</v>
      </c>
      <c r="C771" s="44" t="s">
        <v>126</v>
      </c>
      <c r="D771" s="104">
        <v>71.0</v>
      </c>
      <c r="E771" s="104">
        <v>65.0</v>
      </c>
      <c r="F771" s="118" t="str">
        <f t="shared" si="1090"/>
        <v>68</v>
      </c>
      <c r="G771" s="104">
        <v>57.0</v>
      </c>
      <c r="H771" s="104">
        <v>65.0</v>
      </c>
      <c r="I771" s="120" t="str">
        <f t="shared" si="3"/>
        <v>-8</v>
      </c>
      <c r="J771" s="120" t="str">
        <f t="shared" si="1091"/>
        <v>61</v>
      </c>
      <c r="K771" s="120" t="str">
        <f t="shared" si="4"/>
        <v>7</v>
      </c>
      <c r="L771" s="104" t="s">
        <v>493</v>
      </c>
      <c r="M771" s="120" t="str">
        <f t="shared" si="1092"/>
        <v>110000</v>
      </c>
      <c r="N771" s="135">
        <v>0.11</v>
      </c>
      <c r="O771" s="120" t="str">
        <f t="shared" si="1093"/>
        <v>2040000</v>
      </c>
      <c r="P771" s="135">
        <v>2.04</v>
      </c>
      <c r="Q771" s="28" t="str">
        <f t="shared" si="1094"/>
        <v>18690000</v>
      </c>
      <c r="R771" s="119">
        <v>18.69</v>
      </c>
      <c r="S771" s="191" t="str">
        <f t="shared" si="1095"/>
        <v>20,730,000</v>
      </c>
      <c r="T771" s="137" t="str">
        <f>SUM(P771+R771)</f>
        <v>20.73</v>
      </c>
      <c r="U771" s="162" t="str">
        <f t="shared" si="1096"/>
        <v>90.16%</v>
      </c>
      <c r="V771" s="105">
        <v>15.0</v>
      </c>
      <c r="W771" s="30" t="str">
        <f t="shared" si="1089"/>
        <v>138.20%</v>
      </c>
      <c r="X771" s="30" t="str">
        <f t="shared" si="6"/>
        <v>0.73%</v>
      </c>
      <c r="Y771" s="33"/>
      <c r="Z771" s="33"/>
      <c r="AA771" s="33"/>
      <c r="AB771" s="33"/>
      <c r="AC771" s="33"/>
      <c r="AD771" s="33"/>
      <c r="AE771" s="33"/>
    </row>
    <row r="772">
      <c r="A772" s="47" t="s">
        <v>518</v>
      </c>
      <c r="B772" s="48">
        <v>2014.0</v>
      </c>
      <c r="C772" s="49" t="s">
        <v>29</v>
      </c>
      <c r="D772" s="48">
        <v>8.0</v>
      </c>
      <c r="E772" s="48">
        <v>29.0</v>
      </c>
      <c r="F772" s="50" t="str">
        <f t="shared" si="1090"/>
        <v>18.5</v>
      </c>
      <c r="G772" s="48">
        <v>60.0</v>
      </c>
      <c r="H772" s="48">
        <v>48.0</v>
      </c>
      <c r="I772" s="52" t="str">
        <f t="shared" si="3"/>
        <v>12</v>
      </c>
      <c r="J772" s="52" t="str">
        <f t="shared" si="1091"/>
        <v>54</v>
      </c>
      <c r="K772" s="52" t="str">
        <f t="shared" si="4"/>
        <v>-35.5</v>
      </c>
      <c r="L772" s="48" t="s">
        <v>519</v>
      </c>
      <c r="M772" s="62">
        <v>1.0003827E7</v>
      </c>
      <c r="N772" s="55" t="str">
        <f>M772/1000000</f>
        <v>10.00</v>
      </c>
      <c r="O772" s="51">
        <v>2.6766213E7</v>
      </c>
      <c r="P772" s="55" t="str">
        <f>O772/1000000</f>
        <v>26.77</v>
      </c>
      <c r="Q772" s="63">
        <v>9160000.0</v>
      </c>
      <c r="R772" s="36" t="str">
        <f>Q772/1000000</f>
        <v>9.16</v>
      </c>
      <c r="S772" s="187">
        <v>3.5926213E7</v>
      </c>
      <c r="T772" s="58" t="str">
        <f>S772/1000000</f>
        <v>36</v>
      </c>
      <c r="U772" s="188" t="str">
        <f>SUM(R772/S772)</f>
        <v>0.00%</v>
      </c>
      <c r="V772" s="51">
        <v>26.0</v>
      </c>
      <c r="W772" s="189" t="str">
        <f>SUM(S772/(V772*1000000))</f>
        <v>138.18%</v>
      </c>
      <c r="X772" s="30" t="str">
        <f t="shared" si="6"/>
        <v>38.48%</v>
      </c>
      <c r="Y772" s="67"/>
      <c r="Z772" s="33"/>
      <c r="AA772" s="33"/>
      <c r="AB772" s="33"/>
      <c r="AC772" s="33"/>
      <c r="AD772" s="33"/>
      <c r="AE772" s="33"/>
    </row>
    <row r="773">
      <c r="A773" s="116" t="s">
        <v>1309</v>
      </c>
      <c r="B773" s="44">
        <v>2011.0</v>
      </c>
      <c r="C773" s="44" t="s">
        <v>29</v>
      </c>
      <c r="D773" s="117">
        <v>47.0</v>
      </c>
      <c r="E773" s="117">
        <v>46.0</v>
      </c>
      <c r="F773" s="118" t="str">
        <f t="shared" si="1090"/>
        <v>46.5</v>
      </c>
      <c r="G773" s="117">
        <v>62.0</v>
      </c>
      <c r="H773" s="104">
        <v>60.0</v>
      </c>
      <c r="I773" s="120" t="str">
        <f t="shared" si="3"/>
        <v>2</v>
      </c>
      <c r="J773" s="120" t="str">
        <f t="shared" si="1091"/>
        <v>61</v>
      </c>
      <c r="K773" s="120" t="str">
        <f t="shared" si="4"/>
        <v>-14.5</v>
      </c>
      <c r="L773" s="104" t="s">
        <v>1310</v>
      </c>
      <c r="M773" s="120" t="str">
        <f>N773*1000000</f>
        <v>10040000</v>
      </c>
      <c r="N773" s="121">
        <v>10.04</v>
      </c>
      <c r="O773" s="120" t="str">
        <f>P773*1000000</f>
        <v>31847000</v>
      </c>
      <c r="P773" s="122">
        <v>31.847</v>
      </c>
      <c r="Q773" s="28" t="str">
        <f>SUM(R773*1000000)</f>
        <v>23400000</v>
      </c>
      <c r="R773" s="119">
        <v>23.4</v>
      </c>
      <c r="S773" s="176" t="str">
        <f>T773*1000000</f>
        <v>55,247,000</v>
      </c>
      <c r="T773" s="124" t="str">
        <f>SUM(P773+R773)</f>
        <v>55.25</v>
      </c>
      <c r="U773" s="162" t="str">
        <f>SUM(R773/T773)</f>
        <v>42.36%</v>
      </c>
      <c r="V773" s="125">
        <v>40.0</v>
      </c>
      <c r="W773" s="30" t="str">
        <f t="shared" ref="W773:W780" si="1097">SUM(T773/V773)</f>
        <v>138.12%</v>
      </c>
      <c r="X773" s="30" t="str">
        <f t="shared" si="6"/>
        <v>25.10%</v>
      </c>
      <c r="Y773" s="112"/>
      <c r="Z773" s="33"/>
      <c r="AA773" s="33"/>
      <c r="AB773" s="33"/>
      <c r="AC773" s="33"/>
      <c r="AD773" s="33"/>
      <c r="AE773" s="33"/>
    </row>
    <row r="774">
      <c r="A774" s="15" t="s">
        <v>75</v>
      </c>
      <c r="B774" s="16">
        <v>2015.0</v>
      </c>
      <c r="C774" s="17" t="s">
        <v>29</v>
      </c>
      <c r="D774" s="16">
        <v>80.0</v>
      </c>
      <c r="E774" s="16">
        <v>64.0</v>
      </c>
      <c r="F774" s="18" t="str">
        <f>(D774+E774)/2</f>
        <v>72</v>
      </c>
      <c r="G774" s="16">
        <v>89.0</v>
      </c>
      <c r="H774" s="16">
        <v>80.0</v>
      </c>
      <c r="I774" s="20" t="str">
        <f t="shared" si="3"/>
        <v>9</v>
      </c>
      <c r="J774" s="21" t="str">
        <f>(G774+H774)/2</f>
        <v>84.5</v>
      </c>
      <c r="K774" s="20" t="str">
        <f t="shared" si="4"/>
        <v>-12.5</v>
      </c>
      <c r="L774" s="17" t="s">
        <v>34</v>
      </c>
      <c r="M774" s="22">
        <v>5.7225526E7</v>
      </c>
      <c r="N774" s="35" t="str">
        <f>M774/1000000</f>
        <v>57.23</v>
      </c>
      <c r="O774" s="28">
        <v>1.79267303E8</v>
      </c>
      <c r="P774" s="35" t="str">
        <f>O774/1000000</f>
        <v>179.27</v>
      </c>
      <c r="Q774" s="28">
        <v>3.345E8</v>
      </c>
      <c r="R774" s="36" t="str">
        <f>Q774/1000000</f>
        <v>334.50</v>
      </c>
      <c r="S774" s="177" t="str">
        <f>SUM(O774+R774)</f>
        <v>179,267,638</v>
      </c>
      <c r="T774" s="38" t="str">
        <f>S774/1000000</f>
        <v>179</v>
      </c>
      <c r="U774" s="27" t="str">
        <f>(R774/S774)</f>
        <v>0.00%</v>
      </c>
      <c r="V774" s="28">
        <v>130.0</v>
      </c>
      <c r="W774" s="178" t="str">
        <f t="shared" si="1097"/>
        <v>137.90%</v>
      </c>
      <c r="X774" s="30" t="str">
        <f t="shared" si="6"/>
        <v>44.02%</v>
      </c>
      <c r="Y774" s="17"/>
      <c r="Z774" s="33"/>
      <c r="AA774" s="33"/>
      <c r="AB774" s="33"/>
      <c r="AC774" s="33"/>
      <c r="AD774" s="33"/>
      <c r="AE774" s="33"/>
    </row>
    <row r="775">
      <c r="A775" s="116" t="s">
        <v>1411</v>
      </c>
      <c r="B775" s="44">
        <v>2011.0</v>
      </c>
      <c r="C775" s="44" t="s">
        <v>29</v>
      </c>
      <c r="D775" s="117">
        <v>79.0</v>
      </c>
      <c r="E775" s="117">
        <v>76.0</v>
      </c>
      <c r="F775" s="118" t="str">
        <f t="shared" ref="F775:F778" si="1098">AVERAGE(D775:E775)</f>
        <v>77.5</v>
      </c>
      <c r="G775" s="117">
        <v>89.0</v>
      </c>
      <c r="H775" s="104">
        <v>62.0</v>
      </c>
      <c r="I775" s="120" t="str">
        <f t="shared" si="3"/>
        <v>27</v>
      </c>
      <c r="J775" s="120" t="str">
        <f t="shared" ref="J775:J778" si="1099">AVERAGE(G775:H775)</f>
        <v>75.5</v>
      </c>
      <c r="K775" s="120" t="str">
        <f t="shared" si="4"/>
        <v>2</v>
      </c>
      <c r="L775" s="104" t="s">
        <v>1412</v>
      </c>
      <c r="M775" s="120" t="str">
        <f>N775*1000000</f>
        <v>170000</v>
      </c>
      <c r="N775" s="121">
        <v>0.17</v>
      </c>
      <c r="O775" s="120" t="str">
        <f>P775*1000000</f>
        <v>5700000</v>
      </c>
      <c r="P775" s="122">
        <v>5.7</v>
      </c>
      <c r="Q775" s="28" t="str">
        <f>SUM(R775*1000000)</f>
        <v>21760000</v>
      </c>
      <c r="R775" s="119">
        <v>21.76</v>
      </c>
      <c r="S775" s="176" t="str">
        <f>T775*1000000</f>
        <v>27,460,000</v>
      </c>
      <c r="T775" s="124" t="str">
        <f>SUM(P775+R775)</f>
        <v>27.46</v>
      </c>
      <c r="U775" s="162" t="str">
        <f>SUM(R775/T775)</f>
        <v>79.24%</v>
      </c>
      <c r="V775" s="125">
        <v>20.0</v>
      </c>
      <c r="W775" s="30" t="str">
        <f t="shared" si="1097"/>
        <v>137.30%</v>
      </c>
      <c r="X775" s="30" t="str">
        <f t="shared" si="6"/>
        <v>0.85%</v>
      </c>
      <c r="Y775" s="112"/>
      <c r="Z775" s="33"/>
      <c r="AA775" s="33"/>
      <c r="AB775" s="33"/>
      <c r="AC775" s="33"/>
      <c r="AD775" s="33"/>
      <c r="AE775" s="33"/>
    </row>
    <row r="776">
      <c r="A776" s="72" t="s">
        <v>672</v>
      </c>
      <c r="B776" s="16">
        <v>2013.0</v>
      </c>
      <c r="C776" s="16" t="s">
        <v>41</v>
      </c>
      <c r="D776" s="16">
        <v>51.0</v>
      </c>
      <c r="E776" s="16">
        <v>52.0</v>
      </c>
      <c r="F776" s="73" t="str">
        <f t="shared" si="1098"/>
        <v>51.5</v>
      </c>
      <c r="G776" s="16">
        <v>63.0</v>
      </c>
      <c r="H776" s="16">
        <v>59.0</v>
      </c>
      <c r="I776" s="74" t="str">
        <f t="shared" si="3"/>
        <v>4</v>
      </c>
      <c r="J776" s="74" t="str">
        <f t="shared" si="1099"/>
        <v>61</v>
      </c>
      <c r="K776" s="74" t="str">
        <f t="shared" si="4"/>
        <v>-9.5</v>
      </c>
      <c r="L776" s="78" t="s">
        <v>673</v>
      </c>
      <c r="M776" s="19">
        <v>2.4852258E7</v>
      </c>
      <c r="N776" s="35" t="str">
        <f>M776/1000000</f>
        <v>24.85</v>
      </c>
      <c r="O776" s="19">
        <v>7.3103784E7</v>
      </c>
      <c r="P776" s="35" t="str">
        <f>O776/1000000</f>
        <v>73.10</v>
      </c>
      <c r="Q776" s="19">
        <v>1.32262953E8</v>
      </c>
      <c r="R776" s="36" t="str">
        <f>Q776/1000000</f>
        <v>132.26</v>
      </c>
      <c r="S776" s="196">
        <v>2.05366737E8</v>
      </c>
      <c r="T776" s="77" t="str">
        <f>S776/1000000</f>
        <v>205</v>
      </c>
      <c r="U776" s="27" t="str">
        <f>SUM(R776/S776)</f>
        <v>0.00%</v>
      </c>
      <c r="V776" s="22">
        <v>150.0</v>
      </c>
      <c r="W776" s="178" t="str">
        <f t="shared" si="1097"/>
        <v>136.91%</v>
      </c>
      <c r="X776" s="30" t="str">
        <f t="shared" si="6"/>
        <v>16.57%</v>
      </c>
      <c r="Y776" s="81"/>
      <c r="Z776" s="33"/>
      <c r="AA776" s="33"/>
      <c r="AB776" s="33"/>
      <c r="AC776" s="33"/>
      <c r="AD776" s="33"/>
      <c r="AE776" s="33"/>
    </row>
    <row r="777">
      <c r="A777" s="116" t="s">
        <v>1733</v>
      </c>
      <c r="B777" s="44">
        <v>2010.0</v>
      </c>
      <c r="C777" s="44" t="s">
        <v>41</v>
      </c>
      <c r="D777" s="104">
        <v>20.0</v>
      </c>
      <c r="E777" s="104">
        <v>45.0</v>
      </c>
      <c r="F777" s="118" t="str">
        <f t="shared" si="1098"/>
        <v>32.5</v>
      </c>
      <c r="G777" s="104">
        <v>56.0</v>
      </c>
      <c r="H777" s="104">
        <v>57.0</v>
      </c>
      <c r="I777" s="120" t="str">
        <f t="shared" si="3"/>
        <v>-1</v>
      </c>
      <c r="J777" s="120" t="str">
        <f t="shared" si="1099"/>
        <v>56.5</v>
      </c>
      <c r="K777" s="120" t="str">
        <f t="shared" si="4"/>
        <v>-24</v>
      </c>
      <c r="L777" s="104" t="s">
        <v>1734</v>
      </c>
      <c r="M777" s="120" t="str">
        <f t="shared" ref="M777:M778" si="1100">N777*1000000</f>
        <v>7330000</v>
      </c>
      <c r="N777" s="135">
        <v>7.33</v>
      </c>
      <c r="O777" s="120" t="str">
        <f t="shared" ref="O777:O778" si="1101">P777*1000000</f>
        <v>20220000</v>
      </c>
      <c r="P777" s="135">
        <v>20.22</v>
      </c>
      <c r="Q777" s="28" t="str">
        <f t="shared" ref="Q777:Q778" si="1102">SUM(R777*1000000)</f>
        <v>310000</v>
      </c>
      <c r="R777" s="119">
        <v>0.31</v>
      </c>
      <c r="S777" s="191" t="str">
        <f t="shared" ref="S777:S778" si="1103">T777*1000000</f>
        <v>20,530,000</v>
      </c>
      <c r="T777" s="137" t="str">
        <f t="shared" ref="T777:T778" si="1104">SUM(P777+R777)</f>
        <v>20.53</v>
      </c>
      <c r="U777" s="162" t="str">
        <f t="shared" ref="U777:U778" si="1105">SUM(R777/T777)</f>
        <v>1.51%</v>
      </c>
      <c r="V777" s="105">
        <v>15.0</v>
      </c>
      <c r="W777" s="30" t="str">
        <f t="shared" si="1097"/>
        <v>136.87%</v>
      </c>
      <c r="X777" s="30" t="str">
        <f t="shared" si="6"/>
        <v>48.87%</v>
      </c>
      <c r="Y777" s="33"/>
      <c r="Z777" s="33"/>
      <c r="AA777" s="33"/>
      <c r="AB777" s="33"/>
      <c r="AC777" s="33"/>
      <c r="AD777" s="33"/>
      <c r="AE777" s="33"/>
    </row>
    <row r="778">
      <c r="A778" s="116" t="s">
        <v>1375</v>
      </c>
      <c r="B778" s="44">
        <v>2011.0</v>
      </c>
      <c r="C778" s="44" t="s">
        <v>2398</v>
      </c>
      <c r="D778" s="117">
        <v>75.0</v>
      </c>
      <c r="E778" s="117">
        <v>64.0</v>
      </c>
      <c r="F778" s="118" t="str">
        <f t="shared" si="1098"/>
        <v>69.5</v>
      </c>
      <c r="G778" s="117">
        <v>68.0</v>
      </c>
      <c r="H778" s="104">
        <v>68.0</v>
      </c>
      <c r="I778" s="120" t="str">
        <f t="shared" si="3"/>
        <v>0</v>
      </c>
      <c r="J778" s="120" t="str">
        <f t="shared" si="1099"/>
        <v>68</v>
      </c>
      <c r="K778" s="120" t="str">
        <f t="shared" si="4"/>
        <v>1.5</v>
      </c>
      <c r="L778" s="104" t="s">
        <v>960</v>
      </c>
      <c r="M778" s="120" t="str">
        <f t="shared" si="1100"/>
        <v>7710000</v>
      </c>
      <c r="N778" s="121">
        <v>7.71</v>
      </c>
      <c r="O778" s="120" t="str">
        <f t="shared" si="1101"/>
        <v>18300000</v>
      </c>
      <c r="P778" s="122">
        <v>18.3</v>
      </c>
      <c r="Q778" s="28" t="str">
        <f t="shared" si="1102"/>
        <v>22700000</v>
      </c>
      <c r="R778" s="119">
        <v>22.7</v>
      </c>
      <c r="S778" s="176" t="str">
        <f t="shared" si="1103"/>
        <v>41,000,000</v>
      </c>
      <c r="T778" s="124" t="str">
        <f t="shared" si="1104"/>
        <v>41.00</v>
      </c>
      <c r="U778" s="162" t="str">
        <f t="shared" si="1105"/>
        <v>55.37%</v>
      </c>
      <c r="V778" s="125">
        <v>30.0</v>
      </c>
      <c r="W778" s="30" t="str">
        <f t="shared" si="1097"/>
        <v>136.67%</v>
      </c>
      <c r="X778" s="30" t="str">
        <f t="shared" si="6"/>
        <v>25.70%</v>
      </c>
      <c r="Y778" s="112"/>
      <c r="Z778" s="33"/>
      <c r="AA778" s="33"/>
      <c r="AB778" s="33"/>
      <c r="AC778" s="33"/>
      <c r="AD778" s="33"/>
      <c r="AE778" s="33"/>
    </row>
    <row r="779">
      <c r="A779" s="15" t="s">
        <v>186</v>
      </c>
      <c r="B779" s="16">
        <v>2015.0</v>
      </c>
      <c r="C779" s="17" t="s">
        <v>2398</v>
      </c>
      <c r="D779" s="16">
        <v>31.0</v>
      </c>
      <c r="E779" s="16">
        <v>47.0</v>
      </c>
      <c r="F779" s="18" t="str">
        <f>(D779+E779)/2</f>
        <v>39</v>
      </c>
      <c r="G779" s="79">
        <v>23.0</v>
      </c>
      <c r="H779" s="16">
        <v>36.0</v>
      </c>
      <c r="I779" s="20" t="str">
        <f t="shared" si="3"/>
        <v>-13</v>
      </c>
      <c r="J779" s="21" t="str">
        <f>(G779+H779)/2</f>
        <v>29.5</v>
      </c>
      <c r="K779" s="20" t="str">
        <f t="shared" si="4"/>
        <v>9.5</v>
      </c>
      <c r="L779" s="17" t="s">
        <v>135</v>
      </c>
      <c r="M779" s="22">
        <v>2.2260386E7</v>
      </c>
      <c r="N779" s="35" t="str">
        <f>M779/1000000</f>
        <v>22.26</v>
      </c>
      <c r="O779" s="28">
        <v>4.7425125E7</v>
      </c>
      <c r="P779" s="35" t="str">
        <f>O779/1000000</f>
        <v>47.43</v>
      </c>
      <c r="Q779" s="28">
        <v>4.8012869E7</v>
      </c>
      <c r="R779" s="36" t="str">
        <f>Q779/1000000</f>
        <v>48.01</v>
      </c>
      <c r="S779" s="177" t="str">
        <f>SUM(O779+R779)</f>
        <v>47,425,173</v>
      </c>
      <c r="T779" s="38" t="str">
        <f>S779/1000000</f>
        <v>47</v>
      </c>
      <c r="U779" s="27" t="str">
        <f>(R779/S779)</f>
        <v>0.00%</v>
      </c>
      <c r="V779" s="19">
        <v>35.0</v>
      </c>
      <c r="W779" s="178" t="str">
        <f t="shared" si="1097"/>
        <v>135.50%</v>
      </c>
      <c r="X779" s="30" t="str">
        <f t="shared" si="6"/>
        <v>63.60%</v>
      </c>
      <c r="Y779" s="17"/>
      <c r="Z779" s="33"/>
      <c r="AA779" s="33"/>
      <c r="AB779" s="33"/>
      <c r="AC779" s="33"/>
      <c r="AD779" s="33"/>
      <c r="AE779" s="33"/>
    </row>
    <row r="780">
      <c r="A780" s="116" t="s">
        <v>2296</v>
      </c>
      <c r="B780" s="44">
        <v>2008.0</v>
      </c>
      <c r="C780" s="44" t="s">
        <v>41</v>
      </c>
      <c r="D780" s="104">
        <v>85.0</v>
      </c>
      <c r="E780" s="104">
        <v>72.0</v>
      </c>
      <c r="F780" s="118" t="str">
        <f t="shared" ref="F780:F784" si="1106">AVERAGE(D780:E780)</f>
        <v>78.5</v>
      </c>
      <c r="G780" s="104">
        <v>60.0</v>
      </c>
      <c r="H780" s="104">
        <v>73.0</v>
      </c>
      <c r="I780" s="120" t="str">
        <f t="shared" si="3"/>
        <v>-13</v>
      </c>
      <c r="J780" s="120" t="str">
        <f t="shared" ref="J780:J784" si="1107">AVERAGE(G780:H780)</f>
        <v>66.5</v>
      </c>
      <c r="K780" s="120" t="str">
        <f t="shared" si="4"/>
        <v>12</v>
      </c>
      <c r="L780" s="104" t="s">
        <v>1168</v>
      </c>
      <c r="M780" s="120" t="str">
        <f>N780*1000000</f>
        <v>5010000</v>
      </c>
      <c r="N780" s="135">
        <v>5.01</v>
      </c>
      <c r="O780" s="120" t="str">
        <f>P780*1000000</f>
        <v>13370000</v>
      </c>
      <c r="P780" s="135">
        <v>13.37</v>
      </c>
      <c r="Q780" s="28" t="str">
        <f>SUM(R780*1000000)</f>
        <v>13710000</v>
      </c>
      <c r="R780" s="119">
        <v>13.71</v>
      </c>
      <c r="S780" s="191" t="str">
        <f>T780*1000000</f>
        <v>27,080,000</v>
      </c>
      <c r="T780" s="105">
        <v>27.08</v>
      </c>
      <c r="U780" s="162" t="str">
        <f>SUM(R780/T780)</f>
        <v>50.63%</v>
      </c>
      <c r="V780" s="105">
        <v>20.0</v>
      </c>
      <c r="W780" s="30" t="str">
        <f t="shared" si="1097"/>
        <v>135.40%</v>
      </c>
      <c r="X780" s="30" t="str">
        <f t="shared" si="6"/>
        <v>25.05%</v>
      </c>
      <c r="Y780" s="112"/>
      <c r="Z780" s="33"/>
      <c r="AA780" s="33"/>
      <c r="AB780" s="33"/>
      <c r="AC780" s="33"/>
      <c r="AD780" s="33"/>
      <c r="AE780" s="33"/>
    </row>
    <row r="781">
      <c r="A781" s="85" t="s">
        <v>1091</v>
      </c>
      <c r="B781" s="48">
        <v>2012.0</v>
      </c>
      <c r="C781" s="48" t="s">
        <v>41</v>
      </c>
      <c r="D781" s="86">
        <v>57.0</v>
      </c>
      <c r="E781" s="86">
        <v>55.0</v>
      </c>
      <c r="F781" s="87" t="str">
        <f t="shared" si="1106"/>
        <v>56.0</v>
      </c>
      <c r="G781" s="86">
        <v>60.0</v>
      </c>
      <c r="H781" s="86">
        <v>63.0</v>
      </c>
      <c r="I781" s="89" t="str">
        <f t="shared" si="3"/>
        <v>-3</v>
      </c>
      <c r="J781" s="89" t="str">
        <f t="shared" si="1107"/>
        <v>61.5</v>
      </c>
      <c r="K781" s="89" t="str">
        <f t="shared" si="4"/>
        <v>-5.5</v>
      </c>
      <c r="L781" s="86" t="s">
        <v>939</v>
      </c>
      <c r="M781" s="90">
        <v>7892539.0</v>
      </c>
      <c r="N781" s="91" t="str">
        <f>M781/1000000</f>
        <v>7.89</v>
      </c>
      <c r="O781" s="88">
        <v>1.714208E7</v>
      </c>
      <c r="P781" s="91" t="str">
        <f>O781/1000000</f>
        <v>17.14</v>
      </c>
      <c r="Q781" s="95">
        <v>2.3204106E7</v>
      </c>
      <c r="R781" s="36" t="str">
        <f>Q781/1000000</f>
        <v>23.20</v>
      </c>
      <c r="S781" s="177">
        <v>4.0346186E7</v>
      </c>
      <c r="T781" s="93" t="str">
        <f>S781/1000000</f>
        <v>40</v>
      </c>
      <c r="U781" s="179" t="str">
        <f>SUM(R781/S781)</f>
        <v>0.00%</v>
      </c>
      <c r="V781" s="88">
        <v>30.0</v>
      </c>
      <c r="W781" s="180" t="str">
        <f>SUM((S781/1000000)/V781)</f>
        <v>134.49%</v>
      </c>
      <c r="X781" s="30" t="str">
        <f t="shared" si="6"/>
        <v>26.31%</v>
      </c>
      <c r="Y781" s="98"/>
      <c r="Z781" s="33"/>
      <c r="AA781" s="33"/>
      <c r="AB781" s="33"/>
      <c r="AC781" s="33"/>
      <c r="AD781" s="33"/>
      <c r="AE781" s="33"/>
    </row>
    <row r="782">
      <c r="A782" s="116" t="s">
        <v>1606</v>
      </c>
      <c r="B782" s="44">
        <v>2010.0</v>
      </c>
      <c r="C782" s="44" t="s">
        <v>29</v>
      </c>
      <c r="D782" s="104">
        <v>83.0</v>
      </c>
      <c r="E782" s="104">
        <v>77.0</v>
      </c>
      <c r="F782" s="118" t="str">
        <f t="shared" si="1106"/>
        <v>80</v>
      </c>
      <c r="G782" s="104">
        <v>68.0</v>
      </c>
      <c r="H782" s="104">
        <v>73.0</v>
      </c>
      <c r="I782" s="120" t="str">
        <f t="shared" si="3"/>
        <v>-5</v>
      </c>
      <c r="J782" s="120" t="str">
        <f t="shared" si="1107"/>
        <v>70.5</v>
      </c>
      <c r="K782" s="120" t="str">
        <f t="shared" si="4"/>
        <v>9.5</v>
      </c>
      <c r="L782" s="104" t="s">
        <v>1287</v>
      </c>
      <c r="M782" s="120" t="str">
        <f t="shared" ref="M782:M784" si="1108">N782*1000000</f>
        <v>2000000</v>
      </c>
      <c r="N782" s="135">
        <v>2.0</v>
      </c>
      <c r="O782" s="120" t="str">
        <f t="shared" ref="O782:O784" si="1109">P782*1000000</f>
        <v>15540000</v>
      </c>
      <c r="P782" s="135">
        <v>15.54</v>
      </c>
      <c r="Q782" s="28" t="str">
        <f t="shared" ref="Q782:Q784" si="1110">SUM(R782*1000000)</f>
        <v>44680000</v>
      </c>
      <c r="R782" s="119">
        <v>44.68</v>
      </c>
      <c r="S782" s="191" t="str">
        <f t="shared" ref="S782:S784" si="1111">T782*1000000</f>
        <v>60,220,000</v>
      </c>
      <c r="T782" s="137" t="str">
        <f t="shared" ref="T782:T784" si="1112">SUM(P782+R782)</f>
        <v>60.22</v>
      </c>
      <c r="U782" s="162" t="str">
        <f t="shared" ref="U782:U784" si="1113">SUM(R782/T782)</f>
        <v>74.19%</v>
      </c>
      <c r="V782" s="105">
        <v>45.0</v>
      </c>
      <c r="W782" s="30" t="str">
        <f t="shared" ref="W782:W792" si="1114">SUM(T782/V782)</f>
        <v>133.82%</v>
      </c>
      <c r="X782" s="30" t="str">
        <f t="shared" si="6"/>
        <v>4.44%</v>
      </c>
      <c r="Y782" s="33"/>
      <c r="Z782" s="33"/>
      <c r="AA782" s="33"/>
      <c r="AB782" s="33"/>
      <c r="AC782" s="33"/>
      <c r="AD782" s="33"/>
      <c r="AE782" s="33"/>
    </row>
    <row r="783">
      <c r="A783" s="116" t="s">
        <v>1542</v>
      </c>
      <c r="B783" s="44">
        <v>2010.0</v>
      </c>
      <c r="C783" s="44" t="s">
        <v>37</v>
      </c>
      <c r="D783" s="104">
        <v>13.0</v>
      </c>
      <c r="E783" s="104">
        <v>30.0</v>
      </c>
      <c r="F783" s="118" t="str">
        <f t="shared" si="1106"/>
        <v>21.5</v>
      </c>
      <c r="G783" s="104">
        <v>43.0</v>
      </c>
      <c r="H783" s="104">
        <v>52.0</v>
      </c>
      <c r="I783" s="120" t="str">
        <f t="shared" si="3"/>
        <v>-9</v>
      </c>
      <c r="J783" s="120" t="str">
        <f t="shared" si="1107"/>
        <v>47.5</v>
      </c>
      <c r="K783" s="120" t="str">
        <f t="shared" si="4"/>
        <v>-26</v>
      </c>
      <c r="L783" s="104" t="s">
        <v>1543</v>
      </c>
      <c r="M783" s="120" t="str">
        <f t="shared" si="1108"/>
        <v>12300000</v>
      </c>
      <c r="N783" s="135">
        <v>12.3</v>
      </c>
      <c r="O783" s="120" t="str">
        <f t="shared" si="1109"/>
        <v>43590000</v>
      </c>
      <c r="P783" s="135">
        <v>43.59</v>
      </c>
      <c r="Q783" s="28" t="str">
        <f t="shared" si="1110"/>
        <v>68900000</v>
      </c>
      <c r="R783" s="119">
        <v>68.9</v>
      </c>
      <c r="S783" s="191" t="str">
        <f t="shared" si="1111"/>
        <v>112,490,000</v>
      </c>
      <c r="T783" s="137" t="str">
        <f t="shared" si="1112"/>
        <v>112.49</v>
      </c>
      <c r="U783" s="162" t="str">
        <f t="shared" si="1113"/>
        <v>61.25%</v>
      </c>
      <c r="V783" s="105">
        <v>85.0</v>
      </c>
      <c r="W783" s="30" t="str">
        <f t="shared" si="1114"/>
        <v>132.34%</v>
      </c>
      <c r="X783" s="30" t="str">
        <f t="shared" si="6"/>
        <v>14.47%</v>
      </c>
      <c r="Y783" s="33"/>
      <c r="Z783" s="33"/>
      <c r="AA783" s="33"/>
      <c r="AB783" s="33"/>
      <c r="AC783" s="33"/>
      <c r="AD783" s="33"/>
      <c r="AE783" s="33"/>
    </row>
    <row r="784">
      <c r="A784" s="116" t="s">
        <v>1640</v>
      </c>
      <c r="B784" s="44">
        <v>2010.0</v>
      </c>
      <c r="C784" s="44" t="s">
        <v>41</v>
      </c>
      <c r="D784" s="104">
        <v>53.0</v>
      </c>
      <c r="E784" s="104">
        <v>51.0</v>
      </c>
      <c r="F784" s="118" t="str">
        <f t="shared" si="1106"/>
        <v>52</v>
      </c>
      <c r="G784" s="104">
        <v>56.0</v>
      </c>
      <c r="H784" s="104">
        <v>55.0</v>
      </c>
      <c r="I784" s="120" t="str">
        <f t="shared" si="3"/>
        <v>1</v>
      </c>
      <c r="J784" s="120" t="str">
        <f t="shared" si="1107"/>
        <v>55.5</v>
      </c>
      <c r="K784" s="120" t="str">
        <f t="shared" si="4"/>
        <v>-3.5</v>
      </c>
      <c r="L784" s="104" t="s">
        <v>493</v>
      </c>
      <c r="M784" s="120" t="str">
        <f t="shared" si="1108"/>
        <v>6900000</v>
      </c>
      <c r="N784" s="135">
        <v>6.9</v>
      </c>
      <c r="O784" s="120" t="str">
        <f t="shared" si="1109"/>
        <v>17800000</v>
      </c>
      <c r="P784" s="135">
        <v>17.8</v>
      </c>
      <c r="Q784" s="28" t="str">
        <f t="shared" si="1110"/>
        <v>24250000</v>
      </c>
      <c r="R784" s="119">
        <v>24.25</v>
      </c>
      <c r="S784" s="191" t="str">
        <f t="shared" si="1111"/>
        <v>42,050,000</v>
      </c>
      <c r="T784" s="137" t="str">
        <f t="shared" si="1112"/>
        <v>42.05</v>
      </c>
      <c r="U784" s="162" t="str">
        <f t="shared" si="1113"/>
        <v>57.67%</v>
      </c>
      <c r="V784" s="105">
        <v>32.0</v>
      </c>
      <c r="W784" s="30" t="str">
        <f t="shared" si="1114"/>
        <v>131.41%</v>
      </c>
      <c r="X784" s="30" t="str">
        <f t="shared" si="6"/>
        <v>21.56%</v>
      </c>
      <c r="Y784" s="33"/>
      <c r="Z784" s="33"/>
      <c r="AA784" s="33"/>
      <c r="AB784" s="33"/>
      <c r="AC784" s="33"/>
      <c r="AD784" s="33"/>
      <c r="AE784" s="33"/>
    </row>
    <row r="785">
      <c r="A785" s="15" t="s">
        <v>71</v>
      </c>
      <c r="B785" s="16">
        <v>2015.0</v>
      </c>
      <c r="C785" s="17" t="s">
        <v>29</v>
      </c>
      <c r="D785" s="16">
        <v>47.0</v>
      </c>
      <c r="E785" s="16">
        <v>55.0</v>
      </c>
      <c r="F785" s="18" t="str">
        <f>(D785+E785)/2</f>
        <v>51</v>
      </c>
      <c r="G785" s="16">
        <v>64.0</v>
      </c>
      <c r="H785" s="16">
        <v>74.0</v>
      </c>
      <c r="I785" s="20" t="str">
        <f t="shared" si="3"/>
        <v>-10</v>
      </c>
      <c r="J785" s="21" t="str">
        <f>(G785+H785)/2</f>
        <v>69</v>
      </c>
      <c r="K785" s="20" t="str">
        <f t="shared" si="4"/>
        <v>-18</v>
      </c>
      <c r="L785" s="17" t="s">
        <v>42</v>
      </c>
      <c r="M785" s="22">
        <v>5.2107731E7</v>
      </c>
      <c r="N785" s="35" t="str">
        <f>M785/1000000</f>
        <v>52.11</v>
      </c>
      <c r="O785" s="28">
        <v>1.7739751E8</v>
      </c>
      <c r="P785" s="35" t="str">
        <f>O785/1000000</f>
        <v>177.40</v>
      </c>
      <c r="Q785" s="28">
        <v>2.08644097E8</v>
      </c>
      <c r="R785" s="36" t="str">
        <f>Q785/1000000</f>
        <v>208.64</v>
      </c>
      <c r="S785" s="177" t="str">
        <f>SUM(O785+R785)</f>
        <v>177,397,719</v>
      </c>
      <c r="T785" s="38" t="str">
        <f>S785/1000000</f>
        <v>177</v>
      </c>
      <c r="U785" s="27" t="str">
        <f>(R785/S785)</f>
        <v>0.00%</v>
      </c>
      <c r="V785" s="19">
        <v>135.0</v>
      </c>
      <c r="W785" s="178" t="str">
        <f t="shared" si="1114"/>
        <v>131.41%</v>
      </c>
      <c r="X785" s="30" t="str">
        <f t="shared" si="6"/>
        <v>38.60%</v>
      </c>
      <c r="Y785" s="17"/>
      <c r="Z785" s="33"/>
      <c r="AA785" s="33"/>
      <c r="AB785" s="33"/>
      <c r="AC785" s="33"/>
      <c r="AD785" s="33"/>
      <c r="AE785" s="33"/>
    </row>
    <row r="786">
      <c r="A786" s="116" t="s">
        <v>1761</v>
      </c>
      <c r="B786" s="44">
        <v>2010.0</v>
      </c>
      <c r="C786" s="44" t="s">
        <v>41</v>
      </c>
      <c r="D786" s="104">
        <v>81.0</v>
      </c>
      <c r="E786" s="104">
        <v>66.0</v>
      </c>
      <c r="F786" s="118" t="str">
        <f t="shared" ref="F786:F787" si="1115">AVERAGE(D786:E786)</f>
        <v>73.5</v>
      </c>
      <c r="G786" s="104">
        <v>77.0</v>
      </c>
      <c r="H786" s="104">
        <v>83.0</v>
      </c>
      <c r="I786" s="120" t="str">
        <f t="shared" si="3"/>
        <v>-6</v>
      </c>
      <c r="J786" s="120" t="str">
        <f t="shared" ref="J786:J787" si="1116">AVERAGE(G786:H786)</f>
        <v>80</v>
      </c>
      <c r="K786" s="120" t="str">
        <f t="shared" si="4"/>
        <v>-6.5</v>
      </c>
      <c r="L786" s="104" t="s">
        <v>117</v>
      </c>
      <c r="M786" s="120" t="str">
        <f t="shared" ref="M786:M787" si="1117">N786*1000000</f>
        <v>32000</v>
      </c>
      <c r="N786" s="135">
        <v>0.032</v>
      </c>
      <c r="O786" s="120" t="str">
        <f t="shared" ref="O786:O787" si="1118">P786*1000000</f>
        <v>6670000</v>
      </c>
      <c r="P786" s="135">
        <v>6.67</v>
      </c>
      <c r="Q786" s="28" t="str">
        <f t="shared" ref="Q786:Q787" si="1119">SUM(R786*1000000)</f>
        <v>1200000</v>
      </c>
      <c r="R786" s="119">
        <v>1.2</v>
      </c>
      <c r="S786" s="191" t="str">
        <f t="shared" ref="S786:S787" si="1120">T786*1000000</f>
        <v>7,870,000</v>
      </c>
      <c r="T786" s="137" t="str">
        <f t="shared" ref="T786:T787" si="1121">SUM(P786+R786)</f>
        <v>7.87</v>
      </c>
      <c r="U786" s="162" t="str">
        <f t="shared" ref="U786:U787" si="1122">SUM(R786/T786)</f>
        <v>15.25%</v>
      </c>
      <c r="V786" s="105">
        <v>6.0</v>
      </c>
      <c r="W786" s="30" t="str">
        <f t="shared" si="1114"/>
        <v>131.17%</v>
      </c>
      <c r="X786" s="30" t="str">
        <f t="shared" si="6"/>
        <v>0.53%</v>
      </c>
      <c r="Y786" s="33"/>
      <c r="Z786" s="33"/>
      <c r="AA786" s="33"/>
      <c r="AB786" s="33"/>
      <c r="AC786" s="33"/>
      <c r="AD786" s="33"/>
      <c r="AE786" s="33"/>
    </row>
    <row r="787">
      <c r="A787" s="116" t="s">
        <v>1560</v>
      </c>
      <c r="B787" s="44">
        <v>2010.0</v>
      </c>
      <c r="C787" s="44" t="s">
        <v>41</v>
      </c>
      <c r="D787" s="104">
        <v>11.0</v>
      </c>
      <c r="E787" s="104">
        <v>21.0</v>
      </c>
      <c r="F787" s="118" t="str">
        <f t="shared" si="1115"/>
        <v>16</v>
      </c>
      <c r="G787" s="104">
        <v>45.0</v>
      </c>
      <c r="H787" s="104">
        <v>38.0</v>
      </c>
      <c r="I787" s="120" t="str">
        <f t="shared" si="3"/>
        <v>7</v>
      </c>
      <c r="J787" s="120" t="str">
        <f t="shared" si="1116"/>
        <v>41.5</v>
      </c>
      <c r="K787" s="120" t="str">
        <f t="shared" si="4"/>
        <v>-25.5</v>
      </c>
      <c r="L787" s="104" t="s">
        <v>1518</v>
      </c>
      <c r="M787" s="120" t="str">
        <f t="shared" si="1117"/>
        <v>15800000</v>
      </c>
      <c r="N787" s="135">
        <v>15.8</v>
      </c>
      <c r="O787" s="120" t="str">
        <f t="shared" si="1118"/>
        <v>47060000</v>
      </c>
      <c r="P787" s="135">
        <v>47.06</v>
      </c>
      <c r="Q787" s="28" t="str">
        <f t="shared" si="1119"/>
        <v>51100000</v>
      </c>
      <c r="R787" s="119">
        <v>51.1</v>
      </c>
      <c r="S787" s="191" t="str">
        <f t="shared" si="1120"/>
        <v>98,160,000</v>
      </c>
      <c r="T787" s="137" t="str">
        <f t="shared" si="1121"/>
        <v>98.16</v>
      </c>
      <c r="U787" s="162" t="str">
        <f t="shared" si="1122"/>
        <v>52.06%</v>
      </c>
      <c r="V787" s="105">
        <v>75.0</v>
      </c>
      <c r="W787" s="30" t="str">
        <f t="shared" si="1114"/>
        <v>130.88%</v>
      </c>
      <c r="X787" s="30" t="str">
        <f t="shared" si="6"/>
        <v>21.07%</v>
      </c>
      <c r="Y787" s="33"/>
      <c r="Z787" s="33"/>
      <c r="AA787" s="33"/>
      <c r="AB787" s="33"/>
      <c r="AC787" s="33"/>
      <c r="AD787" s="33"/>
      <c r="AE787" s="33"/>
    </row>
    <row r="788">
      <c r="A788" s="15" t="s">
        <v>121</v>
      </c>
      <c r="B788" s="16">
        <v>2015.0</v>
      </c>
      <c r="C788" s="17" t="s">
        <v>37</v>
      </c>
      <c r="D788" s="16">
        <v>49.0</v>
      </c>
      <c r="E788" s="16">
        <v>43.0</v>
      </c>
      <c r="F788" s="18" t="str">
        <f>(D788+E788)/2</f>
        <v>46</v>
      </c>
      <c r="G788" s="79">
        <v>63.0</v>
      </c>
      <c r="H788" s="16">
        <v>65.0</v>
      </c>
      <c r="I788" s="20" t="str">
        <f t="shared" si="3"/>
        <v>-2</v>
      </c>
      <c r="J788" s="21" t="str">
        <f>(G788+H788)/2</f>
        <v>64</v>
      </c>
      <c r="K788" s="20" t="str">
        <f t="shared" si="4"/>
        <v>-18</v>
      </c>
      <c r="L788" s="17" t="s">
        <v>34</v>
      </c>
      <c r="M788" s="22">
        <v>3.031651E7</v>
      </c>
      <c r="N788" s="35" t="str">
        <f>M788/1000000</f>
        <v>30.32</v>
      </c>
      <c r="O788" s="28">
        <v>7.9809643E7</v>
      </c>
      <c r="P788" s="35" t="str">
        <f>O788/1000000</f>
        <v>79.81</v>
      </c>
      <c r="Q788" s="28">
        <v>2.18644323E8</v>
      </c>
      <c r="R788" s="36" t="str">
        <f>Q788/1000000</f>
        <v>218.64</v>
      </c>
      <c r="S788" s="177" t="str">
        <f>SUM(O788+R788)</f>
        <v>79,809,862</v>
      </c>
      <c r="T788" s="38" t="str">
        <f>S788/1000000</f>
        <v>80</v>
      </c>
      <c r="U788" s="27" t="str">
        <f>(R788/S788)</f>
        <v>0.00%</v>
      </c>
      <c r="V788" s="28">
        <v>61.0</v>
      </c>
      <c r="W788" s="178" t="str">
        <f t="shared" si="1114"/>
        <v>130.84%</v>
      </c>
      <c r="X788" s="30" t="str">
        <f t="shared" si="6"/>
        <v>49.70%</v>
      </c>
      <c r="Y788" s="17"/>
      <c r="Z788" s="33"/>
      <c r="AA788" s="33"/>
      <c r="AB788" s="33"/>
      <c r="AC788" s="33"/>
      <c r="AD788" s="33"/>
      <c r="AE788" s="33"/>
    </row>
    <row r="789">
      <c r="A789" s="116" t="s">
        <v>2160</v>
      </c>
      <c r="B789" s="44">
        <v>2008.0</v>
      </c>
      <c r="C789" s="44" t="s">
        <v>41</v>
      </c>
      <c r="D789" s="104">
        <v>19.0</v>
      </c>
      <c r="E789" s="104">
        <v>36.0</v>
      </c>
      <c r="F789" s="118" t="str">
        <f t="shared" ref="F789:F791" si="1123">AVERAGE(D789:E789)</f>
        <v>27.5</v>
      </c>
      <c r="G789" s="104">
        <v>44.0</v>
      </c>
      <c r="H789" s="104">
        <v>48.0</v>
      </c>
      <c r="I789" s="120" t="str">
        <f t="shared" si="3"/>
        <v>-4</v>
      </c>
      <c r="J789" s="120" t="str">
        <f t="shared" ref="J789:J791" si="1124">AVERAGE(G789:H789)</f>
        <v>46</v>
      </c>
      <c r="K789" s="120" t="str">
        <f t="shared" si="4"/>
        <v>-18.5</v>
      </c>
      <c r="L789" s="104" t="s">
        <v>1667</v>
      </c>
      <c r="M789" s="120" t="str">
        <f t="shared" ref="M789:M791" si="1125">N789*1000000</f>
        <v>16300000</v>
      </c>
      <c r="N789" s="135">
        <v>16.3</v>
      </c>
      <c r="O789" s="120" t="str">
        <f t="shared" ref="O789:O791" si="1126">P789*1000000</f>
        <v>40080000</v>
      </c>
      <c r="P789" s="135">
        <v>40.08</v>
      </c>
      <c r="Q789" s="28" t="str">
        <f t="shared" ref="Q789:Q791" si="1127">SUM(R789*1000000)</f>
        <v>38380000</v>
      </c>
      <c r="R789" s="119">
        <v>38.38</v>
      </c>
      <c r="S789" s="191" t="str">
        <f t="shared" ref="S789:S791" si="1128">T789*1000000</f>
        <v>78,460,000</v>
      </c>
      <c r="T789" s="105">
        <v>78.46</v>
      </c>
      <c r="U789" s="162" t="str">
        <f t="shared" ref="U789:U791" si="1129">SUM(R789/T789)</f>
        <v>48.92%</v>
      </c>
      <c r="V789" s="105">
        <v>60.0</v>
      </c>
      <c r="W789" s="30" t="str">
        <f t="shared" si="1114"/>
        <v>130.77%</v>
      </c>
      <c r="X789" s="30" t="str">
        <f t="shared" si="6"/>
        <v>27.17%</v>
      </c>
      <c r="Y789" s="112"/>
      <c r="Z789" s="33"/>
      <c r="AA789" s="33"/>
      <c r="AB789" s="33"/>
      <c r="AC789" s="33"/>
      <c r="AD789" s="33"/>
      <c r="AE789" s="33"/>
    </row>
    <row r="790">
      <c r="A790" s="116" t="s">
        <v>1266</v>
      </c>
      <c r="B790" s="44">
        <v>2011.0</v>
      </c>
      <c r="C790" s="44" t="s">
        <v>29</v>
      </c>
      <c r="D790" s="117">
        <v>17.0</v>
      </c>
      <c r="E790" s="117">
        <v>41.0</v>
      </c>
      <c r="F790" s="118" t="str">
        <f t="shared" si="1123"/>
        <v>29</v>
      </c>
      <c r="G790" s="117">
        <v>37.0</v>
      </c>
      <c r="H790" s="104">
        <v>50.0</v>
      </c>
      <c r="I790" s="120" t="str">
        <f t="shared" si="3"/>
        <v>-13</v>
      </c>
      <c r="J790" s="120" t="str">
        <f t="shared" si="1124"/>
        <v>43.5</v>
      </c>
      <c r="K790" s="120" t="str">
        <f t="shared" si="4"/>
        <v>-14.5</v>
      </c>
      <c r="L790" s="104" t="s">
        <v>1009</v>
      </c>
      <c r="M790" s="120" t="str">
        <f t="shared" si="1125"/>
        <v>14950000</v>
      </c>
      <c r="N790" s="121">
        <v>14.95</v>
      </c>
      <c r="O790" s="120" t="str">
        <f t="shared" si="1126"/>
        <v>29140000</v>
      </c>
      <c r="P790" s="122">
        <v>29.14</v>
      </c>
      <c r="Q790" s="28" t="str">
        <f t="shared" si="1127"/>
        <v>49170000</v>
      </c>
      <c r="R790" s="119">
        <v>49.17</v>
      </c>
      <c r="S790" s="176" t="str">
        <f t="shared" si="1128"/>
        <v>78,310,000</v>
      </c>
      <c r="T790" s="124" t="str">
        <f>SUM(P790+R790)</f>
        <v>78.31</v>
      </c>
      <c r="U790" s="162" t="str">
        <f t="shared" si="1129"/>
        <v>62.79%</v>
      </c>
      <c r="V790" s="125">
        <v>60.0</v>
      </c>
      <c r="W790" s="30" t="str">
        <f t="shared" si="1114"/>
        <v>130.52%</v>
      </c>
      <c r="X790" s="30" t="str">
        <f t="shared" si="6"/>
        <v>24.92%</v>
      </c>
      <c r="Y790" s="112"/>
      <c r="Z790" s="33"/>
      <c r="AA790" s="33"/>
      <c r="AB790" s="33"/>
      <c r="AC790" s="33"/>
      <c r="AD790" s="33"/>
      <c r="AE790" s="33"/>
    </row>
    <row r="791">
      <c r="A791" s="116" t="s">
        <v>1867</v>
      </c>
      <c r="B791" s="44">
        <v>2009.0</v>
      </c>
      <c r="C791" s="44" t="s">
        <v>41</v>
      </c>
      <c r="D791" s="104">
        <v>64.0</v>
      </c>
      <c r="E791" s="104">
        <v>69.0</v>
      </c>
      <c r="F791" s="118" t="str">
        <f t="shared" si="1123"/>
        <v>66.5</v>
      </c>
      <c r="G791" s="104">
        <v>38.0</v>
      </c>
      <c r="H791" s="104">
        <v>50.0</v>
      </c>
      <c r="I791" s="120" t="str">
        <f t="shared" si="3"/>
        <v>-12</v>
      </c>
      <c r="J791" s="120" t="str">
        <f t="shared" si="1124"/>
        <v>44</v>
      </c>
      <c r="K791" s="120" t="str">
        <f t="shared" si="4"/>
        <v>22.5</v>
      </c>
      <c r="L791" s="104" t="s">
        <v>1868</v>
      </c>
      <c r="M791" s="120" t="str">
        <f t="shared" si="1125"/>
        <v>14000000</v>
      </c>
      <c r="N791" s="135">
        <v>14.0</v>
      </c>
      <c r="O791" s="120" t="str">
        <f t="shared" si="1126"/>
        <v>40570000</v>
      </c>
      <c r="P791" s="135">
        <v>40.57</v>
      </c>
      <c r="Q791" s="28" t="str">
        <f t="shared" si="1127"/>
        <v>37570000</v>
      </c>
      <c r="R791" s="119">
        <v>37.57</v>
      </c>
      <c r="S791" s="191" t="str">
        <f t="shared" si="1128"/>
        <v>78,140,000</v>
      </c>
      <c r="T791" s="105">
        <v>78.14</v>
      </c>
      <c r="U791" s="162" t="str">
        <f t="shared" si="1129"/>
        <v>48.08%</v>
      </c>
      <c r="V791" s="105">
        <v>60.0</v>
      </c>
      <c r="W791" s="30" t="str">
        <f t="shared" si="1114"/>
        <v>130.23%</v>
      </c>
      <c r="X791" s="30" t="str">
        <f t="shared" si="6"/>
        <v>23.33%</v>
      </c>
      <c r="Y791" s="112"/>
      <c r="Z791" s="33"/>
      <c r="AA791" s="33"/>
      <c r="AB791" s="33"/>
      <c r="AC791" s="33"/>
      <c r="AD791" s="33"/>
      <c r="AE791" s="33"/>
    </row>
    <row r="792">
      <c r="A792" s="15" t="s">
        <v>69</v>
      </c>
      <c r="B792" s="16">
        <v>2015.0</v>
      </c>
      <c r="C792" s="17" t="s">
        <v>37</v>
      </c>
      <c r="D792" s="16">
        <v>92.0</v>
      </c>
      <c r="E792" s="16">
        <v>75.0</v>
      </c>
      <c r="F792" s="18" t="str">
        <f>(D792+E792)/2</f>
        <v>83.5</v>
      </c>
      <c r="G792" s="16">
        <v>89.0</v>
      </c>
      <c r="H792" s="16">
        <v>79.0</v>
      </c>
      <c r="I792" s="20" t="str">
        <f t="shared" si="3"/>
        <v>10</v>
      </c>
      <c r="J792" s="21" t="str">
        <f>(G792+H792)/2</f>
        <v>84</v>
      </c>
      <c r="K792" s="20" t="str">
        <f t="shared" si="4"/>
        <v>-0.5</v>
      </c>
      <c r="L792" s="17" t="s">
        <v>38</v>
      </c>
      <c r="M792" s="22">
        <v>5.5520089E7</v>
      </c>
      <c r="N792" s="35" t="str">
        <f t="shared" ref="N792:N794" si="1130">M792/1000000</f>
        <v>55.52</v>
      </c>
      <c r="O792" s="28">
        <v>1.95042377E8</v>
      </c>
      <c r="P792" s="35" t="str">
        <f t="shared" ref="P792:P794" si="1131">O792/1000000</f>
        <v>195.04</v>
      </c>
      <c r="Q792" s="28">
        <v>4.871E8</v>
      </c>
      <c r="R792" s="36" t="str">
        <f t="shared" ref="R792:R794" si="1132">Q792/1000000</f>
        <v>487.10</v>
      </c>
      <c r="S792" s="177" t="str">
        <f>SUM(O792+R792)</f>
        <v>195,042,864</v>
      </c>
      <c r="T792" s="38" t="str">
        <f t="shared" ref="T792:T794" si="1133">S792/1000000</f>
        <v>195</v>
      </c>
      <c r="U792" s="27" t="str">
        <f>(R792/S792)</f>
        <v>0.00%</v>
      </c>
      <c r="V792" s="28">
        <v>150.0</v>
      </c>
      <c r="W792" s="178" t="str">
        <f t="shared" si="1114"/>
        <v>130.03%</v>
      </c>
      <c r="X792" s="30" t="str">
        <f t="shared" si="6"/>
        <v>37.01%</v>
      </c>
      <c r="Y792" s="17"/>
      <c r="Z792" s="33"/>
      <c r="AA792" s="33"/>
      <c r="AB792" s="33"/>
      <c r="AC792" s="33"/>
      <c r="AD792" s="33"/>
      <c r="AE792" s="33"/>
    </row>
    <row r="793">
      <c r="A793" s="85" t="s">
        <v>1125</v>
      </c>
      <c r="B793" s="48">
        <v>2012.0</v>
      </c>
      <c r="C793" s="48" t="s">
        <v>41</v>
      </c>
      <c r="D793" s="86">
        <v>83.0</v>
      </c>
      <c r="E793" s="86">
        <v>66.0</v>
      </c>
      <c r="F793" s="87" t="str">
        <f>AVERAGE(D793:E793)</f>
        <v>74.5</v>
      </c>
      <c r="G793" s="86">
        <v>71.0</v>
      </c>
      <c r="H793" s="86">
        <v>74.0</v>
      </c>
      <c r="I793" s="89" t="str">
        <f t="shared" si="3"/>
        <v>-3</v>
      </c>
      <c r="J793" s="89" t="str">
        <f>AVERAGE(G793:H793)</f>
        <v>72.5</v>
      </c>
      <c r="K793" s="89" t="str">
        <f t="shared" si="4"/>
        <v>2</v>
      </c>
      <c r="L793" s="86" t="s">
        <v>1126</v>
      </c>
      <c r="M793" s="90">
        <v>4174915.0</v>
      </c>
      <c r="N793" s="91" t="str">
        <f t="shared" si="1130"/>
        <v>4.17</v>
      </c>
      <c r="O793" s="88">
        <v>1.5024049E7</v>
      </c>
      <c r="P793" s="91" t="str">
        <f t="shared" si="1131"/>
        <v>15.02</v>
      </c>
      <c r="Q793" s="95">
        <v>4398212.0</v>
      </c>
      <c r="R793" s="36" t="str">
        <f t="shared" si="1132"/>
        <v>4.40</v>
      </c>
      <c r="S793" s="177">
        <v>1.9422261E7</v>
      </c>
      <c r="T793" s="93" t="str">
        <f t="shared" si="1133"/>
        <v>19</v>
      </c>
      <c r="U793" s="179" t="str">
        <f>SUM(R793/S793)</f>
        <v>0.00%</v>
      </c>
      <c r="V793" s="88">
        <v>15.0</v>
      </c>
      <c r="W793" s="180" t="str">
        <f>SUM((S793/1000000)/V793)</f>
        <v>129.48%</v>
      </c>
      <c r="X793" s="30" t="str">
        <f t="shared" si="6"/>
        <v>27.83%</v>
      </c>
      <c r="Y793" s="98"/>
      <c r="Z793" s="33"/>
      <c r="AA793" s="33"/>
      <c r="AB793" s="33"/>
      <c r="AC793" s="33"/>
      <c r="AD793" s="33"/>
      <c r="AE793" s="33"/>
    </row>
    <row r="794">
      <c r="A794" s="15" t="s">
        <v>90</v>
      </c>
      <c r="B794" s="16">
        <v>2015.0</v>
      </c>
      <c r="C794" s="17" t="s">
        <v>29</v>
      </c>
      <c r="D794" s="16">
        <v>86.0</v>
      </c>
      <c r="E794" s="16">
        <v>67.0</v>
      </c>
      <c r="F794" s="18" t="str">
        <f>(D794+E794)/2</f>
        <v>76.5</v>
      </c>
      <c r="G794" s="16">
        <v>81.0</v>
      </c>
      <c r="H794" s="16">
        <v>83.0</v>
      </c>
      <c r="I794" s="20" t="str">
        <f t="shared" si="3"/>
        <v>-2</v>
      </c>
      <c r="J794" s="21" t="str">
        <f>(G794+H794)/2</f>
        <v>82</v>
      </c>
      <c r="K794" s="20" t="str">
        <f t="shared" si="4"/>
        <v>-5.5</v>
      </c>
      <c r="L794" s="17" t="s">
        <v>42</v>
      </c>
      <c r="M794" s="22">
        <v>4.4213073E7</v>
      </c>
      <c r="N794" s="35" t="str">
        <f t="shared" si="1130"/>
        <v>44.21</v>
      </c>
      <c r="O794" s="28">
        <v>1.27742629E8</v>
      </c>
      <c r="P794" s="35" t="str">
        <f t="shared" si="1131"/>
        <v>127.74</v>
      </c>
      <c r="Q794" s="28">
        <v>4.4601164E7</v>
      </c>
      <c r="R794" s="36" t="str">
        <f t="shared" si="1132"/>
        <v>44.60</v>
      </c>
      <c r="S794" s="177" t="str">
        <f>SUM(O794+R794)</f>
        <v>127,742,674</v>
      </c>
      <c r="T794" s="38" t="str">
        <f t="shared" si="1133"/>
        <v>128</v>
      </c>
      <c r="U794" s="27" t="str">
        <f>(R794/S794)</f>
        <v>0.00%</v>
      </c>
      <c r="V794" s="19">
        <v>99.0</v>
      </c>
      <c r="W794" s="178" t="str">
        <f t="shared" ref="W794:W797" si="1134">SUM(T794/V794)</f>
        <v>129.03%</v>
      </c>
      <c r="X794" s="30" t="str">
        <f t="shared" si="6"/>
        <v>44.66%</v>
      </c>
      <c r="Y794" s="33"/>
      <c r="Z794" s="33"/>
      <c r="AA794" s="33"/>
      <c r="AB794" s="33"/>
      <c r="AC794" s="33"/>
      <c r="AD794" s="33"/>
      <c r="AE794" s="33"/>
    </row>
    <row r="795">
      <c r="A795" s="116" t="s">
        <v>1873</v>
      </c>
      <c r="B795" s="44">
        <v>2009.0</v>
      </c>
      <c r="C795" s="44" t="s">
        <v>37</v>
      </c>
      <c r="D795" s="104">
        <v>12.0</v>
      </c>
      <c r="E795" s="104">
        <v>36.0</v>
      </c>
      <c r="F795" s="118" t="str">
        <f t="shared" ref="F795:F811" si="1135">AVERAGE(D795:E795)</f>
        <v>24</v>
      </c>
      <c r="G795" s="104">
        <v>47.0</v>
      </c>
      <c r="H795" s="104">
        <v>51.0</v>
      </c>
      <c r="I795" s="120" t="str">
        <f t="shared" si="3"/>
        <v>-4</v>
      </c>
      <c r="J795" s="120" t="str">
        <f t="shared" ref="J795:J811" si="1136">AVERAGE(G795:H795)</f>
        <v>49</v>
      </c>
      <c r="K795" s="120" t="str">
        <f t="shared" si="4"/>
        <v>-25</v>
      </c>
      <c r="L795" s="104" t="s">
        <v>1304</v>
      </c>
      <c r="M795" s="120" t="str">
        <f t="shared" ref="M795:M797" si="1137">N795*1000000</f>
        <v>11600000</v>
      </c>
      <c r="N795" s="135">
        <v>11.6</v>
      </c>
      <c r="O795" s="120" t="str">
        <f t="shared" ref="O795:O797" si="1138">P795*1000000</f>
        <v>35920000</v>
      </c>
      <c r="P795" s="135">
        <v>35.92</v>
      </c>
      <c r="Q795" s="28" t="str">
        <f t="shared" ref="Q795:Q797" si="1139">SUM(R795*1000000)</f>
        <v>40020000</v>
      </c>
      <c r="R795" s="119">
        <v>40.02</v>
      </c>
      <c r="S795" s="191" t="str">
        <f t="shared" ref="S795:S797" si="1140">T795*1000000</f>
        <v>75,940,000</v>
      </c>
      <c r="T795" s="105">
        <v>75.94</v>
      </c>
      <c r="U795" s="162" t="str">
        <f t="shared" ref="U795:U797" si="1141">SUM(R795/T795)</f>
        <v>52.70%</v>
      </c>
      <c r="V795" s="105">
        <v>59.0</v>
      </c>
      <c r="W795" s="30" t="str">
        <f t="shared" si="1134"/>
        <v>128.71%</v>
      </c>
      <c r="X795" s="30" t="str">
        <f t="shared" si="6"/>
        <v>19.66%</v>
      </c>
      <c r="Y795" s="112"/>
      <c r="Z795" s="33"/>
      <c r="AA795" s="33"/>
      <c r="AB795" s="33"/>
      <c r="AC795" s="33"/>
      <c r="AD795" s="33"/>
      <c r="AE795" s="33"/>
    </row>
    <row r="796">
      <c r="A796" s="116" t="s">
        <v>1901</v>
      </c>
      <c r="B796" s="44">
        <v>2009.0</v>
      </c>
      <c r="C796" s="44" t="s">
        <v>41</v>
      </c>
      <c r="D796" s="104">
        <v>30.0</v>
      </c>
      <c r="E796" s="104">
        <v>42.0</v>
      </c>
      <c r="F796" s="118" t="str">
        <f t="shared" si="1135"/>
        <v>36</v>
      </c>
      <c r="G796" s="104">
        <v>46.0</v>
      </c>
      <c r="H796" s="104">
        <v>52.0</v>
      </c>
      <c r="I796" s="120" t="str">
        <f t="shared" si="3"/>
        <v>-6</v>
      </c>
      <c r="J796" s="120" t="str">
        <f t="shared" si="1136"/>
        <v>49</v>
      </c>
      <c r="K796" s="120" t="str">
        <f t="shared" si="4"/>
        <v>-13</v>
      </c>
      <c r="L796" s="104" t="s">
        <v>1521</v>
      </c>
      <c r="M796" s="120" t="str">
        <f t="shared" si="1137"/>
        <v>8000000</v>
      </c>
      <c r="N796" s="135">
        <v>8.0</v>
      </c>
      <c r="O796" s="120" t="str">
        <f t="shared" si="1138"/>
        <v>25200000</v>
      </c>
      <c r="P796" s="135">
        <v>25.2</v>
      </c>
      <c r="Q796" s="28" t="str">
        <f t="shared" si="1139"/>
        <v>32680000</v>
      </c>
      <c r="R796" s="119">
        <v>32.68</v>
      </c>
      <c r="S796" s="191" t="str">
        <f t="shared" si="1140"/>
        <v>57,880,000</v>
      </c>
      <c r="T796" s="105">
        <v>57.88</v>
      </c>
      <c r="U796" s="162" t="str">
        <f t="shared" si="1141"/>
        <v>56.46%</v>
      </c>
      <c r="V796" s="105">
        <v>45.0</v>
      </c>
      <c r="W796" s="30" t="str">
        <f t="shared" si="1134"/>
        <v>128.62%</v>
      </c>
      <c r="X796" s="30" t="str">
        <f t="shared" si="6"/>
        <v>17.78%</v>
      </c>
      <c r="Y796" s="112"/>
      <c r="Z796" s="33"/>
      <c r="AA796" s="33"/>
      <c r="AB796" s="33"/>
      <c r="AC796" s="33"/>
      <c r="AD796" s="33"/>
      <c r="AE796" s="33"/>
    </row>
    <row r="797">
      <c r="A797" s="116" t="s">
        <v>1925</v>
      </c>
      <c r="B797" s="44">
        <v>2009.0</v>
      </c>
      <c r="C797" s="44" t="s">
        <v>41</v>
      </c>
      <c r="D797" s="104">
        <v>22.0</v>
      </c>
      <c r="E797" s="104">
        <v>36.0</v>
      </c>
      <c r="F797" s="118" t="str">
        <f t="shared" si="1135"/>
        <v>29</v>
      </c>
      <c r="G797" s="104">
        <v>47.0</v>
      </c>
      <c r="H797" s="104">
        <v>70.0</v>
      </c>
      <c r="I797" s="120" t="str">
        <f t="shared" si="3"/>
        <v>-23</v>
      </c>
      <c r="J797" s="120" t="str">
        <f t="shared" si="1136"/>
        <v>58.5</v>
      </c>
      <c r="K797" s="120" t="str">
        <f t="shared" si="4"/>
        <v>-29.5</v>
      </c>
      <c r="L797" s="104" t="s">
        <v>2405</v>
      </c>
      <c r="M797" s="120" t="str">
        <f t="shared" si="1137"/>
        <v>10100000</v>
      </c>
      <c r="N797" s="135">
        <v>10.1</v>
      </c>
      <c r="O797" s="120" t="str">
        <f t="shared" si="1138"/>
        <v>31810000</v>
      </c>
      <c r="P797" s="135">
        <v>31.81</v>
      </c>
      <c r="Q797" s="28" t="str">
        <f t="shared" si="1139"/>
        <v>17040000</v>
      </c>
      <c r="R797" s="119">
        <v>17.04</v>
      </c>
      <c r="S797" s="191" t="str">
        <f t="shared" si="1140"/>
        <v>48,850,000</v>
      </c>
      <c r="T797" s="105">
        <v>48.85</v>
      </c>
      <c r="U797" s="162" t="str">
        <f t="shared" si="1141"/>
        <v>34.88%</v>
      </c>
      <c r="V797" s="105">
        <v>38.0</v>
      </c>
      <c r="W797" s="30" t="str">
        <f t="shared" si="1134"/>
        <v>128.55%</v>
      </c>
      <c r="X797" s="30" t="str">
        <f t="shared" si="6"/>
        <v>26.58%</v>
      </c>
      <c r="Y797" s="112"/>
      <c r="Z797" s="33"/>
      <c r="AA797" s="33"/>
      <c r="AB797" s="33"/>
      <c r="AC797" s="33"/>
      <c r="AD797" s="33"/>
      <c r="AE797" s="33"/>
    </row>
    <row r="798">
      <c r="A798" s="85" t="s">
        <v>979</v>
      </c>
      <c r="B798" s="48">
        <v>2012.0</v>
      </c>
      <c r="C798" s="48" t="s">
        <v>29</v>
      </c>
      <c r="D798" s="86">
        <v>66.0</v>
      </c>
      <c r="E798" s="86">
        <v>55.0</v>
      </c>
      <c r="F798" s="87" t="str">
        <f t="shared" si="1135"/>
        <v>60.5</v>
      </c>
      <c r="G798" s="86">
        <v>67.0</v>
      </c>
      <c r="H798" s="86">
        <v>81.0</v>
      </c>
      <c r="I798" s="89" t="str">
        <f t="shared" si="3"/>
        <v>-14</v>
      </c>
      <c r="J798" s="89" t="str">
        <f t="shared" si="1136"/>
        <v>74</v>
      </c>
      <c r="K798" s="89" t="str">
        <f t="shared" si="4"/>
        <v>-13.5</v>
      </c>
      <c r="L798" s="86" t="s">
        <v>2426</v>
      </c>
      <c r="M798" s="90">
        <v>9612247.0</v>
      </c>
      <c r="N798" s="91" t="str">
        <f>M798/1000000</f>
        <v>9.61</v>
      </c>
      <c r="O798" s="88">
        <v>2.7108272E7</v>
      </c>
      <c r="P798" s="91" t="str">
        <f>O798/1000000</f>
        <v>27.11</v>
      </c>
      <c r="Q798" s="95">
        <v>1.03374596E8</v>
      </c>
      <c r="R798" s="36" t="str">
        <f>Q798/1000000</f>
        <v>103.37</v>
      </c>
      <c r="S798" s="177">
        <v>1.30482868E8</v>
      </c>
      <c r="T798" s="93" t="str">
        <f>S798/1000000</f>
        <v>130</v>
      </c>
      <c r="U798" s="179" t="str">
        <f>SUM(R798/S798)</f>
        <v>0.00%</v>
      </c>
      <c r="V798" s="88">
        <v>102.0</v>
      </c>
      <c r="W798" s="180" t="str">
        <f>SUM((S798/1000000)/V798)</f>
        <v>127.92%</v>
      </c>
      <c r="X798" s="30" t="str">
        <f t="shared" si="6"/>
        <v>9.42%</v>
      </c>
      <c r="Y798" s="98"/>
      <c r="Z798" s="33"/>
      <c r="AA798" s="33"/>
      <c r="AB798" s="33"/>
      <c r="AC798" s="33"/>
      <c r="AD798" s="33"/>
      <c r="AE798" s="33"/>
    </row>
    <row r="799">
      <c r="A799" s="116" t="s">
        <v>1323</v>
      </c>
      <c r="B799" s="44">
        <v>2011.0</v>
      </c>
      <c r="C799" s="44" t="s">
        <v>41</v>
      </c>
      <c r="D799" s="117">
        <v>53.0</v>
      </c>
      <c r="E799" s="117">
        <v>49.0</v>
      </c>
      <c r="F799" s="118" t="str">
        <f t="shared" si="1135"/>
        <v>51</v>
      </c>
      <c r="G799" s="117">
        <v>52.0</v>
      </c>
      <c r="H799" s="104">
        <v>61.0</v>
      </c>
      <c r="I799" s="120" t="str">
        <f t="shared" si="3"/>
        <v>-9</v>
      </c>
      <c r="J799" s="120" t="str">
        <f t="shared" si="1136"/>
        <v>56.5</v>
      </c>
      <c r="K799" s="120" t="str">
        <f t="shared" si="4"/>
        <v>-5.5</v>
      </c>
      <c r="L799" s="104" t="s">
        <v>939</v>
      </c>
      <c r="M799" s="120" t="str">
        <f t="shared" ref="M799:M806" si="1142">N799*1000000</f>
        <v>11400000</v>
      </c>
      <c r="N799" s="121">
        <v>11.4</v>
      </c>
      <c r="O799" s="120" t="str">
        <f t="shared" ref="O799:O806" si="1143">P799*1000000</f>
        <v>29120000</v>
      </c>
      <c r="P799" s="122">
        <v>29.12</v>
      </c>
      <c r="Q799" s="28" t="str">
        <f t="shared" ref="Q799:Q806" si="1144">SUM(R799*1000000)</f>
        <v>21950000</v>
      </c>
      <c r="R799" s="119">
        <v>21.95</v>
      </c>
      <c r="S799" s="176" t="str">
        <f t="shared" ref="S799:S806" si="1145">T799*1000000</f>
        <v>51,070,000</v>
      </c>
      <c r="T799" s="124" t="str">
        <f t="shared" ref="T799:T800" si="1146">SUM(P799+R799)</f>
        <v>51.07</v>
      </c>
      <c r="U799" s="162" t="str">
        <f t="shared" ref="U799:U806" si="1147">SUM(R799/T799)</f>
        <v>42.98%</v>
      </c>
      <c r="V799" s="125">
        <v>40.0</v>
      </c>
      <c r="W799" s="30" t="str">
        <f t="shared" ref="W799:W806" si="1148">SUM(T799/V799)</f>
        <v>127.68%</v>
      </c>
      <c r="X799" s="30" t="str">
        <f t="shared" si="6"/>
        <v>28.50%</v>
      </c>
      <c r="Y799" s="112"/>
      <c r="Z799" s="33"/>
      <c r="AA799" s="33"/>
      <c r="AB799" s="33"/>
      <c r="AC799" s="33"/>
      <c r="AD799" s="33"/>
      <c r="AE799" s="33"/>
    </row>
    <row r="800">
      <c r="A800" s="116" t="s">
        <v>1564</v>
      </c>
      <c r="B800" s="44">
        <v>2010.0</v>
      </c>
      <c r="C800" s="44" t="s">
        <v>29</v>
      </c>
      <c r="D800" s="104">
        <v>43.0</v>
      </c>
      <c r="E800" s="104">
        <v>56.0</v>
      </c>
      <c r="F800" s="118" t="str">
        <f t="shared" si="1135"/>
        <v>49.5</v>
      </c>
      <c r="G800" s="104">
        <v>47.0</v>
      </c>
      <c r="H800" s="104">
        <v>59.0</v>
      </c>
      <c r="I800" s="120" t="str">
        <f t="shared" si="3"/>
        <v>-12</v>
      </c>
      <c r="J800" s="120" t="str">
        <f t="shared" si="1136"/>
        <v>53</v>
      </c>
      <c r="K800" s="120" t="str">
        <f t="shared" si="4"/>
        <v>-3.5</v>
      </c>
      <c r="L800" s="104" t="s">
        <v>117</v>
      </c>
      <c r="M800" s="120" t="str">
        <f t="shared" si="1142"/>
        <v>23500000</v>
      </c>
      <c r="N800" s="135">
        <v>23.5</v>
      </c>
      <c r="O800" s="120" t="str">
        <f t="shared" si="1143"/>
        <v>73030000</v>
      </c>
      <c r="P800" s="135">
        <v>73.03</v>
      </c>
      <c r="Q800" s="28" t="str">
        <f t="shared" si="1144"/>
        <v>13830000</v>
      </c>
      <c r="R800" s="119">
        <v>13.83</v>
      </c>
      <c r="S800" s="191" t="str">
        <f t="shared" si="1145"/>
        <v>86,860,000</v>
      </c>
      <c r="T800" s="137" t="str">
        <f t="shared" si="1146"/>
        <v>86.86</v>
      </c>
      <c r="U800" s="162" t="str">
        <f t="shared" si="1147"/>
        <v>15.92%</v>
      </c>
      <c r="V800" s="105">
        <v>69.0</v>
      </c>
      <c r="W800" s="30" t="str">
        <f t="shared" si="1148"/>
        <v>125.88%</v>
      </c>
      <c r="X800" s="30" t="str">
        <f t="shared" si="6"/>
        <v>34.06%</v>
      </c>
      <c r="Y800" s="33"/>
      <c r="Z800" s="33"/>
      <c r="AA800" s="33"/>
      <c r="AB800" s="33"/>
      <c r="AC800" s="33"/>
      <c r="AD800" s="33"/>
      <c r="AE800" s="33"/>
    </row>
    <row r="801">
      <c r="A801" s="116" t="s">
        <v>2276</v>
      </c>
      <c r="B801" s="44">
        <v>2008.0</v>
      </c>
      <c r="C801" s="44" t="s">
        <v>41</v>
      </c>
      <c r="D801" s="104">
        <v>55.0</v>
      </c>
      <c r="E801" s="104">
        <v>60.0</v>
      </c>
      <c r="F801" s="118" t="str">
        <f t="shared" si="1135"/>
        <v>57.5</v>
      </c>
      <c r="G801" s="104">
        <v>66.0</v>
      </c>
      <c r="H801" s="104">
        <v>81.0</v>
      </c>
      <c r="I801" s="120" t="str">
        <f t="shared" si="3"/>
        <v>-15</v>
      </c>
      <c r="J801" s="120" t="str">
        <f t="shared" si="1136"/>
        <v>73.5</v>
      </c>
      <c r="K801" s="120" t="str">
        <f t="shared" si="4"/>
        <v>-16</v>
      </c>
      <c r="L801" s="104" t="s">
        <v>1667</v>
      </c>
      <c r="M801" s="120" t="str">
        <f t="shared" si="1142"/>
        <v>7900000</v>
      </c>
      <c r="N801" s="135">
        <v>7.9</v>
      </c>
      <c r="O801" s="120" t="str">
        <f t="shared" si="1143"/>
        <v>23530000</v>
      </c>
      <c r="P801" s="135">
        <v>23.53</v>
      </c>
      <c r="Q801" s="28" t="str">
        <f t="shared" si="1144"/>
        <v>4130000</v>
      </c>
      <c r="R801" s="119">
        <v>4.13</v>
      </c>
      <c r="S801" s="191" t="str">
        <f t="shared" si="1145"/>
        <v>27,660,000</v>
      </c>
      <c r="T801" s="105">
        <v>27.66</v>
      </c>
      <c r="U801" s="162" t="str">
        <f t="shared" si="1147"/>
        <v>14.93%</v>
      </c>
      <c r="V801" s="105">
        <v>22.0</v>
      </c>
      <c r="W801" s="30" t="str">
        <f t="shared" si="1148"/>
        <v>125.73%</v>
      </c>
      <c r="X801" s="30" t="str">
        <f t="shared" si="6"/>
        <v>35.91%</v>
      </c>
      <c r="Y801" s="112"/>
      <c r="Z801" s="33"/>
      <c r="AA801" s="33"/>
      <c r="AB801" s="33"/>
      <c r="AC801" s="33"/>
      <c r="AD801" s="33"/>
      <c r="AE801" s="33"/>
    </row>
    <row r="802">
      <c r="A802" s="116" t="s">
        <v>1974</v>
      </c>
      <c r="B802" s="44">
        <v>2009.0</v>
      </c>
      <c r="C802" s="44" t="s">
        <v>41</v>
      </c>
      <c r="D802" s="104">
        <v>17.0</v>
      </c>
      <c r="E802" s="104">
        <v>40.0</v>
      </c>
      <c r="F802" s="118" t="str">
        <f t="shared" si="1135"/>
        <v>28.5</v>
      </c>
      <c r="G802" s="104">
        <v>35.0</v>
      </c>
      <c r="H802" s="104">
        <v>46.0</v>
      </c>
      <c r="I802" s="120" t="str">
        <f t="shared" si="3"/>
        <v>-11</v>
      </c>
      <c r="J802" s="120" t="str">
        <f t="shared" si="1136"/>
        <v>40.5</v>
      </c>
      <c r="K802" s="120" t="str">
        <f t="shared" si="4"/>
        <v>-12</v>
      </c>
      <c r="L802" s="104" t="s">
        <v>1975</v>
      </c>
      <c r="M802" s="120" t="str">
        <f t="shared" si="1142"/>
        <v>10600000</v>
      </c>
      <c r="N802" s="135">
        <v>10.6</v>
      </c>
      <c r="O802" s="120" t="str">
        <f t="shared" si="1143"/>
        <v>25660000</v>
      </c>
      <c r="P802" s="135">
        <v>25.66</v>
      </c>
      <c r="Q802" s="28" t="str">
        <f t="shared" si="1144"/>
        <v>5770000</v>
      </c>
      <c r="R802" s="119">
        <v>5.77</v>
      </c>
      <c r="S802" s="191" t="str">
        <f t="shared" si="1145"/>
        <v>31,430,000</v>
      </c>
      <c r="T802" s="105">
        <v>31.43</v>
      </c>
      <c r="U802" s="162" t="str">
        <f t="shared" si="1147"/>
        <v>18.36%</v>
      </c>
      <c r="V802" s="105">
        <v>25.0</v>
      </c>
      <c r="W802" s="30" t="str">
        <f t="shared" si="1148"/>
        <v>125.72%</v>
      </c>
      <c r="X802" s="30" t="str">
        <f t="shared" si="6"/>
        <v>42.40%</v>
      </c>
      <c r="Y802" s="112"/>
      <c r="Z802" s="33"/>
      <c r="AA802" s="33"/>
      <c r="AB802" s="33"/>
      <c r="AC802" s="33"/>
      <c r="AD802" s="33"/>
      <c r="AE802" s="33"/>
    </row>
    <row r="803">
      <c r="A803" s="116" t="s">
        <v>2220</v>
      </c>
      <c r="B803" s="44">
        <v>2008.0</v>
      </c>
      <c r="C803" s="44" t="s">
        <v>41</v>
      </c>
      <c r="D803" s="104">
        <v>24.0</v>
      </c>
      <c r="E803" s="104">
        <v>46.0</v>
      </c>
      <c r="F803" s="118" t="str">
        <f t="shared" si="1135"/>
        <v>35</v>
      </c>
      <c r="G803" s="104">
        <v>64.0</v>
      </c>
      <c r="H803" s="104">
        <v>63.0</v>
      </c>
      <c r="I803" s="120" t="str">
        <f t="shared" si="3"/>
        <v>1</v>
      </c>
      <c r="J803" s="120" t="str">
        <f t="shared" si="1136"/>
        <v>63.5</v>
      </c>
      <c r="K803" s="120" t="str">
        <f t="shared" si="4"/>
        <v>-28.5</v>
      </c>
      <c r="L803" s="104" t="s">
        <v>493</v>
      </c>
      <c r="M803" s="120" t="str">
        <f t="shared" si="1142"/>
        <v>16210000</v>
      </c>
      <c r="N803" s="135">
        <v>16.21</v>
      </c>
      <c r="O803" s="120" t="str">
        <f t="shared" si="1143"/>
        <v>42440000</v>
      </c>
      <c r="P803" s="135">
        <v>42.44</v>
      </c>
      <c r="Q803" s="28" t="str">
        <f t="shared" si="1144"/>
        <v>1210000</v>
      </c>
      <c r="R803" s="119">
        <v>1.21</v>
      </c>
      <c r="S803" s="191" t="str">
        <f t="shared" si="1145"/>
        <v>43,650,000</v>
      </c>
      <c r="T803" s="105">
        <v>43.65</v>
      </c>
      <c r="U803" s="162" t="str">
        <f t="shared" si="1147"/>
        <v>2.77%</v>
      </c>
      <c r="V803" s="105">
        <v>35.0</v>
      </c>
      <c r="W803" s="30" t="str">
        <f t="shared" si="1148"/>
        <v>124.71%</v>
      </c>
      <c r="X803" s="30" t="str">
        <f t="shared" si="6"/>
        <v>46.31%</v>
      </c>
      <c r="Y803" s="112"/>
      <c r="Z803" s="33"/>
      <c r="AA803" s="33"/>
      <c r="AB803" s="33"/>
      <c r="AC803" s="33"/>
      <c r="AD803" s="33"/>
      <c r="AE803" s="33"/>
    </row>
    <row r="804">
      <c r="A804" s="116" t="s">
        <v>2194</v>
      </c>
      <c r="B804" s="44">
        <v>2008.0</v>
      </c>
      <c r="C804" s="44" t="s">
        <v>41</v>
      </c>
      <c r="D804" s="104">
        <v>26.0</v>
      </c>
      <c r="E804" s="104">
        <v>41.0</v>
      </c>
      <c r="F804" s="118" t="str">
        <f t="shared" si="1135"/>
        <v>33.5</v>
      </c>
      <c r="G804" s="104">
        <v>49.0</v>
      </c>
      <c r="H804" s="104">
        <v>61.0</v>
      </c>
      <c r="I804" s="120" t="str">
        <f t="shared" si="3"/>
        <v>-12</v>
      </c>
      <c r="J804" s="120" t="str">
        <f t="shared" si="1136"/>
        <v>55</v>
      </c>
      <c r="K804" s="120" t="str">
        <f t="shared" si="4"/>
        <v>-21.5</v>
      </c>
      <c r="L804" s="104" t="s">
        <v>117</v>
      </c>
      <c r="M804" s="120" t="str">
        <f t="shared" si="1142"/>
        <v>10300000</v>
      </c>
      <c r="N804" s="135">
        <v>10.3</v>
      </c>
      <c r="O804" s="120" t="str">
        <f t="shared" si="1143"/>
        <v>32860000</v>
      </c>
      <c r="P804" s="135">
        <v>32.86</v>
      </c>
      <c r="Q804" s="28" t="str">
        <f t="shared" si="1144"/>
        <v>16830000</v>
      </c>
      <c r="R804" s="119">
        <v>16.83</v>
      </c>
      <c r="S804" s="191" t="str">
        <f t="shared" si="1145"/>
        <v>49,690,000</v>
      </c>
      <c r="T804" s="105">
        <v>49.69</v>
      </c>
      <c r="U804" s="162" t="str">
        <f t="shared" si="1147"/>
        <v>33.87%</v>
      </c>
      <c r="V804" s="105">
        <v>40.0</v>
      </c>
      <c r="W804" s="30" t="str">
        <f t="shared" si="1148"/>
        <v>124.23%</v>
      </c>
      <c r="X804" s="30" t="str">
        <f t="shared" si="6"/>
        <v>25.75%</v>
      </c>
      <c r="Y804" s="112"/>
      <c r="Z804" s="33"/>
      <c r="AA804" s="33"/>
      <c r="AB804" s="33"/>
      <c r="AC804" s="33"/>
      <c r="AD804" s="33"/>
      <c r="AE804" s="33"/>
    </row>
    <row r="805">
      <c r="A805" s="116" t="s">
        <v>1190</v>
      </c>
      <c r="B805" s="44">
        <v>2011.0</v>
      </c>
      <c r="C805" s="44" t="s">
        <v>29</v>
      </c>
      <c r="D805" s="117">
        <v>93.0</v>
      </c>
      <c r="E805" s="117">
        <v>83.0</v>
      </c>
      <c r="F805" s="118" t="str">
        <f t="shared" si="1135"/>
        <v>88</v>
      </c>
      <c r="G805" s="117">
        <v>84.0</v>
      </c>
      <c r="H805" s="104">
        <v>75.0</v>
      </c>
      <c r="I805" s="120" t="str">
        <f t="shared" si="3"/>
        <v>9</v>
      </c>
      <c r="J805" s="120" t="str">
        <f t="shared" si="1136"/>
        <v>79.5</v>
      </c>
      <c r="K805" s="120" t="str">
        <f t="shared" si="4"/>
        <v>8.5</v>
      </c>
      <c r="L805" s="104" t="s">
        <v>1191</v>
      </c>
      <c r="M805" s="120" t="str">
        <f t="shared" si="1142"/>
        <v>11360000</v>
      </c>
      <c r="N805" s="121">
        <v>11.36</v>
      </c>
      <c r="O805" s="120" t="str">
        <f t="shared" si="1143"/>
        <v>73864000</v>
      </c>
      <c r="P805" s="122">
        <v>73.864</v>
      </c>
      <c r="Q805" s="28" t="str">
        <f t="shared" si="1144"/>
        <v>111905000</v>
      </c>
      <c r="R805" s="119">
        <v>111.905</v>
      </c>
      <c r="S805" s="176" t="str">
        <f t="shared" si="1145"/>
        <v>185,769,000</v>
      </c>
      <c r="T805" s="124" t="str">
        <f>SUM(P805+R805)</f>
        <v>185.77</v>
      </c>
      <c r="U805" s="162" t="str">
        <f t="shared" si="1147"/>
        <v>60.24%</v>
      </c>
      <c r="V805" s="125">
        <v>150.0</v>
      </c>
      <c r="W805" s="30" t="str">
        <f t="shared" si="1148"/>
        <v>123.85%</v>
      </c>
      <c r="X805" s="30" t="str">
        <f t="shared" si="6"/>
        <v>7.57%</v>
      </c>
      <c r="Y805" s="112"/>
      <c r="Z805" s="33"/>
      <c r="AA805" s="33"/>
      <c r="AB805" s="33"/>
      <c r="AC805" s="33"/>
      <c r="AD805" s="33"/>
      <c r="AE805" s="33"/>
    </row>
    <row r="806">
      <c r="A806" s="116" t="s">
        <v>1891</v>
      </c>
      <c r="B806" s="44">
        <v>2009.0</v>
      </c>
      <c r="C806" s="44" t="s">
        <v>41</v>
      </c>
      <c r="D806" s="104">
        <v>25.0</v>
      </c>
      <c r="E806" s="104">
        <v>34.0</v>
      </c>
      <c r="F806" s="118" t="str">
        <f t="shared" si="1135"/>
        <v>29.5</v>
      </c>
      <c r="G806" s="104">
        <v>57.0</v>
      </c>
      <c r="H806" s="104">
        <v>66.0</v>
      </c>
      <c r="I806" s="120" t="str">
        <f t="shared" si="3"/>
        <v>-9</v>
      </c>
      <c r="J806" s="120" t="str">
        <f t="shared" si="1136"/>
        <v>61.5</v>
      </c>
      <c r="K806" s="120" t="str">
        <f t="shared" si="4"/>
        <v>-32</v>
      </c>
      <c r="L806" s="104" t="s">
        <v>939</v>
      </c>
      <c r="M806" s="120" t="str">
        <f t="shared" si="1142"/>
        <v>13300000</v>
      </c>
      <c r="N806" s="135">
        <v>13.3</v>
      </c>
      <c r="O806" s="120" t="str">
        <f t="shared" si="1143"/>
        <v>38120000</v>
      </c>
      <c r="P806" s="135">
        <v>38.12</v>
      </c>
      <c r="Q806" s="28" t="str">
        <f t="shared" si="1144"/>
        <v>23470000</v>
      </c>
      <c r="R806" s="119">
        <v>23.47</v>
      </c>
      <c r="S806" s="191" t="str">
        <f t="shared" si="1145"/>
        <v>61,590,000</v>
      </c>
      <c r="T806" s="105">
        <v>61.59</v>
      </c>
      <c r="U806" s="162" t="str">
        <f t="shared" si="1147"/>
        <v>38.11%</v>
      </c>
      <c r="V806" s="105">
        <v>50.0</v>
      </c>
      <c r="W806" s="30" t="str">
        <f t="shared" si="1148"/>
        <v>123.18%</v>
      </c>
      <c r="X806" s="30" t="str">
        <f t="shared" si="6"/>
        <v>26.60%</v>
      </c>
      <c r="Y806" s="112"/>
      <c r="Z806" s="33"/>
      <c r="AA806" s="33"/>
      <c r="AB806" s="33"/>
      <c r="AC806" s="33"/>
      <c r="AD806" s="33"/>
      <c r="AE806" s="33"/>
    </row>
    <row r="807">
      <c r="A807" s="66" t="s">
        <v>554</v>
      </c>
      <c r="B807" s="48">
        <v>2014.0</v>
      </c>
      <c r="C807" s="48" t="s">
        <v>29</v>
      </c>
      <c r="D807" s="48">
        <v>2.0</v>
      </c>
      <c r="E807" s="48">
        <v>12.0</v>
      </c>
      <c r="F807" s="50" t="str">
        <f t="shared" si="1135"/>
        <v>7.0</v>
      </c>
      <c r="G807" s="48">
        <v>44.0</v>
      </c>
      <c r="H807" s="48">
        <v>29.0</v>
      </c>
      <c r="I807" s="52" t="str">
        <f t="shared" si="3"/>
        <v>15</v>
      </c>
      <c r="J807" s="52" t="str">
        <f t="shared" si="1136"/>
        <v>36.5</v>
      </c>
      <c r="K807" s="52" t="str">
        <f t="shared" si="4"/>
        <v>-29.5</v>
      </c>
      <c r="L807" s="48" t="s">
        <v>111</v>
      </c>
      <c r="M807" s="62">
        <v>6300147.0</v>
      </c>
      <c r="N807" s="55" t="str">
        <f>M807/1000000</f>
        <v>6.30</v>
      </c>
      <c r="O807" s="51">
        <v>1.4019924E7</v>
      </c>
      <c r="P807" s="55" t="str">
        <f>O807/1000000</f>
        <v>14.02</v>
      </c>
      <c r="Q807" s="63">
        <v>5663000.0</v>
      </c>
      <c r="R807" s="36" t="str">
        <f t="shared" ref="R807:R809" si="1149">Q807/1000000</f>
        <v>5.66</v>
      </c>
      <c r="S807" s="187">
        <v>1.9682924E7</v>
      </c>
      <c r="T807" s="58" t="str">
        <f>S807/1000000</f>
        <v>20</v>
      </c>
      <c r="U807" s="188" t="str">
        <f>SUM(R807/S807)</f>
        <v>0.00%</v>
      </c>
      <c r="V807" s="51">
        <v>16.0</v>
      </c>
      <c r="W807" s="189" t="str">
        <f>SUM(S807/(V807*1000000))</f>
        <v>123.02%</v>
      </c>
      <c r="X807" s="30" t="str">
        <f t="shared" si="6"/>
        <v>39.38%</v>
      </c>
      <c r="Y807" s="67"/>
      <c r="Z807" s="33"/>
      <c r="AA807" s="33"/>
      <c r="AB807" s="33"/>
      <c r="AC807" s="33"/>
      <c r="AD807" s="33"/>
      <c r="AE807" s="33"/>
    </row>
    <row r="808">
      <c r="A808" s="72" t="s">
        <v>814</v>
      </c>
      <c r="B808" s="16">
        <v>2013.0</v>
      </c>
      <c r="C808" s="16" t="s">
        <v>41</v>
      </c>
      <c r="D808" s="16">
        <v>56.0</v>
      </c>
      <c r="E808" s="16">
        <v>51.0</v>
      </c>
      <c r="F808" s="73" t="str">
        <f t="shared" si="1135"/>
        <v>53.5</v>
      </c>
      <c r="G808" s="16">
        <v>61.0</v>
      </c>
      <c r="H808" s="16">
        <v>60.0</v>
      </c>
      <c r="I808" s="74" t="str">
        <f t="shared" si="3"/>
        <v>1</v>
      </c>
      <c r="J808" s="74" t="str">
        <f t="shared" si="1136"/>
        <v>60.5</v>
      </c>
      <c r="K808" s="74" t="str">
        <f t="shared" si="4"/>
        <v>-7</v>
      </c>
      <c r="L808" s="78" t="s">
        <v>673</v>
      </c>
      <c r="M808" s="19">
        <v>1.3167607E7</v>
      </c>
      <c r="N808" s="35" t="str">
        <f t="shared" ref="N808:N809" si="1150">M808/1000000</f>
        <v>13.17</v>
      </c>
      <c r="O808" s="19">
        <v>4.2930462E7</v>
      </c>
      <c r="P808" s="35" t="str">
        <f t="shared" ref="P808:P809" si="1151">O808/1000000</f>
        <v>42.93</v>
      </c>
      <c r="Q808" s="19">
        <v>1.4894212E7</v>
      </c>
      <c r="R808" s="36" t="str">
        <f t="shared" si="1149"/>
        <v>14.89</v>
      </c>
      <c r="S808" s="177" t="str">
        <f>SUM(O808+R808)</f>
        <v>42,930,477</v>
      </c>
      <c r="T808" s="77" t="str">
        <f t="shared" ref="T808:T809" si="1152">S808/1000000</f>
        <v>43</v>
      </c>
      <c r="U808" s="27" t="str">
        <f>(R808/S808)</f>
        <v>0.00%</v>
      </c>
      <c r="V808" s="19">
        <v>35.0</v>
      </c>
      <c r="W808" s="178" t="str">
        <f t="shared" ref="W808:W814" si="1153">SUM(T808/V808)</f>
        <v>122.66%</v>
      </c>
      <c r="X808" s="30" t="str">
        <f t="shared" si="6"/>
        <v>37.62%</v>
      </c>
      <c r="Y808" s="81"/>
      <c r="Z808" s="33"/>
      <c r="AA808" s="33"/>
      <c r="AB808" s="33"/>
      <c r="AC808" s="33"/>
      <c r="AD808" s="33"/>
      <c r="AE808" s="33"/>
    </row>
    <row r="809">
      <c r="A809" s="72" t="s">
        <v>643</v>
      </c>
      <c r="B809" s="16">
        <v>2013.0</v>
      </c>
      <c r="C809" s="16" t="s">
        <v>29</v>
      </c>
      <c r="D809" s="16">
        <v>31.0</v>
      </c>
      <c r="E809" s="16">
        <v>37.0</v>
      </c>
      <c r="F809" s="73" t="str">
        <f t="shared" si="1135"/>
        <v>34.0</v>
      </c>
      <c r="G809" s="16">
        <v>51.0</v>
      </c>
      <c r="H809" s="16">
        <v>65.0</v>
      </c>
      <c r="I809" s="74" t="str">
        <f t="shared" si="3"/>
        <v>-14</v>
      </c>
      <c r="J809" s="74" t="str">
        <f t="shared" si="1136"/>
        <v>58</v>
      </c>
      <c r="K809" s="74" t="str">
        <f t="shared" si="4"/>
        <v>-24</v>
      </c>
      <c r="L809" s="78" t="s">
        <v>644</v>
      </c>
      <c r="M809" s="19">
        <v>2.9210849E7</v>
      </c>
      <c r="N809" s="35" t="str">
        <f t="shared" si="1150"/>
        <v>29.21</v>
      </c>
      <c r="O809" s="19">
        <v>8.9302115E7</v>
      </c>
      <c r="P809" s="35" t="str">
        <f t="shared" si="1151"/>
        <v>89.30</v>
      </c>
      <c r="Q809" s="19">
        <v>1.712E8</v>
      </c>
      <c r="R809" s="36" t="str">
        <f t="shared" si="1149"/>
        <v>171.20</v>
      </c>
      <c r="S809" s="196">
        <v>2.60502115E8</v>
      </c>
      <c r="T809" s="77" t="str">
        <f t="shared" si="1152"/>
        <v>261</v>
      </c>
      <c r="U809" s="27" t="str">
        <f>SUM(R809/S809)</f>
        <v>0.00%</v>
      </c>
      <c r="V809" s="22">
        <v>215.0</v>
      </c>
      <c r="W809" s="178" t="str">
        <f t="shared" si="1153"/>
        <v>121.16%</v>
      </c>
      <c r="X809" s="30" t="str">
        <f t="shared" si="6"/>
        <v>13.59%</v>
      </c>
      <c r="Y809" s="81"/>
      <c r="Z809" s="33"/>
      <c r="AA809" s="33"/>
      <c r="AB809" s="33"/>
      <c r="AC809" s="33"/>
      <c r="AD809" s="33"/>
      <c r="AE809" s="33"/>
    </row>
    <row r="810">
      <c r="A810" s="116" t="s">
        <v>1896</v>
      </c>
      <c r="B810" s="44">
        <v>2009.0</v>
      </c>
      <c r="C810" s="44" t="s">
        <v>41</v>
      </c>
      <c r="D810" s="104">
        <v>58.0</v>
      </c>
      <c r="E810" s="104">
        <v>52.0</v>
      </c>
      <c r="F810" s="118" t="str">
        <f t="shared" si="1135"/>
        <v>55</v>
      </c>
      <c r="G810" s="104">
        <v>39.0</v>
      </c>
      <c r="H810" s="104">
        <v>64.0</v>
      </c>
      <c r="I810" s="120" t="str">
        <f t="shared" si="3"/>
        <v>-25</v>
      </c>
      <c r="J810" s="120" t="str">
        <f t="shared" si="1136"/>
        <v>51.5</v>
      </c>
      <c r="K810" s="120" t="str">
        <f t="shared" si="4"/>
        <v>3.5</v>
      </c>
      <c r="L810" s="104" t="s">
        <v>993</v>
      </c>
      <c r="M810" s="120" t="str">
        <f t="shared" ref="M810:M811" si="1154">N810*1000000</f>
        <v>9300000</v>
      </c>
      <c r="N810" s="135">
        <v>9.3</v>
      </c>
      <c r="O810" s="120" t="str">
        <f t="shared" ref="O810:O811" si="1155">P810*1000000</f>
        <v>25400000</v>
      </c>
      <c r="P810" s="135">
        <v>25.4</v>
      </c>
      <c r="Q810" s="28" t="str">
        <f t="shared" ref="Q810:Q811" si="1156">SUM(R810*1000000)</f>
        <v>34700000</v>
      </c>
      <c r="R810" s="119">
        <v>34.7</v>
      </c>
      <c r="S810" s="191" t="str">
        <f t="shared" ref="S810:S811" si="1157">T810*1000000</f>
        <v>60,100,000</v>
      </c>
      <c r="T810" s="105">
        <v>60.1</v>
      </c>
      <c r="U810" s="162" t="str">
        <f t="shared" ref="U810:U811" si="1158">SUM(R810/T810)</f>
        <v>57.74%</v>
      </c>
      <c r="V810" s="105">
        <v>50.0</v>
      </c>
      <c r="W810" s="30" t="str">
        <f t="shared" si="1153"/>
        <v>120.20%</v>
      </c>
      <c r="X810" s="30" t="str">
        <f t="shared" si="6"/>
        <v>18.60%</v>
      </c>
      <c r="Y810" s="112"/>
      <c r="Z810" s="33"/>
      <c r="AA810" s="33"/>
      <c r="AB810" s="33"/>
      <c r="AC810" s="33"/>
      <c r="AD810" s="33"/>
      <c r="AE810" s="33"/>
    </row>
    <row r="811">
      <c r="A811" s="116" t="s">
        <v>2278</v>
      </c>
      <c r="B811" s="44">
        <v>2008.0</v>
      </c>
      <c r="C811" s="44" t="s">
        <v>2398</v>
      </c>
      <c r="D811" s="104">
        <v>22.0</v>
      </c>
      <c r="E811" s="104">
        <v>41.0</v>
      </c>
      <c r="F811" s="118" t="str">
        <f t="shared" si="1135"/>
        <v>31.5</v>
      </c>
      <c r="G811" s="104">
        <v>51.0</v>
      </c>
      <c r="H811" s="104">
        <v>63.0</v>
      </c>
      <c r="I811" s="120" t="str">
        <f t="shared" si="3"/>
        <v>-12</v>
      </c>
      <c r="J811" s="120" t="str">
        <f t="shared" si="1136"/>
        <v>57</v>
      </c>
      <c r="K811" s="120" t="str">
        <f t="shared" si="4"/>
        <v>-25.5</v>
      </c>
      <c r="L811" s="104" t="s">
        <v>1126</v>
      </c>
      <c r="M811" s="120" t="str">
        <f t="shared" si="1154"/>
        <v>7740000</v>
      </c>
      <c r="N811" s="135">
        <v>7.74</v>
      </c>
      <c r="O811" s="120" t="str">
        <f t="shared" si="1155"/>
        <v>20670000</v>
      </c>
      <c r="P811" s="135">
        <v>20.67</v>
      </c>
      <c r="Q811" s="28" t="str">
        <f t="shared" si="1156"/>
        <v>5740000</v>
      </c>
      <c r="R811" s="119">
        <v>5.74</v>
      </c>
      <c r="S811" s="191" t="str">
        <f t="shared" si="1157"/>
        <v>26,410,000</v>
      </c>
      <c r="T811" s="105">
        <v>26.41</v>
      </c>
      <c r="U811" s="162" t="str">
        <f t="shared" si="1158"/>
        <v>21.73%</v>
      </c>
      <c r="V811" s="105">
        <v>22.0</v>
      </c>
      <c r="W811" s="30" t="str">
        <f t="shared" si="1153"/>
        <v>120.05%</v>
      </c>
      <c r="X811" s="30" t="str">
        <f t="shared" si="6"/>
        <v>35.18%</v>
      </c>
      <c r="Y811" s="112"/>
      <c r="Z811" s="33"/>
      <c r="AA811" s="33"/>
      <c r="AB811" s="33"/>
      <c r="AC811" s="33"/>
      <c r="AD811" s="33"/>
      <c r="AE811" s="33"/>
    </row>
    <row r="812">
      <c r="A812" s="15" t="s">
        <v>116</v>
      </c>
      <c r="B812" s="16">
        <v>2015.0</v>
      </c>
      <c r="C812" s="17" t="s">
        <v>37</v>
      </c>
      <c r="D812" s="16">
        <v>46.0</v>
      </c>
      <c r="E812" s="16">
        <v>48.0</v>
      </c>
      <c r="F812" s="18" t="str">
        <f t="shared" ref="F812:F814" si="1159">(D812+E812)/2</f>
        <v>47</v>
      </c>
      <c r="G812" s="79">
        <v>57.0</v>
      </c>
      <c r="H812" s="16">
        <v>64.0</v>
      </c>
      <c r="I812" s="20" t="str">
        <f t="shared" si="3"/>
        <v>-7</v>
      </c>
      <c r="J812" s="21" t="str">
        <f t="shared" ref="J812:J814" si="1160">(G812+H812)/2</f>
        <v>60.5</v>
      </c>
      <c r="K812" s="20" t="str">
        <f t="shared" si="4"/>
        <v>-13.5</v>
      </c>
      <c r="L812" s="17" t="s">
        <v>117</v>
      </c>
      <c r="M812" s="22">
        <v>3.350787E7</v>
      </c>
      <c r="N812" s="35" t="str">
        <f t="shared" ref="N812:N815" si="1161">M812/1000000</f>
        <v>33.51</v>
      </c>
      <c r="O812" s="28">
        <v>8.128483E7</v>
      </c>
      <c r="P812" s="35" t="str">
        <f t="shared" ref="P812:P815" si="1162">O812/1000000</f>
        <v>81.28</v>
      </c>
      <c r="Q812" s="28">
        <v>1.32449953E8</v>
      </c>
      <c r="R812" s="36" t="str">
        <f t="shared" ref="R812:R815" si="1163">Q812/1000000</f>
        <v>132.45</v>
      </c>
      <c r="S812" s="177" t="str">
        <f t="shared" ref="S812:S814" si="1164">SUM(O812+R812)</f>
        <v>81,284,962</v>
      </c>
      <c r="T812" s="38" t="str">
        <f t="shared" ref="T812:T815" si="1165">S812/1000000</f>
        <v>81</v>
      </c>
      <c r="U812" s="27" t="str">
        <f t="shared" ref="U812:U814" si="1166">(R812/S812)</f>
        <v>0.00%</v>
      </c>
      <c r="V812" s="28">
        <v>68.0</v>
      </c>
      <c r="W812" s="178" t="str">
        <f t="shared" si="1153"/>
        <v>119.54%</v>
      </c>
      <c r="X812" s="30" t="str">
        <f t="shared" si="6"/>
        <v>49.28%</v>
      </c>
      <c r="Y812" s="17"/>
      <c r="Z812" s="33"/>
      <c r="AA812" s="33"/>
      <c r="AB812" s="33"/>
      <c r="AC812" s="33"/>
      <c r="AD812" s="33"/>
      <c r="AE812" s="33"/>
    </row>
    <row r="813">
      <c r="A813" s="15" t="s">
        <v>149</v>
      </c>
      <c r="B813" s="16">
        <v>2015.0</v>
      </c>
      <c r="C813" s="17" t="s">
        <v>41</v>
      </c>
      <c r="D813" s="16">
        <v>77.0</v>
      </c>
      <c r="E813" s="16">
        <v>69.0</v>
      </c>
      <c r="F813" s="18" t="str">
        <f t="shared" si="1159"/>
        <v>73</v>
      </c>
      <c r="G813" s="16">
        <v>77.0</v>
      </c>
      <c r="H813" s="16">
        <v>74.0</v>
      </c>
      <c r="I813" s="20" t="str">
        <f t="shared" si="3"/>
        <v>3</v>
      </c>
      <c r="J813" s="21" t="str">
        <f t="shared" si="1160"/>
        <v>75.5</v>
      </c>
      <c r="K813" s="20" t="str">
        <f t="shared" si="4"/>
        <v>-2.5</v>
      </c>
      <c r="L813" s="17" t="s">
        <v>150</v>
      </c>
      <c r="M813" s="22">
        <v>4610676.0</v>
      </c>
      <c r="N813" s="35" t="str">
        <f t="shared" si="1161"/>
        <v>4.61</v>
      </c>
      <c r="O813" s="28">
        <v>5.2316982E7</v>
      </c>
      <c r="P813" s="35" t="str">
        <f t="shared" si="1162"/>
        <v>52.32</v>
      </c>
      <c r="Q813" s="28">
        <v>5.1007561E7</v>
      </c>
      <c r="R813" s="36" t="str">
        <f t="shared" si="1163"/>
        <v>51.01</v>
      </c>
      <c r="S813" s="177" t="str">
        <f t="shared" si="1164"/>
        <v>52,317,033</v>
      </c>
      <c r="T813" s="38" t="str">
        <f t="shared" si="1165"/>
        <v>52</v>
      </c>
      <c r="U813" s="27" t="str">
        <f t="shared" si="1166"/>
        <v>0.00%</v>
      </c>
      <c r="V813" s="19">
        <v>44.0</v>
      </c>
      <c r="W813" s="178" t="str">
        <f t="shared" si="1153"/>
        <v>118.90%</v>
      </c>
      <c r="X813" s="30" t="str">
        <f t="shared" si="6"/>
        <v>10.48%</v>
      </c>
      <c r="Y813" s="17"/>
      <c r="Z813" s="33"/>
      <c r="AA813" s="33"/>
      <c r="AB813" s="33"/>
      <c r="AC813" s="33"/>
      <c r="AD813" s="33"/>
      <c r="AE813" s="33"/>
    </row>
    <row r="814">
      <c r="A814" s="46" t="s">
        <v>79</v>
      </c>
      <c r="B814" s="16">
        <v>2015.0</v>
      </c>
      <c r="C814" s="17" t="s">
        <v>29</v>
      </c>
      <c r="D814" s="16">
        <v>30.0</v>
      </c>
      <c r="E814" s="16">
        <v>42.0</v>
      </c>
      <c r="F814" s="18" t="str">
        <f t="shared" si="1159"/>
        <v>36</v>
      </c>
      <c r="G814" s="16">
        <v>61.0</v>
      </c>
      <c r="H814" s="16">
        <v>54.0</v>
      </c>
      <c r="I814" s="20" t="str">
        <f t="shared" si="3"/>
        <v>7</v>
      </c>
      <c r="J814" s="21" t="str">
        <f t="shared" si="1160"/>
        <v>57.5</v>
      </c>
      <c r="K814" s="20" t="str">
        <f t="shared" si="4"/>
        <v>-21.5</v>
      </c>
      <c r="L814" s="17" t="s">
        <v>34</v>
      </c>
      <c r="M814" s="22">
        <v>5.226368E7</v>
      </c>
      <c r="N814" s="35" t="str">
        <f t="shared" si="1161"/>
        <v>52.26</v>
      </c>
      <c r="O814" s="28">
        <v>1.30179072E8</v>
      </c>
      <c r="P814" s="35" t="str">
        <f t="shared" si="1162"/>
        <v>130.18</v>
      </c>
      <c r="Q814" s="28">
        <v>1.66823455E8</v>
      </c>
      <c r="R814" s="36" t="str">
        <f t="shared" si="1163"/>
        <v>166.82</v>
      </c>
      <c r="S814" s="177" t="str">
        <f t="shared" si="1164"/>
        <v>130,179,239</v>
      </c>
      <c r="T814" s="38" t="str">
        <f t="shared" si="1165"/>
        <v>130</v>
      </c>
      <c r="U814" s="27" t="str">
        <f t="shared" si="1166"/>
        <v>0.00%</v>
      </c>
      <c r="V814" s="22">
        <v>110.0</v>
      </c>
      <c r="W814" s="178" t="str">
        <f t="shared" si="1153"/>
        <v>118.34%</v>
      </c>
      <c r="X814" s="30" t="str">
        <f t="shared" si="6"/>
        <v>47.51%</v>
      </c>
      <c r="Y814" s="17"/>
      <c r="Z814" s="33"/>
      <c r="AA814" s="33"/>
      <c r="AB814" s="33"/>
      <c r="AC814" s="33"/>
      <c r="AD814" s="33"/>
      <c r="AE814" s="33"/>
    </row>
    <row r="815">
      <c r="A815" s="47" t="s">
        <v>527</v>
      </c>
      <c r="B815" s="48">
        <v>2014.0</v>
      </c>
      <c r="C815" s="49" t="s">
        <v>334</v>
      </c>
      <c r="D815" s="48">
        <v>61.0</v>
      </c>
      <c r="E815" s="48">
        <v>54.0</v>
      </c>
      <c r="F815" s="50" t="str">
        <f t="shared" ref="F815:F817" si="1167">AVERAGE(D815:E815)</f>
        <v>57.5</v>
      </c>
      <c r="G815" s="48">
        <v>66.0</v>
      </c>
      <c r="H815" s="48">
        <v>66.0</v>
      </c>
      <c r="I815" s="52" t="str">
        <f t="shared" si="3"/>
        <v>0</v>
      </c>
      <c r="J815" s="52" t="str">
        <f t="shared" ref="J815:J817" si="1168">AVERAGE(G815:H815)</f>
        <v>66</v>
      </c>
      <c r="K815" s="52" t="str">
        <f t="shared" si="4"/>
        <v>-8.5</v>
      </c>
      <c r="L815" s="48" t="s">
        <v>528</v>
      </c>
      <c r="M815" s="62">
        <v>9783603.0</v>
      </c>
      <c r="N815" s="55" t="str">
        <f t="shared" si="1161"/>
        <v>9.78</v>
      </c>
      <c r="O815" s="51">
        <v>2.8842237E7</v>
      </c>
      <c r="P815" s="55" t="str">
        <f t="shared" si="1162"/>
        <v>28.84</v>
      </c>
      <c r="Q815" s="63">
        <v>619809.0</v>
      </c>
      <c r="R815" s="36" t="str">
        <f t="shared" si="1163"/>
        <v>0.62</v>
      </c>
      <c r="S815" s="187">
        <v>2.9462046E7</v>
      </c>
      <c r="T815" s="58" t="str">
        <f t="shared" si="1165"/>
        <v>29</v>
      </c>
      <c r="U815" s="188" t="str">
        <f>SUM(R815/S815)</f>
        <v>0.00%</v>
      </c>
      <c r="V815" s="51">
        <v>25.0</v>
      </c>
      <c r="W815" s="189" t="str">
        <f>SUM(S815/(V815*1000000))</f>
        <v>117.85%</v>
      </c>
      <c r="X815" s="30" t="str">
        <f t="shared" si="6"/>
        <v>39.13%</v>
      </c>
      <c r="Y815" s="67"/>
      <c r="Z815" s="33"/>
      <c r="AA815" s="33"/>
      <c r="AB815" s="33"/>
      <c r="AC815" s="33"/>
      <c r="AD815" s="33"/>
      <c r="AE815" s="33"/>
    </row>
    <row r="816">
      <c r="A816" s="116" t="s">
        <v>2261</v>
      </c>
      <c r="B816" s="44">
        <v>2008.0</v>
      </c>
      <c r="C816" s="44" t="s">
        <v>126</v>
      </c>
      <c r="D816" s="104">
        <v>60.0</v>
      </c>
      <c r="E816" s="104">
        <v>56.0</v>
      </c>
      <c r="F816" s="118" t="str">
        <f t="shared" si="1167"/>
        <v>58</v>
      </c>
      <c r="G816" s="104">
        <v>42.0</v>
      </c>
      <c r="H816" s="104">
        <v>50.0</v>
      </c>
      <c r="I816" s="120" t="str">
        <f t="shared" si="3"/>
        <v>-8</v>
      </c>
      <c r="J816" s="120" t="str">
        <f t="shared" si="1168"/>
        <v>46</v>
      </c>
      <c r="K816" s="120" t="str">
        <f t="shared" si="4"/>
        <v>12</v>
      </c>
      <c r="L816" s="104" t="s">
        <v>930</v>
      </c>
      <c r="M816" s="120" t="str">
        <f t="shared" ref="M816:M817" si="1169">N816*1000000</f>
        <v>10500000</v>
      </c>
      <c r="N816" s="135">
        <v>10.5</v>
      </c>
      <c r="O816" s="120" t="str">
        <f t="shared" ref="O816:O817" si="1170">P816*1000000</f>
        <v>25530000</v>
      </c>
      <c r="P816" s="135">
        <v>25.53</v>
      </c>
      <c r="Q816" s="28" t="str">
        <f t="shared" ref="Q816:Q817" si="1171">SUM(R816*1000000)</f>
        <v>3970000</v>
      </c>
      <c r="R816" s="119">
        <v>3.97</v>
      </c>
      <c r="S816" s="191" t="str">
        <f t="shared" ref="S816:S817" si="1172">T816*1000000</f>
        <v>29,500,000</v>
      </c>
      <c r="T816" s="105">
        <v>29.5</v>
      </c>
      <c r="U816" s="162" t="str">
        <f t="shared" ref="U816:U817" si="1173">SUM(R816/T816)</f>
        <v>13.46%</v>
      </c>
      <c r="V816" s="105">
        <v>25.1</v>
      </c>
      <c r="W816" s="30" t="str">
        <f t="shared" ref="W816:W822" si="1174">SUM(T816/V816)</f>
        <v>117.53%</v>
      </c>
      <c r="X816" s="30" t="str">
        <f t="shared" si="6"/>
        <v>41.83%</v>
      </c>
      <c r="Y816" s="112"/>
      <c r="Z816" s="33"/>
      <c r="AA816" s="33"/>
      <c r="AB816" s="33"/>
      <c r="AC816" s="33"/>
      <c r="AD816" s="33"/>
      <c r="AE816" s="33"/>
    </row>
    <row r="817">
      <c r="A817" s="116" t="s">
        <v>1666</v>
      </c>
      <c r="B817" s="44">
        <v>2010.0</v>
      </c>
      <c r="C817" s="44" t="s">
        <v>29</v>
      </c>
      <c r="D817" s="104">
        <v>47.0</v>
      </c>
      <c r="E817" s="104">
        <v>44.0</v>
      </c>
      <c r="F817" s="118" t="str">
        <f t="shared" si="1167"/>
        <v>45.5</v>
      </c>
      <c r="G817" s="104">
        <v>55.0</v>
      </c>
      <c r="H817" s="104">
        <v>65.0</v>
      </c>
      <c r="I817" s="120" t="str">
        <f t="shared" si="3"/>
        <v>-10</v>
      </c>
      <c r="J817" s="120" t="str">
        <f t="shared" si="1168"/>
        <v>60</v>
      </c>
      <c r="K817" s="120" t="str">
        <f t="shared" si="4"/>
        <v>-14.5</v>
      </c>
      <c r="L817" s="104" t="s">
        <v>1667</v>
      </c>
      <c r="M817" s="120" t="str">
        <f t="shared" si="1169"/>
        <v>9400000</v>
      </c>
      <c r="N817" s="135">
        <v>9.4</v>
      </c>
      <c r="O817" s="120" t="str">
        <f t="shared" si="1170"/>
        <v>23590000</v>
      </c>
      <c r="P817" s="135">
        <v>23.59</v>
      </c>
      <c r="Q817" s="28" t="str">
        <f t="shared" si="1171"/>
        <v>5790000</v>
      </c>
      <c r="R817" s="119">
        <v>5.79</v>
      </c>
      <c r="S817" s="191" t="str">
        <f t="shared" si="1172"/>
        <v>29,380,000</v>
      </c>
      <c r="T817" s="137" t="str">
        <f>SUM(P817+R817)</f>
        <v>29.38</v>
      </c>
      <c r="U817" s="162" t="str">
        <f t="shared" si="1173"/>
        <v>19.71%</v>
      </c>
      <c r="V817" s="105">
        <v>25.0</v>
      </c>
      <c r="W817" s="30" t="str">
        <f t="shared" si="1174"/>
        <v>117.52%</v>
      </c>
      <c r="X817" s="30" t="str">
        <f t="shared" si="6"/>
        <v>37.60%</v>
      </c>
      <c r="Y817" s="33"/>
      <c r="Z817" s="33"/>
      <c r="AA817" s="33"/>
      <c r="AB817" s="33"/>
      <c r="AC817" s="33"/>
      <c r="AD817" s="33"/>
      <c r="AE817" s="33"/>
    </row>
    <row r="818">
      <c r="A818" s="15" t="s">
        <v>137</v>
      </c>
      <c r="B818" s="16">
        <v>2015.0</v>
      </c>
      <c r="C818" s="17" t="s">
        <v>29</v>
      </c>
      <c r="D818" s="16">
        <v>76.0</v>
      </c>
      <c r="E818" s="16">
        <v>68.0</v>
      </c>
      <c r="F818" s="18" t="str">
        <f>(D818+E818)/2</f>
        <v>72</v>
      </c>
      <c r="G818" s="79">
        <v>97.0</v>
      </c>
      <c r="H818" s="16">
        <v>77.0</v>
      </c>
      <c r="I818" s="20" t="str">
        <f t="shared" si="3"/>
        <v>20</v>
      </c>
      <c r="J818" s="21" t="str">
        <f>(G818+H818)/2</f>
        <v>87</v>
      </c>
      <c r="K818" s="20" t="str">
        <f t="shared" si="4"/>
        <v>-15</v>
      </c>
      <c r="L818" s="17" t="s">
        <v>138</v>
      </c>
      <c r="M818" s="22">
        <v>2.2635037E7</v>
      </c>
      <c r="N818" s="35" t="str">
        <f>M818/1000000</f>
        <v>22.64</v>
      </c>
      <c r="O818" s="28">
        <v>6.1853408E7</v>
      </c>
      <c r="P818" s="35" t="str">
        <f>O818/1000000</f>
        <v>61.85</v>
      </c>
      <c r="Q818" s="28">
        <v>1.85E7</v>
      </c>
      <c r="R818" s="36" t="str">
        <f>Q818/1000000</f>
        <v>18.50</v>
      </c>
      <c r="S818" s="177" t="str">
        <f>SUM(O818+R818)</f>
        <v>61,853,427</v>
      </c>
      <c r="T818" s="38" t="str">
        <f>S818/1000000</f>
        <v>62</v>
      </c>
      <c r="U818" s="27" t="str">
        <f>(R818/S818)</f>
        <v>0.00%</v>
      </c>
      <c r="V818" s="28">
        <v>53.0</v>
      </c>
      <c r="W818" s="178" t="str">
        <f t="shared" si="1174"/>
        <v>116.70%</v>
      </c>
      <c r="X818" s="30" t="str">
        <f t="shared" si="6"/>
        <v>42.71%</v>
      </c>
      <c r="Y818" s="17"/>
      <c r="Z818" s="33"/>
      <c r="AA818" s="33"/>
      <c r="AB818" s="33"/>
      <c r="AC818" s="33"/>
      <c r="AD818" s="33"/>
      <c r="AE818" s="33"/>
    </row>
    <row r="819">
      <c r="A819" s="116" t="s">
        <v>1907</v>
      </c>
      <c r="B819" s="44">
        <v>2009.0</v>
      </c>
      <c r="C819" s="44" t="s">
        <v>29</v>
      </c>
      <c r="D819" s="104">
        <v>93.0</v>
      </c>
      <c r="E819" s="104">
        <v>83.0</v>
      </c>
      <c r="F819" s="118" t="str">
        <f t="shared" ref="F819:F821" si="1175">AVERAGE(D819:E819)</f>
        <v>88</v>
      </c>
      <c r="G819" s="104">
        <v>80.0</v>
      </c>
      <c r="H819" s="104">
        <v>82.0</v>
      </c>
      <c r="I819" s="120" t="str">
        <f t="shared" si="3"/>
        <v>-2</v>
      </c>
      <c r="J819" s="120" t="str">
        <f t="shared" ref="J819:J821" si="1176">AVERAGE(G819:H819)</f>
        <v>81</v>
      </c>
      <c r="K819" s="120" t="str">
        <f t="shared" si="4"/>
        <v>7</v>
      </c>
      <c r="L819" s="104" t="s">
        <v>957</v>
      </c>
      <c r="M819" s="120" t="str">
        <f t="shared" ref="M819:M820" si="1177">N819*1000000</f>
        <v>7000000</v>
      </c>
      <c r="N819" s="135">
        <v>7.0</v>
      </c>
      <c r="O819" s="120" t="str">
        <f t="shared" ref="O819:O820" si="1178">P819*1000000</f>
        <v>21000000</v>
      </c>
      <c r="P819" s="135">
        <v>21.0</v>
      </c>
      <c r="Q819" s="28" t="str">
        <f t="shared" ref="Q819:Q820" si="1179">SUM(R819*1000000)</f>
        <v>25460000</v>
      </c>
      <c r="R819" s="119">
        <v>25.46</v>
      </c>
      <c r="S819" s="191" t="str">
        <f t="shared" ref="S819:S820" si="1180">T819*1000000</f>
        <v>46,460,000</v>
      </c>
      <c r="T819" s="105">
        <v>46.46</v>
      </c>
      <c r="U819" s="162" t="str">
        <f t="shared" ref="U819:U820" si="1181">SUM(R819/T819)</f>
        <v>54.80%</v>
      </c>
      <c r="V819" s="105">
        <v>40.0</v>
      </c>
      <c r="W819" s="30" t="str">
        <f t="shared" si="1174"/>
        <v>116.15%</v>
      </c>
      <c r="X819" s="30" t="str">
        <f t="shared" si="6"/>
        <v>17.50%</v>
      </c>
      <c r="Y819" s="112"/>
      <c r="Z819" s="33"/>
      <c r="AA819" s="33"/>
      <c r="AB819" s="33"/>
      <c r="AC819" s="33"/>
      <c r="AD819" s="33"/>
      <c r="AE819" s="33"/>
    </row>
    <row r="820">
      <c r="A820" s="116" t="s">
        <v>1325</v>
      </c>
      <c r="B820" s="44">
        <v>2011.0</v>
      </c>
      <c r="C820" s="44" t="s">
        <v>2398</v>
      </c>
      <c r="D820" s="117">
        <v>26.0</v>
      </c>
      <c r="E820" s="117">
        <v>36.0</v>
      </c>
      <c r="F820" s="118" t="str">
        <f t="shared" si="1175"/>
        <v>31</v>
      </c>
      <c r="G820" s="117">
        <v>49.0</v>
      </c>
      <c r="H820" s="104">
        <v>50.0</v>
      </c>
      <c r="I820" s="120" t="str">
        <f t="shared" si="3"/>
        <v>-1</v>
      </c>
      <c r="J820" s="120" t="str">
        <f t="shared" si="1176"/>
        <v>49.5</v>
      </c>
      <c r="K820" s="120" t="str">
        <f t="shared" si="4"/>
        <v>-18.5</v>
      </c>
      <c r="L820" s="104" t="s">
        <v>493</v>
      </c>
      <c r="M820" s="120" t="str">
        <f t="shared" si="1177"/>
        <v>12220000</v>
      </c>
      <c r="N820" s="121">
        <v>12.22</v>
      </c>
      <c r="O820" s="120" t="str">
        <f t="shared" si="1178"/>
        <v>33040000</v>
      </c>
      <c r="P820" s="122">
        <v>33.04</v>
      </c>
      <c r="Q820" s="28" t="str">
        <f t="shared" si="1179"/>
        <v>12700000</v>
      </c>
      <c r="R820" s="119">
        <v>12.7</v>
      </c>
      <c r="S820" s="176" t="str">
        <f t="shared" si="1180"/>
        <v>45,740,000</v>
      </c>
      <c r="T820" s="124" t="str">
        <f>SUM(P820+R820)</f>
        <v>45.74</v>
      </c>
      <c r="U820" s="162" t="str">
        <f t="shared" si="1181"/>
        <v>27.77%</v>
      </c>
      <c r="V820" s="125">
        <v>40.0</v>
      </c>
      <c r="W820" s="30" t="str">
        <f t="shared" si="1174"/>
        <v>114.35%</v>
      </c>
      <c r="X820" s="30" t="str">
        <f t="shared" si="6"/>
        <v>30.55%</v>
      </c>
      <c r="Y820" s="112"/>
      <c r="Z820" s="33"/>
      <c r="AA820" s="33"/>
      <c r="AB820" s="33"/>
      <c r="AC820" s="33"/>
      <c r="AD820" s="33"/>
      <c r="AE820" s="33"/>
    </row>
    <row r="821">
      <c r="A821" s="72" t="s">
        <v>701</v>
      </c>
      <c r="B821" s="16">
        <v>2013.0</v>
      </c>
      <c r="C821" s="16" t="s">
        <v>29</v>
      </c>
      <c r="D821" s="16">
        <v>60.0</v>
      </c>
      <c r="E821" s="16">
        <v>51.0</v>
      </c>
      <c r="F821" s="73" t="str">
        <f t="shared" si="1175"/>
        <v>55.5</v>
      </c>
      <c r="G821" s="16">
        <v>66.0</v>
      </c>
      <c r="H821" s="16">
        <v>68.0</v>
      </c>
      <c r="I821" s="74" t="str">
        <f t="shared" si="3"/>
        <v>-2</v>
      </c>
      <c r="J821" s="74" t="str">
        <f t="shared" si="1176"/>
        <v>67</v>
      </c>
      <c r="K821" s="74" t="str">
        <f t="shared" si="4"/>
        <v>-11.5</v>
      </c>
      <c r="L821" s="78" t="s">
        <v>702</v>
      </c>
      <c r="M821" s="19">
        <v>2.7017351E7</v>
      </c>
      <c r="N821" s="35" t="str">
        <f>M821/1000000</f>
        <v>27.02</v>
      </c>
      <c r="O821" s="19">
        <v>6.1737191E7</v>
      </c>
      <c r="P821" s="35" t="str">
        <f>O821/1000000</f>
        <v>61.74</v>
      </c>
      <c r="Q821" s="19">
        <v>6.38E7</v>
      </c>
      <c r="R821" s="36" t="str">
        <f t="shared" ref="R821:R824" si="1182">Q821/1000000</f>
        <v>63.80</v>
      </c>
      <c r="S821" s="195">
        <v>1.25537191E8</v>
      </c>
      <c r="T821" s="77" t="str">
        <f>S821/1000000</f>
        <v>126</v>
      </c>
      <c r="U821" s="27" t="str">
        <f>SUM(R821/S821)</f>
        <v>0.00%</v>
      </c>
      <c r="V821" s="22">
        <v>110.0</v>
      </c>
      <c r="W821" s="178" t="str">
        <f t="shared" si="1174"/>
        <v>114.12%</v>
      </c>
      <c r="X821" s="30" t="str">
        <f t="shared" si="6"/>
        <v>24.56%</v>
      </c>
      <c r="Y821" s="81"/>
      <c r="Z821" s="33"/>
      <c r="AA821" s="33"/>
      <c r="AB821" s="33"/>
      <c r="AC821" s="33"/>
      <c r="AD821" s="33"/>
      <c r="AE821" s="33"/>
    </row>
    <row r="822">
      <c r="A822" s="15" t="s">
        <v>159</v>
      </c>
      <c r="B822" s="16">
        <v>2015.0</v>
      </c>
      <c r="C822" s="17" t="s">
        <v>126</v>
      </c>
      <c r="D822" s="16">
        <v>92.0</v>
      </c>
      <c r="E822" s="16">
        <v>81.0</v>
      </c>
      <c r="F822" s="18" t="str">
        <f>(D822+E822)/2</f>
        <v>86.5</v>
      </c>
      <c r="G822" s="79">
        <v>98.0</v>
      </c>
      <c r="H822" s="16">
        <v>80.0</v>
      </c>
      <c r="I822" s="20" t="str">
        <f t="shared" si="3"/>
        <v>18</v>
      </c>
      <c r="J822" s="21" t="str">
        <f>(G822+H822)/2</f>
        <v>89</v>
      </c>
      <c r="K822" s="20" t="str">
        <f t="shared" si="4"/>
        <v>-2.5</v>
      </c>
      <c r="L822" s="17" t="s">
        <v>111</v>
      </c>
      <c r="M822" s="22">
        <v>1.5371203E7</v>
      </c>
      <c r="N822" s="35" t="str">
        <f t="shared" ref="N822:N823" si="1183">M822/1000000</f>
        <v>15.37</v>
      </c>
      <c r="O822" s="28">
        <v>4.55319E7</v>
      </c>
      <c r="P822" s="35" t="str">
        <f t="shared" ref="P822:P823" si="1184">O822/1000000</f>
        <v>45.53</v>
      </c>
      <c r="Q822" s="28">
        <v>1.2329643E7</v>
      </c>
      <c r="R822" s="36" t="str">
        <f t="shared" si="1182"/>
        <v>12.33</v>
      </c>
      <c r="S822" s="177" t="str">
        <f>SUM(O822+R822)</f>
        <v>45,531,912</v>
      </c>
      <c r="T822" s="38" t="str">
        <f t="shared" ref="T822:T823" si="1185">S822/1000000</f>
        <v>46</v>
      </c>
      <c r="U822" s="27" t="str">
        <f>(R822/S822)</f>
        <v>0.00%</v>
      </c>
      <c r="V822" s="28">
        <v>40.0</v>
      </c>
      <c r="W822" s="178" t="str">
        <f t="shared" si="1174"/>
        <v>113.83%</v>
      </c>
      <c r="X822" s="30" t="str">
        <f t="shared" si="6"/>
        <v>38.43%</v>
      </c>
      <c r="Y822" s="17"/>
      <c r="Z822" s="33"/>
      <c r="AA822" s="33"/>
      <c r="AB822" s="33"/>
      <c r="AC822" s="33"/>
      <c r="AD822" s="33"/>
      <c r="AE822" s="33"/>
    </row>
    <row r="823">
      <c r="A823" s="85" t="s">
        <v>935</v>
      </c>
      <c r="B823" s="48">
        <v>2012.0</v>
      </c>
      <c r="C823" s="48" t="s">
        <v>29</v>
      </c>
      <c r="D823" s="86">
        <v>51.0</v>
      </c>
      <c r="E823" s="86">
        <v>51.0</v>
      </c>
      <c r="F823" s="87" t="str">
        <f t="shared" ref="F823:F828" si="1186">AVERAGE(D823:E823)</f>
        <v>51.0</v>
      </c>
      <c r="G823" s="86">
        <v>60.0</v>
      </c>
      <c r="H823" s="86">
        <v>70.0</v>
      </c>
      <c r="I823" s="89" t="str">
        <f t="shared" si="3"/>
        <v>-10</v>
      </c>
      <c r="J823" s="89" t="str">
        <f t="shared" ref="J823:J828" si="1187">AVERAGE(G823:H823)</f>
        <v>65</v>
      </c>
      <c r="K823" s="89" t="str">
        <f t="shared" si="4"/>
        <v>-14</v>
      </c>
      <c r="L823" s="86" t="s">
        <v>936</v>
      </c>
      <c r="M823" s="90">
        <v>3.0180188E7</v>
      </c>
      <c r="N823" s="91" t="str">
        <f t="shared" si="1183"/>
        <v>30.18</v>
      </c>
      <c r="O823" s="88">
        <v>7.30781E7</v>
      </c>
      <c r="P823" s="91" t="str">
        <f t="shared" si="1184"/>
        <v>73.08</v>
      </c>
      <c r="Q823" s="95">
        <v>2.11061E8</v>
      </c>
      <c r="R823" s="36" t="str">
        <f t="shared" si="1182"/>
        <v>211.06</v>
      </c>
      <c r="S823" s="177">
        <v>2.841391E8</v>
      </c>
      <c r="T823" s="93" t="str">
        <f t="shared" si="1185"/>
        <v>284</v>
      </c>
      <c r="U823" s="179" t="str">
        <f t="shared" ref="U823:U824" si="1188">SUM(R823/S823)</f>
        <v>0.00%</v>
      </c>
      <c r="V823" s="88">
        <v>250.0</v>
      </c>
      <c r="W823" s="180" t="str">
        <f>SUM((S823/1000000)/V823)</f>
        <v>113.66%</v>
      </c>
      <c r="X823" s="30" t="str">
        <f t="shared" si="6"/>
        <v>12.07%</v>
      </c>
      <c r="Y823" s="98"/>
      <c r="Z823" s="33"/>
      <c r="AA823" s="33"/>
      <c r="AB823" s="33"/>
      <c r="AC823" s="33"/>
      <c r="AD823" s="33"/>
      <c r="AE823" s="33"/>
    </row>
    <row r="824">
      <c r="A824" s="72" t="s">
        <v>792</v>
      </c>
      <c r="B824" s="16">
        <v>2013.0</v>
      </c>
      <c r="C824" s="16" t="s">
        <v>41</v>
      </c>
      <c r="D824" s="16">
        <v>29.0</v>
      </c>
      <c r="E824" s="16">
        <v>35.0</v>
      </c>
      <c r="F824" s="73" t="str">
        <f t="shared" si="1186"/>
        <v>32.0</v>
      </c>
      <c r="G824" s="16">
        <v>47.0</v>
      </c>
      <c r="H824" s="16">
        <v>65.0</v>
      </c>
      <c r="I824" s="74" t="str">
        <f t="shared" si="3"/>
        <v>-18</v>
      </c>
      <c r="J824" s="74" t="str">
        <f t="shared" si="1187"/>
        <v>56</v>
      </c>
      <c r="K824" s="74" t="str">
        <f t="shared" si="4"/>
        <v>-24</v>
      </c>
      <c r="L824" s="78" t="s">
        <v>793</v>
      </c>
      <c r="M824" s="19">
        <v>7021993.0</v>
      </c>
      <c r="N824" s="35" t="str">
        <f>M824/1000000</f>
        <v>7.02</v>
      </c>
      <c r="O824" s="19">
        <v>2.980726E7</v>
      </c>
      <c r="P824" s="35" t="str">
        <f>O824/1000000</f>
        <v>29.81</v>
      </c>
      <c r="Q824" s="19">
        <v>1.51E7</v>
      </c>
      <c r="R824" s="36" t="str">
        <f t="shared" si="1182"/>
        <v>15.10</v>
      </c>
      <c r="S824" s="195">
        <v>4.490726E7</v>
      </c>
      <c r="T824" s="77" t="str">
        <f>S824/1000000</f>
        <v>45</v>
      </c>
      <c r="U824" s="27" t="str">
        <f t="shared" si="1188"/>
        <v>0.00%</v>
      </c>
      <c r="V824" s="22">
        <v>40.0</v>
      </c>
      <c r="W824" s="178" t="str">
        <f t="shared" ref="W824:W829" si="1189">SUM(T824/V824)</f>
        <v>112.27%</v>
      </c>
      <c r="X824" s="30" t="str">
        <f t="shared" si="6"/>
        <v>17.55%</v>
      </c>
      <c r="Y824" s="81"/>
      <c r="Z824" s="33"/>
      <c r="AA824" s="33"/>
      <c r="AB824" s="33"/>
      <c r="AC824" s="33"/>
      <c r="AD824" s="33"/>
      <c r="AE824" s="33"/>
    </row>
    <row r="825">
      <c r="A825" s="116" t="s">
        <v>1205</v>
      </c>
      <c r="B825" s="44">
        <v>2011.0</v>
      </c>
      <c r="C825" s="44" t="s">
        <v>37</v>
      </c>
      <c r="D825" s="117">
        <v>41.0</v>
      </c>
      <c r="E825" s="117">
        <v>50.0</v>
      </c>
      <c r="F825" s="118" t="str">
        <f t="shared" si="1186"/>
        <v>45.5</v>
      </c>
      <c r="G825" s="117">
        <v>59.0</v>
      </c>
      <c r="H825" s="104">
        <v>56.0</v>
      </c>
      <c r="I825" s="120" t="str">
        <f t="shared" si="3"/>
        <v>3</v>
      </c>
      <c r="J825" s="120" t="str">
        <f t="shared" si="1187"/>
        <v>57.5</v>
      </c>
      <c r="K825" s="120" t="str">
        <f t="shared" si="4"/>
        <v>-12</v>
      </c>
      <c r="L825" s="104" t="s">
        <v>990</v>
      </c>
      <c r="M825" s="120" t="str">
        <f t="shared" ref="M825:M828" si="1190">N825*1000000</f>
        <v>21240000</v>
      </c>
      <c r="N825" s="121">
        <v>21.24</v>
      </c>
      <c r="O825" s="120" t="str">
        <f t="shared" ref="O825:O828" si="1191">P825*1000000</f>
        <v>64010000</v>
      </c>
      <c r="P825" s="122">
        <v>64.01</v>
      </c>
      <c r="Q825" s="28" t="str">
        <f t="shared" ref="Q825:Q828" si="1192">SUM(R825*1000000)</f>
        <v>86400000</v>
      </c>
      <c r="R825" s="119">
        <v>86.4</v>
      </c>
      <c r="S825" s="176" t="str">
        <f t="shared" ref="S825:S828" si="1193">T825*1000000</f>
        <v>150,410,000</v>
      </c>
      <c r="T825" s="124" t="str">
        <f>SUM(P825+R825)</f>
        <v>150.41</v>
      </c>
      <c r="U825" s="162" t="str">
        <f t="shared" ref="U825:U828" si="1194">SUM(R825/T825)</f>
        <v>57.44%</v>
      </c>
      <c r="V825" s="125">
        <v>135.0</v>
      </c>
      <c r="W825" s="30" t="str">
        <f t="shared" si="1189"/>
        <v>111.41%</v>
      </c>
      <c r="X825" s="30" t="str">
        <f t="shared" si="6"/>
        <v>15.73%</v>
      </c>
      <c r="Y825" s="112"/>
      <c r="Z825" s="33"/>
      <c r="AA825" s="33"/>
      <c r="AB825" s="33"/>
      <c r="AC825" s="33"/>
      <c r="AD825" s="33"/>
      <c r="AE825" s="33"/>
    </row>
    <row r="826">
      <c r="A826" s="116" t="s">
        <v>1946</v>
      </c>
      <c r="B826" s="44">
        <v>2009.0</v>
      </c>
      <c r="C826" s="44" t="s">
        <v>29</v>
      </c>
      <c r="D826" s="104">
        <v>46.0</v>
      </c>
      <c r="E826" s="104">
        <v>47.0</v>
      </c>
      <c r="F826" s="118" t="str">
        <f t="shared" si="1186"/>
        <v>46.5</v>
      </c>
      <c r="G826" s="104">
        <v>27.0</v>
      </c>
      <c r="H826" s="104">
        <v>45.0</v>
      </c>
      <c r="I826" s="120" t="str">
        <f t="shared" si="3"/>
        <v>-18</v>
      </c>
      <c r="J826" s="120" t="str">
        <f t="shared" si="1187"/>
        <v>36</v>
      </c>
      <c r="K826" s="120" t="str">
        <f t="shared" si="4"/>
        <v>10.5</v>
      </c>
      <c r="L826" s="104" t="s">
        <v>2417</v>
      </c>
      <c r="M826" s="120" t="str">
        <f t="shared" si="1190"/>
        <v>7600000</v>
      </c>
      <c r="N826" s="135">
        <v>7.6</v>
      </c>
      <c r="O826" s="120" t="str">
        <f t="shared" si="1191"/>
        <v>15100000</v>
      </c>
      <c r="P826" s="135">
        <v>15.1</v>
      </c>
      <c r="Q826" s="28" t="str">
        <f t="shared" si="1192"/>
        <v>18280000</v>
      </c>
      <c r="R826" s="119">
        <v>18.28</v>
      </c>
      <c r="S826" s="191" t="str">
        <f t="shared" si="1193"/>
        <v>33,380,000</v>
      </c>
      <c r="T826" s="105">
        <v>33.38</v>
      </c>
      <c r="U826" s="162" t="str">
        <f t="shared" si="1194"/>
        <v>54.76%</v>
      </c>
      <c r="V826" s="105">
        <v>30.0</v>
      </c>
      <c r="W826" s="30" t="str">
        <f t="shared" si="1189"/>
        <v>111.27%</v>
      </c>
      <c r="X826" s="30" t="str">
        <f t="shared" si="6"/>
        <v>25.33%</v>
      </c>
      <c r="Y826" s="112"/>
      <c r="Z826" s="33"/>
      <c r="AA826" s="33"/>
      <c r="AB826" s="33"/>
      <c r="AC826" s="33"/>
      <c r="AD826" s="33"/>
      <c r="AE826" s="33"/>
    </row>
    <row r="827">
      <c r="A827" s="116" t="s">
        <v>1970</v>
      </c>
      <c r="B827" s="44">
        <v>2009.0</v>
      </c>
      <c r="C827" s="44" t="s">
        <v>29</v>
      </c>
      <c r="D827" s="104">
        <v>75.0</v>
      </c>
      <c r="E827" s="104">
        <v>64.0</v>
      </c>
      <c r="F827" s="118" t="str">
        <f t="shared" si="1186"/>
        <v>69.5</v>
      </c>
      <c r="G827" s="104">
        <v>65.0</v>
      </c>
      <c r="H827" s="104">
        <v>75.0</v>
      </c>
      <c r="I827" s="120" t="str">
        <f t="shared" si="3"/>
        <v>-10</v>
      </c>
      <c r="J827" s="120" t="str">
        <f t="shared" si="1187"/>
        <v>70</v>
      </c>
      <c r="K827" s="120" t="str">
        <f t="shared" si="4"/>
        <v>-0.5</v>
      </c>
      <c r="L827" s="104" t="s">
        <v>173</v>
      </c>
      <c r="M827" s="120" t="str">
        <f t="shared" si="1190"/>
        <v>1500000</v>
      </c>
      <c r="N827" s="135">
        <v>1.5</v>
      </c>
      <c r="O827" s="120" t="str">
        <f t="shared" si="1191"/>
        <v>8120000</v>
      </c>
      <c r="P827" s="135">
        <v>8.12</v>
      </c>
      <c r="Q827" s="28" t="str">
        <f t="shared" si="1192"/>
        <v>19510000</v>
      </c>
      <c r="R827" s="119">
        <v>19.51</v>
      </c>
      <c r="S827" s="191" t="str">
        <f t="shared" si="1193"/>
        <v>27,630,000</v>
      </c>
      <c r="T827" s="105">
        <v>27.63</v>
      </c>
      <c r="U827" s="162" t="str">
        <f t="shared" si="1194"/>
        <v>70.61%</v>
      </c>
      <c r="V827" s="105">
        <v>25.0</v>
      </c>
      <c r="W827" s="30" t="str">
        <f t="shared" si="1189"/>
        <v>110.52%</v>
      </c>
      <c r="X827" s="30" t="str">
        <f t="shared" si="6"/>
        <v>6.00%</v>
      </c>
      <c r="Y827" s="112"/>
      <c r="Z827" s="33"/>
      <c r="AA827" s="33"/>
      <c r="AB827" s="33"/>
      <c r="AC827" s="33"/>
      <c r="AD827" s="33"/>
      <c r="AE827" s="33"/>
    </row>
    <row r="828">
      <c r="A828" s="116" t="s">
        <v>1364</v>
      </c>
      <c r="B828" s="44">
        <v>2011.0</v>
      </c>
      <c r="C828" s="44" t="s">
        <v>29</v>
      </c>
      <c r="D828" s="117">
        <v>91.0</v>
      </c>
      <c r="E828" s="117">
        <v>74.0</v>
      </c>
      <c r="F828" s="118" t="str">
        <f t="shared" si="1186"/>
        <v>82.5</v>
      </c>
      <c r="G828" s="117">
        <v>79.0</v>
      </c>
      <c r="H828" s="104">
        <v>78.0</v>
      </c>
      <c r="I828" s="120" t="str">
        <f t="shared" si="3"/>
        <v>1</v>
      </c>
      <c r="J828" s="120" t="str">
        <f t="shared" si="1187"/>
        <v>78.5</v>
      </c>
      <c r="K828" s="120" t="str">
        <f t="shared" si="4"/>
        <v>4</v>
      </c>
      <c r="L828" s="104" t="s">
        <v>957</v>
      </c>
      <c r="M828" s="120" t="str">
        <f t="shared" si="1190"/>
        <v>7860000</v>
      </c>
      <c r="N828" s="121">
        <v>7.86</v>
      </c>
      <c r="O828" s="120" t="str">
        <f t="shared" si="1191"/>
        <v>26690000</v>
      </c>
      <c r="P828" s="122">
        <v>26.69</v>
      </c>
      <c r="Q828" s="28" t="str">
        <f t="shared" si="1192"/>
        <v>6460000</v>
      </c>
      <c r="R828" s="119">
        <v>6.46</v>
      </c>
      <c r="S828" s="176" t="str">
        <f t="shared" si="1193"/>
        <v>33,150,000</v>
      </c>
      <c r="T828" s="124" t="str">
        <f>SUM(P828+R828)</f>
        <v>33.15</v>
      </c>
      <c r="U828" s="162" t="str">
        <f t="shared" si="1194"/>
        <v>19.49%</v>
      </c>
      <c r="V828" s="125">
        <v>30.0</v>
      </c>
      <c r="W828" s="30" t="str">
        <f t="shared" si="1189"/>
        <v>110.50%</v>
      </c>
      <c r="X828" s="30" t="str">
        <f t="shared" si="6"/>
        <v>26.20%</v>
      </c>
      <c r="Y828" s="112"/>
      <c r="Z828" s="33"/>
      <c r="AA828" s="33"/>
      <c r="AB828" s="33"/>
      <c r="AC828" s="33"/>
      <c r="AD828" s="33"/>
      <c r="AE828" s="33"/>
    </row>
    <row r="829">
      <c r="A829" s="15" t="s">
        <v>188</v>
      </c>
      <c r="B829" s="16">
        <v>2015.0</v>
      </c>
      <c r="C829" s="17" t="s">
        <v>29</v>
      </c>
      <c r="D829" s="16">
        <v>30.0</v>
      </c>
      <c r="E829" s="16">
        <v>33.0</v>
      </c>
      <c r="F829" s="18" t="str">
        <f>(D829+E829)/2</f>
        <v>31.5</v>
      </c>
      <c r="G829" s="79">
        <v>73.0</v>
      </c>
      <c r="H829" s="16">
        <v>48.0</v>
      </c>
      <c r="I829" s="20" t="str">
        <f t="shared" si="3"/>
        <v>25</v>
      </c>
      <c r="J829" s="21" t="str">
        <f>(G829+H829)/2</f>
        <v>60.5</v>
      </c>
      <c r="K829" s="20" t="str">
        <f t="shared" si="4"/>
        <v>-29</v>
      </c>
      <c r="L829" s="17" t="s">
        <v>153</v>
      </c>
      <c r="M829" s="22">
        <v>1.3019686E7</v>
      </c>
      <c r="N829" s="35" t="str">
        <f t="shared" ref="N829:N830" si="1195">M829/1000000</f>
        <v>13.02</v>
      </c>
      <c r="O829" s="28">
        <v>3.7446117E7</v>
      </c>
      <c r="P829" s="35" t="str">
        <f t="shared" ref="P829:P830" si="1196">O829/1000000</f>
        <v>37.45</v>
      </c>
      <c r="Q829" s="28">
        <v>2.5498698E7</v>
      </c>
      <c r="R829" s="36" t="str">
        <f t="shared" ref="R829:R830" si="1197">Q829/1000000</f>
        <v>25.50</v>
      </c>
      <c r="S829" s="177" t="str">
        <f>SUM(O829+R829)</f>
        <v>37,446,142</v>
      </c>
      <c r="T829" s="38" t="str">
        <f t="shared" ref="T829:T830" si="1198">S829/1000000</f>
        <v>37</v>
      </c>
      <c r="U829" s="27" t="str">
        <f>(R829/S829)</f>
        <v>0.00%</v>
      </c>
      <c r="V829" s="28">
        <v>34.0</v>
      </c>
      <c r="W829" s="178" t="str">
        <f t="shared" si="1189"/>
        <v>110.14%</v>
      </c>
      <c r="X829" s="30" t="str">
        <f t="shared" si="6"/>
        <v>38.29%</v>
      </c>
      <c r="Y829" s="17"/>
      <c r="Z829" s="33"/>
      <c r="AA829" s="33"/>
      <c r="AB829" s="33"/>
      <c r="AC829" s="33"/>
      <c r="AD829" s="33"/>
      <c r="AE829" s="33"/>
    </row>
    <row r="830">
      <c r="A830" s="85" t="s">
        <v>1055</v>
      </c>
      <c r="B830" s="48">
        <v>2012.0</v>
      </c>
      <c r="C830" s="113" t="s">
        <v>41</v>
      </c>
      <c r="D830" s="86">
        <v>32.0</v>
      </c>
      <c r="E830" s="86">
        <v>40.0</v>
      </c>
      <c r="F830" s="87" t="str">
        <f t="shared" ref="F830:F838" si="1199">AVERAGE(D830:E830)</f>
        <v>36.0</v>
      </c>
      <c r="G830" s="86">
        <v>52.0</v>
      </c>
      <c r="H830" s="86">
        <v>62.0</v>
      </c>
      <c r="I830" s="89" t="str">
        <f t="shared" si="3"/>
        <v>-10</v>
      </c>
      <c r="J830" s="89" t="str">
        <f t="shared" ref="J830:J838" si="1200">AVERAGE(G830:H830)</f>
        <v>57</v>
      </c>
      <c r="K830" s="89" t="str">
        <f t="shared" si="4"/>
        <v>-21</v>
      </c>
      <c r="L830" s="86" t="s">
        <v>939</v>
      </c>
      <c r="M830" s="90">
        <v>8001932.0</v>
      </c>
      <c r="N830" s="91" t="str">
        <f t="shared" si="1195"/>
        <v>8.00</v>
      </c>
      <c r="O830" s="88">
        <v>1.862E7</v>
      </c>
      <c r="P830" s="91" t="str">
        <f t="shared" si="1196"/>
        <v>18.62</v>
      </c>
      <c r="Q830" s="95">
        <v>2.7601189E7</v>
      </c>
      <c r="R830" s="36" t="str">
        <f t="shared" si="1197"/>
        <v>27.60</v>
      </c>
      <c r="S830" s="177">
        <v>4.6221189E7</v>
      </c>
      <c r="T830" s="93" t="str">
        <f t="shared" si="1198"/>
        <v>46</v>
      </c>
      <c r="U830" s="179" t="str">
        <f>SUM(R830/S830)</f>
        <v>0.00%</v>
      </c>
      <c r="V830" s="88">
        <v>42.0</v>
      </c>
      <c r="W830" s="180" t="str">
        <f>SUM((S830/1000000)/V830)</f>
        <v>110.05%</v>
      </c>
      <c r="X830" s="30" t="str">
        <f t="shared" si="6"/>
        <v>19.05%</v>
      </c>
      <c r="Y830" s="98"/>
      <c r="Z830" s="33"/>
      <c r="AA830" s="33"/>
      <c r="AB830" s="33"/>
      <c r="AC830" s="33"/>
      <c r="AD830" s="33"/>
      <c r="AE830" s="33"/>
    </row>
    <row r="831">
      <c r="A831" s="116" t="s">
        <v>1180</v>
      </c>
      <c r="B831" s="44">
        <v>2011.0</v>
      </c>
      <c r="C831" s="44" t="s">
        <v>29</v>
      </c>
      <c r="D831" s="117">
        <v>27.0</v>
      </c>
      <c r="E831" s="117">
        <v>39.0</v>
      </c>
      <c r="F831" s="118" t="str">
        <f t="shared" si="1199"/>
        <v>33</v>
      </c>
      <c r="G831" s="117">
        <v>48.0</v>
      </c>
      <c r="H831" s="104">
        <v>56.0</v>
      </c>
      <c r="I831" s="120" t="str">
        <f t="shared" si="3"/>
        <v>-8</v>
      </c>
      <c r="J831" s="120" t="str">
        <f t="shared" si="1200"/>
        <v>52</v>
      </c>
      <c r="K831" s="120" t="str">
        <f t="shared" si="4"/>
        <v>-19</v>
      </c>
      <c r="L831" s="104" t="s">
        <v>2408</v>
      </c>
      <c r="M831" s="120" t="str">
        <f t="shared" ref="M831:M838" si="1201">N831*1000000</f>
        <v>53170000</v>
      </c>
      <c r="N831" s="121">
        <v>53.17</v>
      </c>
      <c r="O831" s="120" t="str">
        <f t="shared" ref="O831:O838" si="1202">P831*1000000</f>
        <v>116600000</v>
      </c>
      <c r="P831" s="122">
        <v>116.6</v>
      </c>
      <c r="Q831" s="28" t="str">
        <f t="shared" ref="Q831:Q838" si="1203">SUM(R831*1000000)</f>
        <v>103250000</v>
      </c>
      <c r="R831" s="119">
        <v>103.25</v>
      </c>
      <c r="S831" s="176" t="str">
        <f t="shared" ref="S831:S838" si="1204">T831*1000000</f>
        <v>219,850,000</v>
      </c>
      <c r="T831" s="124" t="str">
        <f>SUM(P831+R831)</f>
        <v>219.85</v>
      </c>
      <c r="U831" s="162" t="str">
        <f t="shared" ref="U831:U838" si="1205">SUM(R831/T831)</f>
        <v>46.96%</v>
      </c>
      <c r="V831" s="125">
        <v>200.0</v>
      </c>
      <c r="W831" s="30" t="str">
        <f t="shared" ref="W831:W842" si="1206">SUM(T831/V831)</f>
        <v>109.93%</v>
      </c>
      <c r="X831" s="30" t="str">
        <f t="shared" si="6"/>
        <v>26.59%</v>
      </c>
      <c r="Y831" s="112"/>
      <c r="Z831" s="33"/>
      <c r="AA831" s="33"/>
      <c r="AB831" s="33"/>
      <c r="AC831" s="33"/>
      <c r="AD831" s="33"/>
      <c r="AE831" s="33"/>
    </row>
    <row r="832">
      <c r="A832" s="116" t="s">
        <v>2152</v>
      </c>
      <c r="B832" s="44">
        <v>2008.0</v>
      </c>
      <c r="C832" s="44" t="s">
        <v>41</v>
      </c>
      <c r="D832" s="104">
        <v>15.0</v>
      </c>
      <c r="E832" s="104">
        <v>33.0</v>
      </c>
      <c r="F832" s="118" t="str">
        <f t="shared" si="1199"/>
        <v>24</v>
      </c>
      <c r="G832" s="104">
        <v>36.0</v>
      </c>
      <c r="H832" s="104">
        <v>53.0</v>
      </c>
      <c r="I832" s="120" t="str">
        <f t="shared" si="3"/>
        <v>-17</v>
      </c>
      <c r="J832" s="120" t="str">
        <f t="shared" si="1200"/>
        <v>44.5</v>
      </c>
      <c r="K832" s="120" t="str">
        <f t="shared" si="4"/>
        <v>-20.5</v>
      </c>
      <c r="L832" s="104" t="s">
        <v>2422</v>
      </c>
      <c r="M832" s="120" t="str">
        <f t="shared" si="1201"/>
        <v>9510000</v>
      </c>
      <c r="N832" s="135">
        <v>9.51</v>
      </c>
      <c r="O832" s="120" t="str">
        <f t="shared" si="1202"/>
        <v>25880000</v>
      </c>
      <c r="P832" s="135">
        <v>25.88</v>
      </c>
      <c r="Q832" s="28" t="str">
        <f t="shared" si="1203"/>
        <v>45360000</v>
      </c>
      <c r="R832" s="119">
        <v>45.36</v>
      </c>
      <c r="S832" s="191" t="str">
        <f t="shared" si="1204"/>
        <v>71,240,000</v>
      </c>
      <c r="T832" s="105">
        <v>71.24</v>
      </c>
      <c r="U832" s="162" t="str">
        <f t="shared" si="1205"/>
        <v>63.67%</v>
      </c>
      <c r="V832" s="105">
        <v>65.0</v>
      </c>
      <c r="W832" s="30" t="str">
        <f t="shared" si="1206"/>
        <v>109.60%</v>
      </c>
      <c r="X832" s="30" t="str">
        <f t="shared" si="6"/>
        <v>14.63%</v>
      </c>
      <c r="Y832" s="112"/>
      <c r="Z832" s="33"/>
      <c r="AA832" s="33"/>
      <c r="AB832" s="33"/>
      <c r="AC832" s="33"/>
      <c r="AD832" s="33"/>
      <c r="AE832" s="33"/>
    </row>
    <row r="833">
      <c r="A833" s="116" t="s">
        <v>1608</v>
      </c>
      <c r="B833" s="44">
        <v>2010.0</v>
      </c>
      <c r="C833" s="44" t="s">
        <v>29</v>
      </c>
      <c r="D833" s="104">
        <v>27.0</v>
      </c>
      <c r="E833" s="104">
        <v>37.0</v>
      </c>
      <c r="F833" s="118" t="str">
        <f t="shared" si="1199"/>
        <v>32</v>
      </c>
      <c r="G833" s="104">
        <v>62.0</v>
      </c>
      <c r="H833" s="104">
        <v>48.0</v>
      </c>
      <c r="I833" s="120" t="str">
        <f t="shared" si="3"/>
        <v>14</v>
      </c>
      <c r="J833" s="120" t="str">
        <f t="shared" si="1200"/>
        <v>55</v>
      </c>
      <c r="K833" s="120" t="str">
        <f t="shared" si="4"/>
        <v>-23</v>
      </c>
      <c r="L833" s="104" t="s">
        <v>1433</v>
      </c>
      <c r="M833" s="120" t="str">
        <f t="shared" si="1201"/>
        <v>12400000</v>
      </c>
      <c r="N833" s="135">
        <v>12.4</v>
      </c>
      <c r="O833" s="120" t="str">
        <f t="shared" si="1202"/>
        <v>31160000</v>
      </c>
      <c r="P833" s="135">
        <v>31.16</v>
      </c>
      <c r="Q833" s="28" t="str">
        <f t="shared" si="1203"/>
        <v>17030000</v>
      </c>
      <c r="R833" s="119">
        <v>17.03</v>
      </c>
      <c r="S833" s="191" t="str">
        <f t="shared" si="1204"/>
        <v>48,190,000</v>
      </c>
      <c r="T833" s="137" t="str">
        <f t="shared" ref="T833:T835" si="1207">SUM(P833+R833)</f>
        <v>48.19</v>
      </c>
      <c r="U833" s="162" t="str">
        <f t="shared" si="1205"/>
        <v>35.34%</v>
      </c>
      <c r="V833" s="105">
        <v>44.0</v>
      </c>
      <c r="W833" s="30" t="str">
        <f t="shared" si="1206"/>
        <v>109.52%</v>
      </c>
      <c r="X833" s="30" t="str">
        <f t="shared" si="6"/>
        <v>28.18%</v>
      </c>
      <c r="Y833" s="33"/>
      <c r="Z833" s="33"/>
      <c r="AA833" s="33"/>
      <c r="AB833" s="33"/>
      <c r="AC833" s="33"/>
      <c r="AD833" s="33"/>
      <c r="AE833" s="33"/>
    </row>
    <row r="834">
      <c r="A834" s="116" t="s">
        <v>1234</v>
      </c>
      <c r="B834" s="44">
        <v>2011.0</v>
      </c>
      <c r="C834" s="44" t="s">
        <v>41</v>
      </c>
      <c r="D834" s="117">
        <v>23.0</v>
      </c>
      <c r="E834" s="117">
        <v>33.0</v>
      </c>
      <c r="F834" s="118" t="str">
        <f t="shared" si="1199"/>
        <v>28</v>
      </c>
      <c r="G834" s="117">
        <v>48.0</v>
      </c>
      <c r="H834" s="104">
        <v>61.0</v>
      </c>
      <c r="I834" s="120" t="str">
        <f t="shared" si="3"/>
        <v>-13</v>
      </c>
      <c r="J834" s="120" t="str">
        <f t="shared" si="1200"/>
        <v>54.5</v>
      </c>
      <c r="K834" s="120" t="str">
        <f t="shared" si="4"/>
        <v>-26.5</v>
      </c>
      <c r="L834" s="104" t="s">
        <v>1036</v>
      </c>
      <c r="M834" s="120" t="str">
        <f t="shared" si="1201"/>
        <v>19060000</v>
      </c>
      <c r="N834" s="121">
        <v>19.06</v>
      </c>
      <c r="O834" s="120" t="str">
        <f t="shared" si="1202"/>
        <v>36390000</v>
      </c>
      <c r="P834" s="122">
        <v>36.39</v>
      </c>
      <c r="Q834" s="28" t="str">
        <f t="shared" si="1203"/>
        <v>53400000</v>
      </c>
      <c r="R834" s="119">
        <v>53.4</v>
      </c>
      <c r="S834" s="176" t="str">
        <f t="shared" si="1204"/>
        <v>89,790,000</v>
      </c>
      <c r="T834" s="124" t="str">
        <f t="shared" si="1207"/>
        <v>89.79</v>
      </c>
      <c r="U834" s="162" t="str">
        <f t="shared" si="1205"/>
        <v>59.47%</v>
      </c>
      <c r="V834" s="125">
        <v>82.0</v>
      </c>
      <c r="W834" s="30" t="str">
        <f t="shared" si="1206"/>
        <v>109.50%</v>
      </c>
      <c r="X834" s="30" t="str">
        <f t="shared" si="6"/>
        <v>23.24%</v>
      </c>
      <c r="Y834" s="112"/>
      <c r="Z834" s="33"/>
      <c r="AA834" s="33"/>
      <c r="AB834" s="33"/>
      <c r="AC834" s="33"/>
      <c r="AD834" s="33"/>
      <c r="AE834" s="33"/>
    </row>
    <row r="835">
      <c r="A835" s="116" t="s">
        <v>1721</v>
      </c>
      <c r="B835" s="44">
        <v>2010.0</v>
      </c>
      <c r="C835" s="44" t="s">
        <v>41</v>
      </c>
      <c r="D835" s="104">
        <v>68.0</v>
      </c>
      <c r="E835" s="104">
        <v>63.0</v>
      </c>
      <c r="F835" s="118" t="str">
        <f t="shared" si="1199"/>
        <v>65.5</v>
      </c>
      <c r="G835" s="104">
        <v>52.0</v>
      </c>
      <c r="H835" s="104">
        <v>66.0</v>
      </c>
      <c r="I835" s="120" t="str">
        <f t="shared" si="3"/>
        <v>-14</v>
      </c>
      <c r="J835" s="120" t="str">
        <f t="shared" si="1200"/>
        <v>59</v>
      </c>
      <c r="K835" s="120" t="str">
        <f t="shared" si="4"/>
        <v>6.5</v>
      </c>
      <c r="L835" s="104" t="s">
        <v>493</v>
      </c>
      <c r="M835" s="120" t="str">
        <f t="shared" si="1201"/>
        <v>6900000</v>
      </c>
      <c r="N835" s="135">
        <v>6.9</v>
      </c>
      <c r="O835" s="120" t="str">
        <f t="shared" si="1202"/>
        <v>15280000</v>
      </c>
      <c r="P835" s="135">
        <v>15.28</v>
      </c>
      <c r="Q835" s="28" t="str">
        <f t="shared" si="1203"/>
        <v>4370000</v>
      </c>
      <c r="R835" s="119">
        <v>4.37</v>
      </c>
      <c r="S835" s="191" t="str">
        <f t="shared" si="1204"/>
        <v>19,650,000</v>
      </c>
      <c r="T835" s="137" t="str">
        <f t="shared" si="1207"/>
        <v>19.65</v>
      </c>
      <c r="U835" s="162" t="str">
        <f t="shared" si="1205"/>
        <v>22.24%</v>
      </c>
      <c r="V835" s="105">
        <v>18.0</v>
      </c>
      <c r="W835" s="30" t="str">
        <f t="shared" si="1206"/>
        <v>109.17%</v>
      </c>
      <c r="X835" s="30" t="str">
        <f t="shared" si="6"/>
        <v>38.33%</v>
      </c>
      <c r="Y835" s="33"/>
      <c r="Z835" s="33"/>
      <c r="AA835" s="33"/>
      <c r="AB835" s="33"/>
      <c r="AC835" s="33"/>
      <c r="AD835" s="33"/>
      <c r="AE835" s="33"/>
    </row>
    <row r="836">
      <c r="A836" s="116" t="s">
        <v>2241</v>
      </c>
      <c r="B836" s="44">
        <v>2008.0</v>
      </c>
      <c r="C836" s="44" t="s">
        <v>41</v>
      </c>
      <c r="D836" s="104">
        <v>5.0</v>
      </c>
      <c r="E836" s="104">
        <v>17.0</v>
      </c>
      <c r="F836" s="118" t="str">
        <f t="shared" si="1199"/>
        <v>11</v>
      </c>
      <c r="G836" s="104">
        <v>51.0</v>
      </c>
      <c r="H836" s="104">
        <v>51.0</v>
      </c>
      <c r="I836" s="120" t="str">
        <f t="shared" si="3"/>
        <v>0</v>
      </c>
      <c r="J836" s="120" t="str">
        <f t="shared" si="1200"/>
        <v>51</v>
      </c>
      <c r="K836" s="120" t="str">
        <f t="shared" si="4"/>
        <v>-40</v>
      </c>
      <c r="L836" s="104" t="s">
        <v>1287</v>
      </c>
      <c r="M836" s="120" t="str">
        <f t="shared" si="1201"/>
        <v>7000000</v>
      </c>
      <c r="N836" s="135">
        <v>7.0</v>
      </c>
      <c r="O836" s="120" t="str">
        <f t="shared" si="1202"/>
        <v>17210000</v>
      </c>
      <c r="P836" s="135">
        <v>17.21</v>
      </c>
      <c r="Q836" s="28" t="str">
        <f t="shared" si="1203"/>
        <v>15380000</v>
      </c>
      <c r="R836" s="119">
        <v>15.38</v>
      </c>
      <c r="S836" s="191" t="str">
        <f t="shared" si="1204"/>
        <v>32,590,000</v>
      </c>
      <c r="T836" s="105">
        <v>32.59</v>
      </c>
      <c r="U836" s="162" t="str">
        <f t="shared" si="1205"/>
        <v>47.19%</v>
      </c>
      <c r="V836" s="105">
        <v>30.0</v>
      </c>
      <c r="W836" s="30" t="str">
        <f t="shared" si="1206"/>
        <v>108.63%</v>
      </c>
      <c r="X836" s="30" t="str">
        <f t="shared" si="6"/>
        <v>23.33%</v>
      </c>
      <c r="Y836" s="112"/>
      <c r="Z836" s="33"/>
      <c r="AA836" s="33"/>
      <c r="AB836" s="33"/>
      <c r="AC836" s="33"/>
      <c r="AD836" s="33"/>
      <c r="AE836" s="33"/>
    </row>
    <row r="837">
      <c r="A837" s="116" t="s">
        <v>1383</v>
      </c>
      <c r="B837" s="44">
        <v>2011.0</v>
      </c>
      <c r="C837" s="44" t="s">
        <v>29</v>
      </c>
      <c r="D837" s="117">
        <v>39.0</v>
      </c>
      <c r="E837" s="117">
        <v>55.0</v>
      </c>
      <c r="F837" s="118" t="str">
        <f t="shared" si="1199"/>
        <v>47</v>
      </c>
      <c r="G837" s="117">
        <v>43.0</v>
      </c>
      <c r="H837" s="104">
        <v>60.0</v>
      </c>
      <c r="I837" s="120" t="str">
        <f t="shared" si="3"/>
        <v>-17</v>
      </c>
      <c r="J837" s="120" t="str">
        <f t="shared" si="1200"/>
        <v>51.5</v>
      </c>
      <c r="K837" s="120" t="str">
        <f t="shared" si="4"/>
        <v>-4.5</v>
      </c>
      <c r="L837" s="104" t="s">
        <v>1384</v>
      </c>
      <c r="M837" s="120" t="str">
        <f t="shared" si="1201"/>
        <v>8680000</v>
      </c>
      <c r="N837" s="121">
        <v>8.68</v>
      </c>
      <c r="O837" s="120" t="str">
        <f t="shared" si="1202"/>
        <v>19490000</v>
      </c>
      <c r="P837" s="122">
        <v>19.49</v>
      </c>
      <c r="Q837" s="28" t="str">
        <f t="shared" si="1203"/>
        <v>7630000</v>
      </c>
      <c r="R837" s="119">
        <v>7.63</v>
      </c>
      <c r="S837" s="176" t="str">
        <f t="shared" si="1204"/>
        <v>27,120,000</v>
      </c>
      <c r="T837" s="124" t="str">
        <f t="shared" ref="T837:T838" si="1208">SUM(P837+R837)</f>
        <v>27.12</v>
      </c>
      <c r="U837" s="162" t="str">
        <f t="shared" si="1205"/>
        <v>28.13%</v>
      </c>
      <c r="V837" s="125">
        <v>25.0</v>
      </c>
      <c r="W837" s="30" t="str">
        <f t="shared" si="1206"/>
        <v>108.48%</v>
      </c>
      <c r="X837" s="30" t="str">
        <f t="shared" si="6"/>
        <v>34.72%</v>
      </c>
      <c r="Y837" s="112"/>
      <c r="Z837" s="33"/>
      <c r="AA837" s="33"/>
      <c r="AB837" s="33"/>
      <c r="AC837" s="33"/>
      <c r="AD837" s="33"/>
      <c r="AE837" s="33"/>
    </row>
    <row r="838">
      <c r="A838" s="116" t="s">
        <v>1659</v>
      </c>
      <c r="B838" s="44">
        <v>2010.0</v>
      </c>
      <c r="C838" s="44" t="s">
        <v>41</v>
      </c>
      <c r="D838" s="104">
        <v>23.0</v>
      </c>
      <c r="E838" s="104">
        <v>25.0</v>
      </c>
      <c r="F838" s="118" t="str">
        <f t="shared" si="1199"/>
        <v>24</v>
      </c>
      <c r="G838" s="104">
        <v>42.0</v>
      </c>
      <c r="H838" s="104">
        <v>57.0</v>
      </c>
      <c r="I838" s="120" t="str">
        <f t="shared" si="3"/>
        <v>-15</v>
      </c>
      <c r="J838" s="120" t="str">
        <f t="shared" si="1200"/>
        <v>49.5</v>
      </c>
      <c r="K838" s="120" t="str">
        <f t="shared" si="4"/>
        <v>-25.5</v>
      </c>
      <c r="L838" s="104" t="s">
        <v>1094</v>
      </c>
      <c r="M838" s="120" t="str">
        <f t="shared" si="1201"/>
        <v>5400000</v>
      </c>
      <c r="N838" s="135">
        <v>5.4</v>
      </c>
      <c r="O838" s="120" t="str">
        <f t="shared" si="1202"/>
        <v>13260000</v>
      </c>
      <c r="P838" s="135">
        <v>13.26</v>
      </c>
      <c r="Q838" s="28" t="str">
        <f t="shared" si="1203"/>
        <v>14930000</v>
      </c>
      <c r="R838" s="119">
        <v>14.93</v>
      </c>
      <c r="S838" s="191" t="str">
        <f t="shared" si="1204"/>
        <v>28,190,000</v>
      </c>
      <c r="T838" s="137" t="str">
        <f t="shared" si="1208"/>
        <v>28.19</v>
      </c>
      <c r="U838" s="162" t="str">
        <f t="shared" si="1205"/>
        <v>52.96%</v>
      </c>
      <c r="V838" s="105">
        <v>26.0</v>
      </c>
      <c r="W838" s="30" t="str">
        <f t="shared" si="1206"/>
        <v>108.42%</v>
      </c>
      <c r="X838" s="30" t="str">
        <f t="shared" si="6"/>
        <v>20.77%</v>
      </c>
      <c r="Y838" s="33"/>
      <c r="Z838" s="33"/>
      <c r="AA838" s="33"/>
      <c r="AB838" s="33"/>
      <c r="AC838" s="33"/>
      <c r="AD838" s="33"/>
      <c r="AE838" s="33"/>
    </row>
    <row r="839">
      <c r="A839" s="15" t="s">
        <v>192</v>
      </c>
      <c r="B839" s="16">
        <v>2015.0</v>
      </c>
      <c r="C839" s="17" t="s">
        <v>29</v>
      </c>
      <c r="D839" s="16">
        <v>32.0</v>
      </c>
      <c r="E839" s="16">
        <v>38.0</v>
      </c>
      <c r="F839" s="18" t="str">
        <f t="shared" ref="F839:F840" si="1209">(D839+E839)/2</f>
        <v>35</v>
      </c>
      <c r="G839" s="79">
        <v>64.0</v>
      </c>
      <c r="H839" s="16">
        <v>51.0</v>
      </c>
      <c r="I839" s="20" t="str">
        <f t="shared" si="3"/>
        <v>13</v>
      </c>
      <c r="J839" s="21" t="str">
        <f t="shared" ref="J839:J840" si="1210">(G839+H839)/2</f>
        <v>57.5</v>
      </c>
      <c r="K839" s="20" t="str">
        <f t="shared" si="4"/>
        <v>-22.5</v>
      </c>
      <c r="L839" s="17" t="s">
        <v>117</v>
      </c>
      <c r="M839" s="22">
        <v>1.028325E7</v>
      </c>
      <c r="N839" s="35" t="str">
        <f t="shared" ref="N839:N840" si="1211">M839/1000000</f>
        <v>10.28</v>
      </c>
      <c r="O839" s="28">
        <v>3.2363404E7</v>
      </c>
      <c r="P839" s="35" t="str">
        <f t="shared" ref="P839:P840" si="1212">O839/1000000</f>
        <v>32.36</v>
      </c>
      <c r="Q839" s="28">
        <v>1.22E7</v>
      </c>
      <c r="R839" s="36" t="str">
        <f t="shared" ref="R839:R840" si="1213">Q839/1000000</f>
        <v>12.20</v>
      </c>
      <c r="S839" s="177" t="str">
        <f t="shared" ref="S839:S840" si="1214">SUM(O839+R839)</f>
        <v>32,363,416</v>
      </c>
      <c r="T839" s="38" t="str">
        <f t="shared" ref="T839:T840" si="1215">S839/1000000</f>
        <v>32</v>
      </c>
      <c r="U839" s="27" t="str">
        <f t="shared" ref="U839:U840" si="1216">(R839/S839)</f>
        <v>0.00%</v>
      </c>
      <c r="V839" s="28">
        <v>30.0</v>
      </c>
      <c r="W839" s="178" t="str">
        <f t="shared" si="1206"/>
        <v>107.88%</v>
      </c>
      <c r="X839" s="30" t="str">
        <f t="shared" si="6"/>
        <v>34.28%</v>
      </c>
      <c r="Y839" s="17"/>
      <c r="Z839" s="33"/>
      <c r="AA839" s="33"/>
      <c r="AB839" s="33"/>
      <c r="AC839" s="33"/>
      <c r="AD839" s="33"/>
      <c r="AE839" s="33"/>
    </row>
    <row r="840">
      <c r="A840" s="15" t="s">
        <v>142</v>
      </c>
      <c r="B840" s="16">
        <v>2015.0</v>
      </c>
      <c r="C840" s="17" t="s">
        <v>41</v>
      </c>
      <c r="D840" s="16">
        <v>57.0</v>
      </c>
      <c r="E840" s="16">
        <v>56.0</v>
      </c>
      <c r="F840" s="18" t="str">
        <f t="shared" si="1209"/>
        <v>56.5</v>
      </c>
      <c r="G840" s="79">
        <v>54.0</v>
      </c>
      <c r="H840" s="16">
        <v>62.0</v>
      </c>
      <c r="I840" s="20" t="str">
        <f t="shared" si="3"/>
        <v>-8</v>
      </c>
      <c r="J840" s="21" t="str">
        <f t="shared" si="1210"/>
        <v>58</v>
      </c>
      <c r="K840" s="20" t="str">
        <f t="shared" si="4"/>
        <v>-1.5</v>
      </c>
      <c r="L840" s="17" t="s">
        <v>117</v>
      </c>
      <c r="M840" s="22">
        <v>1.8685137E7</v>
      </c>
      <c r="N840" s="35" t="str">
        <f t="shared" si="1211"/>
        <v>18.69</v>
      </c>
      <c r="O840" s="28">
        <v>5.3862963E7</v>
      </c>
      <c r="P840" s="35" t="str">
        <f t="shared" si="1212"/>
        <v>53.86</v>
      </c>
      <c r="Q840" s="28">
        <v>1.049E8</v>
      </c>
      <c r="R840" s="36" t="str">
        <f t="shared" si="1213"/>
        <v>104.90</v>
      </c>
      <c r="S840" s="177" t="str">
        <f t="shared" si="1214"/>
        <v>53,863,068</v>
      </c>
      <c r="T840" s="38" t="str">
        <f t="shared" si="1215"/>
        <v>54</v>
      </c>
      <c r="U840" s="27" t="str">
        <f t="shared" si="1216"/>
        <v>0.00%</v>
      </c>
      <c r="V840" s="28">
        <v>50.0</v>
      </c>
      <c r="W840" s="178" t="str">
        <f t="shared" si="1206"/>
        <v>107.73%</v>
      </c>
      <c r="X840" s="30" t="str">
        <f t="shared" si="6"/>
        <v>37.37%</v>
      </c>
      <c r="Y840" s="17"/>
      <c r="Z840" s="33"/>
      <c r="AA840" s="33"/>
      <c r="AB840" s="33"/>
      <c r="AC840" s="33"/>
      <c r="AD840" s="33"/>
      <c r="AE840" s="33"/>
    </row>
    <row r="841">
      <c r="A841" s="116" t="s">
        <v>1186</v>
      </c>
      <c r="B841" s="44">
        <v>2011.0</v>
      </c>
      <c r="C841" s="44" t="s">
        <v>29</v>
      </c>
      <c r="D841" s="117">
        <v>44.0</v>
      </c>
      <c r="E841" s="117">
        <v>50.0</v>
      </c>
      <c r="F841" s="118" t="str">
        <f t="shared" ref="F841:F845" si="1217">AVERAGE(D841:E841)</f>
        <v>47</v>
      </c>
      <c r="G841" s="117">
        <v>50.0</v>
      </c>
      <c r="H841" s="104">
        <v>60.0</v>
      </c>
      <c r="I841" s="120" t="str">
        <f t="shared" si="3"/>
        <v>-10</v>
      </c>
      <c r="J841" s="120" t="str">
        <f t="shared" ref="J841:J845" si="1218">AVERAGE(G841:H841)</f>
        <v>55</v>
      </c>
      <c r="K841" s="120" t="str">
        <f t="shared" si="4"/>
        <v>-8</v>
      </c>
      <c r="L841" s="104" t="s">
        <v>2405</v>
      </c>
      <c r="M841" s="120" t="str">
        <f t="shared" ref="M841:M842" si="1219">N841*1000000</f>
        <v>36430000</v>
      </c>
      <c r="N841" s="121">
        <v>36.43</v>
      </c>
      <c r="O841" s="120" t="str">
        <f t="shared" ref="O841:O842" si="1220">P841*1000000</f>
        <v>100240000</v>
      </c>
      <c r="P841" s="122">
        <v>100.24</v>
      </c>
      <c r="Q841" s="28" t="str">
        <f t="shared" ref="Q841:Q842" si="1221">SUM(R841*1000000)</f>
        <v>74580000</v>
      </c>
      <c r="R841" s="119">
        <v>74.58</v>
      </c>
      <c r="S841" s="176" t="str">
        <f t="shared" ref="S841:S842" si="1222">T841*1000000</f>
        <v>174,820,000</v>
      </c>
      <c r="T841" s="124" t="str">
        <f>SUM(P841+R841)</f>
        <v>174.82</v>
      </c>
      <c r="U841" s="162" t="str">
        <f t="shared" ref="U841:U842" si="1223">SUM(R841/T841)</f>
        <v>42.66%</v>
      </c>
      <c r="V841" s="125">
        <v>163.0</v>
      </c>
      <c r="W841" s="30" t="str">
        <f t="shared" si="1206"/>
        <v>107.25%</v>
      </c>
      <c r="X841" s="30" t="str">
        <f t="shared" si="6"/>
        <v>22.35%</v>
      </c>
      <c r="Y841" s="112"/>
      <c r="Z841" s="33"/>
      <c r="AA841" s="33"/>
      <c r="AB841" s="33"/>
      <c r="AC841" s="33"/>
      <c r="AD841" s="33"/>
      <c r="AE841" s="33"/>
    </row>
    <row r="842">
      <c r="A842" s="116" t="s">
        <v>2023</v>
      </c>
      <c r="B842" s="44">
        <v>2009.0</v>
      </c>
      <c r="C842" s="44" t="s">
        <v>29</v>
      </c>
      <c r="D842" s="104">
        <v>84.0</v>
      </c>
      <c r="E842" s="104">
        <v>68.0</v>
      </c>
      <c r="F842" s="118" t="str">
        <f t="shared" si="1217"/>
        <v>76</v>
      </c>
      <c r="G842" s="104">
        <v>73.0</v>
      </c>
      <c r="H842" s="104">
        <v>69.0</v>
      </c>
      <c r="I842" s="120" t="str">
        <f t="shared" si="3"/>
        <v>4</v>
      </c>
      <c r="J842" s="120" t="str">
        <f t="shared" si="1218"/>
        <v>71</v>
      </c>
      <c r="K842" s="120" t="str">
        <f t="shared" si="4"/>
        <v>5</v>
      </c>
      <c r="L842" s="104" t="s">
        <v>1398</v>
      </c>
      <c r="M842" s="120" t="str">
        <f t="shared" si="1219"/>
        <v>4700000</v>
      </c>
      <c r="N842" s="135">
        <v>4.7</v>
      </c>
      <c r="O842" s="120" t="str">
        <f t="shared" si="1220"/>
        <v>13000000</v>
      </c>
      <c r="P842" s="135">
        <v>13.0</v>
      </c>
      <c r="Q842" s="28" t="str">
        <f t="shared" si="1221"/>
        <v>3590000</v>
      </c>
      <c r="R842" s="119">
        <v>3.59</v>
      </c>
      <c r="S842" s="191" t="str">
        <f t="shared" si="1222"/>
        <v>16,000,000</v>
      </c>
      <c r="T842" s="105">
        <v>16.0</v>
      </c>
      <c r="U842" s="162" t="str">
        <f t="shared" si="1223"/>
        <v>22.44%</v>
      </c>
      <c r="V842" s="105">
        <v>15.0</v>
      </c>
      <c r="W842" s="30" t="str">
        <f t="shared" si="1206"/>
        <v>106.67%</v>
      </c>
      <c r="X842" s="30" t="str">
        <f t="shared" si="6"/>
        <v>31.33%</v>
      </c>
      <c r="Y842" s="112"/>
      <c r="Z842" s="33"/>
      <c r="AA842" s="33"/>
      <c r="AB842" s="33"/>
      <c r="AC842" s="33"/>
      <c r="AD842" s="33"/>
      <c r="AE842" s="33"/>
    </row>
    <row r="843">
      <c r="A843" s="47" t="s">
        <v>507</v>
      </c>
      <c r="B843" s="48">
        <v>2014.0</v>
      </c>
      <c r="C843" s="49" t="s">
        <v>126</v>
      </c>
      <c r="D843" s="48">
        <v>80.0</v>
      </c>
      <c r="E843" s="48">
        <v>71.0</v>
      </c>
      <c r="F843" s="50" t="str">
        <f t="shared" si="1217"/>
        <v>75.5</v>
      </c>
      <c r="G843" s="48">
        <v>70.0</v>
      </c>
      <c r="H843" s="48">
        <v>71.0</v>
      </c>
      <c r="I843" s="52" t="str">
        <f t="shared" si="3"/>
        <v>-1</v>
      </c>
      <c r="J843" s="52" t="str">
        <f t="shared" si="1218"/>
        <v>70.5</v>
      </c>
      <c r="K843" s="52" t="str">
        <f t="shared" si="4"/>
        <v>5</v>
      </c>
      <c r="L843" s="48" t="s">
        <v>508</v>
      </c>
      <c r="M843" s="62">
        <v>1.3585915E7</v>
      </c>
      <c r="N843" s="55" t="str">
        <f>M843/1000000</f>
        <v>13.59</v>
      </c>
      <c r="O843" s="51">
        <v>3.07031E7</v>
      </c>
      <c r="P843" s="55" t="str">
        <f>O843/1000000</f>
        <v>30.70</v>
      </c>
      <c r="Q843" s="63">
        <v>1208498.0</v>
      </c>
      <c r="R843" s="36" t="str">
        <f>Q843/1000000</f>
        <v>1.21</v>
      </c>
      <c r="S843" s="187">
        <v>3.1911598E7</v>
      </c>
      <c r="T843" s="58" t="str">
        <f>S843/1000000</f>
        <v>32</v>
      </c>
      <c r="U843" s="188" t="str">
        <f>SUM(R843/S843)</f>
        <v>0.00%</v>
      </c>
      <c r="V843" s="51">
        <v>30.0</v>
      </c>
      <c r="W843" s="189" t="str">
        <f>SUM(S843/(V843*1000000))</f>
        <v>106.37%</v>
      </c>
      <c r="X843" s="30" t="str">
        <f t="shared" si="6"/>
        <v>45.29%</v>
      </c>
      <c r="Y843" s="67"/>
      <c r="Z843" s="33"/>
      <c r="AA843" s="33"/>
      <c r="AB843" s="33"/>
      <c r="AC843" s="33"/>
      <c r="AD843" s="33"/>
      <c r="AE843" s="33"/>
    </row>
    <row r="844">
      <c r="A844" s="116" t="s">
        <v>2018</v>
      </c>
      <c r="B844" s="44">
        <v>2009.0</v>
      </c>
      <c r="C844" s="44" t="s">
        <v>41</v>
      </c>
      <c r="D844" s="104">
        <v>9.0</v>
      </c>
      <c r="E844" s="104">
        <v>34.0</v>
      </c>
      <c r="F844" s="118" t="str">
        <f t="shared" si="1217"/>
        <v>21.5</v>
      </c>
      <c r="G844" s="104">
        <v>43.0</v>
      </c>
      <c r="H844" s="104">
        <v>67.0</v>
      </c>
      <c r="I844" s="120" t="str">
        <f t="shared" si="3"/>
        <v>-24</v>
      </c>
      <c r="J844" s="120" t="str">
        <f t="shared" si="1218"/>
        <v>55</v>
      </c>
      <c r="K844" s="120" t="str">
        <f t="shared" si="4"/>
        <v>-33.5</v>
      </c>
      <c r="L844" s="104" t="s">
        <v>493</v>
      </c>
      <c r="M844" s="120" t="str">
        <f t="shared" ref="M844:M845" si="1224">N844*1000000</f>
        <v>3200000</v>
      </c>
      <c r="N844" s="135">
        <v>3.2</v>
      </c>
      <c r="O844" s="120" t="str">
        <f t="shared" ref="O844:O845" si="1225">P844*1000000</f>
        <v>8670000</v>
      </c>
      <c r="P844" s="135">
        <v>8.67</v>
      </c>
      <c r="Q844" s="28" t="str">
        <f t="shared" ref="Q844:Q845" si="1226">SUM(R844*1000000)</f>
        <v>11790000</v>
      </c>
      <c r="R844" s="119">
        <v>11.79</v>
      </c>
      <c r="S844" s="191" t="str">
        <f t="shared" ref="S844:S845" si="1227">T844*1000000</f>
        <v>18,010,000</v>
      </c>
      <c r="T844" s="105">
        <v>18.01</v>
      </c>
      <c r="U844" s="162" t="str">
        <f t="shared" ref="U844:U845" si="1228">SUM(R844/T844)</f>
        <v>65.46%</v>
      </c>
      <c r="V844" s="105">
        <v>17.0</v>
      </c>
      <c r="W844" s="30" t="str">
        <f t="shared" ref="W844:W845" si="1229">SUM(T844/V844)</f>
        <v>105.94%</v>
      </c>
      <c r="X844" s="30" t="str">
        <f t="shared" si="6"/>
        <v>18.82%</v>
      </c>
      <c r="Y844" s="112"/>
      <c r="Z844" s="33"/>
      <c r="AA844" s="33"/>
      <c r="AB844" s="33"/>
      <c r="AC844" s="33"/>
      <c r="AD844" s="33"/>
      <c r="AE844" s="33"/>
    </row>
    <row r="845">
      <c r="A845" s="116" t="s">
        <v>1610</v>
      </c>
      <c r="B845" s="44">
        <v>2010.0</v>
      </c>
      <c r="C845" s="44" t="s">
        <v>41</v>
      </c>
      <c r="D845" s="104">
        <v>13.0</v>
      </c>
      <c r="E845" s="104">
        <v>27.0</v>
      </c>
      <c r="F845" s="118" t="str">
        <f t="shared" si="1217"/>
        <v>20</v>
      </c>
      <c r="G845" s="104">
        <v>46.0</v>
      </c>
      <c r="H845" s="104">
        <v>47.0</v>
      </c>
      <c r="I845" s="120" t="str">
        <f t="shared" si="3"/>
        <v>-1</v>
      </c>
      <c r="J845" s="120" t="str">
        <f t="shared" si="1218"/>
        <v>46.5</v>
      </c>
      <c r="K845" s="120" t="str">
        <f t="shared" si="4"/>
        <v>-26.5</v>
      </c>
      <c r="L845" s="104" t="s">
        <v>1543</v>
      </c>
      <c r="M845" s="120" t="str">
        <f t="shared" si="1224"/>
        <v>9700000</v>
      </c>
      <c r="N845" s="135">
        <v>9.7</v>
      </c>
      <c r="O845" s="120" t="str">
        <f t="shared" si="1225"/>
        <v>24310000</v>
      </c>
      <c r="P845" s="135">
        <v>24.31</v>
      </c>
      <c r="Q845" s="28" t="str">
        <f t="shared" si="1226"/>
        <v>20930000</v>
      </c>
      <c r="R845" s="119">
        <v>20.93</v>
      </c>
      <c r="S845" s="191" t="str">
        <f t="shared" si="1227"/>
        <v>45,240,000</v>
      </c>
      <c r="T845" s="137" t="str">
        <f>SUM(P845+R845)</f>
        <v>45.24</v>
      </c>
      <c r="U845" s="162" t="str">
        <f t="shared" si="1228"/>
        <v>46.26%</v>
      </c>
      <c r="V845" s="134">
        <v>43.0</v>
      </c>
      <c r="W845" s="178" t="str">
        <f t="shared" si="1229"/>
        <v>105.21%</v>
      </c>
      <c r="X845" s="30" t="str">
        <f t="shared" si="6"/>
        <v>22.56%</v>
      </c>
      <c r="Y845" s="33"/>
      <c r="Z845" s="33"/>
      <c r="AA845" s="33"/>
      <c r="AB845" s="33"/>
      <c r="AC845" s="33"/>
      <c r="AD845" s="33"/>
      <c r="AE845" s="33"/>
    </row>
    <row r="846">
      <c r="A846" s="100" t="s">
        <v>1064</v>
      </c>
      <c r="B846" s="101">
        <v>2012.0</v>
      </c>
      <c r="C846" s="102" t="s">
        <v>41</v>
      </c>
      <c r="D846" s="103">
        <v>38.0</v>
      </c>
      <c r="E846" s="104">
        <v>50.0</v>
      </c>
      <c r="F846" s="104">
        <v>44.0</v>
      </c>
      <c r="G846" s="104">
        <v>40.0</v>
      </c>
      <c r="H846" s="104">
        <v>66.0</v>
      </c>
      <c r="I846" s="106">
        <v>-26.0</v>
      </c>
      <c r="J846" s="106">
        <v>53.0</v>
      </c>
      <c r="K846" s="106">
        <v>-9.0</v>
      </c>
      <c r="L846" s="104" t="s">
        <v>117</v>
      </c>
      <c r="M846" s="107">
        <v>5290629.0</v>
      </c>
      <c r="N846" s="108">
        <v>5.0</v>
      </c>
      <c r="O846" s="107">
        <v>3.7134215E7</v>
      </c>
      <c r="P846" s="108">
        <v>37.0</v>
      </c>
      <c r="Q846" s="109">
        <v>4726399.0</v>
      </c>
      <c r="R846" s="36" t="str">
        <f>Q846/1000000</f>
        <v>4.73</v>
      </c>
      <c r="S846" s="205">
        <v>4.1860614E7</v>
      </c>
      <c r="T846" s="106">
        <v>42.0</v>
      </c>
      <c r="U846" s="206">
        <v>0.1129</v>
      </c>
      <c r="V846" s="106">
        <v>40.0</v>
      </c>
      <c r="W846" s="207">
        <v>1.0465</v>
      </c>
      <c r="X846" s="30" t="str">
        <f t="shared" si="6"/>
        <v>12.50%</v>
      </c>
      <c r="Y846" s="112"/>
      <c r="Z846" s="33"/>
      <c r="AA846" s="33"/>
      <c r="AB846" s="33"/>
      <c r="AC846" s="33"/>
      <c r="AD846" s="33"/>
      <c r="AE846" s="33"/>
    </row>
    <row r="847">
      <c r="A847" s="116" t="s">
        <v>1856</v>
      </c>
      <c r="B847" s="44">
        <v>2009.0</v>
      </c>
      <c r="C847" s="44" t="s">
        <v>29</v>
      </c>
      <c r="D847" s="104">
        <v>39.0</v>
      </c>
      <c r="E847" s="44">
        <v>50.0</v>
      </c>
      <c r="F847" s="118" t="str">
        <f t="shared" ref="F847:F850" si="1230">AVERAGE(D847:E847)</f>
        <v>44.5</v>
      </c>
      <c r="G847" s="104">
        <v>51.0</v>
      </c>
      <c r="H847" s="104">
        <v>59.0</v>
      </c>
      <c r="I847" s="120" t="str">
        <f t="shared" ref="I847:I857" si="1231">SUM(G847-H847)</f>
        <v>-8</v>
      </c>
      <c r="J847" s="120" t="str">
        <f t="shared" ref="J847:J850" si="1232">AVERAGE(G847:H847)</f>
        <v>55</v>
      </c>
      <c r="K847" s="120" t="str">
        <f t="shared" ref="K847:K857" si="1233">SUM(F847-J847)</f>
        <v>-10.5</v>
      </c>
      <c r="L847" s="104" t="s">
        <v>1485</v>
      </c>
      <c r="M847" s="120" t="str">
        <f t="shared" ref="M847:M850" si="1234">N847*1000000</f>
        <v>7600000</v>
      </c>
      <c r="N847" s="135">
        <v>7.6</v>
      </c>
      <c r="O847" s="120" t="str">
        <f t="shared" ref="O847:O850" si="1235">P847*1000000</f>
        <v>17300000</v>
      </c>
      <c r="P847" s="135">
        <v>17.3</v>
      </c>
      <c r="Q847" s="28" t="str">
        <f t="shared" ref="Q847:Q852" si="1236">SUM(R847*1000000)</f>
        <v>45140000</v>
      </c>
      <c r="R847" s="119">
        <v>45.14</v>
      </c>
      <c r="S847" s="191" t="str">
        <f t="shared" ref="S847:S850" si="1237">T847*1000000</f>
        <v>62,440,000</v>
      </c>
      <c r="T847" s="105">
        <v>62.44</v>
      </c>
      <c r="U847" s="162" t="str">
        <f t="shared" ref="U847:U850" si="1238">SUM(R847/T847)</f>
        <v>72.29%</v>
      </c>
      <c r="V847" s="105">
        <v>60.0</v>
      </c>
      <c r="W847" s="30" t="str">
        <f t="shared" ref="W847:W857" si="1239">SUM(T847/V847)</f>
        <v>104.07%</v>
      </c>
      <c r="X847" s="30" t="str">
        <f t="shared" si="6"/>
        <v>12.67%</v>
      </c>
      <c r="Y847" s="112"/>
      <c r="Z847" s="33"/>
      <c r="AA847" s="33"/>
      <c r="AB847" s="33"/>
      <c r="AC847" s="33"/>
      <c r="AD847" s="33"/>
      <c r="AE847" s="33"/>
    </row>
    <row r="848">
      <c r="A848" s="116" t="s">
        <v>1870</v>
      </c>
      <c r="B848" s="44">
        <v>2009.0</v>
      </c>
      <c r="C848" s="44" t="s">
        <v>41</v>
      </c>
      <c r="D848" s="104">
        <v>14.0</v>
      </c>
      <c r="E848" s="104">
        <v>34.0</v>
      </c>
      <c r="F848" s="118" t="str">
        <f t="shared" si="1230"/>
        <v>24</v>
      </c>
      <c r="G848" s="104">
        <v>31.0</v>
      </c>
      <c r="H848" s="104">
        <v>47.0</v>
      </c>
      <c r="I848" s="120" t="str">
        <f t="shared" si="1231"/>
        <v>-16</v>
      </c>
      <c r="J848" s="120" t="str">
        <f t="shared" si="1232"/>
        <v>39</v>
      </c>
      <c r="K848" s="120" t="str">
        <f t="shared" si="1233"/>
        <v>-15</v>
      </c>
      <c r="L848" s="104" t="s">
        <v>1871</v>
      </c>
      <c r="M848" s="120" t="str">
        <f t="shared" si="1234"/>
        <v>19600000</v>
      </c>
      <c r="N848" s="135">
        <v>19.6</v>
      </c>
      <c r="O848" s="120" t="str">
        <f t="shared" si="1235"/>
        <v>43330000</v>
      </c>
      <c r="P848" s="135">
        <v>43.33</v>
      </c>
      <c r="Q848" s="28" t="str">
        <f t="shared" si="1236"/>
        <v>19020000</v>
      </c>
      <c r="R848" s="119">
        <v>19.02</v>
      </c>
      <c r="S848" s="191" t="str">
        <f t="shared" si="1237"/>
        <v>62,350,000</v>
      </c>
      <c r="T848" s="105">
        <v>62.35</v>
      </c>
      <c r="U848" s="162" t="str">
        <f t="shared" si="1238"/>
        <v>30.51%</v>
      </c>
      <c r="V848" s="105">
        <v>60.0</v>
      </c>
      <c r="W848" s="30" t="str">
        <f t="shared" si="1239"/>
        <v>103.92%</v>
      </c>
      <c r="X848" s="30" t="str">
        <f t="shared" si="6"/>
        <v>32.67%</v>
      </c>
      <c r="Y848" s="112"/>
      <c r="Z848" s="33"/>
      <c r="AA848" s="33"/>
      <c r="AB848" s="33"/>
      <c r="AC848" s="33"/>
      <c r="AD848" s="33"/>
      <c r="AE848" s="33"/>
    </row>
    <row r="849">
      <c r="A849" s="116" t="s">
        <v>2249</v>
      </c>
      <c r="B849" s="44">
        <v>2008.0</v>
      </c>
      <c r="C849" s="44" t="s">
        <v>41</v>
      </c>
      <c r="D849" s="104">
        <v>34.0</v>
      </c>
      <c r="E849" s="104">
        <v>45.0</v>
      </c>
      <c r="F849" s="118" t="str">
        <f t="shared" si="1230"/>
        <v>39.5</v>
      </c>
      <c r="G849" s="104">
        <v>54.0</v>
      </c>
      <c r="H849" s="104">
        <v>71.0</v>
      </c>
      <c r="I849" s="120" t="str">
        <f t="shared" si="1231"/>
        <v>-17</v>
      </c>
      <c r="J849" s="120" t="str">
        <f t="shared" si="1232"/>
        <v>62.5</v>
      </c>
      <c r="K849" s="120" t="str">
        <f t="shared" si="1233"/>
        <v>-23</v>
      </c>
      <c r="L849" s="104" t="s">
        <v>1049</v>
      </c>
      <c r="M849" s="120" t="str">
        <f t="shared" si="1234"/>
        <v>6260000</v>
      </c>
      <c r="N849" s="135">
        <v>6.26</v>
      </c>
      <c r="O849" s="120" t="str">
        <f t="shared" si="1235"/>
        <v>15740000</v>
      </c>
      <c r="P849" s="135">
        <v>15.74</v>
      </c>
      <c r="Q849" s="28" t="str">
        <f t="shared" si="1236"/>
        <v>15410000</v>
      </c>
      <c r="R849" s="119">
        <v>15.41</v>
      </c>
      <c r="S849" s="191" t="str">
        <f t="shared" si="1237"/>
        <v>31,150,000</v>
      </c>
      <c r="T849" s="105">
        <v>31.15</v>
      </c>
      <c r="U849" s="162" t="str">
        <f t="shared" si="1238"/>
        <v>49.47%</v>
      </c>
      <c r="V849" s="105">
        <v>30.0</v>
      </c>
      <c r="W849" s="30" t="str">
        <f t="shared" si="1239"/>
        <v>103.83%</v>
      </c>
      <c r="X849" s="30" t="str">
        <f t="shared" si="6"/>
        <v>20.87%</v>
      </c>
      <c r="Y849" s="112"/>
      <c r="Z849" s="33"/>
      <c r="AA849" s="33"/>
      <c r="AB849" s="33"/>
      <c r="AC849" s="33"/>
      <c r="AD849" s="33"/>
      <c r="AE849" s="33"/>
    </row>
    <row r="850">
      <c r="A850" s="116" t="s">
        <v>1630</v>
      </c>
      <c r="B850" s="44">
        <v>2010.0</v>
      </c>
      <c r="C850" s="44" t="s">
        <v>41</v>
      </c>
      <c r="D850" s="104">
        <v>8.0</v>
      </c>
      <c r="E850" s="104">
        <v>23.0</v>
      </c>
      <c r="F850" s="118" t="str">
        <f t="shared" si="1230"/>
        <v>15.5</v>
      </c>
      <c r="G850" s="104">
        <v>36.0</v>
      </c>
      <c r="H850" s="104">
        <v>30.0</v>
      </c>
      <c r="I850" s="120" t="str">
        <f t="shared" si="1231"/>
        <v>6</v>
      </c>
      <c r="J850" s="120" t="str">
        <f t="shared" si="1232"/>
        <v>33</v>
      </c>
      <c r="K850" s="120" t="str">
        <f t="shared" si="1233"/>
        <v>-17.5</v>
      </c>
      <c r="L850" s="104" t="s">
        <v>513</v>
      </c>
      <c r="M850" s="120" t="str">
        <f t="shared" si="1234"/>
        <v>6600000</v>
      </c>
      <c r="N850" s="135">
        <v>6.6</v>
      </c>
      <c r="O850" s="120" t="str">
        <f t="shared" si="1235"/>
        <v>17630000</v>
      </c>
      <c r="P850" s="135">
        <v>17.63</v>
      </c>
      <c r="Q850" s="28" t="str">
        <f t="shared" si="1236"/>
        <v>18610000</v>
      </c>
      <c r="R850" s="119">
        <v>18.61</v>
      </c>
      <c r="S850" s="191" t="str">
        <f t="shared" si="1237"/>
        <v>36,240,000</v>
      </c>
      <c r="T850" s="137" t="str">
        <f>SUM(P850+R850)</f>
        <v>36.24</v>
      </c>
      <c r="U850" s="162" t="str">
        <f t="shared" si="1238"/>
        <v>51.35%</v>
      </c>
      <c r="V850" s="105">
        <v>35.0</v>
      </c>
      <c r="W850" s="30" t="str">
        <f t="shared" si="1239"/>
        <v>103.54%</v>
      </c>
      <c r="X850" s="30" t="str">
        <f t="shared" si="6"/>
        <v>18.86%</v>
      </c>
      <c r="Y850" s="33"/>
      <c r="Z850" s="33"/>
      <c r="AA850" s="33"/>
      <c r="AB850" s="33"/>
      <c r="AC850" s="33"/>
      <c r="AD850" s="33"/>
      <c r="AE850" s="33"/>
    </row>
    <row r="851">
      <c r="A851" s="15" t="s">
        <v>241</v>
      </c>
      <c r="B851" s="16">
        <v>2015.0</v>
      </c>
      <c r="C851" s="17" t="s">
        <v>29</v>
      </c>
      <c r="D851" s="16">
        <v>41.0</v>
      </c>
      <c r="E851" s="16">
        <v>45.0</v>
      </c>
      <c r="F851" s="18" t="str">
        <f>(D851+E851)/2</f>
        <v>43</v>
      </c>
      <c r="G851" s="16">
        <v>41.0</v>
      </c>
      <c r="H851" s="16">
        <v>43.0</v>
      </c>
      <c r="I851" s="20" t="str">
        <f t="shared" si="1231"/>
        <v>-2</v>
      </c>
      <c r="J851" s="21" t="str">
        <f>(G851+H851)/2</f>
        <v>42</v>
      </c>
      <c r="K851" s="20" t="str">
        <f t="shared" si="1233"/>
        <v>1</v>
      </c>
      <c r="L851" s="17" t="s">
        <v>111</v>
      </c>
      <c r="M851" s="22">
        <v>6652996.0</v>
      </c>
      <c r="N851" s="35" t="str">
        <f>M851/1000000</f>
        <v>6.65</v>
      </c>
      <c r="O851" s="28">
        <v>2.0047288E7</v>
      </c>
      <c r="P851" s="35" t="str">
        <f>O851/1000000</f>
        <v>20.05</v>
      </c>
      <c r="Q851" s="28" t="str">
        <f t="shared" si="1236"/>
        <v>9300000</v>
      </c>
      <c r="R851" s="28">
        <v>9.3</v>
      </c>
      <c r="S851" s="177" t="str">
        <f>SUM(O851+R851)</f>
        <v>20,047,297</v>
      </c>
      <c r="T851" s="38" t="str">
        <f>S851/1000000</f>
        <v>20</v>
      </c>
      <c r="U851" s="27" t="str">
        <f>(R851/S851)*100</f>
        <v>0.00%</v>
      </c>
      <c r="V851" s="19">
        <v>19.5</v>
      </c>
      <c r="W851" s="178" t="str">
        <f t="shared" si="1239"/>
        <v>102.81%</v>
      </c>
      <c r="X851" s="30" t="str">
        <f t="shared" si="6"/>
        <v>34.12%</v>
      </c>
      <c r="Y851" s="17"/>
      <c r="Z851" s="33"/>
      <c r="AA851" s="33"/>
      <c r="AB851" s="33"/>
      <c r="AC851" s="33"/>
      <c r="AD851" s="33"/>
      <c r="AE851" s="33"/>
    </row>
    <row r="852">
      <c r="A852" s="116" t="s">
        <v>2245</v>
      </c>
      <c r="B852" s="44">
        <v>2008.0</v>
      </c>
      <c r="C852" s="44" t="s">
        <v>41</v>
      </c>
      <c r="D852" s="104">
        <v>36.0</v>
      </c>
      <c r="E852" s="104">
        <v>40.0</v>
      </c>
      <c r="F852" s="118" t="str">
        <f>AVERAGE(D852:E852)</f>
        <v>38</v>
      </c>
      <c r="G852" s="104">
        <v>42.0</v>
      </c>
      <c r="H852" s="104">
        <v>59.0</v>
      </c>
      <c r="I852" s="120" t="str">
        <f t="shared" si="1231"/>
        <v>-17</v>
      </c>
      <c r="J852" s="120" t="str">
        <f>AVERAGE(G852:H852)</f>
        <v>50.5</v>
      </c>
      <c r="K852" s="120" t="str">
        <f t="shared" si="1233"/>
        <v>-12.5</v>
      </c>
      <c r="L852" s="104" t="s">
        <v>990</v>
      </c>
      <c r="M852" s="120" t="str">
        <f>N852*1000000</f>
        <v>7800000</v>
      </c>
      <c r="N852" s="135">
        <v>7.8</v>
      </c>
      <c r="O852" s="120" t="str">
        <f>P852*1000000</f>
        <v>19530000</v>
      </c>
      <c r="P852" s="135">
        <v>19.53</v>
      </c>
      <c r="Q852" s="28" t="str">
        <f t="shared" si="1236"/>
        <v>11220000</v>
      </c>
      <c r="R852" s="119">
        <v>11.22</v>
      </c>
      <c r="S852" s="191" t="str">
        <f>T852*1000000</f>
        <v>30,750,000</v>
      </c>
      <c r="T852" s="105">
        <v>30.75</v>
      </c>
      <c r="U852" s="162" t="str">
        <f>SUM(R852/T852)</f>
        <v>36.49%</v>
      </c>
      <c r="V852" s="105">
        <v>30.0</v>
      </c>
      <c r="W852" s="30" t="str">
        <f t="shared" si="1239"/>
        <v>102.50%</v>
      </c>
      <c r="X852" s="30" t="str">
        <f t="shared" si="6"/>
        <v>26.00%</v>
      </c>
      <c r="Y852" s="112"/>
      <c r="Z852" s="33"/>
      <c r="AA852" s="33"/>
      <c r="AB852" s="33"/>
      <c r="AC852" s="33"/>
      <c r="AD852" s="33"/>
      <c r="AE852" s="33"/>
    </row>
    <row r="853">
      <c r="A853" s="203" t="s">
        <v>66</v>
      </c>
      <c r="B853" s="16">
        <v>2015.0</v>
      </c>
      <c r="C853" s="17" t="s">
        <v>37</v>
      </c>
      <c r="D853" s="16">
        <v>97.0</v>
      </c>
      <c r="E853" s="16">
        <v>89.0</v>
      </c>
      <c r="F853" s="18" t="str">
        <f t="shared" ref="F853:F854" si="1240">(D853+E853)/2</f>
        <v>93</v>
      </c>
      <c r="G853" s="16">
        <v>87.0</v>
      </c>
      <c r="H853" s="16">
        <v>87.0</v>
      </c>
      <c r="I853" s="20" t="str">
        <f t="shared" si="1231"/>
        <v>0</v>
      </c>
      <c r="J853" s="21" t="str">
        <f t="shared" ref="J853:J854" si="1241">(G853+H853)/2</f>
        <v>87</v>
      </c>
      <c r="K853" s="20" t="str">
        <f t="shared" si="1233"/>
        <v>6</v>
      </c>
      <c r="L853" s="17" t="s">
        <v>67</v>
      </c>
      <c r="M853" s="22">
        <v>4.5428128E7</v>
      </c>
      <c r="N853" s="35" t="str">
        <f t="shared" ref="N853:N854" si="1242">M853/1000000</f>
        <v>45.43</v>
      </c>
      <c r="O853" s="28">
        <v>1.53636354E8</v>
      </c>
      <c r="P853" s="35" t="str">
        <f t="shared" ref="P853:P854" si="1243">O853/1000000</f>
        <v>153.64</v>
      </c>
      <c r="Q853" s="28">
        <v>2.211E8</v>
      </c>
      <c r="R853" s="36" t="str">
        <f t="shared" ref="R853:R854" si="1244">Q853/1000000</f>
        <v>221.10</v>
      </c>
      <c r="S853" s="177" t="str">
        <f t="shared" ref="S853:S854" si="1245">SUM(O853+R853)</f>
        <v>153,636,575</v>
      </c>
      <c r="T853" s="38" t="str">
        <f t="shared" ref="T853:T854" si="1246">S853/1000000</f>
        <v>154</v>
      </c>
      <c r="U853" s="27" t="str">
        <f t="shared" ref="U853:U854" si="1247">(R853/S853)</f>
        <v>0.00%</v>
      </c>
      <c r="V853" s="28">
        <v>150.0</v>
      </c>
      <c r="W853" s="178" t="str">
        <f t="shared" si="1239"/>
        <v>102.42%</v>
      </c>
      <c r="X853" s="30" t="str">
        <f t="shared" si="6"/>
        <v>30.29%</v>
      </c>
      <c r="Y853" s="17"/>
      <c r="Z853" s="33"/>
      <c r="AA853" s="33"/>
      <c r="AB853" s="33"/>
      <c r="AC853" s="33"/>
      <c r="AD853" s="33"/>
      <c r="AE853" s="33"/>
    </row>
    <row r="854">
      <c r="A854" s="15" t="s">
        <v>73</v>
      </c>
      <c r="B854" s="16">
        <v>2015.0</v>
      </c>
      <c r="C854" s="17" t="s">
        <v>29</v>
      </c>
      <c r="D854" s="16">
        <v>38.0</v>
      </c>
      <c r="E854" s="16">
        <v>76.0</v>
      </c>
      <c r="F854" s="18" t="str">
        <f t="shared" si="1240"/>
        <v>57</v>
      </c>
      <c r="G854" s="16">
        <v>86.0</v>
      </c>
      <c r="H854" s="16">
        <v>81.0</v>
      </c>
      <c r="I854" s="20" t="str">
        <f t="shared" si="1231"/>
        <v>5</v>
      </c>
      <c r="J854" s="21" t="str">
        <f t="shared" si="1241"/>
        <v>83.5</v>
      </c>
      <c r="K854" s="20" t="str">
        <f t="shared" si="1233"/>
        <v>-26.5</v>
      </c>
      <c r="L854" s="17" t="s">
        <v>34</v>
      </c>
      <c r="M854" s="22">
        <v>3.982684E7</v>
      </c>
      <c r="N854" s="35" t="str">
        <f t="shared" si="1242"/>
        <v>39.83</v>
      </c>
      <c r="O854" s="28">
        <v>1.38171368E8</v>
      </c>
      <c r="P854" s="35" t="str">
        <f t="shared" si="1243"/>
        <v>138.17</v>
      </c>
      <c r="Q854" s="28">
        <v>1.3656409E8</v>
      </c>
      <c r="R854" s="36" t="str">
        <f t="shared" si="1244"/>
        <v>136.56</v>
      </c>
      <c r="S854" s="177" t="str">
        <f t="shared" si="1245"/>
        <v>138,171,505</v>
      </c>
      <c r="T854" s="38" t="str">
        <f t="shared" si="1246"/>
        <v>138</v>
      </c>
      <c r="U854" s="27" t="str">
        <f t="shared" si="1247"/>
        <v>0.00%</v>
      </c>
      <c r="V854" s="19">
        <v>135.0</v>
      </c>
      <c r="W854" s="178" t="str">
        <f t="shared" si="1239"/>
        <v>102.35%</v>
      </c>
      <c r="X854" s="30" t="str">
        <f t="shared" si="6"/>
        <v>29.50%</v>
      </c>
      <c r="Y854" s="17"/>
      <c r="Z854" s="33"/>
      <c r="AA854" s="33"/>
      <c r="AB854" s="33"/>
      <c r="AC854" s="33"/>
      <c r="AD854" s="33"/>
      <c r="AE854" s="33"/>
    </row>
    <row r="855">
      <c r="A855" s="116" t="s">
        <v>1589</v>
      </c>
      <c r="B855" s="44">
        <v>2010.0</v>
      </c>
      <c r="C855" s="44" t="s">
        <v>41</v>
      </c>
      <c r="D855" s="104">
        <v>38.0</v>
      </c>
      <c r="E855" s="104">
        <v>42.0</v>
      </c>
      <c r="F855" s="118" t="str">
        <f t="shared" ref="F855:F857" si="1248">AVERAGE(D855:E855)</f>
        <v>40</v>
      </c>
      <c r="G855" s="104">
        <v>57.0</v>
      </c>
      <c r="H855" s="104">
        <v>66.0</v>
      </c>
      <c r="I855" s="120" t="str">
        <f t="shared" si="1231"/>
        <v>-9</v>
      </c>
      <c r="J855" s="120" t="str">
        <f t="shared" ref="J855:J857" si="1249">AVERAGE(G855:H855)</f>
        <v>61.5</v>
      </c>
      <c r="K855" s="120" t="str">
        <f t="shared" si="1233"/>
        <v>-21.5</v>
      </c>
      <c r="L855" s="104" t="s">
        <v>939</v>
      </c>
      <c r="M855" s="120" t="str">
        <f t="shared" ref="M855:M856" si="1250">N855*1000000</f>
        <v>8200000</v>
      </c>
      <c r="N855" s="135">
        <v>8.2</v>
      </c>
      <c r="O855" s="120" t="str">
        <f t="shared" ref="O855:O856" si="1251">P855*1000000</f>
        <v>24080000</v>
      </c>
      <c r="P855" s="135">
        <v>24.08</v>
      </c>
      <c r="Q855" s="28" t="str">
        <f t="shared" ref="Q855:Q856" si="1252">SUM(R855*1000000)</f>
        <v>28750000</v>
      </c>
      <c r="R855" s="119">
        <v>28.75</v>
      </c>
      <c r="S855" s="191" t="str">
        <f t="shared" ref="S855:S856" si="1253">T855*1000000</f>
        <v>52,830,000</v>
      </c>
      <c r="T855" s="137" t="str">
        <f t="shared" ref="T855:T856" si="1254">SUM(P855+R855)</f>
        <v>52.83</v>
      </c>
      <c r="U855" s="162" t="str">
        <f t="shared" ref="U855:U856" si="1255">SUM(R855/T855)</f>
        <v>54.42%</v>
      </c>
      <c r="V855" s="105">
        <v>52.0</v>
      </c>
      <c r="W855" s="30" t="str">
        <f t="shared" si="1239"/>
        <v>101.60%</v>
      </c>
      <c r="X855" s="30" t="str">
        <f t="shared" si="6"/>
        <v>15.77%</v>
      </c>
      <c r="Y855" s="33"/>
      <c r="Z855" s="33"/>
      <c r="AA855" s="33"/>
      <c r="AB855" s="33"/>
      <c r="AC855" s="33"/>
      <c r="AD855" s="33"/>
      <c r="AE855" s="33"/>
    </row>
    <row r="856">
      <c r="A856" s="116" t="s">
        <v>1547</v>
      </c>
      <c r="B856" s="44">
        <v>2010.0</v>
      </c>
      <c r="C856" s="44" t="s">
        <v>29</v>
      </c>
      <c r="D856" s="104">
        <v>55.0</v>
      </c>
      <c r="E856" s="104">
        <v>55.0</v>
      </c>
      <c r="F856" s="118" t="str">
        <f t="shared" si="1248"/>
        <v>55</v>
      </c>
      <c r="G856" s="104">
        <v>56.0</v>
      </c>
      <c r="H856" s="104">
        <v>67.0</v>
      </c>
      <c r="I856" s="120" t="str">
        <f t="shared" si="1231"/>
        <v>-11</v>
      </c>
      <c r="J856" s="120" t="str">
        <f t="shared" si="1249"/>
        <v>61.5</v>
      </c>
      <c r="K856" s="120" t="str">
        <f t="shared" si="1233"/>
        <v>-6.5</v>
      </c>
      <c r="L856" s="104" t="s">
        <v>1230</v>
      </c>
      <c r="M856" s="120" t="str">
        <f t="shared" si="1250"/>
        <v>17200000</v>
      </c>
      <c r="N856" s="135">
        <v>17.2</v>
      </c>
      <c r="O856" s="120" t="str">
        <f t="shared" si="1251"/>
        <v>43310000</v>
      </c>
      <c r="P856" s="135">
        <v>43.31</v>
      </c>
      <c r="Q856" s="28" t="str">
        <f t="shared" si="1252"/>
        <v>37810000</v>
      </c>
      <c r="R856" s="119">
        <v>37.81</v>
      </c>
      <c r="S856" s="191" t="str">
        <f t="shared" si="1253"/>
        <v>81,120,000</v>
      </c>
      <c r="T856" s="137" t="str">
        <f t="shared" si="1254"/>
        <v>81.12</v>
      </c>
      <c r="U856" s="162" t="str">
        <f t="shared" si="1255"/>
        <v>46.61%</v>
      </c>
      <c r="V856" s="105">
        <v>80.0</v>
      </c>
      <c r="W856" s="30" t="str">
        <f t="shared" si="1239"/>
        <v>101.40%</v>
      </c>
      <c r="X856" s="30" t="str">
        <f t="shared" si="6"/>
        <v>21.50%</v>
      </c>
      <c r="Y856" s="33"/>
      <c r="Z856" s="33"/>
      <c r="AA856" s="33"/>
      <c r="AB856" s="33"/>
      <c r="AC856" s="33"/>
      <c r="AD856" s="33"/>
      <c r="AE856" s="33"/>
    </row>
    <row r="857">
      <c r="A857" s="72" t="s">
        <v>652</v>
      </c>
      <c r="B857" s="16">
        <v>2013.0</v>
      </c>
      <c r="C857" s="16" t="s">
        <v>29</v>
      </c>
      <c r="D857" s="16">
        <v>52.0</v>
      </c>
      <c r="E857" s="16">
        <v>51.0</v>
      </c>
      <c r="F857" s="73" t="str">
        <f t="shared" si="1248"/>
        <v>51.5</v>
      </c>
      <c r="G857" s="16">
        <v>55.0</v>
      </c>
      <c r="H857" s="16">
        <v>61.0</v>
      </c>
      <c r="I857" s="74" t="str">
        <f t="shared" si="1231"/>
        <v>-6</v>
      </c>
      <c r="J857" s="74" t="str">
        <f t="shared" si="1249"/>
        <v>58</v>
      </c>
      <c r="K857" s="74" t="str">
        <f t="shared" si="1233"/>
        <v>-6.5</v>
      </c>
      <c r="L857" s="78" t="s">
        <v>653</v>
      </c>
      <c r="M857" s="19">
        <v>2.7202226E7</v>
      </c>
      <c r="N857" s="35" t="str">
        <f>M857/1000000</f>
        <v>27.20</v>
      </c>
      <c r="O857" s="19">
        <v>6.5187603E7</v>
      </c>
      <c r="P857" s="35" t="str">
        <f>O857/1000000</f>
        <v>65.19</v>
      </c>
      <c r="Q857" s="19">
        <v>1.325E8</v>
      </c>
      <c r="R857" s="36" t="str">
        <f t="shared" ref="R857:R859" si="1256">Q857/1000000</f>
        <v>132.50</v>
      </c>
      <c r="S857" s="195">
        <v>1.97687603E8</v>
      </c>
      <c r="T857" s="77" t="str">
        <f>S857/1000000</f>
        <v>198</v>
      </c>
      <c r="U857" s="27" t="str">
        <f>SUM(R857/S857)</f>
        <v>0.00%</v>
      </c>
      <c r="V857" s="22">
        <v>195.0</v>
      </c>
      <c r="W857" s="178" t="str">
        <f t="shared" si="1239"/>
        <v>101.38%</v>
      </c>
      <c r="X857" s="30" t="str">
        <f t="shared" si="6"/>
        <v>13.95%</v>
      </c>
      <c r="Y857" s="81"/>
      <c r="Z857" s="33"/>
      <c r="AA857" s="33"/>
      <c r="AB857" s="33"/>
      <c r="AC857" s="33"/>
      <c r="AD857" s="33"/>
      <c r="AE857" s="33"/>
    </row>
    <row r="858">
      <c r="A858" s="100" t="s">
        <v>1013</v>
      </c>
      <c r="B858" s="101">
        <v>2012.0</v>
      </c>
      <c r="C858" s="102" t="s">
        <v>41</v>
      </c>
      <c r="D858" s="103">
        <v>17.0</v>
      </c>
      <c r="E858" s="104">
        <v>36.0</v>
      </c>
      <c r="F858" s="104">
        <v>26.5</v>
      </c>
      <c r="G858" s="104">
        <v>40.0</v>
      </c>
      <c r="H858" s="104">
        <v>55.0</v>
      </c>
      <c r="I858" s="106">
        <v>-15.0</v>
      </c>
      <c r="J858" s="106">
        <v>47.5</v>
      </c>
      <c r="K858" s="106">
        <v>-21.0</v>
      </c>
      <c r="L858" s="104" t="s">
        <v>2427</v>
      </c>
      <c r="M858" s="107">
        <v>1.2750297E7</v>
      </c>
      <c r="N858" s="108">
        <v>13.0</v>
      </c>
      <c r="O858" s="107">
        <v>3.5353E7</v>
      </c>
      <c r="P858" s="108">
        <v>35.0</v>
      </c>
      <c r="Q858" s="109">
        <v>3.2914862E7</v>
      </c>
      <c r="R858" s="36" t="str">
        <f t="shared" si="1256"/>
        <v>32.91</v>
      </c>
      <c r="S858" s="205">
        <v>6.8267862E7</v>
      </c>
      <c r="T858" s="106">
        <v>68.0</v>
      </c>
      <c r="U858" s="206">
        <v>0.4821</v>
      </c>
      <c r="V858" s="106">
        <v>68.0</v>
      </c>
      <c r="W858" s="207">
        <v>1.0039</v>
      </c>
      <c r="X858" s="30" t="str">
        <f t="shared" si="6"/>
        <v>19.12%</v>
      </c>
      <c r="Y858" s="112"/>
      <c r="Z858" s="33"/>
      <c r="AA858" s="33"/>
      <c r="AB858" s="33"/>
      <c r="AC858" s="33"/>
      <c r="AD858" s="33"/>
      <c r="AE858" s="33"/>
    </row>
    <row r="859">
      <c r="A859" s="72" t="s">
        <v>745</v>
      </c>
      <c r="B859" s="16">
        <v>2013.0</v>
      </c>
      <c r="C859" s="16" t="s">
        <v>29</v>
      </c>
      <c r="D859" s="16">
        <v>46.0</v>
      </c>
      <c r="E859" s="16">
        <v>52.0</v>
      </c>
      <c r="F859" s="73" t="str">
        <f t="shared" ref="F859:F861" si="1257">AVERAGE(D859:E859)</f>
        <v>49.0</v>
      </c>
      <c r="G859" s="16">
        <v>54.0</v>
      </c>
      <c r="H859" s="16">
        <v>61.0</v>
      </c>
      <c r="I859" s="74" t="str">
        <f t="shared" ref="I859:I881" si="1258">SUM(G859-H859)</f>
        <v>-7</v>
      </c>
      <c r="J859" s="74" t="str">
        <f t="shared" ref="J859:J861" si="1259">AVERAGE(G859:H859)</f>
        <v>57.5</v>
      </c>
      <c r="K859" s="74" t="str">
        <f t="shared" ref="K859:K881" si="1260">SUM(F859-J859)</f>
        <v>-8.5</v>
      </c>
      <c r="L859" s="78" t="s">
        <v>746</v>
      </c>
      <c r="M859" s="19">
        <v>7582595.0</v>
      </c>
      <c r="N859" s="35" t="str">
        <f>M859/1000000</f>
        <v>7.58</v>
      </c>
      <c r="O859" s="19">
        <v>1.9452138E7</v>
      </c>
      <c r="P859" s="35" t="str">
        <f>O859/1000000</f>
        <v>19.45</v>
      </c>
      <c r="Q859" s="19">
        <v>4.06E7</v>
      </c>
      <c r="R859" s="36" t="str">
        <f t="shared" si="1256"/>
        <v>40.60</v>
      </c>
      <c r="S859" s="196">
        <v>6.0052138E7</v>
      </c>
      <c r="T859" s="77" t="str">
        <f>S859/1000000</f>
        <v>60</v>
      </c>
      <c r="U859" s="27" t="str">
        <f>SUM(R859/S859)</f>
        <v>0.00%</v>
      </c>
      <c r="V859" s="19">
        <v>60.0</v>
      </c>
      <c r="W859" s="178" t="str">
        <f t="shared" ref="W859:W880" si="1261">SUM(T859/V859)</f>
        <v>100.09%</v>
      </c>
      <c r="X859" s="30" t="str">
        <f t="shared" si="6"/>
        <v>12.64%</v>
      </c>
      <c r="Y859" s="81"/>
      <c r="Z859" s="33"/>
      <c r="AA859" s="33"/>
      <c r="AB859" s="33"/>
      <c r="AC859" s="33"/>
      <c r="AD859" s="33"/>
      <c r="AE859" s="33"/>
    </row>
    <row r="860">
      <c r="A860" s="116" t="s">
        <v>1821</v>
      </c>
      <c r="B860" s="44">
        <v>2009.0</v>
      </c>
      <c r="C860" s="44" t="s">
        <v>29</v>
      </c>
      <c r="D860" s="104">
        <v>73.0</v>
      </c>
      <c r="E860" s="104">
        <v>71.0</v>
      </c>
      <c r="F860" s="118" t="str">
        <f t="shared" si="1257"/>
        <v>72</v>
      </c>
      <c r="G860" s="104">
        <v>59.0</v>
      </c>
      <c r="H860" s="104">
        <v>64.0</v>
      </c>
      <c r="I860" s="120" t="str">
        <f t="shared" si="1258"/>
        <v>-5</v>
      </c>
      <c r="J860" s="120" t="str">
        <f t="shared" si="1259"/>
        <v>61.5</v>
      </c>
      <c r="K860" s="120" t="str">
        <f t="shared" si="1260"/>
        <v>10.5</v>
      </c>
      <c r="L860" s="104" t="s">
        <v>1822</v>
      </c>
      <c r="M860" s="120" t="str">
        <f t="shared" ref="M860:M861" si="1262">N860*1000000</f>
        <v>32700000</v>
      </c>
      <c r="N860" s="135">
        <v>32.7</v>
      </c>
      <c r="O860" s="120" t="str">
        <f t="shared" ref="O860:O861" si="1263">P860*1000000</f>
        <v>77230000</v>
      </c>
      <c r="P860" s="135">
        <v>77.23</v>
      </c>
      <c r="Q860" s="28" t="str">
        <f t="shared" ref="Q860:Q861" si="1264">SUM(R860*1000000)</f>
        <v>22850000</v>
      </c>
      <c r="R860" s="119">
        <v>22.85</v>
      </c>
      <c r="S860" s="191" t="str">
        <f t="shared" ref="S860:S861" si="1265">T860*1000000</f>
        <v>100,080,000</v>
      </c>
      <c r="T860" s="105">
        <v>100.08</v>
      </c>
      <c r="U860" s="162" t="str">
        <f t="shared" ref="U860:U861" si="1266">SUM(R860/T860)</f>
        <v>22.83%</v>
      </c>
      <c r="V860" s="105">
        <v>100.0</v>
      </c>
      <c r="W860" s="30" t="str">
        <f t="shared" si="1261"/>
        <v>100.08%</v>
      </c>
      <c r="X860" s="30" t="str">
        <f t="shared" si="6"/>
        <v>32.70%</v>
      </c>
      <c r="Y860" s="112"/>
      <c r="Z860" s="33"/>
      <c r="AA860" s="33"/>
      <c r="AB860" s="33"/>
      <c r="AC860" s="33"/>
      <c r="AD860" s="33"/>
      <c r="AE860" s="33"/>
    </row>
    <row r="861">
      <c r="A861" s="116" t="s">
        <v>1256</v>
      </c>
      <c r="B861" s="44">
        <v>2011.0</v>
      </c>
      <c r="C861" s="44" t="s">
        <v>41</v>
      </c>
      <c r="D861" s="117">
        <v>23.0</v>
      </c>
      <c r="E861" s="117">
        <v>46.0</v>
      </c>
      <c r="F861" s="118" t="str">
        <f t="shared" si="1257"/>
        <v>34.5</v>
      </c>
      <c r="G861" s="117">
        <v>31.0</v>
      </c>
      <c r="H861" s="104">
        <v>44.0</v>
      </c>
      <c r="I861" s="120" t="str">
        <f t="shared" si="1258"/>
        <v>-13</v>
      </c>
      <c r="J861" s="120" t="str">
        <f t="shared" si="1259"/>
        <v>37.5</v>
      </c>
      <c r="K861" s="120" t="str">
        <f t="shared" si="1260"/>
        <v>-3</v>
      </c>
      <c r="L861" s="104" t="s">
        <v>117</v>
      </c>
      <c r="M861" s="120" t="str">
        <f t="shared" si="1262"/>
        <v>17800000</v>
      </c>
      <c r="N861" s="121">
        <v>17.8</v>
      </c>
      <c r="O861" s="120" t="str">
        <f t="shared" si="1263"/>
        <v>48480000</v>
      </c>
      <c r="P861" s="122">
        <v>48.48</v>
      </c>
      <c r="Q861" s="28" t="str">
        <f t="shared" si="1264"/>
        <v>21250000</v>
      </c>
      <c r="R861" s="119">
        <v>21.25</v>
      </c>
      <c r="S861" s="176" t="str">
        <f t="shared" si="1265"/>
        <v>69,730,000</v>
      </c>
      <c r="T861" s="124" t="str">
        <f>SUM(P861+R861)</f>
        <v>69.73</v>
      </c>
      <c r="U861" s="162" t="str">
        <f t="shared" si="1266"/>
        <v>30.47%</v>
      </c>
      <c r="V861" s="125">
        <v>70.0</v>
      </c>
      <c r="W861" s="30" t="str">
        <f t="shared" si="1261"/>
        <v>99.61%</v>
      </c>
      <c r="X861" s="30" t="str">
        <f t="shared" si="6"/>
        <v>25.43%</v>
      </c>
      <c r="Y861" s="112"/>
      <c r="Z861" s="33"/>
      <c r="AA861" s="33"/>
      <c r="AB861" s="33"/>
      <c r="AC861" s="33"/>
      <c r="AD861" s="33"/>
      <c r="AE861" s="33"/>
    </row>
    <row r="862">
      <c r="A862" s="15" t="s">
        <v>129</v>
      </c>
      <c r="B862" s="16">
        <v>2015.0</v>
      </c>
      <c r="C862" s="17" t="s">
        <v>29</v>
      </c>
      <c r="D862" s="16">
        <v>77.0</v>
      </c>
      <c r="E862" s="16">
        <v>60.0</v>
      </c>
      <c r="F862" s="18" t="str">
        <f t="shared" ref="F862:F864" si="1267">(D862+E862)/2</f>
        <v>68.5</v>
      </c>
      <c r="G862" s="79">
        <v>66.0</v>
      </c>
      <c r="H862" s="16">
        <v>70.0</v>
      </c>
      <c r="I862" s="20" t="str">
        <f t="shared" si="1258"/>
        <v>-4</v>
      </c>
      <c r="J862" s="21" t="str">
        <f t="shared" ref="J862:J864" si="1268">(G862+H862)/2</f>
        <v>68</v>
      </c>
      <c r="K862" s="20" t="str">
        <f t="shared" si="1260"/>
        <v>0.5</v>
      </c>
      <c r="L862" s="17" t="s">
        <v>130</v>
      </c>
      <c r="M862" s="22">
        <v>2.3618556E7</v>
      </c>
      <c r="N862" s="35" t="str">
        <f t="shared" ref="N862:N864" si="1269">M862/1000000</f>
        <v>23.62</v>
      </c>
      <c r="O862" s="28">
        <v>5.7436461E7</v>
      </c>
      <c r="P862" s="35" t="str">
        <f t="shared" ref="P862:P864" si="1270">O862/1000000</f>
        <v>57.44</v>
      </c>
      <c r="Q862" s="28">
        <v>1.86E7</v>
      </c>
      <c r="R862" s="36" t="str">
        <f t="shared" ref="R862:R863" si="1271">Q862/1000000</f>
        <v>18.60</v>
      </c>
      <c r="S862" s="177" t="str">
        <f t="shared" ref="S862:S864" si="1272">SUM(O862+R862)</f>
        <v>57,436,480</v>
      </c>
      <c r="T862" s="38" t="str">
        <f t="shared" ref="T862:T864" si="1273">S862/1000000</f>
        <v>57</v>
      </c>
      <c r="U862" s="27" t="str">
        <f t="shared" ref="U862:U863" si="1274">(R862/S862)</f>
        <v>0.00%</v>
      </c>
      <c r="V862" s="28">
        <v>58.0</v>
      </c>
      <c r="W862" s="178" t="str">
        <f t="shared" si="1261"/>
        <v>99.03%</v>
      </c>
      <c r="X862" s="30" t="str">
        <f t="shared" si="6"/>
        <v>40.72%</v>
      </c>
      <c r="Y862" s="17"/>
      <c r="Z862" s="33"/>
      <c r="AA862" s="33"/>
      <c r="AB862" s="33"/>
      <c r="AC862" s="33"/>
      <c r="AD862" s="33"/>
      <c r="AE862" s="33"/>
    </row>
    <row r="863">
      <c r="A863" s="15" t="s">
        <v>178</v>
      </c>
      <c r="B863" s="16">
        <v>2015.0</v>
      </c>
      <c r="C863" s="17" t="s">
        <v>41</v>
      </c>
      <c r="D863" s="16">
        <v>8.0</v>
      </c>
      <c r="E863" s="16">
        <v>31.0</v>
      </c>
      <c r="F863" s="18" t="str">
        <f t="shared" si="1267"/>
        <v>19.5</v>
      </c>
      <c r="G863" s="79">
        <v>37.0</v>
      </c>
      <c r="H863" s="16">
        <v>38.0</v>
      </c>
      <c r="I863" s="20" t="str">
        <f t="shared" si="1258"/>
        <v>-1</v>
      </c>
      <c r="J863" s="21" t="str">
        <f t="shared" si="1268"/>
        <v>37.5</v>
      </c>
      <c r="K863" s="20" t="str">
        <f t="shared" si="1260"/>
        <v>-18</v>
      </c>
      <c r="L863" s="17" t="s">
        <v>117</v>
      </c>
      <c r="M863" s="22">
        <v>1.3942258E7</v>
      </c>
      <c r="N863" s="35" t="str">
        <f t="shared" si="1269"/>
        <v>13.94</v>
      </c>
      <c r="O863" s="28">
        <v>3.4580201E7</v>
      </c>
      <c r="P863" s="35" t="str">
        <f t="shared" si="1270"/>
        <v>34.58</v>
      </c>
      <c r="Q863" s="28">
        <v>1.68E7</v>
      </c>
      <c r="R863" s="36" t="str">
        <f t="shared" si="1271"/>
        <v>16.80</v>
      </c>
      <c r="S863" s="177" t="str">
        <f t="shared" si="1272"/>
        <v>34,580,218</v>
      </c>
      <c r="T863" s="38" t="str">
        <f t="shared" si="1273"/>
        <v>35</v>
      </c>
      <c r="U863" s="27" t="str">
        <f t="shared" si="1274"/>
        <v>0.00%</v>
      </c>
      <c r="V863" s="19">
        <v>35.0</v>
      </c>
      <c r="W863" s="178" t="str">
        <f t="shared" si="1261"/>
        <v>98.80%</v>
      </c>
      <c r="X863" s="30" t="str">
        <f t="shared" si="6"/>
        <v>39.84%</v>
      </c>
      <c r="Y863" s="17"/>
      <c r="Z863" s="33"/>
      <c r="AA863" s="33"/>
      <c r="AB863" s="33"/>
      <c r="AC863" s="33"/>
      <c r="AD863" s="33"/>
      <c r="AE863" s="33"/>
    </row>
    <row r="864">
      <c r="A864" s="15" t="s">
        <v>299</v>
      </c>
      <c r="B864" s="16">
        <v>2015.0</v>
      </c>
      <c r="C864" s="17" t="s">
        <v>29</v>
      </c>
      <c r="D864" s="16">
        <v>91.0</v>
      </c>
      <c r="E864" s="16">
        <v>82.0</v>
      </c>
      <c r="F864" s="18" t="str">
        <f t="shared" si="1267"/>
        <v>86.5</v>
      </c>
      <c r="G864" s="16">
        <v>88.0</v>
      </c>
      <c r="H864" s="16">
        <v>79.0</v>
      </c>
      <c r="I864" s="20" t="str">
        <f t="shared" si="1258"/>
        <v>9</v>
      </c>
      <c r="J864" s="21" t="str">
        <f t="shared" si="1268"/>
        <v>83.5</v>
      </c>
      <c r="K864" s="20" t="str">
        <f t="shared" si="1260"/>
        <v>3</v>
      </c>
      <c r="L864" s="17" t="s">
        <v>89</v>
      </c>
      <c r="M864" s="22">
        <v>123238.0</v>
      </c>
      <c r="N864" s="35" t="str">
        <f t="shared" si="1269"/>
        <v>0.12</v>
      </c>
      <c r="O864" s="28">
        <v>2961006.0</v>
      </c>
      <c r="P864" s="35" t="str">
        <f t="shared" si="1270"/>
        <v>2.96</v>
      </c>
      <c r="Q864" s="28" t="str">
        <f t="shared" ref="Q864:Q867" si="1275">SUM(R864*1000000)</f>
        <v>0</v>
      </c>
      <c r="R864" s="28">
        <v>0.0</v>
      </c>
      <c r="S864" s="177" t="str">
        <f t="shared" si="1272"/>
        <v>2,961,006</v>
      </c>
      <c r="T864" s="38" t="str">
        <f t="shared" si="1273"/>
        <v>3</v>
      </c>
      <c r="U864" s="27" t="str">
        <f>(R864/S864)*100</f>
        <v>0.00%</v>
      </c>
      <c r="V864" s="28">
        <v>3.0</v>
      </c>
      <c r="W864" s="178" t="str">
        <f t="shared" si="1261"/>
        <v>98.70%</v>
      </c>
      <c r="X864" s="30" t="str">
        <f t="shared" si="6"/>
        <v>4.11%</v>
      </c>
      <c r="Y864" s="17"/>
      <c r="Z864" s="33"/>
      <c r="AA864" s="33"/>
      <c r="AB864" s="33"/>
      <c r="AC864" s="33"/>
      <c r="AD864" s="33"/>
      <c r="AE864" s="33"/>
    </row>
    <row r="865">
      <c r="A865" s="116" t="s">
        <v>2309</v>
      </c>
      <c r="B865" s="44">
        <v>2008.0</v>
      </c>
      <c r="C865" s="44" t="s">
        <v>29</v>
      </c>
      <c r="D865" s="104">
        <v>46.0</v>
      </c>
      <c r="E865" s="104">
        <v>49.0</v>
      </c>
      <c r="F865" s="118" t="str">
        <f t="shared" ref="F865:F867" si="1276">AVERAGE(D865:E865)</f>
        <v>47.5</v>
      </c>
      <c r="G865" s="104">
        <v>61.0</v>
      </c>
      <c r="H865" s="104">
        <v>71.0</v>
      </c>
      <c r="I865" s="120" t="str">
        <f t="shared" si="1258"/>
        <v>-10</v>
      </c>
      <c r="J865" s="120" t="str">
        <f t="shared" ref="J865:J867" si="1277">AVERAGE(G865:H865)</f>
        <v>66</v>
      </c>
      <c r="K865" s="120" t="str">
        <f t="shared" si="1260"/>
        <v>-18.5</v>
      </c>
      <c r="L865" s="104" t="s">
        <v>1424</v>
      </c>
      <c r="M865" s="120" t="str">
        <f t="shared" ref="M865:M867" si="1278">N865*1000000</f>
        <v>3610000</v>
      </c>
      <c r="N865" s="135">
        <v>3.61</v>
      </c>
      <c r="O865" s="120" t="str">
        <f t="shared" ref="O865:O867" si="1279">P865*1000000</f>
        <v>8400000</v>
      </c>
      <c r="P865" s="135">
        <v>8.4</v>
      </c>
      <c r="Q865" s="28" t="str">
        <f t="shared" si="1275"/>
        <v>10350000</v>
      </c>
      <c r="R865" s="119">
        <v>10.35</v>
      </c>
      <c r="S865" s="191" t="str">
        <f t="shared" ref="S865:S867" si="1280">T865*1000000</f>
        <v>18,750,000</v>
      </c>
      <c r="T865" s="105">
        <v>18.75</v>
      </c>
      <c r="U865" s="162" t="str">
        <f t="shared" ref="U865:U867" si="1281">SUM(R865/T865)</f>
        <v>55.20%</v>
      </c>
      <c r="V865" s="105">
        <v>19.0</v>
      </c>
      <c r="W865" s="30" t="str">
        <f t="shared" si="1261"/>
        <v>98.68%</v>
      </c>
      <c r="X865" s="30" t="str">
        <f t="shared" si="6"/>
        <v>19.00%</v>
      </c>
      <c r="Y865" s="112"/>
      <c r="Z865" s="33"/>
      <c r="AA865" s="33"/>
      <c r="AB865" s="33"/>
      <c r="AC865" s="33"/>
      <c r="AD865" s="33"/>
      <c r="AE865" s="33"/>
    </row>
    <row r="866">
      <c r="A866" s="116" t="s">
        <v>1197</v>
      </c>
      <c r="B866" s="44">
        <v>2011.0</v>
      </c>
      <c r="C866" s="44" t="s">
        <v>41</v>
      </c>
      <c r="D866" s="117">
        <v>92.0</v>
      </c>
      <c r="E866" s="117">
        <v>69.0</v>
      </c>
      <c r="F866" s="118" t="str">
        <f t="shared" si="1276"/>
        <v>80.5</v>
      </c>
      <c r="G866" s="117">
        <v>82.0</v>
      </c>
      <c r="H866" s="104">
        <v>74.0</v>
      </c>
      <c r="I866" s="120" t="str">
        <f t="shared" si="1258"/>
        <v>8</v>
      </c>
      <c r="J866" s="120" t="str">
        <f t="shared" si="1277"/>
        <v>78</v>
      </c>
      <c r="K866" s="120" t="str">
        <f t="shared" si="1260"/>
        <v>2.5</v>
      </c>
      <c r="L866" s="104" t="s">
        <v>990</v>
      </c>
      <c r="M866" s="120" t="str">
        <f t="shared" si="1278"/>
        <v>12070000</v>
      </c>
      <c r="N866" s="121">
        <v>12.07</v>
      </c>
      <c r="O866" s="120" t="str">
        <f t="shared" si="1279"/>
        <v>46460000</v>
      </c>
      <c r="P866" s="122">
        <v>46.46</v>
      </c>
      <c r="Q866" s="28" t="str">
        <f t="shared" si="1275"/>
        <v>100950000</v>
      </c>
      <c r="R866" s="119">
        <v>100.95</v>
      </c>
      <c r="S866" s="176" t="str">
        <f t="shared" si="1280"/>
        <v>147,410,000</v>
      </c>
      <c r="T866" s="124" t="str">
        <f>SUM(P866+R866)</f>
        <v>147.41</v>
      </c>
      <c r="U866" s="162" t="str">
        <f t="shared" si="1281"/>
        <v>68.48%</v>
      </c>
      <c r="V866" s="125">
        <v>150.0</v>
      </c>
      <c r="W866" s="30" t="str">
        <f t="shared" si="1261"/>
        <v>98.27%</v>
      </c>
      <c r="X866" s="30" t="str">
        <f t="shared" si="6"/>
        <v>8.05%</v>
      </c>
      <c r="Y866" s="112"/>
      <c r="Z866" s="33"/>
      <c r="AA866" s="33"/>
      <c r="AB866" s="33"/>
      <c r="AC866" s="33"/>
      <c r="AD866" s="33"/>
      <c r="AE866" s="33"/>
    </row>
    <row r="867">
      <c r="A867" s="116" t="s">
        <v>1905</v>
      </c>
      <c r="B867" s="44">
        <v>2009.0</v>
      </c>
      <c r="C867" s="44" t="s">
        <v>29</v>
      </c>
      <c r="D867" s="104">
        <v>38.0</v>
      </c>
      <c r="E867" s="104">
        <v>43.0</v>
      </c>
      <c r="F867" s="118" t="str">
        <f t="shared" si="1276"/>
        <v>40.5</v>
      </c>
      <c r="G867" s="104">
        <v>50.0</v>
      </c>
      <c r="H867" s="104">
        <v>58.0</v>
      </c>
      <c r="I867" s="120" t="str">
        <f t="shared" si="1258"/>
        <v>-8</v>
      </c>
      <c r="J867" s="120" t="str">
        <f t="shared" si="1277"/>
        <v>54</v>
      </c>
      <c r="K867" s="120" t="str">
        <f t="shared" si="1260"/>
        <v>-13.5</v>
      </c>
      <c r="L867" s="104" t="s">
        <v>936</v>
      </c>
      <c r="M867" s="120" t="str">
        <f t="shared" si="1278"/>
        <v>6300000</v>
      </c>
      <c r="N867" s="135">
        <v>6.3</v>
      </c>
      <c r="O867" s="120" t="str">
        <f t="shared" si="1279"/>
        <v>13870000</v>
      </c>
      <c r="P867" s="135">
        <v>13.87</v>
      </c>
      <c r="Q867" s="28" t="str">
        <f t="shared" si="1275"/>
        <v>25360000</v>
      </c>
      <c r="R867" s="119">
        <v>25.36</v>
      </c>
      <c r="S867" s="191" t="str">
        <f t="shared" si="1280"/>
        <v>39,230,000</v>
      </c>
      <c r="T867" s="105">
        <v>39.23</v>
      </c>
      <c r="U867" s="162" t="str">
        <f t="shared" si="1281"/>
        <v>64.64%</v>
      </c>
      <c r="V867" s="105">
        <v>40.0</v>
      </c>
      <c r="W867" s="30" t="str">
        <f t="shared" si="1261"/>
        <v>98.08%</v>
      </c>
      <c r="X867" s="30" t="str">
        <f t="shared" si="6"/>
        <v>15.75%</v>
      </c>
      <c r="Y867" s="112"/>
      <c r="Z867" s="33"/>
      <c r="AA867" s="33"/>
      <c r="AB867" s="33"/>
      <c r="AC867" s="33"/>
      <c r="AD867" s="33"/>
      <c r="AE867" s="33"/>
    </row>
    <row r="868">
      <c r="A868" s="15" t="s">
        <v>175</v>
      </c>
      <c r="B868" s="16">
        <v>2015.0</v>
      </c>
      <c r="C868" s="17" t="s">
        <v>176</v>
      </c>
      <c r="D868" s="16">
        <v>60.0</v>
      </c>
      <c r="E868" s="16">
        <v>56.0</v>
      </c>
      <c r="F868" s="18" t="str">
        <f>(D868+E868)/2</f>
        <v>58</v>
      </c>
      <c r="G868" s="16">
        <v>76.0</v>
      </c>
      <c r="H868" s="16">
        <v>62.0</v>
      </c>
      <c r="I868" s="20" t="str">
        <f t="shared" si="1258"/>
        <v>14</v>
      </c>
      <c r="J868" s="21" t="str">
        <f>(G868+H868)/2</f>
        <v>69</v>
      </c>
      <c r="K868" s="20" t="str">
        <f t="shared" si="1260"/>
        <v>-11</v>
      </c>
      <c r="L868" s="17" t="s">
        <v>89</v>
      </c>
      <c r="M868" s="22">
        <v>1.05E7</v>
      </c>
      <c r="N868" s="35" t="str">
        <f>M868/1000000</f>
        <v>10.50</v>
      </c>
      <c r="O868" s="28">
        <v>3.3938587E7</v>
      </c>
      <c r="P868" s="35" t="str">
        <f>O868/1000000</f>
        <v>33.94</v>
      </c>
      <c r="Q868" s="28">
        <v>4762465.0</v>
      </c>
      <c r="R868" s="36" t="str">
        <f>Q868/1000000</f>
        <v>4.76</v>
      </c>
      <c r="S868" s="177" t="str">
        <f>SUM(O868+R868)</f>
        <v>33,938,592</v>
      </c>
      <c r="T868" s="38" t="str">
        <f>S868/1000000</f>
        <v>34</v>
      </c>
      <c r="U868" s="27" t="str">
        <f>(R868/S868)</f>
        <v>0.00%</v>
      </c>
      <c r="V868" s="19">
        <v>35.0</v>
      </c>
      <c r="W868" s="178" t="str">
        <f t="shared" si="1261"/>
        <v>96.97%</v>
      </c>
      <c r="X868" s="30" t="str">
        <f t="shared" si="6"/>
        <v>30.00%</v>
      </c>
      <c r="Y868" s="17"/>
      <c r="Z868" s="33"/>
      <c r="AA868" s="33"/>
      <c r="AB868" s="33"/>
      <c r="AC868" s="33"/>
      <c r="AD868" s="33"/>
      <c r="AE868" s="33"/>
    </row>
    <row r="869">
      <c r="A869" s="116" t="s">
        <v>1836</v>
      </c>
      <c r="B869" s="44">
        <v>2009.0</v>
      </c>
      <c r="C869" s="44" t="s">
        <v>41</v>
      </c>
      <c r="D869" s="104">
        <v>68.0</v>
      </c>
      <c r="E869" s="104">
        <v>60.0</v>
      </c>
      <c r="F869" s="118" t="str">
        <f t="shared" ref="F869:F874" si="1282">AVERAGE(D869:E869)</f>
        <v>64</v>
      </c>
      <c r="G869" s="104">
        <v>58.0</v>
      </c>
      <c r="H869" s="104">
        <v>64.0</v>
      </c>
      <c r="I869" s="120" t="str">
        <f t="shared" si="1258"/>
        <v>-6</v>
      </c>
      <c r="J869" s="120" t="str">
        <f t="shared" ref="J869:J874" si="1283">AVERAGE(G869:H869)</f>
        <v>61</v>
      </c>
      <c r="K869" s="120" t="str">
        <f t="shared" si="1260"/>
        <v>3</v>
      </c>
      <c r="L869" s="104" t="s">
        <v>117</v>
      </c>
      <c r="M869" s="120" t="str">
        <f t="shared" ref="M869:M874" si="1284">N869*1000000</f>
        <v>22700000</v>
      </c>
      <c r="N869" s="135">
        <v>22.7</v>
      </c>
      <c r="O869" s="120" t="str">
        <f t="shared" ref="O869:O874" si="1285">P869*1000000</f>
        <v>51850000</v>
      </c>
      <c r="P869" s="135">
        <v>51.85</v>
      </c>
      <c r="Q869" s="28" t="str">
        <f t="shared" ref="Q869:Q874" si="1286">SUM(R869*1000000)</f>
        <v>19730000</v>
      </c>
      <c r="R869" s="119">
        <v>19.73</v>
      </c>
      <c r="S869" s="191" t="str">
        <f t="shared" ref="S869:S874" si="1287">T869*1000000</f>
        <v>71,580,000</v>
      </c>
      <c r="T869" s="105">
        <v>71.58</v>
      </c>
      <c r="U869" s="162" t="str">
        <f t="shared" ref="U869:U874" si="1288">SUM(R869/T869)</f>
        <v>27.56%</v>
      </c>
      <c r="V869" s="105">
        <v>75.0</v>
      </c>
      <c r="W869" s="30" t="str">
        <f t="shared" si="1261"/>
        <v>95.44%</v>
      </c>
      <c r="X869" s="30" t="str">
        <f t="shared" si="6"/>
        <v>30.27%</v>
      </c>
      <c r="Y869" s="112"/>
      <c r="Z869" s="33"/>
      <c r="AA869" s="33"/>
      <c r="AB869" s="33"/>
      <c r="AC869" s="33"/>
      <c r="AD869" s="33"/>
      <c r="AE869" s="33"/>
    </row>
    <row r="870">
      <c r="A870" s="116" t="s">
        <v>1525</v>
      </c>
      <c r="B870" s="44">
        <v>2010.0</v>
      </c>
      <c r="C870" s="44" t="s">
        <v>29</v>
      </c>
      <c r="D870" s="104">
        <v>53.0</v>
      </c>
      <c r="E870" s="104">
        <v>63.0</v>
      </c>
      <c r="F870" s="118" t="str">
        <f t="shared" si="1282"/>
        <v>58</v>
      </c>
      <c r="G870" s="104">
        <v>60.0</v>
      </c>
      <c r="H870" s="104">
        <v>66.0</v>
      </c>
      <c r="I870" s="120" t="str">
        <f t="shared" si="1258"/>
        <v>-6</v>
      </c>
      <c r="J870" s="120" t="str">
        <f t="shared" si="1283"/>
        <v>63</v>
      </c>
      <c r="K870" s="120" t="str">
        <f t="shared" si="1260"/>
        <v>-5</v>
      </c>
      <c r="L870" s="104" t="s">
        <v>454</v>
      </c>
      <c r="M870" s="120" t="str">
        <f t="shared" si="1284"/>
        <v>14300000</v>
      </c>
      <c r="N870" s="135">
        <v>14.3</v>
      </c>
      <c r="O870" s="120" t="str">
        <f t="shared" si="1285"/>
        <v>35050000</v>
      </c>
      <c r="P870" s="135">
        <v>35.05</v>
      </c>
      <c r="Q870" s="28" t="str">
        <f t="shared" si="1286"/>
        <v>59830000</v>
      </c>
      <c r="R870" s="119">
        <v>59.83</v>
      </c>
      <c r="S870" s="191" t="str">
        <f t="shared" si="1287"/>
        <v>94,880,000</v>
      </c>
      <c r="T870" s="137" t="str">
        <f>SUM(P870+R870)</f>
        <v>94.88</v>
      </c>
      <c r="U870" s="162" t="str">
        <f t="shared" si="1288"/>
        <v>63.06%</v>
      </c>
      <c r="V870" s="105">
        <v>100.0</v>
      </c>
      <c r="W870" s="30" t="str">
        <f t="shared" si="1261"/>
        <v>94.88%</v>
      </c>
      <c r="X870" s="30" t="str">
        <f t="shared" si="6"/>
        <v>14.30%</v>
      </c>
      <c r="Y870" s="33"/>
      <c r="Z870" s="33"/>
      <c r="AA870" s="33"/>
      <c r="AB870" s="33"/>
      <c r="AC870" s="33"/>
      <c r="AD870" s="33"/>
      <c r="AE870" s="33"/>
    </row>
    <row r="871">
      <c r="A871" s="116" t="s">
        <v>2188</v>
      </c>
      <c r="B871" s="44">
        <v>2008.0</v>
      </c>
      <c r="C871" s="44" t="s">
        <v>2398</v>
      </c>
      <c r="D871" s="104">
        <v>9.0</v>
      </c>
      <c r="E871" s="104">
        <v>24.0</v>
      </c>
      <c r="F871" s="118" t="str">
        <f t="shared" si="1282"/>
        <v>16.5</v>
      </c>
      <c r="G871" s="104">
        <v>33.0</v>
      </c>
      <c r="H871" s="104">
        <v>53.0</v>
      </c>
      <c r="I871" s="120" t="str">
        <f t="shared" si="1258"/>
        <v>-20</v>
      </c>
      <c r="J871" s="120" t="str">
        <f t="shared" si="1283"/>
        <v>43</v>
      </c>
      <c r="K871" s="120" t="str">
        <f t="shared" si="1260"/>
        <v>-26.5</v>
      </c>
      <c r="L871" s="153" t="s">
        <v>939</v>
      </c>
      <c r="M871" s="120" t="str">
        <f t="shared" si="1284"/>
        <v>7800000</v>
      </c>
      <c r="N871" s="135">
        <v>7.8</v>
      </c>
      <c r="O871" s="120" t="str">
        <f t="shared" si="1285"/>
        <v>15300000</v>
      </c>
      <c r="P871" s="135">
        <v>15.3</v>
      </c>
      <c r="Q871" s="28" t="str">
        <f t="shared" si="1286"/>
        <v>27190000</v>
      </c>
      <c r="R871" s="119">
        <v>27.19</v>
      </c>
      <c r="S871" s="191" t="str">
        <f t="shared" si="1287"/>
        <v>42,490,000</v>
      </c>
      <c r="T871" s="105">
        <v>42.49</v>
      </c>
      <c r="U871" s="162" t="str">
        <f t="shared" si="1288"/>
        <v>63.99%</v>
      </c>
      <c r="V871" s="105">
        <v>45.0</v>
      </c>
      <c r="W871" s="30" t="str">
        <f t="shared" si="1261"/>
        <v>94.42%</v>
      </c>
      <c r="X871" s="30" t="str">
        <f t="shared" si="6"/>
        <v>17.33%</v>
      </c>
      <c r="Y871" s="112"/>
      <c r="Z871" s="33"/>
      <c r="AA871" s="33"/>
      <c r="AB871" s="33"/>
      <c r="AC871" s="33"/>
      <c r="AD871" s="33"/>
      <c r="AE871" s="33"/>
    </row>
    <row r="872">
      <c r="A872" s="116" t="s">
        <v>1746</v>
      </c>
      <c r="B872" s="44">
        <v>2010.0</v>
      </c>
      <c r="C872" s="44" t="s">
        <v>29</v>
      </c>
      <c r="D872" s="104">
        <v>47.0</v>
      </c>
      <c r="E872" s="104">
        <v>43.0</v>
      </c>
      <c r="F872" s="118" t="str">
        <f t="shared" si="1282"/>
        <v>45</v>
      </c>
      <c r="G872" s="104">
        <v>33.0</v>
      </c>
      <c r="H872" s="104">
        <v>60.0</v>
      </c>
      <c r="I872" s="120" t="str">
        <f t="shared" si="1258"/>
        <v>-27</v>
      </c>
      <c r="J872" s="120" t="str">
        <f t="shared" si="1283"/>
        <v>46.5</v>
      </c>
      <c r="K872" s="120" t="str">
        <f t="shared" si="1260"/>
        <v>-1.5</v>
      </c>
      <c r="L872" s="104" t="s">
        <v>100</v>
      </c>
      <c r="M872" s="120" t="str">
        <f t="shared" si="1284"/>
        <v>4000000</v>
      </c>
      <c r="N872" s="135">
        <v>4.0</v>
      </c>
      <c r="O872" s="120" t="str">
        <f t="shared" si="1285"/>
        <v>8530000</v>
      </c>
      <c r="P872" s="135">
        <v>8.53</v>
      </c>
      <c r="Q872" s="28" t="str">
        <f t="shared" si="1286"/>
        <v>800000</v>
      </c>
      <c r="R872" s="119">
        <v>0.8</v>
      </c>
      <c r="S872" s="191" t="str">
        <f t="shared" si="1287"/>
        <v>9,330,000</v>
      </c>
      <c r="T872" s="137" t="str">
        <f t="shared" ref="T872:T873" si="1289">SUM(P872+R872)</f>
        <v>9.33</v>
      </c>
      <c r="U872" s="162" t="str">
        <f t="shared" si="1288"/>
        <v>8.57%</v>
      </c>
      <c r="V872" s="105">
        <v>10.0</v>
      </c>
      <c r="W872" s="30" t="str">
        <f t="shared" si="1261"/>
        <v>93.30%</v>
      </c>
      <c r="X872" s="30" t="str">
        <f t="shared" si="6"/>
        <v>40.00%</v>
      </c>
      <c r="Y872" s="33"/>
      <c r="Z872" s="33"/>
      <c r="AA872" s="33"/>
      <c r="AB872" s="33"/>
      <c r="AC872" s="33"/>
      <c r="AD872" s="33"/>
      <c r="AE872" s="33"/>
    </row>
    <row r="873">
      <c r="A873" s="116" t="s">
        <v>1508</v>
      </c>
      <c r="B873" s="44">
        <v>2010.0</v>
      </c>
      <c r="C873" s="44" t="s">
        <v>2398</v>
      </c>
      <c r="D873" s="104">
        <v>33.0</v>
      </c>
      <c r="E873" s="104">
        <v>43.0</v>
      </c>
      <c r="F873" s="118" t="str">
        <f t="shared" si="1282"/>
        <v>38</v>
      </c>
      <c r="G873" s="104">
        <v>38.0</v>
      </c>
      <c r="H873" s="104">
        <v>51.0</v>
      </c>
      <c r="I873" s="120" t="str">
        <f t="shared" si="1258"/>
        <v>-13</v>
      </c>
      <c r="J873" s="120" t="str">
        <f t="shared" si="1283"/>
        <v>44.5</v>
      </c>
      <c r="K873" s="120" t="str">
        <f t="shared" si="1260"/>
        <v>-6.5</v>
      </c>
      <c r="L873" s="104" t="s">
        <v>1118</v>
      </c>
      <c r="M873" s="120" t="str">
        <f t="shared" si="1284"/>
        <v>31500000</v>
      </c>
      <c r="N873" s="135">
        <v>31.5</v>
      </c>
      <c r="O873" s="120" t="str">
        <f t="shared" si="1285"/>
        <v>61980000</v>
      </c>
      <c r="P873" s="135">
        <v>61.98</v>
      </c>
      <c r="Q873" s="28" t="str">
        <f t="shared" si="1286"/>
        <v>77810000</v>
      </c>
      <c r="R873" s="119">
        <v>77.81</v>
      </c>
      <c r="S873" s="191" t="str">
        <f t="shared" si="1287"/>
        <v>139,790,000</v>
      </c>
      <c r="T873" s="137" t="str">
        <f t="shared" si="1289"/>
        <v>139.79</v>
      </c>
      <c r="U873" s="162" t="str">
        <f t="shared" si="1288"/>
        <v>55.66%</v>
      </c>
      <c r="V873" s="105">
        <v>150.0</v>
      </c>
      <c r="W873" s="30" t="str">
        <f t="shared" si="1261"/>
        <v>93.19%</v>
      </c>
      <c r="X873" s="30" t="str">
        <f t="shared" si="6"/>
        <v>21.00%</v>
      </c>
      <c r="Y873" s="33"/>
      <c r="Z873" s="33"/>
      <c r="AA873" s="33"/>
      <c r="AB873" s="33"/>
      <c r="AC873" s="33"/>
      <c r="AD873" s="33"/>
      <c r="AE873" s="33"/>
    </row>
    <row r="874">
      <c r="A874" s="116" t="s">
        <v>1998</v>
      </c>
      <c r="B874" s="44">
        <v>2009.0</v>
      </c>
      <c r="C874" s="44" t="s">
        <v>41</v>
      </c>
      <c r="D874" s="104">
        <v>22.0</v>
      </c>
      <c r="E874" s="104">
        <v>31.0</v>
      </c>
      <c r="F874" s="118" t="str">
        <f t="shared" si="1282"/>
        <v>26.5</v>
      </c>
      <c r="G874" s="104">
        <v>52.0</v>
      </c>
      <c r="H874" s="104">
        <v>58.0</v>
      </c>
      <c r="I874" s="120" t="str">
        <f t="shared" si="1258"/>
        <v>-6</v>
      </c>
      <c r="J874" s="120" t="str">
        <f t="shared" si="1283"/>
        <v>55</v>
      </c>
      <c r="K874" s="120" t="str">
        <f t="shared" si="1260"/>
        <v>-28.5</v>
      </c>
      <c r="L874" s="104" t="s">
        <v>117</v>
      </c>
      <c r="M874" s="120" t="str">
        <f t="shared" si="1284"/>
        <v>5500000</v>
      </c>
      <c r="N874" s="135">
        <v>5.5</v>
      </c>
      <c r="O874" s="120" t="str">
        <f t="shared" si="1285"/>
        <v>17200000</v>
      </c>
      <c r="P874" s="135">
        <v>17.2</v>
      </c>
      <c r="Q874" s="28" t="str">
        <f t="shared" si="1286"/>
        <v>1370000</v>
      </c>
      <c r="R874" s="119">
        <v>1.37</v>
      </c>
      <c r="S874" s="191" t="str">
        <f t="shared" si="1287"/>
        <v>18,600,000</v>
      </c>
      <c r="T874" s="105">
        <v>18.6</v>
      </c>
      <c r="U874" s="162" t="str">
        <f t="shared" si="1288"/>
        <v>7.37%</v>
      </c>
      <c r="V874" s="105">
        <v>20.0</v>
      </c>
      <c r="W874" s="30" t="str">
        <f t="shared" si="1261"/>
        <v>93.00%</v>
      </c>
      <c r="X874" s="30" t="str">
        <f t="shared" si="6"/>
        <v>27.50%</v>
      </c>
      <c r="Y874" s="112"/>
      <c r="Z874" s="33"/>
      <c r="AA874" s="33"/>
      <c r="AB874" s="33"/>
      <c r="AC874" s="33"/>
      <c r="AD874" s="33"/>
      <c r="AE874" s="33"/>
    </row>
    <row r="875">
      <c r="A875" s="15" t="s">
        <v>96</v>
      </c>
      <c r="B875" s="16">
        <v>2015.0</v>
      </c>
      <c r="C875" s="17" t="s">
        <v>29</v>
      </c>
      <c r="D875" s="16">
        <v>16.0</v>
      </c>
      <c r="E875" s="16">
        <v>33.0</v>
      </c>
      <c r="F875" s="18" t="str">
        <f>(D875+E875)/2</f>
        <v>24.5</v>
      </c>
      <c r="G875" s="16">
        <v>54.0</v>
      </c>
      <c r="H875" s="16">
        <v>22.0</v>
      </c>
      <c r="I875" s="20" t="str">
        <f t="shared" si="1258"/>
        <v>32</v>
      </c>
      <c r="J875" s="21" t="str">
        <f>(G875+H875)/2</f>
        <v>38</v>
      </c>
      <c r="K875" s="20" t="str">
        <f t="shared" si="1260"/>
        <v>-13.5</v>
      </c>
      <c r="L875" s="17" t="s">
        <v>97</v>
      </c>
      <c r="M875" s="22">
        <v>1.4287159E7</v>
      </c>
      <c r="N875" s="35" t="str">
        <f>M875/1000000</f>
        <v>14.29</v>
      </c>
      <c r="O875" s="28">
        <v>8.325703E7</v>
      </c>
      <c r="P875" s="35" t="str">
        <f>O875/1000000</f>
        <v>83.26</v>
      </c>
      <c r="Q875" s="28">
        <v>6.9519824E7</v>
      </c>
      <c r="R875" s="36" t="str">
        <f>Q875/1000000</f>
        <v>69.52</v>
      </c>
      <c r="S875" s="177" t="str">
        <f>SUM(O875+R875)</f>
        <v>83,257,100</v>
      </c>
      <c r="T875" s="38" t="str">
        <f>S875/1000000</f>
        <v>83</v>
      </c>
      <c r="U875" s="27" t="str">
        <f>(R875/S875)</f>
        <v>0.00%</v>
      </c>
      <c r="V875" s="28">
        <v>90.0</v>
      </c>
      <c r="W875" s="178" t="str">
        <f t="shared" si="1261"/>
        <v>92.51%</v>
      </c>
      <c r="X875" s="30" t="str">
        <f t="shared" si="6"/>
        <v>15.87%</v>
      </c>
      <c r="Y875" s="17"/>
      <c r="Z875" s="33"/>
      <c r="AA875" s="33"/>
      <c r="AB875" s="33"/>
      <c r="AC875" s="33"/>
      <c r="AD875" s="33"/>
      <c r="AE875" s="33"/>
    </row>
    <row r="876">
      <c r="A876" s="116" t="s">
        <v>1397</v>
      </c>
      <c r="B876" s="44">
        <v>2011.0</v>
      </c>
      <c r="C876" s="44" t="s">
        <v>41</v>
      </c>
      <c r="D876" s="117">
        <v>83.0</v>
      </c>
      <c r="E876" s="117">
        <v>71.0</v>
      </c>
      <c r="F876" s="118" t="str">
        <f>AVERAGE(D876:E876)</f>
        <v>77</v>
      </c>
      <c r="G876" s="117">
        <v>93.0</v>
      </c>
      <c r="H876" s="104">
        <v>84.0</v>
      </c>
      <c r="I876" s="120" t="str">
        <f t="shared" si="1258"/>
        <v>9</v>
      </c>
      <c r="J876" s="120" t="str">
        <f>AVERAGE(G876:H876)</f>
        <v>88.5</v>
      </c>
      <c r="K876" s="120" t="str">
        <f t="shared" si="1260"/>
        <v>-11.5</v>
      </c>
      <c r="L876" s="104" t="s">
        <v>1398</v>
      </c>
      <c r="M876" s="120" t="str">
        <f>N876*1000000</f>
        <v>5240000</v>
      </c>
      <c r="N876" s="121">
        <v>5.24</v>
      </c>
      <c r="O876" s="120" t="str">
        <f>P876*1000000</f>
        <v>13660000</v>
      </c>
      <c r="P876" s="122">
        <v>13.66</v>
      </c>
      <c r="Q876" s="28" t="str">
        <f>SUM(R876*1000000)</f>
        <v>9400000</v>
      </c>
      <c r="R876" s="119">
        <v>9.4</v>
      </c>
      <c r="S876" s="176" t="str">
        <f>T876*1000000</f>
        <v>23,060,000</v>
      </c>
      <c r="T876" s="124" t="str">
        <f>SUM(P876+R876)</f>
        <v>23.06</v>
      </c>
      <c r="U876" s="162" t="str">
        <f>SUM(R876/T876)</f>
        <v>40.76%</v>
      </c>
      <c r="V876" s="125">
        <v>25.0</v>
      </c>
      <c r="W876" s="30" t="str">
        <f t="shared" si="1261"/>
        <v>92.24%</v>
      </c>
      <c r="X876" s="30" t="str">
        <f t="shared" si="6"/>
        <v>20.96%</v>
      </c>
      <c r="Y876" s="112"/>
      <c r="Z876" s="33"/>
      <c r="AA876" s="33"/>
      <c r="AB876" s="33"/>
      <c r="AC876" s="33"/>
      <c r="AD876" s="33"/>
      <c r="AE876" s="33"/>
    </row>
    <row r="877">
      <c r="A877" s="15" t="s">
        <v>125</v>
      </c>
      <c r="B877" s="16">
        <v>2015.0</v>
      </c>
      <c r="C877" s="17" t="s">
        <v>126</v>
      </c>
      <c r="D877" s="16">
        <v>57.0</v>
      </c>
      <c r="E877" s="16">
        <v>55.0</v>
      </c>
      <c r="F877" s="18" t="str">
        <f>(D877+E877)/2</f>
        <v>56</v>
      </c>
      <c r="G877" s="16">
        <v>58.0</v>
      </c>
      <c r="H877" s="16">
        <v>67.0</v>
      </c>
      <c r="I877" s="20" t="str">
        <f t="shared" si="1258"/>
        <v>-9</v>
      </c>
      <c r="J877" s="21" t="str">
        <f>(G877+H877)/2</f>
        <v>62.5</v>
      </c>
      <c r="K877" s="20" t="str">
        <f t="shared" si="1260"/>
        <v>-6.5</v>
      </c>
      <c r="L877" s="17" t="s">
        <v>127</v>
      </c>
      <c r="M877" s="22">
        <v>1.7015168E7</v>
      </c>
      <c r="N877" s="35" t="str">
        <f>M877/1000000</f>
        <v>17.02</v>
      </c>
      <c r="O877" s="28">
        <v>5.5343624E7</v>
      </c>
      <c r="P877" s="35" t="str">
        <f>O877/1000000</f>
        <v>55.34</v>
      </c>
      <c r="Q877" s="28">
        <v>3.9769949E7</v>
      </c>
      <c r="R877" s="36" t="str">
        <f>Q877/1000000</f>
        <v>39.77</v>
      </c>
      <c r="S877" s="177" t="str">
        <f>SUM(O877+R877)</f>
        <v>55,343,664</v>
      </c>
      <c r="T877" s="38" t="str">
        <f>S877/1000000</f>
        <v>55</v>
      </c>
      <c r="U877" s="27" t="str">
        <f>(R877/S877)</f>
        <v>0.00%</v>
      </c>
      <c r="V877" s="19">
        <v>60.0</v>
      </c>
      <c r="W877" s="178" t="str">
        <f t="shared" si="1261"/>
        <v>92.24%</v>
      </c>
      <c r="X877" s="30" t="str">
        <f t="shared" si="6"/>
        <v>28.36%</v>
      </c>
      <c r="Y877" s="17"/>
      <c r="Z877" s="33"/>
      <c r="AA877" s="33"/>
      <c r="AB877" s="33"/>
      <c r="AC877" s="33"/>
      <c r="AD877" s="33"/>
      <c r="AE877" s="33"/>
    </row>
    <row r="878">
      <c r="A878" s="116" t="s">
        <v>2142</v>
      </c>
      <c r="B878" s="44">
        <v>2008.0</v>
      </c>
      <c r="C878" s="44" t="s">
        <v>41</v>
      </c>
      <c r="D878" s="104">
        <v>63.0</v>
      </c>
      <c r="E878" s="104">
        <v>55.0</v>
      </c>
      <c r="F878" s="118" t="str">
        <f t="shared" ref="F878:F879" si="1290">AVERAGE(D878:E878)</f>
        <v>59</v>
      </c>
      <c r="G878" s="104">
        <v>59.0</v>
      </c>
      <c r="H878" s="104">
        <v>63.0</v>
      </c>
      <c r="I878" s="120" t="str">
        <f t="shared" si="1258"/>
        <v>-4</v>
      </c>
      <c r="J878" s="120" t="str">
        <f t="shared" ref="J878:J879" si="1291">AVERAGE(G878:H878)</f>
        <v>61</v>
      </c>
      <c r="K878" s="120" t="str">
        <f t="shared" si="1260"/>
        <v>-2</v>
      </c>
      <c r="L878" s="104" t="s">
        <v>493</v>
      </c>
      <c r="M878" s="120" t="str">
        <f t="shared" ref="M878:M879" si="1292">N878*1000000</f>
        <v>17410000</v>
      </c>
      <c r="N878" s="135">
        <v>17.41</v>
      </c>
      <c r="O878" s="120" t="str">
        <f t="shared" ref="O878:O879" si="1293">P878*1000000</f>
        <v>60490000</v>
      </c>
      <c r="P878" s="135">
        <v>60.49</v>
      </c>
      <c r="Q878" s="28" t="str">
        <f t="shared" ref="Q878:Q879" si="1294">SUM(R878*1000000)</f>
        <v>3670000</v>
      </c>
      <c r="R878" s="119">
        <v>3.67</v>
      </c>
      <c r="S878" s="191" t="str">
        <f t="shared" ref="S878:S879" si="1295">T878*1000000</f>
        <v>64,160,000</v>
      </c>
      <c r="T878" s="105">
        <v>64.16</v>
      </c>
      <c r="U878" s="162" t="str">
        <f t="shared" ref="U878:U879" si="1296">SUM(R878/T878)</f>
        <v>5.72%</v>
      </c>
      <c r="V878" s="105">
        <v>70.0</v>
      </c>
      <c r="W878" s="30" t="str">
        <f t="shared" si="1261"/>
        <v>91.66%</v>
      </c>
      <c r="X878" s="30" t="str">
        <f t="shared" si="6"/>
        <v>24.87%</v>
      </c>
      <c r="Y878" s="112"/>
      <c r="Z878" s="33"/>
      <c r="AA878" s="33"/>
      <c r="AB878" s="33"/>
      <c r="AC878" s="33"/>
      <c r="AD878" s="33"/>
      <c r="AE878" s="33"/>
    </row>
    <row r="879">
      <c r="A879" s="116" t="s">
        <v>2266</v>
      </c>
      <c r="B879" s="44">
        <v>2008.0</v>
      </c>
      <c r="C879" s="44" t="s">
        <v>29</v>
      </c>
      <c r="D879" s="104">
        <v>46.0</v>
      </c>
      <c r="E879" s="104">
        <v>44.0</v>
      </c>
      <c r="F879" s="118" t="str">
        <f t="shared" si="1290"/>
        <v>45</v>
      </c>
      <c r="G879" s="104">
        <v>32.0</v>
      </c>
      <c r="H879" s="104">
        <v>54.0</v>
      </c>
      <c r="I879" s="120" t="str">
        <f t="shared" si="1258"/>
        <v>-22</v>
      </c>
      <c r="J879" s="120" t="str">
        <f t="shared" si="1291"/>
        <v>43</v>
      </c>
      <c r="K879" s="120" t="str">
        <f t="shared" si="1260"/>
        <v>2</v>
      </c>
      <c r="L879" s="104" t="s">
        <v>1118</v>
      </c>
      <c r="M879" s="120" t="str">
        <f t="shared" si="1292"/>
        <v>8000000</v>
      </c>
      <c r="N879" s="135">
        <v>8.0</v>
      </c>
      <c r="O879" s="120" t="str">
        <f t="shared" si="1293"/>
        <v>17430000</v>
      </c>
      <c r="P879" s="135">
        <v>17.43</v>
      </c>
      <c r="Q879" s="28" t="str">
        <f t="shared" si="1294"/>
        <v>5300000</v>
      </c>
      <c r="R879" s="119">
        <v>5.3</v>
      </c>
      <c r="S879" s="191" t="str">
        <f t="shared" si="1295"/>
        <v>22,730,000</v>
      </c>
      <c r="T879" s="105">
        <v>22.73</v>
      </c>
      <c r="U879" s="162" t="str">
        <f t="shared" si="1296"/>
        <v>23.32%</v>
      </c>
      <c r="V879" s="105">
        <v>25.0</v>
      </c>
      <c r="W879" s="30" t="str">
        <f t="shared" si="1261"/>
        <v>90.92%</v>
      </c>
      <c r="X879" s="30" t="str">
        <f t="shared" si="6"/>
        <v>32.00%</v>
      </c>
      <c r="Y879" s="112"/>
      <c r="Z879" s="33"/>
      <c r="AA879" s="33"/>
      <c r="AB879" s="33"/>
      <c r="AC879" s="33"/>
      <c r="AD879" s="33"/>
      <c r="AE879" s="33"/>
    </row>
    <row r="880">
      <c r="A880" s="15" t="s">
        <v>99</v>
      </c>
      <c r="B880" s="16">
        <v>2015.0</v>
      </c>
      <c r="C880" s="17" t="s">
        <v>29</v>
      </c>
      <c r="D880" s="16">
        <v>17.0</v>
      </c>
      <c r="E880" s="16">
        <v>27.0</v>
      </c>
      <c r="F880" s="18" t="str">
        <f>(D880+E880)/2</f>
        <v>22</v>
      </c>
      <c r="G880" s="79">
        <v>51.0</v>
      </c>
      <c r="H880" s="16">
        <v>53.0</v>
      </c>
      <c r="I880" s="20" t="str">
        <f t="shared" si="1258"/>
        <v>-2</v>
      </c>
      <c r="J880" s="21" t="str">
        <f>(G880+H880)/2</f>
        <v>52</v>
      </c>
      <c r="K880" s="20" t="str">
        <f t="shared" si="1260"/>
        <v>-30</v>
      </c>
      <c r="L880" s="17" t="s">
        <v>100</v>
      </c>
      <c r="M880" s="22">
        <v>2.4011616E7</v>
      </c>
      <c r="N880" s="35" t="str">
        <f t="shared" ref="N880:N881" si="1297">M880/1000000</f>
        <v>24.01</v>
      </c>
      <c r="O880" s="28">
        <v>7.8747585E7</v>
      </c>
      <c r="P880" s="35" t="str">
        <f t="shared" ref="P880:P881" si="1298">O880/1000000</f>
        <v>78.75</v>
      </c>
      <c r="Q880" s="28">
        <v>1.64819305E8</v>
      </c>
      <c r="R880" s="36" t="str">
        <f t="shared" ref="R880:R884" si="1299">Q880/1000000</f>
        <v>164.82</v>
      </c>
      <c r="S880" s="177" t="str">
        <f>SUM(O880+R880)</f>
        <v>78,747,750</v>
      </c>
      <c r="T880" s="38" t="str">
        <f t="shared" ref="T880:T881" si="1300">S880/1000000</f>
        <v>79</v>
      </c>
      <c r="U880" s="27" t="str">
        <f>(R880/S880)</f>
        <v>0.00%</v>
      </c>
      <c r="V880" s="28">
        <v>88.0</v>
      </c>
      <c r="W880" s="178" t="str">
        <f t="shared" si="1261"/>
        <v>89.49%</v>
      </c>
      <c r="X880" s="30" t="str">
        <f t="shared" si="6"/>
        <v>27.29%</v>
      </c>
      <c r="Y880" s="17"/>
      <c r="Z880" s="33"/>
      <c r="AA880" s="33"/>
      <c r="AB880" s="33"/>
      <c r="AC880" s="33"/>
      <c r="AD880" s="33"/>
      <c r="AE880" s="33"/>
    </row>
    <row r="881">
      <c r="A881" s="85" t="s">
        <v>1068</v>
      </c>
      <c r="B881" s="48">
        <v>2012.0</v>
      </c>
      <c r="C881" s="113" t="s">
        <v>41</v>
      </c>
      <c r="D881" s="86">
        <v>76.0</v>
      </c>
      <c r="E881" s="86">
        <v>66.0</v>
      </c>
      <c r="F881" s="87" t="str">
        <f>AVERAGE(D881:E881)</f>
        <v>71.0</v>
      </c>
      <c r="G881" s="86">
        <v>60.0</v>
      </c>
      <c r="H881" s="86">
        <v>68.0</v>
      </c>
      <c r="I881" s="89" t="str">
        <f t="shared" si="1258"/>
        <v>-8</v>
      </c>
      <c r="J881" s="89" t="str">
        <f>AVERAGE(G881:H881)</f>
        <v>64</v>
      </c>
      <c r="K881" s="89" t="str">
        <f t="shared" si="1260"/>
        <v>7</v>
      </c>
      <c r="L881" s="86" t="s">
        <v>939</v>
      </c>
      <c r="M881" s="90">
        <v>6030164.0</v>
      </c>
      <c r="N881" s="91" t="str">
        <f t="shared" si="1297"/>
        <v>6.03</v>
      </c>
      <c r="O881" s="88">
        <v>2.0275446E7</v>
      </c>
      <c r="P881" s="91" t="str">
        <f t="shared" si="1298"/>
        <v>20.28</v>
      </c>
      <c r="Q881" s="95">
        <v>1.0808153E7</v>
      </c>
      <c r="R881" s="36" t="str">
        <f t="shared" si="1299"/>
        <v>10.81</v>
      </c>
      <c r="S881" s="177">
        <v>3.1083599E7</v>
      </c>
      <c r="T881" s="93" t="str">
        <f t="shared" si="1300"/>
        <v>31</v>
      </c>
      <c r="U881" s="179" t="str">
        <f>SUM(R881/S881)</f>
        <v>0.00%</v>
      </c>
      <c r="V881" s="88">
        <v>35.0</v>
      </c>
      <c r="W881" s="180" t="str">
        <f>SUM((S881/1000000)/V881)</f>
        <v>88.81%</v>
      </c>
      <c r="X881" s="30" t="str">
        <f t="shared" si="6"/>
        <v>17.23%</v>
      </c>
      <c r="Y881" s="98"/>
      <c r="Z881" s="33"/>
      <c r="AA881" s="33"/>
      <c r="AB881" s="33"/>
      <c r="AC881" s="33"/>
      <c r="AD881" s="33"/>
      <c r="AE881" s="33"/>
    </row>
    <row r="882">
      <c r="A882" s="100" t="s">
        <v>1068</v>
      </c>
      <c r="B882" s="101">
        <v>2012.0</v>
      </c>
      <c r="C882" s="102" t="s">
        <v>41</v>
      </c>
      <c r="D882" s="103">
        <v>76.0</v>
      </c>
      <c r="E882" s="104">
        <v>66.0</v>
      </c>
      <c r="F882" s="104">
        <v>71.0</v>
      </c>
      <c r="G882" s="104">
        <v>60.0</v>
      </c>
      <c r="H882" s="104">
        <v>68.0</v>
      </c>
      <c r="I882" s="106">
        <v>-8.0</v>
      </c>
      <c r="J882" s="106">
        <v>64.0</v>
      </c>
      <c r="K882" s="106">
        <v>7.0</v>
      </c>
      <c r="L882" s="104" t="s">
        <v>939</v>
      </c>
      <c r="M882" s="107">
        <v>6030164.0</v>
      </c>
      <c r="N882" s="108">
        <v>6.0</v>
      </c>
      <c r="O882" s="107">
        <v>2.0275446E7</v>
      </c>
      <c r="P882" s="108">
        <v>20.0</v>
      </c>
      <c r="Q882" s="109">
        <v>1.0808153E7</v>
      </c>
      <c r="R882" s="36" t="str">
        <f t="shared" si="1299"/>
        <v>10.81</v>
      </c>
      <c r="S882" s="205">
        <v>3.1083599E7</v>
      </c>
      <c r="T882" s="106">
        <v>31.0</v>
      </c>
      <c r="U882" s="206">
        <v>0.3477</v>
      </c>
      <c r="V882" s="106">
        <v>35.0</v>
      </c>
      <c r="W882" s="207">
        <v>0.8881</v>
      </c>
      <c r="X882" s="30" t="str">
        <f t="shared" si="6"/>
        <v>17.14%</v>
      </c>
      <c r="Y882" s="112"/>
      <c r="Z882" s="33"/>
      <c r="AA882" s="33"/>
      <c r="AB882" s="33"/>
      <c r="AC882" s="33"/>
      <c r="AD882" s="33"/>
      <c r="AE882" s="33"/>
    </row>
    <row r="883">
      <c r="A883" s="100" t="s">
        <v>1075</v>
      </c>
      <c r="B883" s="101">
        <v>2012.0</v>
      </c>
      <c r="C883" s="102" t="s">
        <v>41</v>
      </c>
      <c r="D883" s="103">
        <v>85.0</v>
      </c>
      <c r="E883" s="104">
        <v>86.0</v>
      </c>
      <c r="F883" s="104">
        <v>85.5</v>
      </c>
      <c r="G883" s="104">
        <v>59.0</v>
      </c>
      <c r="H883" s="104">
        <v>69.0</v>
      </c>
      <c r="I883" s="106">
        <v>-10.0</v>
      </c>
      <c r="J883" s="106">
        <v>64.0</v>
      </c>
      <c r="K883" s="106">
        <v>21.5</v>
      </c>
      <c r="L883" s="104" t="s">
        <v>89</v>
      </c>
      <c r="M883" s="107">
        <v>736311.0</v>
      </c>
      <c r="N883" s="108">
        <v>1.0</v>
      </c>
      <c r="O883" s="107">
        <v>1.6377274E7</v>
      </c>
      <c r="P883" s="108">
        <v>16.0</v>
      </c>
      <c r="Q883" s="109">
        <v>1.1880786E7</v>
      </c>
      <c r="R883" s="36" t="str">
        <f t="shared" si="1299"/>
        <v>11.88</v>
      </c>
      <c r="S883" s="205">
        <v>2.825806E7</v>
      </c>
      <c r="T883" s="106">
        <v>28.0</v>
      </c>
      <c r="U883" s="206">
        <v>0.4204</v>
      </c>
      <c r="V883" s="106">
        <v>32.0</v>
      </c>
      <c r="W883" s="207">
        <v>0.8831</v>
      </c>
      <c r="X883" s="30" t="str">
        <f t="shared" si="6"/>
        <v>3.13%</v>
      </c>
      <c r="Y883" s="112"/>
      <c r="Z883" s="33"/>
      <c r="AA883" s="33"/>
      <c r="AB883" s="33"/>
      <c r="AC883" s="33"/>
      <c r="AD883" s="33"/>
      <c r="AE883" s="33"/>
    </row>
    <row r="884">
      <c r="A884" s="85" t="s">
        <v>1075</v>
      </c>
      <c r="B884" s="48">
        <v>2012.0</v>
      </c>
      <c r="C884" s="113" t="s">
        <v>41</v>
      </c>
      <c r="D884" s="86">
        <v>85.0</v>
      </c>
      <c r="E884" s="86">
        <v>86.0</v>
      </c>
      <c r="F884" s="87" t="str">
        <f t="shared" ref="F884:F885" si="1301">AVERAGE(D884:E884)</f>
        <v>85.5</v>
      </c>
      <c r="G884" s="86">
        <v>59.0</v>
      </c>
      <c r="H884" s="86">
        <v>69.0</v>
      </c>
      <c r="I884" s="89" t="str">
        <f t="shared" ref="I884:I894" si="1302">SUM(G884-H884)</f>
        <v>-10</v>
      </c>
      <c r="J884" s="89" t="str">
        <f t="shared" ref="J884:J885" si="1303">AVERAGE(G884:H884)</f>
        <v>64</v>
      </c>
      <c r="K884" s="89" t="str">
        <f t="shared" ref="K884:K894" si="1304">SUM(F884-J884)</f>
        <v>21.5</v>
      </c>
      <c r="L884" s="86" t="s">
        <v>89</v>
      </c>
      <c r="M884" s="90">
        <v>736311.0</v>
      </c>
      <c r="N884" s="91" t="str">
        <f>M884/1000000</f>
        <v>0.74</v>
      </c>
      <c r="O884" s="88">
        <v>1.6377274E7</v>
      </c>
      <c r="P884" s="91" t="str">
        <f>O884/1000000</f>
        <v>16.38</v>
      </c>
      <c r="Q884" s="95">
        <v>1.1880786E7</v>
      </c>
      <c r="R884" s="36" t="str">
        <f t="shared" si="1299"/>
        <v>11.88</v>
      </c>
      <c r="S884" s="177">
        <v>2.825806E7</v>
      </c>
      <c r="T884" s="93" t="str">
        <f>S884/1000000</f>
        <v>28</v>
      </c>
      <c r="U884" s="179" t="str">
        <f>SUM(R884/S884)</f>
        <v>0.00%</v>
      </c>
      <c r="V884" s="88">
        <v>32.0</v>
      </c>
      <c r="W884" s="180" t="str">
        <f>SUM((S884/1000000)/V884)</f>
        <v>88.31%</v>
      </c>
      <c r="X884" s="30" t="str">
        <f t="shared" si="6"/>
        <v>2.30%</v>
      </c>
      <c r="Y884" s="98"/>
      <c r="Z884" s="33"/>
      <c r="AA884" s="33"/>
      <c r="AB884" s="33"/>
      <c r="AC884" s="33"/>
      <c r="AD884" s="33"/>
      <c r="AE884" s="33"/>
    </row>
    <row r="885">
      <c r="A885" s="116" t="s">
        <v>2304</v>
      </c>
      <c r="B885" s="44">
        <v>2008.0</v>
      </c>
      <c r="C885" s="44" t="s">
        <v>41</v>
      </c>
      <c r="D885" s="104">
        <v>36.0</v>
      </c>
      <c r="E885" s="104">
        <v>47.0</v>
      </c>
      <c r="F885" s="118" t="str">
        <f t="shared" si="1301"/>
        <v>41.5</v>
      </c>
      <c r="G885" s="104">
        <v>44.0</v>
      </c>
      <c r="H885" s="104">
        <v>63.0</v>
      </c>
      <c r="I885" s="120" t="str">
        <f t="shared" si="1302"/>
        <v>-19</v>
      </c>
      <c r="J885" s="120" t="str">
        <f t="shared" si="1303"/>
        <v>53.5</v>
      </c>
      <c r="K885" s="120" t="str">
        <f t="shared" si="1304"/>
        <v>-12</v>
      </c>
      <c r="L885" s="104" t="s">
        <v>117</v>
      </c>
      <c r="M885" s="120" t="str">
        <f>N885*1000000</f>
        <v>6230000</v>
      </c>
      <c r="N885" s="135">
        <v>6.23</v>
      </c>
      <c r="O885" s="120" t="str">
        <f>P885*1000000</f>
        <v>16290000</v>
      </c>
      <c r="P885" s="135">
        <v>16.29</v>
      </c>
      <c r="Q885" s="28" t="str">
        <f>SUM(R885*1000000)</f>
        <v>1340000</v>
      </c>
      <c r="R885" s="119">
        <v>1.34</v>
      </c>
      <c r="S885" s="191" t="str">
        <f>T885*1000000</f>
        <v>17,630,000</v>
      </c>
      <c r="T885" s="105">
        <v>17.63</v>
      </c>
      <c r="U885" s="162" t="str">
        <f>SUM(R885/T885)</f>
        <v>7.60%</v>
      </c>
      <c r="V885" s="105">
        <v>20.0</v>
      </c>
      <c r="W885" s="30" t="str">
        <f t="shared" ref="W885:W888" si="1305">SUM(T885/V885)</f>
        <v>88.15%</v>
      </c>
      <c r="X885" s="30" t="str">
        <f t="shared" si="6"/>
        <v>31.15%</v>
      </c>
      <c r="Y885" s="112"/>
      <c r="Z885" s="33"/>
      <c r="AA885" s="33"/>
      <c r="AB885" s="33"/>
      <c r="AC885" s="33"/>
      <c r="AD885" s="33"/>
      <c r="AE885" s="33"/>
    </row>
    <row r="886">
      <c r="A886" s="15" t="s">
        <v>254</v>
      </c>
      <c r="B886" s="16">
        <v>2015.0</v>
      </c>
      <c r="C886" s="17" t="s">
        <v>37</v>
      </c>
      <c r="D886" s="16">
        <v>14.0</v>
      </c>
      <c r="E886" s="16">
        <v>29.0</v>
      </c>
      <c r="F886" s="18" t="str">
        <f>(D886+E886)/2</f>
        <v>21.5</v>
      </c>
      <c r="G886" s="79">
        <v>28.0</v>
      </c>
      <c r="H886" s="16">
        <v>34.0</v>
      </c>
      <c r="I886" s="20" t="str">
        <f t="shared" si="1302"/>
        <v>-6</v>
      </c>
      <c r="J886" s="21" t="str">
        <f>(G886+H886)/2</f>
        <v>31</v>
      </c>
      <c r="K886" s="20" t="str">
        <f t="shared" si="1304"/>
        <v>-9.5</v>
      </c>
      <c r="L886" s="17" t="s">
        <v>117</v>
      </c>
      <c r="M886" s="22">
        <v>5963324.0</v>
      </c>
      <c r="N886" s="35" t="str">
        <f>M886/1000000</f>
        <v>5.96</v>
      </c>
      <c r="O886" s="28">
        <v>1.2314651E7</v>
      </c>
      <c r="P886" s="35" t="str">
        <f>O886/1000000</f>
        <v>12.31</v>
      </c>
      <c r="Q886" s="28">
        <v>767000.0</v>
      </c>
      <c r="R886" s="36" t="str">
        <f>Q886/1000000</f>
        <v>0.77</v>
      </c>
      <c r="S886" s="177" t="str">
        <f>SUM(O886+R886)</f>
        <v>12,314,652</v>
      </c>
      <c r="T886" s="38" t="str">
        <f>S886/1000000</f>
        <v>12</v>
      </c>
      <c r="U886" s="27" t="str">
        <f>(R886/S886)</f>
        <v>0.00%</v>
      </c>
      <c r="V886" s="28">
        <v>14.0</v>
      </c>
      <c r="W886" s="178" t="str">
        <f t="shared" si="1305"/>
        <v>87.96%</v>
      </c>
      <c r="X886" s="30" t="str">
        <f t="shared" si="6"/>
        <v>42.60%</v>
      </c>
      <c r="Y886" s="17"/>
      <c r="Z886" s="33"/>
      <c r="AA886" s="33"/>
      <c r="AB886" s="33"/>
      <c r="AC886" s="33"/>
      <c r="AD886" s="33"/>
      <c r="AE886" s="33"/>
    </row>
    <row r="887">
      <c r="A887" s="116" t="s">
        <v>2010</v>
      </c>
      <c r="B887" s="44">
        <v>2009.0</v>
      </c>
      <c r="C887" s="44" t="s">
        <v>29</v>
      </c>
      <c r="D887" s="104">
        <v>14.0</v>
      </c>
      <c r="E887" s="104">
        <v>32.0</v>
      </c>
      <c r="F887" s="118" t="str">
        <f t="shared" ref="F887:F891" si="1306">AVERAGE(D887:E887)</f>
        <v>23</v>
      </c>
      <c r="G887" s="104">
        <v>38.0</v>
      </c>
      <c r="H887" s="104">
        <v>49.0</v>
      </c>
      <c r="I887" s="120" t="str">
        <f t="shared" si="1302"/>
        <v>-11</v>
      </c>
      <c r="J887" s="120" t="str">
        <f t="shared" ref="J887:J891" si="1307">AVERAGE(G887:H887)</f>
        <v>43.5</v>
      </c>
      <c r="K887" s="120" t="str">
        <f t="shared" si="1304"/>
        <v>-20.5</v>
      </c>
      <c r="L887" s="104" t="s">
        <v>493</v>
      </c>
      <c r="M887" s="120" t="str">
        <f t="shared" ref="M887:M888" si="1308">N887*1000000</f>
        <v>4900000</v>
      </c>
      <c r="N887" s="135">
        <v>4.9</v>
      </c>
      <c r="O887" s="120" t="str">
        <f t="shared" ref="O887:O888" si="1309">P887*1000000</f>
        <v>14800000</v>
      </c>
      <c r="P887" s="135">
        <v>14.8</v>
      </c>
      <c r="Q887" s="28" t="str">
        <f t="shared" ref="Q887:Q888" si="1310">SUM(R887*1000000)</f>
        <v>1020000</v>
      </c>
      <c r="R887" s="119">
        <v>1.02</v>
      </c>
      <c r="S887" s="191" t="str">
        <f t="shared" ref="S887:S888" si="1311">T887*1000000</f>
        <v>15,820,000</v>
      </c>
      <c r="T887" s="105">
        <v>15.82</v>
      </c>
      <c r="U887" s="162" t="str">
        <f t="shared" ref="U887:U888" si="1312">SUM(R887/T887)</f>
        <v>6.45%</v>
      </c>
      <c r="V887" s="105">
        <v>18.0</v>
      </c>
      <c r="W887" s="30" t="str">
        <f t="shared" si="1305"/>
        <v>87.89%</v>
      </c>
      <c r="X887" s="30" t="str">
        <f t="shared" si="6"/>
        <v>27.22%</v>
      </c>
      <c r="Y887" s="112"/>
      <c r="Z887" s="33"/>
      <c r="AA887" s="33"/>
      <c r="AB887" s="33"/>
      <c r="AC887" s="33"/>
      <c r="AD887" s="33"/>
      <c r="AE887" s="33"/>
    </row>
    <row r="888">
      <c r="A888" s="116" t="s">
        <v>2323</v>
      </c>
      <c r="B888" s="44">
        <v>2008.0</v>
      </c>
      <c r="C888" s="44" t="s">
        <v>41</v>
      </c>
      <c r="D888" s="104">
        <v>41.0</v>
      </c>
      <c r="E888" s="104">
        <v>49.0</v>
      </c>
      <c r="F888" s="118" t="str">
        <f t="shared" si="1306"/>
        <v>45</v>
      </c>
      <c r="G888" s="104">
        <v>33.0</v>
      </c>
      <c r="H888" s="104">
        <v>70.0</v>
      </c>
      <c r="I888" s="120" t="str">
        <f t="shared" si="1302"/>
        <v>-37</v>
      </c>
      <c r="J888" s="120" t="str">
        <f t="shared" si="1307"/>
        <v>51.5</v>
      </c>
      <c r="K888" s="120" t="str">
        <f t="shared" si="1304"/>
        <v>-6.5</v>
      </c>
      <c r="L888" s="104" t="s">
        <v>957</v>
      </c>
      <c r="M888" s="120" t="str">
        <f t="shared" si="1308"/>
        <v>4250000</v>
      </c>
      <c r="N888" s="135">
        <v>4.25</v>
      </c>
      <c r="O888" s="120" t="str">
        <f t="shared" si="1309"/>
        <v>12980000</v>
      </c>
      <c r="P888" s="135">
        <v>12.98</v>
      </c>
      <c r="Q888" s="28" t="str">
        <f t="shared" si="1310"/>
        <v>170000</v>
      </c>
      <c r="R888" s="119">
        <v>0.17</v>
      </c>
      <c r="S888" s="191" t="str">
        <f t="shared" si="1311"/>
        <v>13,150,000</v>
      </c>
      <c r="T888" s="105">
        <v>13.15</v>
      </c>
      <c r="U888" s="162" t="str">
        <f t="shared" si="1312"/>
        <v>1.29%</v>
      </c>
      <c r="V888" s="105">
        <v>15.0</v>
      </c>
      <c r="W888" s="30" t="str">
        <f t="shared" si="1305"/>
        <v>87.67%</v>
      </c>
      <c r="X888" s="30" t="str">
        <f t="shared" si="6"/>
        <v>28.33%</v>
      </c>
      <c r="Y888" s="112"/>
      <c r="Z888" s="33"/>
      <c r="AA888" s="33"/>
      <c r="AB888" s="33"/>
      <c r="AC888" s="33"/>
      <c r="AD888" s="33"/>
      <c r="AE888" s="33"/>
    </row>
    <row r="889">
      <c r="A889" s="85" t="s">
        <v>1033</v>
      </c>
      <c r="B889" s="48">
        <v>2012.0</v>
      </c>
      <c r="C889" s="113" t="s">
        <v>126</v>
      </c>
      <c r="D889" s="86">
        <v>40.0</v>
      </c>
      <c r="E889" s="86">
        <v>46.0</v>
      </c>
      <c r="F889" s="87" t="str">
        <f t="shared" si="1306"/>
        <v>43.0</v>
      </c>
      <c r="G889" s="86">
        <v>58.0</v>
      </c>
      <c r="H889" s="86">
        <v>59.0</v>
      </c>
      <c r="I889" s="89" t="str">
        <f t="shared" si="1302"/>
        <v>-1</v>
      </c>
      <c r="J889" s="89" t="str">
        <f t="shared" si="1307"/>
        <v>58.5</v>
      </c>
      <c r="K889" s="89" t="str">
        <f t="shared" si="1304"/>
        <v>-15.5</v>
      </c>
      <c r="L889" s="86" t="s">
        <v>34</v>
      </c>
      <c r="M889" s="90">
        <v>1.8782154E7</v>
      </c>
      <c r="N889" s="91" t="str">
        <f>M889/1000000</f>
        <v>18.78</v>
      </c>
      <c r="O889" s="88">
        <v>4.9876377E7</v>
      </c>
      <c r="P889" s="91" t="str">
        <f>O889/1000000</f>
        <v>49.88</v>
      </c>
      <c r="Q889" s="95">
        <v>489000.0</v>
      </c>
      <c r="R889" s="36" t="str">
        <f>Q889/1000000</f>
        <v>0.49</v>
      </c>
      <c r="S889" s="177">
        <v>5.0365377E7</v>
      </c>
      <c r="T889" s="93" t="str">
        <f>S889/1000000</f>
        <v>50</v>
      </c>
      <c r="U889" s="179" t="str">
        <f>SUM(R889/S889)</f>
        <v>0.00%</v>
      </c>
      <c r="V889" s="88">
        <v>58.0</v>
      </c>
      <c r="W889" s="180" t="str">
        <f>SUM((S889/1000000)/V889)</f>
        <v>86.84%</v>
      </c>
      <c r="X889" s="30" t="str">
        <f t="shared" si="6"/>
        <v>32.38%</v>
      </c>
      <c r="Y889" s="98"/>
      <c r="Z889" s="33"/>
      <c r="AA889" s="33"/>
      <c r="AB889" s="33"/>
      <c r="AC889" s="33"/>
      <c r="AD889" s="33"/>
      <c r="AE889" s="33"/>
    </row>
    <row r="890">
      <c r="A890" s="116" t="s">
        <v>1989</v>
      </c>
      <c r="B890" s="44">
        <v>2009.0</v>
      </c>
      <c r="C890" s="44" t="s">
        <v>41</v>
      </c>
      <c r="D890" s="104">
        <v>30.0</v>
      </c>
      <c r="E890" s="104">
        <v>38.0</v>
      </c>
      <c r="F890" s="118" t="str">
        <f t="shared" si="1306"/>
        <v>34</v>
      </c>
      <c r="G890" s="104">
        <v>52.0</v>
      </c>
      <c r="H890" s="104">
        <v>49.0</v>
      </c>
      <c r="I890" s="120" t="str">
        <f t="shared" si="1302"/>
        <v>3</v>
      </c>
      <c r="J890" s="120" t="str">
        <f t="shared" si="1307"/>
        <v>50.5</v>
      </c>
      <c r="K890" s="120" t="str">
        <f t="shared" si="1304"/>
        <v>-16.5</v>
      </c>
      <c r="L890" s="104" t="s">
        <v>939</v>
      </c>
      <c r="M890" s="120" t="str">
        <f>N890*1000000</f>
        <v>5300000</v>
      </c>
      <c r="N890" s="135">
        <v>5.3</v>
      </c>
      <c r="O890" s="120" t="str">
        <f>P890*1000000</f>
        <v>12230000</v>
      </c>
      <c r="P890" s="135">
        <v>12.23</v>
      </c>
      <c r="Q890" s="28" t="str">
        <f>SUM(R890*1000000)</f>
        <v>5050000</v>
      </c>
      <c r="R890" s="119">
        <v>5.05</v>
      </c>
      <c r="S890" s="191" t="str">
        <f>T890*1000000</f>
        <v>17,280,000</v>
      </c>
      <c r="T890" s="105">
        <v>17.28</v>
      </c>
      <c r="U890" s="162" t="str">
        <f>SUM(R890/T890)</f>
        <v>29.22%</v>
      </c>
      <c r="V890" s="105">
        <v>20.0</v>
      </c>
      <c r="W890" s="30" t="str">
        <f t="shared" ref="W890:W894" si="1313">SUM(T890/V890)</f>
        <v>86.40%</v>
      </c>
      <c r="X890" s="30" t="str">
        <f t="shared" si="6"/>
        <v>26.50%</v>
      </c>
      <c r="Y890" s="112"/>
      <c r="Z890" s="33"/>
      <c r="AA890" s="33"/>
      <c r="AB890" s="33"/>
      <c r="AC890" s="33"/>
      <c r="AD890" s="33"/>
      <c r="AE890" s="33"/>
    </row>
    <row r="891">
      <c r="A891" s="72" t="s">
        <v>663</v>
      </c>
      <c r="B891" s="16">
        <v>2013.0</v>
      </c>
      <c r="C891" s="16" t="s">
        <v>41</v>
      </c>
      <c r="D891" s="16">
        <v>14.0</v>
      </c>
      <c r="E891" s="16">
        <v>28.0</v>
      </c>
      <c r="F891" s="73" t="str">
        <f t="shared" si="1306"/>
        <v>21.0</v>
      </c>
      <c r="G891" s="16">
        <v>48.0</v>
      </c>
      <c r="H891" s="16">
        <v>63.0</v>
      </c>
      <c r="I891" s="74" t="str">
        <f t="shared" si="1302"/>
        <v>-15</v>
      </c>
      <c r="J891" s="74" t="str">
        <f t="shared" si="1307"/>
        <v>55.5</v>
      </c>
      <c r="K891" s="74" t="str">
        <f t="shared" si="1304"/>
        <v>-34.5</v>
      </c>
      <c r="L891" s="78" t="s">
        <v>664</v>
      </c>
      <c r="M891" s="19">
        <v>9910310.0</v>
      </c>
      <c r="N891" s="35" t="str">
        <f>M891/1000000</f>
        <v>9.91</v>
      </c>
      <c r="O891" s="19">
        <v>3.8362475E7</v>
      </c>
      <c r="P891" s="35" t="str">
        <f>O891/1000000</f>
        <v>38.36</v>
      </c>
      <c r="Q891" s="19">
        <v>1.126E8</v>
      </c>
      <c r="R891" s="36" t="str">
        <f t="shared" ref="R891:R892" si="1314">Q891/1000000</f>
        <v>112.60</v>
      </c>
      <c r="S891" s="195">
        <v>1.50962475E8</v>
      </c>
      <c r="T891" s="77" t="str">
        <f>S891/1000000</f>
        <v>151</v>
      </c>
      <c r="U891" s="27" t="str">
        <f>SUM(R891/S891)</f>
        <v>0.00%</v>
      </c>
      <c r="V891" s="22">
        <v>175.0</v>
      </c>
      <c r="W891" s="178" t="str">
        <f t="shared" si="1313"/>
        <v>86.26%</v>
      </c>
      <c r="X891" s="30" t="str">
        <f t="shared" si="6"/>
        <v>5.66%</v>
      </c>
      <c r="Y891" s="81"/>
      <c r="Z891" s="33"/>
      <c r="AA891" s="33"/>
      <c r="AB891" s="33"/>
      <c r="AC891" s="33"/>
      <c r="AD891" s="33"/>
      <c r="AE891" s="33"/>
    </row>
    <row r="892">
      <c r="A892" s="15" t="s">
        <v>278</v>
      </c>
      <c r="B892" s="16">
        <v>2015.0</v>
      </c>
      <c r="C892" s="17" t="s">
        <v>29</v>
      </c>
      <c r="D892" s="16">
        <v>81.0</v>
      </c>
      <c r="E892" s="16">
        <v>74.0</v>
      </c>
      <c r="F892" s="18" t="str">
        <f>(D892+E892)/2</f>
        <v>77.5</v>
      </c>
      <c r="G892" s="79">
        <v>88.0</v>
      </c>
      <c r="H892" s="16">
        <v>84.0</v>
      </c>
      <c r="I892" s="20" t="str">
        <f t="shared" si="1302"/>
        <v>4</v>
      </c>
      <c r="J892" s="21" t="str">
        <f>(G892+H892)/2</f>
        <v>86</v>
      </c>
      <c r="K892" s="20" t="str">
        <f t="shared" si="1304"/>
        <v>-8.5</v>
      </c>
      <c r="L892" s="17" t="s">
        <v>89</v>
      </c>
      <c r="M892" s="22">
        <v>1246803.0</v>
      </c>
      <c r="N892" s="35" t="str">
        <f>M892/1000000</f>
        <v>1.25</v>
      </c>
      <c r="O892" s="28">
        <v>6758416.0</v>
      </c>
      <c r="P892" s="35" t="str">
        <f>O892/1000000</f>
        <v>6.76</v>
      </c>
      <c r="Q892" s="28">
        <v>2316333.0</v>
      </c>
      <c r="R892" s="36" t="str">
        <f t="shared" si="1314"/>
        <v>2.32</v>
      </c>
      <c r="S892" s="177" t="str">
        <f>SUM(O892+R892)</f>
        <v>6,758,418</v>
      </c>
      <c r="T892" s="38" t="str">
        <f>S892/1000000</f>
        <v>7</v>
      </c>
      <c r="U892" s="27" t="str">
        <f>(R892/S892)</f>
        <v>0.00%</v>
      </c>
      <c r="V892" s="28">
        <v>8.0</v>
      </c>
      <c r="W892" s="178" t="str">
        <f t="shared" si="1313"/>
        <v>84.48%</v>
      </c>
      <c r="X892" s="30" t="str">
        <f t="shared" si="6"/>
        <v>15.59%</v>
      </c>
      <c r="Y892" s="17"/>
      <c r="Z892" s="33"/>
      <c r="AA892" s="33"/>
      <c r="AB892" s="33"/>
      <c r="AC892" s="33"/>
      <c r="AD892" s="33"/>
      <c r="AE892" s="33"/>
    </row>
    <row r="893">
      <c r="A893" s="116" t="s">
        <v>2158</v>
      </c>
      <c r="B893" s="44">
        <v>2008.0</v>
      </c>
      <c r="C893" s="44" t="s">
        <v>41</v>
      </c>
      <c r="D893" s="104">
        <v>19.0</v>
      </c>
      <c r="E893" s="104">
        <v>43.0</v>
      </c>
      <c r="F893" s="118" t="str">
        <f t="shared" ref="F893:F894" si="1315">AVERAGE(D893:E893)</f>
        <v>31</v>
      </c>
      <c r="G893" s="104">
        <v>42.0</v>
      </c>
      <c r="H893" s="104">
        <v>55.0</v>
      </c>
      <c r="I893" s="120" t="str">
        <f t="shared" si="1302"/>
        <v>-13</v>
      </c>
      <c r="J893" s="120" t="str">
        <f t="shared" ref="J893:J894" si="1316">AVERAGE(G893:H893)</f>
        <v>48.5</v>
      </c>
      <c r="K893" s="120" t="str">
        <f t="shared" si="1304"/>
        <v>-17.5</v>
      </c>
      <c r="L893" s="104" t="s">
        <v>1521</v>
      </c>
      <c r="M893" s="120" t="str">
        <f t="shared" ref="M893:M894" si="1317">N893*1000000</f>
        <v>5250000</v>
      </c>
      <c r="N893" s="135">
        <v>5.25</v>
      </c>
      <c r="O893" s="120" t="str">
        <f t="shared" ref="O893:O894" si="1318">P893*1000000</f>
        <v>11800000</v>
      </c>
      <c r="P893" s="135">
        <v>11.8</v>
      </c>
      <c r="Q893" s="28" t="str">
        <f t="shared" ref="Q893:Q894" si="1319">SUM(R893*1000000)</f>
        <v>38850000</v>
      </c>
      <c r="R893" s="119">
        <v>38.85</v>
      </c>
      <c r="S893" s="191" t="str">
        <f t="shared" ref="S893:S894" si="1320">T893*1000000</f>
        <v>50,650,000</v>
      </c>
      <c r="T893" s="105">
        <v>50.65</v>
      </c>
      <c r="U893" s="162" t="str">
        <f t="shared" ref="U893:U894" si="1321">SUM(R893/T893)</f>
        <v>76.70%</v>
      </c>
      <c r="V893" s="105">
        <v>60.0</v>
      </c>
      <c r="W893" s="30" t="str">
        <f t="shared" si="1313"/>
        <v>84.42%</v>
      </c>
      <c r="X893" s="30" t="str">
        <f t="shared" si="6"/>
        <v>8.75%</v>
      </c>
      <c r="Y893" s="112"/>
      <c r="Z893" s="33"/>
      <c r="AA893" s="33"/>
      <c r="AB893" s="33"/>
      <c r="AC893" s="33"/>
      <c r="AD893" s="33"/>
      <c r="AE893" s="33"/>
    </row>
    <row r="894">
      <c r="A894" s="116" t="s">
        <v>1673</v>
      </c>
      <c r="B894" s="44">
        <v>2010.0</v>
      </c>
      <c r="C894" s="44" t="s">
        <v>41</v>
      </c>
      <c r="D894" s="104">
        <v>9.0</v>
      </c>
      <c r="E894" s="104">
        <v>25.0</v>
      </c>
      <c r="F894" s="118" t="str">
        <f t="shared" si="1315"/>
        <v>17</v>
      </c>
      <c r="G894" s="104">
        <v>29.0</v>
      </c>
      <c r="H894" s="104">
        <v>47.0</v>
      </c>
      <c r="I894" s="120" t="str">
        <f t="shared" si="1302"/>
        <v>-18</v>
      </c>
      <c r="J894" s="120" t="str">
        <f t="shared" si="1316"/>
        <v>38</v>
      </c>
      <c r="K894" s="120" t="str">
        <f t="shared" si="1304"/>
        <v>-21</v>
      </c>
      <c r="L894" s="104" t="s">
        <v>1094</v>
      </c>
      <c r="M894" s="120" t="str">
        <f t="shared" si="1317"/>
        <v>6840000</v>
      </c>
      <c r="N894" s="135">
        <v>6.84</v>
      </c>
      <c r="O894" s="120" t="str">
        <f t="shared" si="1318"/>
        <v>14740000</v>
      </c>
      <c r="P894" s="135">
        <v>14.74</v>
      </c>
      <c r="Q894" s="28" t="str">
        <f t="shared" si="1319"/>
        <v>6230000</v>
      </c>
      <c r="R894" s="119">
        <v>6.23</v>
      </c>
      <c r="S894" s="191" t="str">
        <f t="shared" si="1320"/>
        <v>20,970,000</v>
      </c>
      <c r="T894" s="137" t="str">
        <f>SUM(P894+R894)</f>
        <v>20.97</v>
      </c>
      <c r="U894" s="162" t="str">
        <f t="shared" si="1321"/>
        <v>29.71%</v>
      </c>
      <c r="V894" s="105">
        <v>25.0</v>
      </c>
      <c r="W894" s="30" t="str">
        <f t="shared" si="1313"/>
        <v>83.88%</v>
      </c>
      <c r="X894" s="30" t="str">
        <f t="shared" si="6"/>
        <v>27.36%</v>
      </c>
      <c r="Y894" s="33"/>
      <c r="Z894" s="33"/>
      <c r="AA894" s="33"/>
      <c r="AB894" s="33"/>
      <c r="AC894" s="33"/>
      <c r="AD894" s="33"/>
      <c r="AE894" s="33"/>
    </row>
    <row r="895">
      <c r="A895" s="100" t="s">
        <v>1006</v>
      </c>
      <c r="B895" s="101">
        <v>2012.0</v>
      </c>
      <c r="C895" s="102" t="s">
        <v>41</v>
      </c>
      <c r="D895" s="103">
        <v>20.0</v>
      </c>
      <c r="E895" s="104">
        <v>31.0</v>
      </c>
      <c r="F895" s="104">
        <v>25.5</v>
      </c>
      <c r="G895" s="104">
        <v>53.0</v>
      </c>
      <c r="H895" s="104">
        <v>54.0</v>
      </c>
      <c r="I895" s="106">
        <v>-1.0</v>
      </c>
      <c r="J895" s="106">
        <v>53.5</v>
      </c>
      <c r="K895" s="106">
        <v>-28.0</v>
      </c>
      <c r="L895" s="104" t="s">
        <v>117</v>
      </c>
      <c r="M895" s="107">
        <v>1.3453714E7</v>
      </c>
      <c r="N895" s="108">
        <v>13.0</v>
      </c>
      <c r="O895" s="107">
        <v>3.6931089E7</v>
      </c>
      <c r="P895" s="108">
        <v>37.0</v>
      </c>
      <c r="Q895" s="109">
        <v>2.0788004E7</v>
      </c>
      <c r="R895" s="36" t="str">
        <f t="shared" ref="R895:R896" si="1322">Q895/1000000</f>
        <v>20.79</v>
      </c>
      <c r="S895" s="205">
        <v>5.7719093E7</v>
      </c>
      <c r="T895" s="106">
        <v>58.0</v>
      </c>
      <c r="U895" s="206">
        <v>0.3602</v>
      </c>
      <c r="V895" s="106">
        <v>70.0</v>
      </c>
      <c r="W895" s="207">
        <v>0.8246</v>
      </c>
      <c r="X895" s="30" t="str">
        <f t="shared" si="6"/>
        <v>18.57%</v>
      </c>
      <c r="Y895" s="112"/>
      <c r="Z895" s="33"/>
      <c r="AA895" s="33"/>
      <c r="AB895" s="33"/>
      <c r="AC895" s="33"/>
      <c r="AD895" s="33"/>
      <c r="AE895" s="33"/>
    </row>
    <row r="896">
      <c r="A896" s="85" t="s">
        <v>1006</v>
      </c>
      <c r="B896" s="48">
        <v>2012.0</v>
      </c>
      <c r="C896" s="113" t="s">
        <v>41</v>
      </c>
      <c r="D896" s="86">
        <v>20.0</v>
      </c>
      <c r="E896" s="86">
        <v>31.0</v>
      </c>
      <c r="F896" s="87" t="str">
        <f t="shared" ref="F896:F897" si="1323">AVERAGE(D896:E896)</f>
        <v>25.5</v>
      </c>
      <c r="G896" s="86">
        <v>53.0</v>
      </c>
      <c r="H896" s="86">
        <v>54.0</v>
      </c>
      <c r="I896" s="89" t="str">
        <f t="shared" ref="I896:I900" si="1324">SUM(G896-H896)</f>
        <v>-1</v>
      </c>
      <c r="J896" s="89" t="str">
        <f t="shared" ref="J896:J897" si="1325">AVERAGE(G896:H896)</f>
        <v>53.5</v>
      </c>
      <c r="K896" s="89" t="str">
        <f t="shared" ref="K896:K900" si="1326">SUM(F896-J896)</f>
        <v>-28</v>
      </c>
      <c r="L896" s="86" t="s">
        <v>117</v>
      </c>
      <c r="M896" s="90">
        <v>1.3453714E7</v>
      </c>
      <c r="N896" s="91" t="str">
        <f>M896/1000000</f>
        <v>13.45</v>
      </c>
      <c r="O896" s="88">
        <v>3.6931089E7</v>
      </c>
      <c r="P896" s="91" t="str">
        <f>O896/1000000</f>
        <v>36.93</v>
      </c>
      <c r="Q896" s="95">
        <v>2.0788004E7</v>
      </c>
      <c r="R896" s="36" t="str">
        <f t="shared" si="1322"/>
        <v>20.79</v>
      </c>
      <c r="S896" s="177">
        <v>5.7719093E7</v>
      </c>
      <c r="T896" s="93" t="str">
        <f>S896/1000000</f>
        <v>58</v>
      </c>
      <c r="U896" s="179" t="str">
        <f>SUM(R896/S896)</f>
        <v>0.00%</v>
      </c>
      <c r="V896" s="88">
        <v>70.0</v>
      </c>
      <c r="W896" s="180" t="str">
        <f>SUM((S896/1000000)/V896)</f>
        <v>82.46%</v>
      </c>
      <c r="X896" s="30" t="str">
        <f t="shared" si="6"/>
        <v>19.22%</v>
      </c>
      <c r="Y896" s="98"/>
      <c r="Z896" s="33"/>
      <c r="AA896" s="33"/>
      <c r="AB896" s="33"/>
      <c r="AC896" s="33"/>
      <c r="AD896" s="33"/>
      <c r="AE896" s="33"/>
    </row>
    <row r="897">
      <c r="A897" s="116" t="s">
        <v>1252</v>
      </c>
      <c r="B897" s="44">
        <v>2011.0</v>
      </c>
      <c r="C897" s="44" t="s">
        <v>29</v>
      </c>
      <c r="D897" s="117">
        <v>25.0</v>
      </c>
      <c r="E897" s="117">
        <v>44.0</v>
      </c>
      <c r="F897" s="118" t="str">
        <f t="shared" si="1323"/>
        <v>34.5</v>
      </c>
      <c r="G897" s="117">
        <v>48.0</v>
      </c>
      <c r="H897" s="104">
        <v>57.0</v>
      </c>
      <c r="I897" s="120" t="str">
        <f t="shared" si="1324"/>
        <v>-9</v>
      </c>
      <c r="J897" s="120" t="str">
        <f t="shared" si="1325"/>
        <v>52.5</v>
      </c>
      <c r="K897" s="120" t="str">
        <f t="shared" si="1326"/>
        <v>-18</v>
      </c>
      <c r="L897" s="104" t="s">
        <v>939</v>
      </c>
      <c r="M897" s="120" t="str">
        <f>N897*1000000</f>
        <v>9350000</v>
      </c>
      <c r="N897" s="121">
        <v>9.35</v>
      </c>
      <c r="O897" s="120" t="str">
        <f>P897*1000000</f>
        <v>25120000</v>
      </c>
      <c r="P897" s="122">
        <v>25.12</v>
      </c>
      <c r="Q897" s="28" t="str">
        <f>SUM(R897*1000000)</f>
        <v>31260000</v>
      </c>
      <c r="R897" s="119">
        <v>31.26</v>
      </c>
      <c r="S897" s="176" t="str">
        <f>T897*1000000</f>
        <v>56,380,000</v>
      </c>
      <c r="T897" s="124" t="str">
        <f>SUM(P897+R897)</f>
        <v>56.38</v>
      </c>
      <c r="U897" s="162" t="str">
        <f>SUM(R897/T897)</f>
        <v>55.45%</v>
      </c>
      <c r="V897" s="125">
        <v>70.0</v>
      </c>
      <c r="W897" s="30" t="str">
        <f t="shared" ref="W897:W900" si="1327">SUM(T897/V897)</f>
        <v>80.54%</v>
      </c>
      <c r="X897" s="30" t="str">
        <f t="shared" si="6"/>
        <v>13.36%</v>
      </c>
      <c r="Y897" s="112"/>
      <c r="Z897" s="33"/>
      <c r="AA897" s="33"/>
      <c r="AB897" s="33"/>
      <c r="AC897" s="33"/>
      <c r="AD897" s="33"/>
      <c r="AE897" s="33"/>
    </row>
    <row r="898">
      <c r="A898" s="15" t="s">
        <v>36</v>
      </c>
      <c r="B898" s="16">
        <v>2015.0</v>
      </c>
      <c r="C898" s="17" t="s">
        <v>37</v>
      </c>
      <c r="D898" s="16">
        <v>64.0</v>
      </c>
      <c r="E898" s="16">
        <v>60.0</v>
      </c>
      <c r="F898" s="18" t="str">
        <f>(D898+E898)/2</f>
        <v>62</v>
      </c>
      <c r="G898" s="16">
        <v>65.0</v>
      </c>
      <c r="H898" s="16">
        <v>67.0</v>
      </c>
      <c r="I898" s="20" t="str">
        <f t="shared" si="1324"/>
        <v>-2</v>
      </c>
      <c r="J898" s="21" t="str">
        <f>(G898+H898)/2</f>
        <v>66</v>
      </c>
      <c r="K898" s="20" t="str">
        <f t="shared" si="1326"/>
        <v>-4</v>
      </c>
      <c r="L898" s="17" t="s">
        <v>38</v>
      </c>
      <c r="M898" s="22">
        <v>7.0403148E7</v>
      </c>
      <c r="N898" s="35" t="str">
        <f>M898/1000000</f>
        <v>70.40</v>
      </c>
      <c r="O898" s="28">
        <v>1.96489955E8</v>
      </c>
      <c r="P898" s="35" t="str">
        <f>O898/1000000</f>
        <v>196.49</v>
      </c>
      <c r="Q898" s="28">
        <v>6.539E8</v>
      </c>
      <c r="R898" s="36" t="str">
        <f>Q898/1000000</f>
        <v>653.90</v>
      </c>
      <c r="S898" s="177" t="str">
        <f>SUM(O898+R898)</f>
        <v>196,490,609</v>
      </c>
      <c r="T898" s="38" t="str">
        <f>S898/1000000</f>
        <v>196</v>
      </c>
      <c r="U898" s="27" t="str">
        <f>(R898/S898)</f>
        <v>0.00%</v>
      </c>
      <c r="V898" s="19">
        <v>245.0</v>
      </c>
      <c r="W898" s="178" t="str">
        <f t="shared" si="1327"/>
        <v>80.20%</v>
      </c>
      <c r="X898" s="30" t="str">
        <f t="shared" si="6"/>
        <v>28.74%</v>
      </c>
      <c r="Y898" s="33"/>
      <c r="Z898" s="33"/>
      <c r="AA898" s="33"/>
      <c r="AB898" s="33"/>
      <c r="AC898" s="33"/>
      <c r="AD898" s="33"/>
      <c r="AE898" s="33"/>
    </row>
    <row r="899">
      <c r="A899" s="116" t="s">
        <v>1993</v>
      </c>
      <c r="B899" s="44">
        <v>2009.0</v>
      </c>
      <c r="C899" s="44" t="s">
        <v>41</v>
      </c>
      <c r="D899" s="104">
        <v>40.0</v>
      </c>
      <c r="E899" s="104">
        <v>50.0</v>
      </c>
      <c r="F899" s="118" t="str">
        <f t="shared" ref="F899:F900" si="1328">AVERAGE(D899:E899)</f>
        <v>45</v>
      </c>
      <c r="G899" s="104">
        <v>34.0</v>
      </c>
      <c r="H899" s="104">
        <v>54.0</v>
      </c>
      <c r="I899" s="120" t="str">
        <f t="shared" si="1324"/>
        <v>-20</v>
      </c>
      <c r="J899" s="120" t="str">
        <f t="shared" ref="J899:J900" si="1329">AVERAGE(G899:H899)</f>
        <v>44</v>
      </c>
      <c r="K899" s="120" t="str">
        <f t="shared" si="1326"/>
        <v>1</v>
      </c>
      <c r="L899" s="104" t="s">
        <v>939</v>
      </c>
      <c r="M899" s="120" t="str">
        <f t="shared" ref="M899:M900" si="1330">N899*1000000</f>
        <v>6500000</v>
      </c>
      <c r="N899" s="135">
        <v>6.5</v>
      </c>
      <c r="O899" s="120" t="str">
        <f t="shared" ref="O899:O900" si="1331">P899*1000000</f>
        <v>15990000</v>
      </c>
      <c r="P899" s="135">
        <v>15.99</v>
      </c>
      <c r="Q899" s="28" t="str">
        <f t="shared" ref="Q899:Q900" si="1332">SUM(R899*1000000)</f>
        <v>6950000</v>
      </c>
      <c r="R899" s="119">
        <v>6.95</v>
      </c>
      <c r="S899" s="191" t="str">
        <f t="shared" ref="S899:S900" si="1333">T899*1000000</f>
        <v>16,000,000</v>
      </c>
      <c r="T899" s="105">
        <v>16.0</v>
      </c>
      <c r="U899" s="162" t="str">
        <f t="shared" ref="U899:U900" si="1334">SUM(R899/T899)</f>
        <v>43.44%</v>
      </c>
      <c r="V899" s="105">
        <v>20.0</v>
      </c>
      <c r="W899" s="30" t="str">
        <f t="shared" si="1327"/>
        <v>80.00%</v>
      </c>
      <c r="X899" s="30" t="str">
        <f t="shared" si="6"/>
        <v>32.50%</v>
      </c>
      <c r="Y899" s="112"/>
      <c r="Z899" s="33"/>
      <c r="AA899" s="33"/>
      <c r="AB899" s="33"/>
      <c r="AC899" s="33"/>
      <c r="AD899" s="33"/>
      <c r="AE899" s="33"/>
    </row>
    <row r="900">
      <c r="A900" s="116" t="s">
        <v>1574</v>
      </c>
      <c r="B900" s="44">
        <v>2010.0</v>
      </c>
      <c r="C900" s="44" t="s">
        <v>29</v>
      </c>
      <c r="D900" s="104">
        <v>81.0</v>
      </c>
      <c r="E900" s="104">
        <v>69.0</v>
      </c>
      <c r="F900" s="118" t="str">
        <f t="shared" si="1328"/>
        <v>75</v>
      </c>
      <c r="G900" s="104">
        <v>83.0</v>
      </c>
      <c r="H900" s="104">
        <v>80.0</v>
      </c>
      <c r="I900" s="120" t="str">
        <f t="shared" si="1324"/>
        <v>3</v>
      </c>
      <c r="J900" s="120" t="str">
        <f t="shared" si="1329"/>
        <v>81.5</v>
      </c>
      <c r="K900" s="120" t="str">
        <f t="shared" si="1326"/>
        <v>-6.5</v>
      </c>
      <c r="L900" s="104" t="s">
        <v>1575</v>
      </c>
      <c r="M900" s="120" t="str">
        <f t="shared" si="1330"/>
        <v>10600000</v>
      </c>
      <c r="N900" s="135">
        <v>10.6</v>
      </c>
      <c r="O900" s="120" t="str">
        <f t="shared" si="1331"/>
        <v>31520000</v>
      </c>
      <c r="P900" s="135">
        <v>31.52</v>
      </c>
      <c r="Q900" s="28" t="str">
        <f t="shared" si="1332"/>
        <v>16140000</v>
      </c>
      <c r="R900" s="119">
        <v>16.14</v>
      </c>
      <c r="S900" s="191" t="str">
        <f t="shared" si="1333"/>
        <v>47,660,000</v>
      </c>
      <c r="T900" s="137" t="str">
        <f>SUM(P900+R900)</f>
        <v>47.66</v>
      </c>
      <c r="U900" s="162" t="str">
        <f t="shared" si="1334"/>
        <v>33.86%</v>
      </c>
      <c r="V900" s="105">
        <v>60.0</v>
      </c>
      <c r="W900" s="30" t="str">
        <f t="shared" si="1327"/>
        <v>79.43%</v>
      </c>
      <c r="X900" s="30" t="str">
        <f t="shared" si="6"/>
        <v>17.67%</v>
      </c>
      <c r="Y900" s="33"/>
      <c r="Z900" s="33"/>
      <c r="AA900" s="33"/>
      <c r="AB900" s="33"/>
      <c r="AC900" s="33"/>
      <c r="AD900" s="33"/>
      <c r="AE900" s="33"/>
    </row>
    <row r="901">
      <c r="A901" s="100" t="s">
        <v>1001</v>
      </c>
      <c r="B901" s="101">
        <v>2012.0</v>
      </c>
      <c r="C901" s="102" t="s">
        <v>29</v>
      </c>
      <c r="D901" s="103">
        <v>41.0</v>
      </c>
      <c r="E901" s="104">
        <v>47.0</v>
      </c>
      <c r="F901" s="104">
        <v>44.0</v>
      </c>
      <c r="G901" s="104">
        <v>55.0</v>
      </c>
      <c r="H901" s="104">
        <v>59.0</v>
      </c>
      <c r="I901" s="106">
        <v>-4.0</v>
      </c>
      <c r="J901" s="106">
        <v>57.0</v>
      </c>
      <c r="K901" s="106">
        <v>-13.0</v>
      </c>
      <c r="L901" s="104" t="s">
        <v>1002</v>
      </c>
      <c r="M901" s="107">
        <v>1.4437269E7</v>
      </c>
      <c r="N901" s="108">
        <v>14.0</v>
      </c>
      <c r="O901" s="107">
        <v>3.8518613E7</v>
      </c>
      <c r="P901" s="108">
        <v>39.0</v>
      </c>
      <c r="Q901" s="109">
        <v>2.09E7</v>
      </c>
      <c r="R901" s="36" t="str">
        <f>Q901/1000000</f>
        <v>20.90</v>
      </c>
      <c r="S901" s="205">
        <v>5.9418613E7</v>
      </c>
      <c r="T901" s="106">
        <v>59.0</v>
      </c>
      <c r="U901" s="206">
        <v>0.3517</v>
      </c>
      <c r="V901" s="106">
        <v>75.0</v>
      </c>
      <c r="W901" s="207">
        <v>0.7922</v>
      </c>
      <c r="X901" s="30" t="str">
        <f t="shared" si="6"/>
        <v>18.67%</v>
      </c>
      <c r="Y901" s="112"/>
      <c r="Z901" s="33"/>
      <c r="AA901" s="33"/>
      <c r="AB901" s="33"/>
      <c r="AC901" s="33"/>
      <c r="AD901" s="33"/>
      <c r="AE901" s="33"/>
    </row>
    <row r="902">
      <c r="A902" s="116" t="s">
        <v>2102</v>
      </c>
      <c r="B902" s="44">
        <v>2008.0</v>
      </c>
      <c r="C902" s="44" t="s">
        <v>29</v>
      </c>
      <c r="D902" s="104">
        <v>38.0</v>
      </c>
      <c r="E902" s="104">
        <v>37.0</v>
      </c>
      <c r="F902" s="118" t="str">
        <f t="shared" ref="F902:F905" si="1335">AVERAGE(D902:E902)</f>
        <v>37.5</v>
      </c>
      <c r="G902" s="104">
        <v>61.0</v>
      </c>
      <c r="H902" s="104">
        <v>76.0</v>
      </c>
      <c r="I902" s="120" t="str">
        <f t="shared" ref="I902:I914" si="1336">SUM(G902-H902)</f>
        <v>-15</v>
      </c>
      <c r="J902" s="120" t="str">
        <f t="shared" ref="J902:J905" si="1337">AVERAGE(G902:H902)</f>
        <v>68.5</v>
      </c>
      <c r="K902" s="120" t="str">
        <f t="shared" ref="K902:K914" si="1338">SUM(F902-J902)</f>
        <v>-31</v>
      </c>
      <c r="L902" s="104" t="s">
        <v>1617</v>
      </c>
      <c r="M902" s="120" t="str">
        <f>N902*1000000</f>
        <v>18600000</v>
      </c>
      <c r="N902" s="135">
        <v>18.6</v>
      </c>
      <c r="O902" s="120" t="str">
        <f>P902*1000000</f>
        <v>43950000</v>
      </c>
      <c r="P902" s="135">
        <v>43.95</v>
      </c>
      <c r="Q902" s="28" t="str">
        <f>SUM(R902*1000000)</f>
        <v>50000000</v>
      </c>
      <c r="R902" s="119">
        <v>50.0</v>
      </c>
      <c r="S902" s="191" t="str">
        <f>T902*1000000</f>
        <v>93,950,000</v>
      </c>
      <c r="T902" s="105">
        <v>93.95</v>
      </c>
      <c r="U902" s="162" t="str">
        <f>SUM(R902/T902)</f>
        <v>53.22%</v>
      </c>
      <c r="V902" s="105">
        <v>120.0</v>
      </c>
      <c r="W902" s="30" t="str">
        <f t="shared" ref="W902:W914" si="1339">SUM(T902/V902)</f>
        <v>78.29%</v>
      </c>
      <c r="X902" s="30" t="str">
        <f t="shared" si="6"/>
        <v>15.50%</v>
      </c>
      <c r="Y902" s="112"/>
      <c r="Z902" s="33"/>
      <c r="AA902" s="33"/>
      <c r="AB902" s="33"/>
      <c r="AC902" s="33"/>
      <c r="AD902" s="33"/>
      <c r="AE902" s="33"/>
    </row>
    <row r="903">
      <c r="A903" s="72" t="s">
        <v>807</v>
      </c>
      <c r="B903" s="16">
        <v>2013.0</v>
      </c>
      <c r="C903" s="16" t="s">
        <v>126</v>
      </c>
      <c r="D903" s="16">
        <v>58.0</v>
      </c>
      <c r="E903" s="16">
        <v>60.0</v>
      </c>
      <c r="F903" s="73" t="str">
        <f t="shared" si="1335"/>
        <v>59.0</v>
      </c>
      <c r="G903" s="16">
        <v>69.0</v>
      </c>
      <c r="H903" s="16">
        <v>59.0</v>
      </c>
      <c r="I903" s="74" t="str">
        <f t="shared" si="1336"/>
        <v>10</v>
      </c>
      <c r="J903" s="74" t="str">
        <f t="shared" si="1337"/>
        <v>64</v>
      </c>
      <c r="K903" s="74" t="str">
        <f t="shared" si="1338"/>
        <v>-5</v>
      </c>
      <c r="L903" s="78" t="s">
        <v>624</v>
      </c>
      <c r="M903" s="19">
        <v>84283.0</v>
      </c>
      <c r="N903" s="35" t="str">
        <f>M903/1000000</f>
        <v>0.08</v>
      </c>
      <c r="O903" s="19">
        <v>8323085.0</v>
      </c>
      <c r="P903" s="35" t="str">
        <f>O903/1000000</f>
        <v>8.32</v>
      </c>
      <c r="Q903" s="19">
        <v>1.901075E7</v>
      </c>
      <c r="R903" s="36" t="str">
        <f>Q903/1000000</f>
        <v>19.01</v>
      </c>
      <c r="S903" s="196">
        <v>2.7333835E7</v>
      </c>
      <c r="T903" s="77" t="str">
        <f>S903/1000000</f>
        <v>27</v>
      </c>
      <c r="U903" s="27" t="str">
        <f>SUM(R903/S903)</f>
        <v>0.00%</v>
      </c>
      <c r="V903" s="19">
        <v>35.0</v>
      </c>
      <c r="W903" s="178" t="str">
        <f t="shared" si="1339"/>
        <v>78.10%</v>
      </c>
      <c r="X903" s="30" t="str">
        <f t="shared" si="6"/>
        <v>0.24%</v>
      </c>
      <c r="Y903" s="81"/>
      <c r="Z903" s="33"/>
      <c r="AA903" s="33"/>
      <c r="AB903" s="33"/>
      <c r="AC903" s="33"/>
      <c r="AD903" s="33"/>
      <c r="AE903" s="33"/>
    </row>
    <row r="904">
      <c r="A904" s="116" t="s">
        <v>1985</v>
      </c>
      <c r="B904" s="44">
        <v>2009.0</v>
      </c>
      <c r="C904" s="44" t="s">
        <v>2398</v>
      </c>
      <c r="D904" s="104">
        <v>46.0</v>
      </c>
      <c r="E904" s="104">
        <v>47.0</v>
      </c>
      <c r="F904" s="118" t="str">
        <f t="shared" si="1335"/>
        <v>46.5</v>
      </c>
      <c r="G904" s="104">
        <v>55.0</v>
      </c>
      <c r="H904" s="104">
        <v>73.0</v>
      </c>
      <c r="I904" s="120" t="str">
        <f t="shared" si="1336"/>
        <v>-18</v>
      </c>
      <c r="J904" s="120" t="str">
        <f t="shared" si="1337"/>
        <v>64</v>
      </c>
      <c r="K904" s="120" t="str">
        <f t="shared" si="1338"/>
        <v>-17.5</v>
      </c>
      <c r="L904" s="104" t="s">
        <v>1384</v>
      </c>
      <c r="M904" s="120" t="str">
        <f t="shared" ref="M904:M905" si="1340">N904*1000000</f>
        <v>3900000</v>
      </c>
      <c r="N904" s="135">
        <v>3.9</v>
      </c>
      <c r="O904" s="120" t="str">
        <f t="shared" ref="O904:O905" si="1341">P904*1000000</f>
        <v>9200000</v>
      </c>
      <c r="P904" s="135">
        <v>9.2</v>
      </c>
      <c r="Q904" s="28" t="str">
        <f t="shared" ref="Q904:Q905" si="1342">SUM(R904*1000000)</f>
        <v>7200000</v>
      </c>
      <c r="R904" s="119">
        <v>7.2</v>
      </c>
      <c r="S904" s="191" t="str">
        <f t="shared" ref="S904:S905" si="1343">T904*1000000</f>
        <v>16,400,000</v>
      </c>
      <c r="T904" s="105">
        <v>16.4</v>
      </c>
      <c r="U904" s="162" t="str">
        <f t="shared" ref="U904:U905" si="1344">SUM(R904/T904)</f>
        <v>43.90%</v>
      </c>
      <c r="V904" s="105">
        <v>21.0</v>
      </c>
      <c r="W904" s="30" t="str">
        <f t="shared" si="1339"/>
        <v>78.10%</v>
      </c>
      <c r="X904" s="30" t="str">
        <f t="shared" si="6"/>
        <v>18.57%</v>
      </c>
      <c r="Y904" s="112"/>
      <c r="Z904" s="33"/>
      <c r="AA904" s="33"/>
      <c r="AB904" s="33"/>
      <c r="AC904" s="33"/>
      <c r="AD904" s="33"/>
      <c r="AE904" s="33"/>
    </row>
    <row r="905">
      <c r="A905" s="116" t="s">
        <v>1740</v>
      </c>
      <c r="B905" s="44">
        <v>2010.0</v>
      </c>
      <c r="C905" s="44" t="s">
        <v>41</v>
      </c>
      <c r="D905" s="104">
        <v>68.0</v>
      </c>
      <c r="E905" s="104">
        <v>61.0</v>
      </c>
      <c r="F905" s="118" t="str">
        <f t="shared" si="1335"/>
        <v>64.5</v>
      </c>
      <c r="G905" s="104">
        <v>71.0</v>
      </c>
      <c r="H905" s="104">
        <v>70.0</v>
      </c>
      <c r="I905" s="120" t="str">
        <f t="shared" si="1336"/>
        <v>1</v>
      </c>
      <c r="J905" s="120" t="str">
        <f t="shared" si="1337"/>
        <v>70.5</v>
      </c>
      <c r="K905" s="120" t="str">
        <f t="shared" si="1338"/>
        <v>-6</v>
      </c>
      <c r="L905" s="104" t="s">
        <v>1741</v>
      </c>
      <c r="M905" s="120" t="str">
        <f t="shared" si="1340"/>
        <v>1620000</v>
      </c>
      <c r="N905" s="135">
        <v>1.62</v>
      </c>
      <c r="O905" s="120" t="str">
        <f t="shared" si="1341"/>
        <v>6790000</v>
      </c>
      <c r="P905" s="135">
        <v>6.79</v>
      </c>
      <c r="Q905" s="28" t="str">
        <f t="shared" si="1342"/>
        <v>2920000</v>
      </c>
      <c r="R905" s="119">
        <v>2.92</v>
      </c>
      <c r="S905" s="191" t="str">
        <f t="shared" si="1343"/>
        <v>9,710,000</v>
      </c>
      <c r="T905" s="137" t="str">
        <f>SUM(P905+R905)</f>
        <v>9.71</v>
      </c>
      <c r="U905" s="162" t="str">
        <f t="shared" si="1344"/>
        <v>30.07%</v>
      </c>
      <c r="V905" s="105">
        <v>12.5</v>
      </c>
      <c r="W905" s="30" t="str">
        <f t="shared" si="1339"/>
        <v>77.68%</v>
      </c>
      <c r="X905" s="30" t="str">
        <f t="shared" si="6"/>
        <v>12.96%</v>
      </c>
      <c r="Y905" s="33"/>
      <c r="Z905" s="33"/>
      <c r="AA905" s="33"/>
      <c r="AB905" s="33"/>
      <c r="AC905" s="33"/>
      <c r="AD905" s="33"/>
      <c r="AE905" s="33"/>
    </row>
    <row r="906">
      <c r="A906" s="15" t="s">
        <v>218</v>
      </c>
      <c r="B906" s="16">
        <v>2015.0</v>
      </c>
      <c r="C906" s="17" t="s">
        <v>29</v>
      </c>
      <c r="D906" s="16">
        <v>99.0</v>
      </c>
      <c r="E906" s="16">
        <v>81.0</v>
      </c>
      <c r="F906" s="18" t="str">
        <f t="shared" ref="F906:F907" si="1345">(D906+E906)/2</f>
        <v>90</v>
      </c>
      <c r="G906" s="79">
        <v>82.0</v>
      </c>
      <c r="H906" s="16">
        <v>89.0</v>
      </c>
      <c r="I906" s="20" t="str">
        <f t="shared" si="1336"/>
        <v>-7</v>
      </c>
      <c r="J906" s="21" t="str">
        <f t="shared" ref="J906:J907" si="1346">(G906+H906)/2</f>
        <v>85.5</v>
      </c>
      <c r="K906" s="20" t="str">
        <f t="shared" si="1338"/>
        <v>4.5</v>
      </c>
      <c r="L906" s="17" t="s">
        <v>42</v>
      </c>
      <c r="M906" s="22">
        <v>4038962.0</v>
      </c>
      <c r="N906" s="35" t="str">
        <f t="shared" ref="N906:N907" si="1347">M906/1000000</f>
        <v>4.04</v>
      </c>
      <c r="O906" s="28">
        <v>1.9375982E7</v>
      </c>
      <c r="P906" s="35" t="str">
        <f t="shared" ref="P906:P907" si="1348">O906/1000000</f>
        <v>19.38</v>
      </c>
      <c r="Q906" s="28">
        <v>6.41E7</v>
      </c>
      <c r="R906" s="36" t="str">
        <f t="shared" ref="R906:R907" si="1349">Q906/1000000</f>
        <v>64.10</v>
      </c>
      <c r="S906" s="177" t="str">
        <f t="shared" ref="S906:S907" si="1350">SUM(O906+R906)</f>
        <v>19,376,046</v>
      </c>
      <c r="T906" s="38" t="str">
        <f t="shared" ref="T906:T907" si="1351">S906/1000000</f>
        <v>19</v>
      </c>
      <c r="U906" s="27" t="str">
        <f t="shared" ref="U906:U907" si="1352">(R906/S906)</f>
        <v>0.00%</v>
      </c>
      <c r="V906" s="22">
        <v>25.0</v>
      </c>
      <c r="W906" s="178" t="str">
        <f t="shared" si="1339"/>
        <v>77.50%</v>
      </c>
      <c r="X906" s="30" t="str">
        <f t="shared" si="6"/>
        <v>16.16%</v>
      </c>
      <c r="Y906" s="17"/>
      <c r="Z906" s="33"/>
      <c r="AA906" s="33"/>
      <c r="AB906" s="33"/>
      <c r="AC906" s="33"/>
      <c r="AD906" s="33"/>
      <c r="AE906" s="33"/>
    </row>
    <row r="907">
      <c r="A907" s="15" t="s">
        <v>132</v>
      </c>
      <c r="B907" s="16">
        <v>2015.0</v>
      </c>
      <c r="C907" s="17" t="s">
        <v>126</v>
      </c>
      <c r="D907" s="16">
        <v>72.0</v>
      </c>
      <c r="E907" s="16">
        <v>64.0</v>
      </c>
      <c r="F907" s="18" t="str">
        <f t="shared" si="1345"/>
        <v>68</v>
      </c>
      <c r="G907" s="79">
        <v>73.0</v>
      </c>
      <c r="H907" s="16">
        <v>72.0</v>
      </c>
      <c r="I907" s="20" t="str">
        <f t="shared" si="1336"/>
        <v>1</v>
      </c>
      <c r="J907" s="21" t="str">
        <f t="shared" si="1346"/>
        <v>72.5</v>
      </c>
      <c r="K907" s="20" t="str">
        <f t="shared" si="1338"/>
        <v>-4.5</v>
      </c>
      <c r="L907" s="17" t="s">
        <v>111</v>
      </c>
      <c r="M907" s="22">
        <v>1.3242895E7</v>
      </c>
      <c r="N907" s="35" t="str">
        <f t="shared" si="1347"/>
        <v>13.24</v>
      </c>
      <c r="O907" s="28">
        <v>4.239091E7</v>
      </c>
      <c r="P907" s="35" t="str">
        <f t="shared" si="1348"/>
        <v>42.39</v>
      </c>
      <c r="Q907" s="28">
        <v>1.3449574E8</v>
      </c>
      <c r="R907" s="36" t="str">
        <f t="shared" si="1349"/>
        <v>134.50</v>
      </c>
      <c r="S907" s="177" t="str">
        <f t="shared" si="1350"/>
        <v>42,391,044</v>
      </c>
      <c r="T907" s="38" t="str">
        <f t="shared" si="1351"/>
        <v>42</v>
      </c>
      <c r="U907" s="27" t="str">
        <f t="shared" si="1352"/>
        <v>0.00%</v>
      </c>
      <c r="V907" s="28">
        <v>55.0</v>
      </c>
      <c r="W907" s="178" t="str">
        <f t="shared" si="1339"/>
        <v>77.07%</v>
      </c>
      <c r="X907" s="30" t="str">
        <f t="shared" si="6"/>
        <v>24.08%</v>
      </c>
      <c r="Y907" s="17"/>
      <c r="Z907" s="33"/>
      <c r="AA907" s="33"/>
      <c r="AB907" s="33"/>
      <c r="AC907" s="33"/>
      <c r="AD907" s="33"/>
      <c r="AE907" s="33"/>
    </row>
    <row r="908">
      <c r="A908" s="116" t="s">
        <v>1286</v>
      </c>
      <c r="B908" s="44">
        <v>2011.0</v>
      </c>
      <c r="C908" s="44" t="s">
        <v>41</v>
      </c>
      <c r="D908" s="117">
        <v>7.0</v>
      </c>
      <c r="E908" s="117">
        <v>35.0</v>
      </c>
      <c r="F908" s="118" t="str">
        <f t="shared" ref="F908:F910" si="1353">AVERAGE(D908:E908)</f>
        <v>21</v>
      </c>
      <c r="G908" s="117">
        <v>38.0</v>
      </c>
      <c r="H908" s="104">
        <v>57.0</v>
      </c>
      <c r="I908" s="120" t="str">
        <f t="shared" si="1336"/>
        <v>-19</v>
      </c>
      <c r="J908" s="120" t="str">
        <f t="shared" ref="J908:J910" si="1354">AVERAGE(G908:H908)</f>
        <v>47.5</v>
      </c>
      <c r="K908" s="120" t="str">
        <f t="shared" si="1338"/>
        <v>-26.5</v>
      </c>
      <c r="L908" s="104" t="s">
        <v>1287</v>
      </c>
      <c r="M908" s="120" t="str">
        <f>N908*1000000</f>
        <v>8130000</v>
      </c>
      <c r="N908" s="121">
        <v>8.13</v>
      </c>
      <c r="O908" s="120" t="str">
        <f>P908*1000000</f>
        <v>21300000</v>
      </c>
      <c r="P908" s="122">
        <v>21.3</v>
      </c>
      <c r="Q908" s="28" t="str">
        <f>SUM(R908*1000000)</f>
        <v>17200000</v>
      </c>
      <c r="R908" s="119">
        <v>17.2</v>
      </c>
      <c r="S908" s="176" t="str">
        <f>T908*1000000</f>
        <v>38,500,000</v>
      </c>
      <c r="T908" s="124" t="str">
        <f>SUM(P908+R908)</f>
        <v>38.50</v>
      </c>
      <c r="U908" s="162" t="str">
        <f>SUM(R908/T908)</f>
        <v>44.68%</v>
      </c>
      <c r="V908" s="125">
        <v>50.0</v>
      </c>
      <c r="W908" s="30" t="str">
        <f t="shared" si="1339"/>
        <v>77.00%</v>
      </c>
      <c r="X908" s="30" t="str">
        <f t="shared" si="6"/>
        <v>16.26%</v>
      </c>
      <c r="Y908" s="112"/>
      <c r="Z908" s="33"/>
      <c r="AA908" s="33"/>
      <c r="AB908" s="33"/>
      <c r="AC908" s="33"/>
      <c r="AD908" s="33"/>
      <c r="AE908" s="33"/>
    </row>
    <row r="909">
      <c r="A909" s="72" t="s">
        <v>858</v>
      </c>
      <c r="B909" s="16">
        <v>2013.0</v>
      </c>
      <c r="C909" s="16" t="s">
        <v>37</v>
      </c>
      <c r="D909" s="16">
        <v>29.0</v>
      </c>
      <c r="E909" s="16">
        <v>41.0</v>
      </c>
      <c r="F909" s="73" t="str">
        <f t="shared" si="1353"/>
        <v>35.0</v>
      </c>
      <c r="G909" s="16">
        <v>35.0</v>
      </c>
      <c r="H909" s="16">
        <v>60.0</v>
      </c>
      <c r="I909" s="74" t="str">
        <f t="shared" si="1336"/>
        <v>-25</v>
      </c>
      <c r="J909" s="74" t="str">
        <f t="shared" si="1354"/>
        <v>47.5</v>
      </c>
      <c r="K909" s="74" t="str">
        <f t="shared" si="1338"/>
        <v>-12.5</v>
      </c>
      <c r="L909" s="78" t="s">
        <v>716</v>
      </c>
      <c r="M909" s="19">
        <v>3837183.0</v>
      </c>
      <c r="N909" s="35" t="str">
        <f>M909/1000000</f>
        <v>3.84</v>
      </c>
      <c r="O909" s="19">
        <v>8008161.0</v>
      </c>
      <c r="P909" s="35" t="str">
        <f>O909/1000000</f>
        <v>8.01</v>
      </c>
      <c r="Q909" s="19">
        <v>7000000.0</v>
      </c>
      <c r="R909" s="36" t="str">
        <f>Q909/1000000</f>
        <v>7.00</v>
      </c>
      <c r="S909" s="196">
        <v>1.5008161E7</v>
      </c>
      <c r="T909" s="77" t="str">
        <f>S909/1000000</f>
        <v>15</v>
      </c>
      <c r="U909" s="27" t="str">
        <f>SUM(R909/S909)</f>
        <v>0.00%</v>
      </c>
      <c r="V909" s="28">
        <v>20.0</v>
      </c>
      <c r="W909" s="178" t="str">
        <f t="shared" si="1339"/>
        <v>75.04%</v>
      </c>
      <c r="X909" s="30" t="str">
        <f t="shared" si="6"/>
        <v>19.19%</v>
      </c>
      <c r="Y909" s="81"/>
      <c r="Z909" s="33"/>
      <c r="AA909" s="33"/>
      <c r="AB909" s="33"/>
      <c r="AC909" s="33"/>
      <c r="AD909" s="33"/>
      <c r="AE909" s="33"/>
    </row>
    <row r="910">
      <c r="A910" s="116" t="s">
        <v>2332</v>
      </c>
      <c r="B910" s="44">
        <v>2008.0</v>
      </c>
      <c r="C910" s="44" t="s">
        <v>126</v>
      </c>
      <c r="D910" s="104">
        <v>67.0</v>
      </c>
      <c r="E910" s="104">
        <v>65.0</v>
      </c>
      <c r="F910" s="118" t="str">
        <f t="shared" si="1353"/>
        <v>66</v>
      </c>
      <c r="G910" s="104">
        <v>64.0</v>
      </c>
      <c r="H910" s="104">
        <v>71.0</v>
      </c>
      <c r="I910" s="120" t="str">
        <f t="shared" si="1336"/>
        <v>-7</v>
      </c>
      <c r="J910" s="120" t="str">
        <f t="shared" si="1354"/>
        <v>67.5</v>
      </c>
      <c r="K910" s="120" t="str">
        <f t="shared" si="1338"/>
        <v>-1.5</v>
      </c>
      <c r="L910" s="104" t="s">
        <v>930</v>
      </c>
      <c r="M910" s="120" t="str">
        <f>N910*1000000</f>
        <v>3400000</v>
      </c>
      <c r="N910" s="135">
        <v>3.4</v>
      </c>
      <c r="O910" s="120" t="str">
        <f>P910*1000000</f>
        <v>8200000</v>
      </c>
      <c r="P910" s="135">
        <v>8.2</v>
      </c>
      <c r="Q910" s="28" t="str">
        <f t="shared" ref="Q910:Q911" si="1355">SUM(R910*1000000)</f>
        <v>680000</v>
      </c>
      <c r="R910" s="119">
        <v>0.68</v>
      </c>
      <c r="S910" s="191" t="str">
        <f>T910*1000000</f>
        <v>8,880,000</v>
      </c>
      <c r="T910" s="105">
        <v>8.88</v>
      </c>
      <c r="U910" s="162" t="str">
        <f>SUM(R910/T910)</f>
        <v>7.66%</v>
      </c>
      <c r="V910" s="105">
        <v>12.0</v>
      </c>
      <c r="W910" s="30" t="str">
        <f t="shared" si="1339"/>
        <v>74.00%</v>
      </c>
      <c r="X910" s="30" t="str">
        <f t="shared" si="6"/>
        <v>28.33%</v>
      </c>
      <c r="Y910" s="112"/>
      <c r="Z910" s="33"/>
      <c r="AA910" s="33"/>
      <c r="AB910" s="33"/>
      <c r="AC910" s="33"/>
      <c r="AD910" s="33"/>
      <c r="AE910" s="33"/>
    </row>
    <row r="911">
      <c r="A911" s="15" t="s">
        <v>305</v>
      </c>
      <c r="B911" s="16">
        <v>2015.0</v>
      </c>
      <c r="C911" s="17" t="s">
        <v>29</v>
      </c>
      <c r="D911" s="16">
        <v>95.0</v>
      </c>
      <c r="E911" s="16">
        <v>87.0</v>
      </c>
      <c r="F911" s="18" t="str">
        <f t="shared" ref="F911:F912" si="1356">(D911+E911)/2</f>
        <v>91</v>
      </c>
      <c r="G911" s="79">
        <v>80.0</v>
      </c>
      <c r="H911" s="16">
        <v>64.0</v>
      </c>
      <c r="I911" s="20" t="str">
        <f t="shared" si="1336"/>
        <v>16</v>
      </c>
      <c r="J911" s="21" t="str">
        <f t="shared" ref="J911:J912" si="1357">(G911+H911)/2</f>
        <v>72</v>
      </c>
      <c r="K911" s="20" t="str">
        <f t="shared" si="1338"/>
        <v>19</v>
      </c>
      <c r="L911" s="17" t="s">
        <v>89</v>
      </c>
      <c r="M911" s="22">
        <v>393153.0</v>
      </c>
      <c r="N911" s="35" t="str">
        <f t="shared" ref="N911:N912" si="1358">M911/1000000</f>
        <v>0.39</v>
      </c>
      <c r="O911" s="28">
        <v>1477002.0</v>
      </c>
      <c r="P911" s="35" t="str">
        <f t="shared" ref="P911:P912" si="1359">O911/1000000</f>
        <v>1.48</v>
      </c>
      <c r="Q911" s="28" t="str">
        <f t="shared" si="1355"/>
        <v>400000</v>
      </c>
      <c r="R911" s="28">
        <v>0.4</v>
      </c>
      <c r="S911" s="177" t="str">
        <f t="shared" ref="S911:S912" si="1360">SUM(O911+R911)</f>
        <v>1,477,002</v>
      </c>
      <c r="T911" s="38" t="str">
        <f t="shared" ref="T911:T912" si="1361">S911/1000000</f>
        <v>1</v>
      </c>
      <c r="U911" s="27" t="str">
        <f>(R911/S911)*100</f>
        <v>0.00%</v>
      </c>
      <c r="V911" s="28">
        <v>2.0</v>
      </c>
      <c r="W911" s="178" t="str">
        <f t="shared" si="1339"/>
        <v>73.85%</v>
      </c>
      <c r="X911" s="30" t="str">
        <f t="shared" si="6"/>
        <v>19.66%</v>
      </c>
      <c r="Y911" s="17"/>
      <c r="Z911" s="33"/>
      <c r="AA911" s="33"/>
      <c r="AB911" s="33"/>
      <c r="AC911" s="33"/>
      <c r="AD911" s="33"/>
      <c r="AE911" s="33"/>
    </row>
    <row r="912">
      <c r="A912" s="15" t="s">
        <v>226</v>
      </c>
      <c r="B912" s="16">
        <v>2015.0</v>
      </c>
      <c r="C912" s="17" t="s">
        <v>37</v>
      </c>
      <c r="D912" s="16">
        <v>17.0</v>
      </c>
      <c r="E912" s="16">
        <v>32.0</v>
      </c>
      <c r="F912" s="18" t="str">
        <f t="shared" si="1356"/>
        <v>24.5</v>
      </c>
      <c r="G912" s="79">
        <v>35.0</v>
      </c>
      <c r="H912" s="16">
        <v>43.0</v>
      </c>
      <c r="I912" s="20" t="str">
        <f t="shared" si="1336"/>
        <v>-8</v>
      </c>
      <c r="J912" s="21" t="str">
        <f t="shared" si="1357"/>
        <v>39</v>
      </c>
      <c r="K912" s="20" t="str">
        <f t="shared" si="1338"/>
        <v>-14.5</v>
      </c>
      <c r="L912" s="17" t="s">
        <v>38</v>
      </c>
      <c r="M912" s="22">
        <v>7355622.0</v>
      </c>
      <c r="N912" s="35" t="str">
        <f t="shared" si="1358"/>
        <v>7.36</v>
      </c>
      <c r="O912" s="28">
        <v>1.6016485E7</v>
      </c>
      <c r="P912" s="35" t="str">
        <f t="shared" si="1359"/>
        <v>16.02</v>
      </c>
      <c r="Q912" s="28">
        <v>1.6016485E7</v>
      </c>
      <c r="R912" s="36" t="str">
        <f>Q912/1000000</f>
        <v>16.02</v>
      </c>
      <c r="S912" s="177" t="str">
        <f t="shared" si="1360"/>
        <v>16,016,501</v>
      </c>
      <c r="T912" s="38" t="str">
        <f t="shared" si="1361"/>
        <v>16</v>
      </c>
      <c r="U912" s="27" t="str">
        <f>(R912/S912)</f>
        <v>0.00%</v>
      </c>
      <c r="V912" s="28">
        <v>22.0</v>
      </c>
      <c r="W912" s="178" t="str">
        <f t="shared" si="1339"/>
        <v>72.80%</v>
      </c>
      <c r="X912" s="30" t="str">
        <f t="shared" si="6"/>
        <v>33.43%</v>
      </c>
      <c r="Y912" s="17"/>
      <c r="Z912" s="33"/>
      <c r="AA912" s="33"/>
      <c r="AB912" s="33"/>
      <c r="AC912" s="33"/>
      <c r="AD912" s="33"/>
      <c r="AE912" s="33"/>
    </row>
    <row r="913">
      <c r="A913" s="116" t="s">
        <v>1893</v>
      </c>
      <c r="B913" s="44">
        <v>2009.0</v>
      </c>
      <c r="C913" s="44" t="s">
        <v>41</v>
      </c>
      <c r="D913" s="104">
        <v>60.0</v>
      </c>
      <c r="E913" s="104">
        <v>58.0</v>
      </c>
      <c r="F913" s="118" t="str">
        <f t="shared" ref="F913:F914" si="1362">AVERAGE(D913:E913)</f>
        <v>59</v>
      </c>
      <c r="G913" s="104">
        <v>72.0</v>
      </c>
      <c r="H913" s="104">
        <v>63.0</v>
      </c>
      <c r="I913" s="120" t="str">
        <f t="shared" si="1336"/>
        <v>9</v>
      </c>
      <c r="J913" s="120" t="str">
        <f t="shared" ref="J913:J914" si="1363">AVERAGE(G913:H913)</f>
        <v>67.5</v>
      </c>
      <c r="K913" s="120" t="str">
        <f t="shared" si="1338"/>
        <v>-8.5</v>
      </c>
      <c r="L913" s="104" t="s">
        <v>1894</v>
      </c>
      <c r="M913" s="120" t="str">
        <f t="shared" ref="M913:M914" si="1364">N913*1000000</f>
        <v>2900000</v>
      </c>
      <c r="N913" s="135">
        <v>2.9</v>
      </c>
      <c r="O913" s="120" t="str">
        <f t="shared" ref="O913:O914" si="1365">P913*1000000</f>
        <v>8010000</v>
      </c>
      <c r="P913" s="135">
        <v>8.01</v>
      </c>
      <c r="Q913" s="28" t="str">
        <f t="shared" ref="Q913:Q914" si="1366">SUM(R913*1000000)</f>
        <v>28330000</v>
      </c>
      <c r="R913" s="119">
        <v>28.33</v>
      </c>
      <c r="S913" s="191" t="str">
        <f t="shared" ref="S913:S914" si="1367">T913*1000000</f>
        <v>36,340,000</v>
      </c>
      <c r="T913" s="105">
        <v>36.34</v>
      </c>
      <c r="U913" s="162" t="str">
        <f t="shared" ref="U913:U914" si="1368">SUM(R913/T913)</f>
        <v>77.96%</v>
      </c>
      <c r="V913" s="105">
        <v>50.0</v>
      </c>
      <c r="W913" s="30" t="str">
        <f t="shared" si="1339"/>
        <v>72.68%</v>
      </c>
      <c r="X913" s="30" t="str">
        <f t="shared" si="6"/>
        <v>5.80%</v>
      </c>
      <c r="Y913" s="112"/>
      <c r="Z913" s="33"/>
      <c r="AA913" s="33"/>
      <c r="AB913" s="33"/>
      <c r="AC913" s="33"/>
      <c r="AD913" s="33"/>
      <c r="AE913" s="33"/>
    </row>
    <row r="914">
      <c r="A914" s="116" t="s">
        <v>1332</v>
      </c>
      <c r="B914" s="44">
        <v>2011.0</v>
      </c>
      <c r="C914" s="44" t="s">
        <v>29</v>
      </c>
      <c r="D914" s="117">
        <v>36.0</v>
      </c>
      <c r="E914" s="117">
        <v>49.0</v>
      </c>
      <c r="F914" s="118" t="str">
        <f t="shared" si="1362"/>
        <v>42.5</v>
      </c>
      <c r="G914" s="117">
        <v>52.0</v>
      </c>
      <c r="H914" s="104">
        <v>63.0</v>
      </c>
      <c r="I914" s="120" t="str">
        <f t="shared" si="1336"/>
        <v>-11</v>
      </c>
      <c r="J914" s="120" t="str">
        <f t="shared" si="1363"/>
        <v>57.5</v>
      </c>
      <c r="K914" s="120" t="str">
        <f t="shared" si="1338"/>
        <v>-15</v>
      </c>
      <c r="L914" s="104" t="s">
        <v>2428</v>
      </c>
      <c r="M914" s="120" t="str">
        <f t="shared" si="1364"/>
        <v>8490000</v>
      </c>
      <c r="N914" s="121">
        <v>8.49</v>
      </c>
      <c r="O914" s="120" t="str">
        <f t="shared" si="1365"/>
        <v>16930000</v>
      </c>
      <c r="P914" s="122">
        <v>16.93</v>
      </c>
      <c r="Q914" s="28" t="str">
        <f t="shared" si="1366"/>
        <v>10500000</v>
      </c>
      <c r="R914" s="119">
        <v>10.5</v>
      </c>
      <c r="S914" s="176" t="str">
        <f t="shared" si="1367"/>
        <v>27,430,000</v>
      </c>
      <c r="T914" s="124" t="str">
        <f>SUM(P914+R914)</f>
        <v>27.43</v>
      </c>
      <c r="U914" s="162" t="str">
        <f t="shared" si="1368"/>
        <v>38.28%</v>
      </c>
      <c r="V914" s="125">
        <v>38.0</v>
      </c>
      <c r="W914" s="30" t="str">
        <f t="shared" si="1339"/>
        <v>72.18%</v>
      </c>
      <c r="X914" s="30" t="str">
        <f t="shared" si="6"/>
        <v>22.34%</v>
      </c>
      <c r="Y914" s="112"/>
      <c r="Z914" s="33"/>
      <c r="AA914" s="33"/>
      <c r="AB914" s="33"/>
      <c r="AC914" s="33"/>
      <c r="AD914" s="33"/>
      <c r="AE914" s="33"/>
    </row>
    <row r="915">
      <c r="A915" s="100" t="s">
        <v>1040</v>
      </c>
      <c r="B915" s="101">
        <v>2012.0</v>
      </c>
      <c r="C915" s="102" t="s">
        <v>29</v>
      </c>
      <c r="D915" s="103">
        <v>78.0</v>
      </c>
      <c r="E915" s="104">
        <v>59.0</v>
      </c>
      <c r="F915" s="104">
        <v>68.5</v>
      </c>
      <c r="G915" s="104">
        <v>72.0</v>
      </c>
      <c r="H915" s="104">
        <v>82.0</v>
      </c>
      <c r="I915" s="106">
        <v>-10.0</v>
      </c>
      <c r="J915" s="106">
        <v>77.0</v>
      </c>
      <c r="K915" s="106">
        <v>-8.5</v>
      </c>
      <c r="L915" s="44" t="s">
        <v>2429</v>
      </c>
      <c r="M915" s="107">
        <v>6278491.0</v>
      </c>
      <c r="N915" s="108">
        <v>6.0</v>
      </c>
      <c r="O915" s="107">
        <v>1.3414714E7</v>
      </c>
      <c r="P915" s="108">
        <v>13.0</v>
      </c>
      <c r="Q915" s="109">
        <v>2.2211811E7</v>
      </c>
      <c r="R915" s="36" t="str">
        <f>Q915/1000000</f>
        <v>22.21</v>
      </c>
      <c r="S915" s="205">
        <v>3.5626525E7</v>
      </c>
      <c r="T915" s="106">
        <v>36.0</v>
      </c>
      <c r="U915" s="206">
        <v>0.6235</v>
      </c>
      <c r="V915" s="106">
        <v>50.0</v>
      </c>
      <c r="W915" s="207">
        <v>0.7125</v>
      </c>
      <c r="X915" s="30" t="str">
        <f t="shared" si="6"/>
        <v>12.00%</v>
      </c>
      <c r="Y915" s="112"/>
      <c r="Z915" s="33"/>
      <c r="AA915" s="33"/>
      <c r="AB915" s="33"/>
      <c r="AC915" s="33"/>
      <c r="AD915" s="33"/>
      <c r="AE915" s="33"/>
    </row>
    <row r="916">
      <c r="A916" s="116" t="s">
        <v>2162</v>
      </c>
      <c r="B916" s="44">
        <v>2008.0</v>
      </c>
      <c r="C916" s="44" t="s">
        <v>41</v>
      </c>
      <c r="D916" s="104">
        <v>52.0</v>
      </c>
      <c r="E916" s="104">
        <v>56.0</v>
      </c>
      <c r="F916" s="118" t="str">
        <f t="shared" ref="F916:F924" si="1369">AVERAGE(D916:E916)</f>
        <v>54</v>
      </c>
      <c r="G916" s="104">
        <v>41.0</v>
      </c>
      <c r="H916" s="104">
        <v>57.0</v>
      </c>
      <c r="I916" s="120" t="str">
        <f t="shared" ref="I916:I932" si="1370">SUM(G916-H916)</f>
        <v>-16</v>
      </c>
      <c r="J916" s="120" t="str">
        <f t="shared" ref="J916:J924" si="1371">AVERAGE(G916:H916)</f>
        <v>49</v>
      </c>
      <c r="K916" s="120" t="str">
        <f t="shared" ref="K916:K932" si="1372">SUM(F916-J916)</f>
        <v>5</v>
      </c>
      <c r="L916" s="104" t="s">
        <v>1744</v>
      </c>
      <c r="M916" s="120" t="str">
        <f t="shared" ref="M916:M917" si="1373">N916*1000000</f>
        <v>12700000</v>
      </c>
      <c r="N916" s="135">
        <v>12.7</v>
      </c>
      <c r="O916" s="120" t="str">
        <f t="shared" ref="O916:O917" si="1374">P916*1000000</f>
        <v>31370000</v>
      </c>
      <c r="P916" s="135">
        <v>31.37</v>
      </c>
      <c r="Q916" s="28" t="str">
        <f t="shared" ref="Q916:Q917" si="1375">SUM(R916*1000000)</f>
        <v>9930000</v>
      </c>
      <c r="R916" s="119">
        <v>9.93</v>
      </c>
      <c r="S916" s="191" t="str">
        <f t="shared" ref="S916:S917" si="1376">T916*1000000</f>
        <v>41,300,000</v>
      </c>
      <c r="T916" s="105">
        <v>41.3</v>
      </c>
      <c r="U916" s="162" t="str">
        <f t="shared" ref="U916:U917" si="1377">SUM(R916/T916)</f>
        <v>24.04%</v>
      </c>
      <c r="V916" s="105">
        <v>58.0</v>
      </c>
      <c r="W916" s="30" t="str">
        <f t="shared" ref="W916:W918" si="1378">SUM(T916/V916)</f>
        <v>71.21%</v>
      </c>
      <c r="X916" s="30" t="str">
        <f t="shared" si="6"/>
        <v>21.90%</v>
      </c>
      <c r="Y916" s="112"/>
      <c r="Z916" s="33"/>
      <c r="AA916" s="33"/>
      <c r="AB916" s="33"/>
      <c r="AC916" s="33"/>
      <c r="AD916" s="33"/>
      <c r="AE916" s="33"/>
    </row>
    <row r="917">
      <c r="A917" s="116" t="s">
        <v>1983</v>
      </c>
      <c r="B917" s="44">
        <v>2009.0</v>
      </c>
      <c r="C917" s="44" t="s">
        <v>41</v>
      </c>
      <c r="D917" s="104">
        <v>67.0</v>
      </c>
      <c r="E917" s="104">
        <v>58.0</v>
      </c>
      <c r="F917" s="118" t="str">
        <f t="shared" si="1369"/>
        <v>62.5</v>
      </c>
      <c r="G917" s="104">
        <v>74.0</v>
      </c>
      <c r="H917" s="104">
        <v>67.0</v>
      </c>
      <c r="I917" s="120" t="str">
        <f t="shared" si="1370"/>
        <v>7</v>
      </c>
      <c r="J917" s="120" t="str">
        <f t="shared" si="1371"/>
        <v>70.5</v>
      </c>
      <c r="K917" s="120" t="str">
        <f t="shared" si="1372"/>
        <v>-8</v>
      </c>
      <c r="L917" s="104" t="s">
        <v>493</v>
      </c>
      <c r="M917" s="120" t="str">
        <f t="shared" si="1373"/>
        <v>130000</v>
      </c>
      <c r="N917" s="135">
        <v>0.13</v>
      </c>
      <c r="O917" s="120" t="str">
        <f t="shared" si="1374"/>
        <v>9450000</v>
      </c>
      <c r="P917" s="135">
        <v>9.45</v>
      </c>
      <c r="Q917" s="28" t="str">
        <f t="shared" si="1375"/>
        <v>5440000</v>
      </c>
      <c r="R917" s="119">
        <v>5.44</v>
      </c>
      <c r="S917" s="191" t="str">
        <f t="shared" si="1376"/>
        <v>14,890,000</v>
      </c>
      <c r="T917" s="105">
        <v>14.89</v>
      </c>
      <c r="U917" s="162" t="str">
        <f t="shared" si="1377"/>
        <v>36.53%</v>
      </c>
      <c r="V917" s="105">
        <v>21.0</v>
      </c>
      <c r="W917" s="30" t="str">
        <f t="shared" si="1378"/>
        <v>70.90%</v>
      </c>
      <c r="X917" s="30" t="str">
        <f t="shared" si="6"/>
        <v>0.62%</v>
      </c>
      <c r="Y917" s="112"/>
      <c r="Z917" s="33"/>
      <c r="AA917" s="33"/>
      <c r="AB917" s="33"/>
      <c r="AC917" s="33"/>
      <c r="AD917" s="33"/>
      <c r="AE917" s="33"/>
    </row>
    <row r="918">
      <c r="A918" s="72" t="s">
        <v>847</v>
      </c>
      <c r="B918" s="16">
        <v>2013.0</v>
      </c>
      <c r="C918" s="16" t="s">
        <v>41</v>
      </c>
      <c r="D918" s="16">
        <v>53.0</v>
      </c>
      <c r="E918" s="16">
        <v>63.0</v>
      </c>
      <c r="F918" s="73" t="str">
        <f t="shared" si="1369"/>
        <v>58.0</v>
      </c>
      <c r="G918" s="16">
        <v>52.0</v>
      </c>
      <c r="H918" s="16">
        <v>73.0</v>
      </c>
      <c r="I918" s="74" t="str">
        <f t="shared" si="1370"/>
        <v>-21</v>
      </c>
      <c r="J918" s="74" t="str">
        <f t="shared" si="1371"/>
        <v>62.5</v>
      </c>
      <c r="K918" s="74" t="str">
        <f t="shared" si="1372"/>
        <v>-4.5</v>
      </c>
      <c r="L918" s="78" t="s">
        <v>772</v>
      </c>
      <c r="M918" s="19">
        <v>5220288.0</v>
      </c>
      <c r="N918" s="35" t="str">
        <f>M918/1000000</f>
        <v>5.22</v>
      </c>
      <c r="O918" s="19">
        <v>1.1330849E7</v>
      </c>
      <c r="P918" s="35" t="str">
        <f>O918/1000000</f>
        <v>11.33</v>
      </c>
      <c r="Q918" s="19">
        <v>4104000.0</v>
      </c>
      <c r="R918" s="36" t="str">
        <f t="shared" ref="R918:R919" si="1379">Q918/1000000</f>
        <v>4.10</v>
      </c>
      <c r="S918" s="196">
        <v>1.5434849E7</v>
      </c>
      <c r="T918" s="77" t="str">
        <f>S918/1000000</f>
        <v>15</v>
      </c>
      <c r="U918" s="27" t="str">
        <f>SUM(R918/S918)</f>
        <v>0.00%</v>
      </c>
      <c r="V918" s="22">
        <v>22.0</v>
      </c>
      <c r="W918" s="178" t="str">
        <f t="shared" si="1378"/>
        <v>70.16%</v>
      </c>
      <c r="X918" s="30" t="str">
        <f t="shared" si="6"/>
        <v>23.73%</v>
      </c>
      <c r="Y918" s="81"/>
      <c r="Z918" s="33"/>
      <c r="AA918" s="33"/>
      <c r="AB918" s="33"/>
      <c r="AC918" s="33"/>
      <c r="AD918" s="33"/>
      <c r="AE918" s="33"/>
    </row>
    <row r="919">
      <c r="A919" s="85" t="s">
        <v>1020</v>
      </c>
      <c r="B919" s="48">
        <v>2012.0</v>
      </c>
      <c r="C919" s="113" t="s">
        <v>2398</v>
      </c>
      <c r="D919" s="86">
        <v>12.0</v>
      </c>
      <c r="E919" s="86">
        <v>31.0</v>
      </c>
      <c r="F919" s="87" t="str">
        <f t="shared" si="1369"/>
        <v>21.5</v>
      </c>
      <c r="G919" s="86">
        <v>52.0</v>
      </c>
      <c r="H919" s="86">
        <v>45.0</v>
      </c>
      <c r="I919" s="89" t="str">
        <f t="shared" si="1370"/>
        <v>7</v>
      </c>
      <c r="J919" s="89" t="str">
        <f t="shared" si="1371"/>
        <v>48.5</v>
      </c>
      <c r="K919" s="89" t="str">
        <f t="shared" si="1372"/>
        <v>-27</v>
      </c>
      <c r="L919" s="86" t="s">
        <v>1021</v>
      </c>
      <c r="M919" s="90">
        <v>1.4276668E7</v>
      </c>
      <c r="N919" s="91" t="str">
        <f>M919/1000000</f>
        <v>14.28</v>
      </c>
      <c r="O919" s="88">
        <v>4.4806783E7</v>
      </c>
      <c r="P919" s="91" t="str">
        <f>O919/1000000</f>
        <v>44.81</v>
      </c>
      <c r="Q919" s="19">
        <v>4000000.0</v>
      </c>
      <c r="R919" s="36" t="str">
        <f t="shared" si="1379"/>
        <v>4.00</v>
      </c>
      <c r="S919" s="177" t="str">
        <f>SUM(O919+R919)</f>
        <v>44,806,787</v>
      </c>
      <c r="T919" s="93" t="str">
        <f>S919/1000000</f>
        <v>45</v>
      </c>
      <c r="U919" s="27" t="str">
        <f>(R919/S919)</f>
        <v>0.00%</v>
      </c>
      <c r="V919" s="88">
        <v>65.0</v>
      </c>
      <c r="W919" s="180" t="str">
        <f>SUM((S919/1000000)/V919)</f>
        <v>68.93%</v>
      </c>
      <c r="X919" s="30" t="str">
        <f t="shared" si="6"/>
        <v>21.96%</v>
      </c>
      <c r="Y919" s="98"/>
      <c r="Z919" s="33"/>
      <c r="AA919" s="33"/>
      <c r="AB919" s="33"/>
      <c r="AC919" s="33"/>
      <c r="AD919" s="33"/>
      <c r="AE919" s="33"/>
    </row>
    <row r="920">
      <c r="A920" s="116" t="s">
        <v>1816</v>
      </c>
      <c r="B920" s="44">
        <v>2009.0</v>
      </c>
      <c r="C920" s="44" t="s">
        <v>29</v>
      </c>
      <c r="D920" s="104">
        <v>26.0</v>
      </c>
      <c r="E920" s="104">
        <v>32.0</v>
      </c>
      <c r="F920" s="118" t="str">
        <f t="shared" si="1369"/>
        <v>29</v>
      </c>
      <c r="G920" s="104">
        <v>38.0</v>
      </c>
      <c r="H920" s="104">
        <v>49.0</v>
      </c>
      <c r="I920" s="120" t="str">
        <f t="shared" si="1370"/>
        <v>-11</v>
      </c>
      <c r="J920" s="120" t="str">
        <f t="shared" si="1371"/>
        <v>43.5</v>
      </c>
      <c r="K920" s="120" t="str">
        <f t="shared" si="1372"/>
        <v>-14.5</v>
      </c>
      <c r="L920" s="104" t="s">
        <v>2424</v>
      </c>
      <c r="M920" s="120" t="str">
        <f t="shared" ref="M920:M924" si="1380">N920*1000000</f>
        <v>18800000</v>
      </c>
      <c r="N920" s="135">
        <v>18.8</v>
      </c>
      <c r="O920" s="120" t="str">
        <f t="shared" ref="O920:O924" si="1381">P920*1000000</f>
        <v>49430000</v>
      </c>
      <c r="P920" s="135">
        <v>49.43</v>
      </c>
      <c r="Q920" s="28" t="str">
        <f t="shared" ref="Q920:Q924" si="1382">SUM(R920*1000000)</f>
        <v>19340000</v>
      </c>
      <c r="R920" s="119">
        <v>19.34</v>
      </c>
      <c r="S920" s="191" t="str">
        <f t="shared" ref="S920:S924" si="1383">T920*1000000</f>
        <v>68,770,000</v>
      </c>
      <c r="T920" s="105">
        <v>68.77</v>
      </c>
      <c r="U920" s="162" t="str">
        <f t="shared" ref="U920:U924" si="1384">SUM(R920/T920)</f>
        <v>28.12%</v>
      </c>
      <c r="V920" s="105">
        <v>100.0</v>
      </c>
      <c r="W920" s="30" t="str">
        <f t="shared" ref="W920:W928" si="1385">SUM(T920/V920)</f>
        <v>68.77%</v>
      </c>
      <c r="X920" s="30" t="str">
        <f t="shared" si="6"/>
        <v>18.80%</v>
      </c>
      <c r="Y920" s="112"/>
      <c r="Z920" s="33"/>
      <c r="AA920" s="33"/>
      <c r="AB920" s="33"/>
      <c r="AC920" s="33"/>
      <c r="AD920" s="33"/>
      <c r="AE920" s="33"/>
    </row>
    <row r="921">
      <c r="A921" s="116" t="s">
        <v>1449</v>
      </c>
      <c r="B921" s="44">
        <v>2011.0</v>
      </c>
      <c r="C921" s="44" t="s">
        <v>41</v>
      </c>
      <c r="D921" s="117">
        <v>86.0</v>
      </c>
      <c r="E921" s="117">
        <v>70.0</v>
      </c>
      <c r="F921" s="118" t="str">
        <f t="shared" si="1369"/>
        <v>78</v>
      </c>
      <c r="G921" s="117">
        <v>61.0</v>
      </c>
      <c r="H921" s="104">
        <v>70.0</v>
      </c>
      <c r="I921" s="120" t="str">
        <f t="shared" si="1370"/>
        <v>-9</v>
      </c>
      <c r="J921" s="120" t="str">
        <f t="shared" si="1371"/>
        <v>65.5</v>
      </c>
      <c r="K921" s="120" t="str">
        <f t="shared" si="1372"/>
        <v>12.5</v>
      </c>
      <c r="L921" s="104" t="s">
        <v>117</v>
      </c>
      <c r="M921" s="120" t="str">
        <f t="shared" si="1380"/>
        <v>300000</v>
      </c>
      <c r="N921" s="121">
        <v>0.3</v>
      </c>
      <c r="O921" s="120" t="str">
        <f t="shared" si="1381"/>
        <v>6860000</v>
      </c>
      <c r="P921" s="122">
        <v>6.86</v>
      </c>
      <c r="Q921" s="28" t="str">
        <f t="shared" si="1382"/>
        <v>0</v>
      </c>
      <c r="R921" s="131">
        <v>0.0</v>
      </c>
      <c r="S921" s="176" t="str">
        <f t="shared" si="1383"/>
        <v>6,860,000</v>
      </c>
      <c r="T921" s="124" t="str">
        <f>SUM(P921:R921)</f>
        <v>6.86</v>
      </c>
      <c r="U921" s="162" t="str">
        <f t="shared" si="1384"/>
        <v>0.00%</v>
      </c>
      <c r="V921" s="125">
        <v>10.0</v>
      </c>
      <c r="W921" s="30" t="str">
        <f t="shared" si="1385"/>
        <v>68.60%</v>
      </c>
      <c r="X921" s="30" t="str">
        <f t="shared" si="6"/>
        <v>3.00%</v>
      </c>
      <c r="Y921" s="112"/>
      <c r="Z921" s="33"/>
      <c r="AA921" s="33"/>
      <c r="AB921" s="33"/>
      <c r="AC921" s="33"/>
      <c r="AD921" s="33"/>
      <c r="AE921" s="33"/>
    </row>
    <row r="922">
      <c r="A922" s="116" t="s">
        <v>1832</v>
      </c>
      <c r="B922" s="44">
        <v>2009.0</v>
      </c>
      <c r="C922" s="44" t="s">
        <v>29</v>
      </c>
      <c r="D922" s="104">
        <v>37.0</v>
      </c>
      <c r="E922" s="104">
        <v>49.0</v>
      </c>
      <c r="F922" s="118" t="str">
        <f t="shared" si="1369"/>
        <v>43</v>
      </c>
      <c r="G922" s="104">
        <v>40.0</v>
      </c>
      <c r="H922" s="104">
        <v>41.0</v>
      </c>
      <c r="I922" s="120" t="str">
        <f t="shared" si="1370"/>
        <v>-1</v>
      </c>
      <c r="J922" s="120" t="str">
        <f t="shared" si="1371"/>
        <v>40.5</v>
      </c>
      <c r="K922" s="120" t="str">
        <f t="shared" si="1372"/>
        <v>2.5</v>
      </c>
      <c r="L922" s="104" t="s">
        <v>1027</v>
      </c>
      <c r="M922" s="120" t="str">
        <f t="shared" si="1380"/>
        <v>5450000</v>
      </c>
      <c r="N922" s="135">
        <v>5.45</v>
      </c>
      <c r="O922" s="120" t="str">
        <f t="shared" si="1381"/>
        <v>19670000</v>
      </c>
      <c r="P922" s="135">
        <v>19.67</v>
      </c>
      <c r="Q922" s="28" t="str">
        <f t="shared" si="1382"/>
        <v>34320000</v>
      </c>
      <c r="R922" s="119">
        <v>34.32</v>
      </c>
      <c r="S922" s="191" t="str">
        <f t="shared" si="1383"/>
        <v>53,990,000</v>
      </c>
      <c r="T922" s="105">
        <v>53.99</v>
      </c>
      <c r="U922" s="162" t="str">
        <f t="shared" si="1384"/>
        <v>63.57%</v>
      </c>
      <c r="V922" s="105">
        <v>80.0</v>
      </c>
      <c r="W922" s="30" t="str">
        <f t="shared" si="1385"/>
        <v>67.49%</v>
      </c>
      <c r="X922" s="30" t="str">
        <f t="shared" si="6"/>
        <v>6.81%</v>
      </c>
      <c r="Y922" s="112"/>
      <c r="Z922" s="33"/>
      <c r="AA922" s="33"/>
      <c r="AB922" s="33"/>
      <c r="AC922" s="33"/>
      <c r="AD922" s="33"/>
      <c r="AE922" s="33"/>
    </row>
    <row r="923">
      <c r="A923" s="116" t="s">
        <v>2231</v>
      </c>
      <c r="B923" s="44">
        <v>2008.0</v>
      </c>
      <c r="C923" s="44" t="s">
        <v>41</v>
      </c>
      <c r="D923" s="104">
        <v>48.0</v>
      </c>
      <c r="E923" s="104">
        <v>51.0</v>
      </c>
      <c r="F923" s="118" t="str">
        <f t="shared" si="1369"/>
        <v>49.5</v>
      </c>
      <c r="G923" s="104">
        <v>47.0</v>
      </c>
      <c r="H923" s="104">
        <v>50.0</v>
      </c>
      <c r="I923" s="120" t="str">
        <f t="shared" si="1370"/>
        <v>-3</v>
      </c>
      <c r="J923" s="120" t="str">
        <f t="shared" si="1371"/>
        <v>48.5</v>
      </c>
      <c r="K923" s="120" t="str">
        <f t="shared" si="1372"/>
        <v>1</v>
      </c>
      <c r="L923" s="104" t="s">
        <v>2430</v>
      </c>
      <c r="M923" s="120" t="str">
        <f t="shared" si="1380"/>
        <v>4900000</v>
      </c>
      <c r="N923" s="135">
        <v>4.9</v>
      </c>
      <c r="O923" s="120" t="str">
        <f t="shared" si="1381"/>
        <v>11010000</v>
      </c>
      <c r="P923" s="135">
        <v>11.01</v>
      </c>
      <c r="Q923" s="28" t="str">
        <f t="shared" si="1382"/>
        <v>11200000</v>
      </c>
      <c r="R923" s="119">
        <v>11.2</v>
      </c>
      <c r="S923" s="191" t="str">
        <f t="shared" si="1383"/>
        <v>22,210,000</v>
      </c>
      <c r="T923" s="105">
        <v>22.21</v>
      </c>
      <c r="U923" s="162" t="str">
        <f t="shared" si="1384"/>
        <v>50.43%</v>
      </c>
      <c r="V923" s="105">
        <v>33.0</v>
      </c>
      <c r="W923" s="30" t="str">
        <f t="shared" si="1385"/>
        <v>67.30%</v>
      </c>
      <c r="X923" s="30" t="str">
        <f t="shared" si="6"/>
        <v>14.85%</v>
      </c>
      <c r="Y923" s="112"/>
      <c r="Z923" s="33"/>
      <c r="AA923" s="33"/>
      <c r="AB923" s="33"/>
      <c r="AC923" s="33"/>
      <c r="AD923" s="33"/>
      <c r="AE923" s="33"/>
    </row>
    <row r="924">
      <c r="A924" s="116" t="s">
        <v>2154</v>
      </c>
      <c r="B924" s="44">
        <v>2008.0</v>
      </c>
      <c r="C924" s="44" t="s">
        <v>41</v>
      </c>
      <c r="D924" s="104">
        <v>14.0</v>
      </c>
      <c r="E924" s="104">
        <v>24.0</v>
      </c>
      <c r="F924" s="118" t="str">
        <f t="shared" si="1369"/>
        <v>19</v>
      </c>
      <c r="G924" s="104">
        <v>38.0</v>
      </c>
      <c r="H924" s="104">
        <v>39.0</v>
      </c>
      <c r="I924" s="120" t="str">
        <f t="shared" si="1370"/>
        <v>-1</v>
      </c>
      <c r="J924" s="120" t="str">
        <f t="shared" si="1371"/>
        <v>38.5</v>
      </c>
      <c r="K924" s="120" t="str">
        <f t="shared" si="1372"/>
        <v>-19.5</v>
      </c>
      <c r="L924" s="104" t="s">
        <v>1744</v>
      </c>
      <c r="M924" s="120" t="str">
        <f t="shared" si="1380"/>
        <v>13910000</v>
      </c>
      <c r="N924" s="135">
        <v>13.91</v>
      </c>
      <c r="O924" s="120" t="str">
        <f t="shared" si="1381"/>
        <v>32240000</v>
      </c>
      <c r="P924" s="135">
        <v>32.24</v>
      </c>
      <c r="Q924" s="28" t="str">
        <f t="shared" si="1382"/>
        <v>8630000</v>
      </c>
      <c r="R924" s="119">
        <v>8.63</v>
      </c>
      <c r="S924" s="191" t="str">
        <f t="shared" si="1383"/>
        <v>40,870,000</v>
      </c>
      <c r="T924" s="105">
        <v>40.87</v>
      </c>
      <c r="U924" s="162" t="str">
        <f t="shared" si="1384"/>
        <v>21.12%</v>
      </c>
      <c r="V924" s="105">
        <v>62.0</v>
      </c>
      <c r="W924" s="30" t="str">
        <f t="shared" si="1385"/>
        <v>65.92%</v>
      </c>
      <c r="X924" s="30" t="str">
        <f t="shared" si="6"/>
        <v>22.44%</v>
      </c>
      <c r="Y924" s="112"/>
      <c r="Z924" s="33"/>
      <c r="AA924" s="33"/>
      <c r="AB924" s="33"/>
      <c r="AC924" s="33"/>
      <c r="AD924" s="33"/>
      <c r="AE924" s="33"/>
    </row>
    <row r="925">
      <c r="A925" s="15" t="s">
        <v>146</v>
      </c>
      <c r="B925" s="16">
        <v>2015.0</v>
      </c>
      <c r="C925" s="17" t="s">
        <v>29</v>
      </c>
      <c r="D925" s="16">
        <v>31.0</v>
      </c>
      <c r="E925" s="16">
        <v>41.0</v>
      </c>
      <c r="F925" s="18" t="str">
        <f>(D925+E925)/2</f>
        <v>36</v>
      </c>
      <c r="G925" s="79">
        <v>57.0</v>
      </c>
      <c r="H925" s="16">
        <v>73.0</v>
      </c>
      <c r="I925" s="20" t="str">
        <f t="shared" si="1370"/>
        <v>-16</v>
      </c>
      <c r="J925" s="21" t="str">
        <f>(G925+H925)/2</f>
        <v>65</v>
      </c>
      <c r="K925" s="20" t="str">
        <f t="shared" si="1372"/>
        <v>-29</v>
      </c>
      <c r="L925" s="17" t="s">
        <v>147</v>
      </c>
      <c r="M925" s="22">
        <v>1.3346782E7</v>
      </c>
      <c r="N925" s="35" t="str">
        <f>M925/1000000</f>
        <v>13.35</v>
      </c>
      <c r="O925" s="28">
        <v>3.1569268E7</v>
      </c>
      <c r="P925" s="35" t="str">
        <f>O925/1000000</f>
        <v>31.57</v>
      </c>
      <c r="Q925" s="28">
        <v>7.05E7</v>
      </c>
      <c r="R925" s="36" t="str">
        <f>Q925/1000000</f>
        <v>70.50</v>
      </c>
      <c r="S925" s="177" t="str">
        <f>SUM(O925+R925)</f>
        <v>31,569,339</v>
      </c>
      <c r="T925" s="38" t="str">
        <f>S925/1000000</f>
        <v>32</v>
      </c>
      <c r="U925" s="27" t="str">
        <f>(R925/S925)</f>
        <v>0.00%</v>
      </c>
      <c r="V925" s="28">
        <v>49.0</v>
      </c>
      <c r="W925" s="178" t="str">
        <f t="shared" si="1385"/>
        <v>64.43%</v>
      </c>
      <c r="X925" s="30" t="str">
        <f t="shared" si="6"/>
        <v>27.24%</v>
      </c>
      <c r="Y925" s="17"/>
      <c r="Z925" s="33"/>
      <c r="AA925" s="33"/>
      <c r="AB925" s="33"/>
      <c r="AC925" s="33"/>
      <c r="AD925" s="33"/>
      <c r="AE925" s="33"/>
    </row>
    <row r="926">
      <c r="A926" s="116" t="s">
        <v>1300</v>
      </c>
      <c r="B926" s="44">
        <v>2011.0</v>
      </c>
      <c r="C926" s="44" t="s">
        <v>41</v>
      </c>
      <c r="D926" s="117">
        <v>45.0</v>
      </c>
      <c r="E926" s="117">
        <v>44.0</v>
      </c>
      <c r="F926" s="118" t="str">
        <f>AVERAGE(D926:E926)</f>
        <v>44.5</v>
      </c>
      <c r="G926" s="117">
        <v>38.0</v>
      </c>
      <c r="H926" s="104">
        <v>54.0</v>
      </c>
      <c r="I926" s="120" t="str">
        <f t="shared" si="1370"/>
        <v>-16</v>
      </c>
      <c r="J926" s="120" t="str">
        <f>AVERAGE(G926:H926)</f>
        <v>46</v>
      </c>
      <c r="K926" s="120" t="str">
        <f t="shared" si="1372"/>
        <v>-1.5</v>
      </c>
      <c r="L926" s="104" t="s">
        <v>1301</v>
      </c>
      <c r="M926" s="120" t="str">
        <f>N926*1000000</f>
        <v>5190000</v>
      </c>
      <c r="N926" s="121">
        <v>5.19</v>
      </c>
      <c r="O926" s="120" t="str">
        <f>P926*1000000</f>
        <v>10720000</v>
      </c>
      <c r="P926" s="122">
        <v>10.72</v>
      </c>
      <c r="Q926" s="28" t="str">
        <f>SUM(R926*1000000)</f>
        <v>18210000</v>
      </c>
      <c r="R926" s="119">
        <v>18.21</v>
      </c>
      <c r="S926" s="176" t="str">
        <f>T926*1000000</f>
        <v>28,930,000</v>
      </c>
      <c r="T926" s="124" t="str">
        <f>SUM(P926+R926)</f>
        <v>28.93</v>
      </c>
      <c r="U926" s="162" t="str">
        <f>SUM(R926/T926)</f>
        <v>62.95%</v>
      </c>
      <c r="V926" s="125">
        <v>45.0</v>
      </c>
      <c r="W926" s="30" t="str">
        <f t="shared" si="1385"/>
        <v>64.29%</v>
      </c>
      <c r="X926" s="30" t="str">
        <f t="shared" si="6"/>
        <v>11.53%</v>
      </c>
      <c r="Y926" s="112"/>
      <c r="Z926" s="33"/>
      <c r="AA926" s="33"/>
      <c r="AB926" s="33"/>
      <c r="AC926" s="33"/>
      <c r="AD926" s="33"/>
      <c r="AE926" s="33"/>
    </row>
    <row r="927">
      <c r="A927" s="15" t="s">
        <v>170</v>
      </c>
      <c r="B927" s="16">
        <v>2015.0</v>
      </c>
      <c r="C927" s="17" t="s">
        <v>29</v>
      </c>
      <c r="D927" s="16">
        <v>7.0</v>
      </c>
      <c r="E927" s="16">
        <v>28.0</v>
      </c>
      <c r="F927" s="18" t="str">
        <f>(D927+E927)/2</f>
        <v>17.5</v>
      </c>
      <c r="G927" s="79">
        <v>47.0</v>
      </c>
      <c r="H927" s="16">
        <v>37.0</v>
      </c>
      <c r="I927" s="20" t="str">
        <f t="shared" si="1370"/>
        <v>10</v>
      </c>
      <c r="J927" s="21" t="str">
        <f>(G927+H927)/2</f>
        <v>42</v>
      </c>
      <c r="K927" s="20" t="str">
        <f t="shared" si="1372"/>
        <v>-24.5</v>
      </c>
      <c r="L927" s="17" t="s">
        <v>34</v>
      </c>
      <c r="M927" s="22">
        <v>8326530.0</v>
      </c>
      <c r="N927" s="35" t="str">
        <f>M927/1000000</f>
        <v>8.33</v>
      </c>
      <c r="O927" s="28">
        <v>2.246745E7</v>
      </c>
      <c r="P927" s="35" t="str">
        <f>O927/1000000</f>
        <v>22.47</v>
      </c>
      <c r="Q927" s="28">
        <v>5.9792987E7</v>
      </c>
      <c r="R927" s="36" t="str">
        <f>Q927/1000000</f>
        <v>59.79</v>
      </c>
      <c r="S927" s="177" t="str">
        <f>SUM(O927+R927)</f>
        <v>22,467,510</v>
      </c>
      <c r="T927" s="38" t="str">
        <f>S927/1000000</f>
        <v>22</v>
      </c>
      <c r="U927" s="27" t="str">
        <f>(R927/S927)</f>
        <v>0.00%</v>
      </c>
      <c r="V927" s="19">
        <v>35.0</v>
      </c>
      <c r="W927" s="178" t="str">
        <f t="shared" si="1385"/>
        <v>64.19%</v>
      </c>
      <c r="X927" s="30" t="str">
        <f t="shared" si="6"/>
        <v>23.79%</v>
      </c>
      <c r="Y927" s="17"/>
      <c r="Z927" s="33"/>
      <c r="AA927" s="33"/>
      <c r="AB927" s="33"/>
      <c r="AC927" s="33"/>
      <c r="AD927" s="33"/>
      <c r="AE927" s="33"/>
    </row>
    <row r="928">
      <c r="A928" s="116" t="s">
        <v>1863</v>
      </c>
      <c r="B928" s="44">
        <v>2009.0</v>
      </c>
      <c r="C928" s="44" t="s">
        <v>126</v>
      </c>
      <c r="D928" s="104">
        <v>56.0</v>
      </c>
      <c r="E928" s="104">
        <v>61.0</v>
      </c>
      <c r="F928" s="118" t="str">
        <f t="shared" ref="F928:F932" si="1386">AVERAGE(D928:E928)</f>
        <v>58.5</v>
      </c>
      <c r="G928" s="104">
        <v>59.0</v>
      </c>
      <c r="H928" s="104">
        <v>69.0</v>
      </c>
      <c r="I928" s="120" t="str">
        <f t="shared" si="1370"/>
        <v>-10</v>
      </c>
      <c r="J928" s="120" t="str">
        <f t="shared" ref="J928:J932" si="1387">AVERAGE(G928:H928)</f>
        <v>64</v>
      </c>
      <c r="K928" s="120" t="str">
        <f t="shared" si="1372"/>
        <v>-5.5</v>
      </c>
      <c r="L928" s="104" t="s">
        <v>1749</v>
      </c>
      <c r="M928" s="120" t="str">
        <f>N928*1000000</f>
        <v>9700000</v>
      </c>
      <c r="N928" s="135">
        <v>9.7</v>
      </c>
      <c r="O928" s="120" t="str">
        <f>P928*1000000</f>
        <v>31700000</v>
      </c>
      <c r="P928" s="135">
        <v>31.7</v>
      </c>
      <c r="Q928" s="28" t="str">
        <f>SUM(R928*1000000)</f>
        <v>6610000</v>
      </c>
      <c r="R928" s="119">
        <v>6.61</v>
      </c>
      <c r="S928" s="191" t="str">
        <f>T928*1000000</f>
        <v>38,310,000</v>
      </c>
      <c r="T928" s="105">
        <v>38.31</v>
      </c>
      <c r="U928" s="162" t="str">
        <f>SUM(R928/T928)</f>
        <v>17.25%</v>
      </c>
      <c r="V928" s="105">
        <v>60.0</v>
      </c>
      <c r="W928" s="30" t="str">
        <f t="shared" si="1385"/>
        <v>63.85%</v>
      </c>
      <c r="X928" s="30" t="str">
        <f t="shared" si="6"/>
        <v>16.17%</v>
      </c>
      <c r="Y928" s="112"/>
      <c r="Z928" s="33"/>
      <c r="AA928" s="33"/>
      <c r="AB928" s="33"/>
      <c r="AC928" s="33"/>
      <c r="AD928" s="33"/>
      <c r="AE928" s="33"/>
    </row>
    <row r="929">
      <c r="A929" s="66" t="s">
        <v>588</v>
      </c>
      <c r="B929" s="48">
        <v>2014.0</v>
      </c>
      <c r="C929" s="48" t="s">
        <v>126</v>
      </c>
      <c r="D929" s="48">
        <v>98.0</v>
      </c>
      <c r="E929" s="48">
        <v>94.0</v>
      </c>
      <c r="F929" s="50" t="str">
        <f t="shared" si="1386"/>
        <v>96.0</v>
      </c>
      <c r="G929" s="48">
        <v>58.0</v>
      </c>
      <c r="H929" s="48">
        <v>68.0</v>
      </c>
      <c r="I929" s="52" t="str">
        <f t="shared" si="1370"/>
        <v>-10</v>
      </c>
      <c r="J929" s="52" t="str">
        <f t="shared" si="1387"/>
        <v>63</v>
      </c>
      <c r="K929" s="52" t="str">
        <f t="shared" si="1372"/>
        <v>33</v>
      </c>
      <c r="L929" s="48" t="s">
        <v>589</v>
      </c>
      <c r="M929" s="62">
        <v>109000.0</v>
      </c>
      <c r="N929" s="55" t="str">
        <f>M929/1000000</f>
        <v>0.11</v>
      </c>
      <c r="O929" s="51">
        <v>3958500.0</v>
      </c>
      <c r="P929" s="55" t="str">
        <f>O929/1000000</f>
        <v>3.96</v>
      </c>
      <c r="Q929" s="63">
        <v>1447000.0</v>
      </c>
      <c r="R929" s="36" t="str">
        <f>Q929/1000000</f>
        <v>1.45</v>
      </c>
      <c r="S929" s="187">
        <v>5405500.0</v>
      </c>
      <c r="T929" s="58" t="str">
        <f>S929/1000000</f>
        <v>5</v>
      </c>
      <c r="U929" s="188" t="str">
        <f>SUM(R929/S929)</f>
        <v>0.00%</v>
      </c>
      <c r="V929" s="51">
        <v>8.5</v>
      </c>
      <c r="W929" s="189" t="str">
        <f>SUM(S929/(V929*1000000))</f>
        <v>63.59%</v>
      </c>
      <c r="X929" s="30" t="str">
        <f t="shared" si="6"/>
        <v>1.28%</v>
      </c>
      <c r="Y929" s="67"/>
      <c r="Z929" s="33"/>
      <c r="AA929" s="33"/>
      <c r="AB929" s="33"/>
      <c r="AC929" s="33"/>
      <c r="AD929" s="33"/>
      <c r="AE929" s="33"/>
    </row>
    <row r="930">
      <c r="A930" s="116" t="s">
        <v>1729</v>
      </c>
      <c r="B930" s="44">
        <v>2010.0</v>
      </c>
      <c r="C930" s="44" t="s">
        <v>29</v>
      </c>
      <c r="D930" s="104">
        <v>70.0</v>
      </c>
      <c r="E930" s="104">
        <v>69.0</v>
      </c>
      <c r="F930" s="118" t="str">
        <f t="shared" si="1386"/>
        <v>69.5</v>
      </c>
      <c r="G930" s="104">
        <v>70.0</v>
      </c>
      <c r="H930" s="104">
        <v>74.0</v>
      </c>
      <c r="I930" s="120" t="str">
        <f t="shared" si="1370"/>
        <v>-4</v>
      </c>
      <c r="J930" s="120" t="str">
        <f t="shared" si="1387"/>
        <v>72</v>
      </c>
      <c r="K930" s="120" t="str">
        <f t="shared" si="1372"/>
        <v>-2.5</v>
      </c>
      <c r="L930" s="104" t="s">
        <v>2423</v>
      </c>
      <c r="M930" s="120" t="str">
        <f t="shared" ref="M930:M932" si="1388">N930*1000000</f>
        <v>110000</v>
      </c>
      <c r="N930" s="135">
        <v>0.11</v>
      </c>
      <c r="O930" s="120" t="str">
        <f t="shared" ref="O930:O932" si="1389">P930*1000000</f>
        <v>2430000</v>
      </c>
      <c r="P930" s="135">
        <v>2.43</v>
      </c>
      <c r="Q930" s="28" t="str">
        <f t="shared" ref="Q930:Q932" si="1390">SUM(R930*1000000)</f>
        <v>7020000</v>
      </c>
      <c r="R930" s="119">
        <v>7.02</v>
      </c>
      <c r="S930" s="191" t="str">
        <f t="shared" ref="S930:S932" si="1391">T930*1000000</f>
        <v>9,450,000</v>
      </c>
      <c r="T930" s="137" t="str">
        <f t="shared" ref="T930:T932" si="1392">SUM(P930+R930)</f>
        <v>9.45</v>
      </c>
      <c r="U930" s="162" t="str">
        <f t="shared" ref="U930:U932" si="1393">SUM(R930/T930)</f>
        <v>74.29%</v>
      </c>
      <c r="V930" s="105">
        <v>15.0</v>
      </c>
      <c r="W930" s="30" t="str">
        <f t="shared" ref="W930:W932" si="1394">SUM(T930/V930)</f>
        <v>63.00%</v>
      </c>
      <c r="X930" s="30" t="str">
        <f t="shared" si="6"/>
        <v>0.73%</v>
      </c>
      <c r="Y930" s="33"/>
      <c r="Z930" s="33"/>
      <c r="AA930" s="33"/>
      <c r="AB930" s="33"/>
      <c r="AC930" s="33"/>
      <c r="AD930" s="33"/>
      <c r="AE930" s="33"/>
    </row>
    <row r="931">
      <c r="A931" s="116" t="s">
        <v>1462</v>
      </c>
      <c r="B931" s="44">
        <v>2011.0</v>
      </c>
      <c r="C931" s="44" t="s">
        <v>41</v>
      </c>
      <c r="D931" s="117">
        <v>92.0</v>
      </c>
      <c r="E931" s="117">
        <v>85.0</v>
      </c>
      <c r="F931" s="118" t="str">
        <f t="shared" si="1386"/>
        <v>88.5</v>
      </c>
      <c r="G931" s="117">
        <v>85.0</v>
      </c>
      <c r="H931" s="104">
        <v>77.0</v>
      </c>
      <c r="I931" s="120" t="str">
        <f t="shared" si="1370"/>
        <v>8</v>
      </c>
      <c r="J931" s="120" t="str">
        <f t="shared" si="1387"/>
        <v>81</v>
      </c>
      <c r="K931" s="120" t="str">
        <f t="shared" si="1372"/>
        <v>7.5</v>
      </c>
      <c r="L931" s="104" t="s">
        <v>111</v>
      </c>
      <c r="M931" s="120" t="str">
        <f t="shared" si="1388"/>
        <v>50000</v>
      </c>
      <c r="N931" s="121">
        <v>0.05</v>
      </c>
      <c r="O931" s="120" t="str">
        <f t="shared" si="1389"/>
        <v>1730000</v>
      </c>
      <c r="P931" s="122">
        <v>1.73</v>
      </c>
      <c r="Q931" s="28" t="str">
        <f t="shared" si="1390"/>
        <v>1400000</v>
      </c>
      <c r="R931" s="119">
        <v>1.4</v>
      </c>
      <c r="S931" s="176" t="str">
        <f t="shared" si="1391"/>
        <v>3,130,000</v>
      </c>
      <c r="T931" s="124" t="str">
        <f t="shared" si="1392"/>
        <v>3.13</v>
      </c>
      <c r="U931" s="162" t="str">
        <f t="shared" si="1393"/>
        <v>44.73%</v>
      </c>
      <c r="V931" s="125">
        <v>5.0</v>
      </c>
      <c r="W931" s="30" t="str">
        <f t="shared" si="1394"/>
        <v>62.60%</v>
      </c>
      <c r="X931" s="30" t="str">
        <f t="shared" si="6"/>
        <v>1.00%</v>
      </c>
      <c r="Y931" s="112"/>
      <c r="Z931" s="33"/>
      <c r="AA931" s="33"/>
      <c r="AB931" s="33"/>
      <c r="AC931" s="33"/>
      <c r="AD931" s="33"/>
      <c r="AE931" s="33"/>
    </row>
    <row r="932">
      <c r="A932" s="116" t="s">
        <v>1392</v>
      </c>
      <c r="B932" s="44">
        <v>2011.0</v>
      </c>
      <c r="C932" s="44" t="s">
        <v>41</v>
      </c>
      <c r="D932" s="117">
        <v>56.0</v>
      </c>
      <c r="E932" s="117">
        <v>55.0</v>
      </c>
      <c r="F932" s="118" t="str">
        <f t="shared" si="1386"/>
        <v>55.5</v>
      </c>
      <c r="G932" s="117">
        <v>65.0</v>
      </c>
      <c r="H932" s="104">
        <v>68.0</v>
      </c>
      <c r="I932" s="120" t="str">
        <f t="shared" si="1370"/>
        <v>-3</v>
      </c>
      <c r="J932" s="120" t="str">
        <f t="shared" si="1387"/>
        <v>66.5</v>
      </c>
      <c r="K932" s="120" t="str">
        <f t="shared" si="1372"/>
        <v>-11</v>
      </c>
      <c r="L932" s="104" t="s">
        <v>1393</v>
      </c>
      <c r="M932" s="120" t="str">
        <f t="shared" si="1388"/>
        <v>3510000</v>
      </c>
      <c r="N932" s="121">
        <v>3.51</v>
      </c>
      <c r="O932" s="120" t="str">
        <f t="shared" si="1389"/>
        <v>11540000</v>
      </c>
      <c r="P932" s="122">
        <v>11.54</v>
      </c>
      <c r="Q932" s="28" t="str">
        <f t="shared" si="1390"/>
        <v>3940000</v>
      </c>
      <c r="R932" s="119">
        <v>3.94</v>
      </c>
      <c r="S932" s="176" t="str">
        <f t="shared" si="1391"/>
        <v>15,480,000</v>
      </c>
      <c r="T932" s="124" t="str">
        <f t="shared" si="1392"/>
        <v>15.48</v>
      </c>
      <c r="U932" s="162" t="str">
        <f t="shared" si="1393"/>
        <v>25.45%</v>
      </c>
      <c r="V932" s="125">
        <v>25.0</v>
      </c>
      <c r="W932" s="30" t="str">
        <f t="shared" si="1394"/>
        <v>61.92%</v>
      </c>
      <c r="X932" s="30" t="str">
        <f t="shared" si="6"/>
        <v>14.04%</v>
      </c>
      <c r="Y932" s="112"/>
      <c r="Z932" s="33"/>
      <c r="AA932" s="33"/>
      <c r="AB932" s="33"/>
      <c r="AC932" s="33"/>
      <c r="AD932" s="33"/>
      <c r="AE932" s="33"/>
    </row>
    <row r="933">
      <c r="A933" s="100" t="s">
        <v>1057</v>
      </c>
      <c r="B933" s="101">
        <v>2012.0</v>
      </c>
      <c r="C933" s="102" t="s">
        <v>29</v>
      </c>
      <c r="D933" s="103">
        <v>74.0</v>
      </c>
      <c r="E933" s="104">
        <v>61.0</v>
      </c>
      <c r="F933" s="104">
        <v>67.5</v>
      </c>
      <c r="G933" s="104">
        <v>64.0</v>
      </c>
      <c r="H933" s="104">
        <v>59.0</v>
      </c>
      <c r="I933" s="106">
        <v>5.0</v>
      </c>
      <c r="J933" s="106">
        <v>61.5</v>
      </c>
      <c r="K933" s="106">
        <v>6.0</v>
      </c>
      <c r="L933" s="104" t="s">
        <v>153</v>
      </c>
      <c r="M933" s="107">
        <v>7760205.0</v>
      </c>
      <c r="N933" s="108">
        <v>8.0</v>
      </c>
      <c r="O933" s="107">
        <v>2.01573E7</v>
      </c>
      <c r="P933" s="108">
        <v>20.0</v>
      </c>
      <c r="Q933" s="109">
        <v>4561915.0</v>
      </c>
      <c r="R933" s="36" t="str">
        <f t="shared" ref="R933:R934" si="1395">Q933/1000000</f>
        <v>4.56</v>
      </c>
      <c r="S933" s="205">
        <v>2.4719215E7</v>
      </c>
      <c r="T933" s="106">
        <v>25.0</v>
      </c>
      <c r="U933" s="206">
        <v>0.1845</v>
      </c>
      <c r="V933" s="106">
        <v>40.0</v>
      </c>
      <c r="W933" s="207">
        <v>0.618</v>
      </c>
      <c r="X933" s="30" t="str">
        <f t="shared" si="6"/>
        <v>20.00%</v>
      </c>
      <c r="Y933" s="112"/>
      <c r="Z933" s="33"/>
      <c r="AA933" s="33"/>
      <c r="AB933" s="33"/>
      <c r="AC933" s="33"/>
      <c r="AD933" s="33"/>
      <c r="AE933" s="33"/>
    </row>
    <row r="934">
      <c r="A934" s="85" t="s">
        <v>1057</v>
      </c>
      <c r="B934" s="48">
        <v>2012.0</v>
      </c>
      <c r="C934" s="113" t="s">
        <v>29</v>
      </c>
      <c r="D934" s="86">
        <v>74.0</v>
      </c>
      <c r="E934" s="86">
        <v>61.0</v>
      </c>
      <c r="F934" s="87" t="str">
        <f t="shared" ref="F934:F935" si="1396">AVERAGE(D934:E934)</f>
        <v>67.5</v>
      </c>
      <c r="G934" s="86">
        <v>64.0</v>
      </c>
      <c r="H934" s="86">
        <v>59.0</v>
      </c>
      <c r="I934" s="89" t="str">
        <f t="shared" ref="I934:I1016" si="1397">SUM(G934-H934)</f>
        <v>5</v>
      </c>
      <c r="J934" s="89" t="str">
        <f t="shared" ref="J934:J935" si="1398">AVERAGE(G934:H934)</f>
        <v>61.5</v>
      </c>
      <c r="K934" s="89" t="str">
        <f t="shared" ref="K934:K1016" si="1399">SUM(F934-J934)</f>
        <v>6</v>
      </c>
      <c r="L934" s="86" t="s">
        <v>153</v>
      </c>
      <c r="M934" s="90">
        <v>7760205.0</v>
      </c>
      <c r="N934" s="91" t="str">
        <f>M934/1000000</f>
        <v>7.76</v>
      </c>
      <c r="O934" s="88">
        <v>2.01573E7</v>
      </c>
      <c r="P934" s="91" t="str">
        <f>O934/1000000</f>
        <v>20.16</v>
      </c>
      <c r="Q934" s="95">
        <v>4561915.0</v>
      </c>
      <c r="R934" s="36" t="str">
        <f t="shared" si="1395"/>
        <v>4.56</v>
      </c>
      <c r="S934" s="177">
        <v>2.4719215E7</v>
      </c>
      <c r="T934" s="93" t="str">
        <f>S934/1000000</f>
        <v>25</v>
      </c>
      <c r="U934" s="179" t="str">
        <f>SUM(R934/S934)</f>
        <v>0.00%</v>
      </c>
      <c r="V934" s="88">
        <v>40.0</v>
      </c>
      <c r="W934" s="180" t="str">
        <f>SUM((S934/1000000)/V934)</f>
        <v>61.80%</v>
      </c>
      <c r="X934" s="30" t="str">
        <f t="shared" si="6"/>
        <v>19.40%</v>
      </c>
      <c r="Y934" s="98"/>
      <c r="Z934" s="33"/>
      <c r="AA934" s="33"/>
      <c r="AB934" s="33"/>
      <c r="AC934" s="33"/>
      <c r="AD934" s="33"/>
      <c r="AE934" s="33"/>
    </row>
    <row r="935">
      <c r="A935" s="116" t="s">
        <v>1847</v>
      </c>
      <c r="B935" s="44">
        <v>2009.0</v>
      </c>
      <c r="C935" s="44" t="s">
        <v>29</v>
      </c>
      <c r="D935" s="104">
        <v>49.0</v>
      </c>
      <c r="E935" s="104">
        <v>53.0</v>
      </c>
      <c r="F935" s="118" t="str">
        <f t="shared" si="1396"/>
        <v>51</v>
      </c>
      <c r="G935" s="104">
        <v>53.0</v>
      </c>
      <c r="H935" s="104">
        <v>62.0</v>
      </c>
      <c r="I935" s="120" t="str">
        <f t="shared" si="1397"/>
        <v>-9</v>
      </c>
      <c r="J935" s="120" t="str">
        <f t="shared" si="1398"/>
        <v>57.5</v>
      </c>
      <c r="K935" s="120" t="str">
        <f t="shared" si="1399"/>
        <v>-6.5</v>
      </c>
      <c r="L935" s="104" t="s">
        <v>1848</v>
      </c>
      <c r="M935" s="120" t="str">
        <f>N935*1000000</f>
        <v>6700000</v>
      </c>
      <c r="N935" s="135">
        <v>6.7</v>
      </c>
      <c r="O935" s="120" t="str">
        <f>P935*1000000</f>
        <v>19550000</v>
      </c>
      <c r="P935" s="135">
        <v>19.55</v>
      </c>
      <c r="Q935" s="28" t="str">
        <f>SUM(R935*1000000)</f>
        <v>20340000</v>
      </c>
      <c r="R935" s="119">
        <v>20.34</v>
      </c>
      <c r="S935" s="191" t="str">
        <f>T935*1000000</f>
        <v>39,890,000</v>
      </c>
      <c r="T935" s="105">
        <v>39.89</v>
      </c>
      <c r="U935" s="162" t="str">
        <f>SUM(R935/T935)</f>
        <v>50.99%</v>
      </c>
      <c r="V935" s="105">
        <v>65.0</v>
      </c>
      <c r="W935" s="30" t="str">
        <f t="shared" ref="W935:W936" si="1400">SUM(T935/V935)</f>
        <v>61.37%</v>
      </c>
      <c r="X935" s="30" t="str">
        <f t="shared" si="6"/>
        <v>10.31%</v>
      </c>
      <c r="Y935" s="112"/>
      <c r="Z935" s="33"/>
      <c r="AA935" s="33"/>
      <c r="AB935" s="33"/>
      <c r="AC935" s="33"/>
      <c r="AD935" s="33"/>
      <c r="AE935" s="33"/>
    </row>
    <row r="936">
      <c r="A936" s="15" t="s">
        <v>228</v>
      </c>
      <c r="B936" s="16">
        <v>2015.0</v>
      </c>
      <c r="C936" s="17" t="s">
        <v>29</v>
      </c>
      <c r="D936" s="16">
        <v>85.0</v>
      </c>
      <c r="E936" s="16">
        <v>71.0</v>
      </c>
      <c r="F936" s="18" t="str">
        <f>(D936+E936)/2</f>
        <v>78</v>
      </c>
      <c r="G936" s="79">
        <v>77.0</v>
      </c>
      <c r="H936" s="16">
        <v>75.0</v>
      </c>
      <c r="I936" s="20" t="str">
        <f t="shared" si="1397"/>
        <v>2</v>
      </c>
      <c r="J936" s="21" t="str">
        <f>(G936+H936)/2</f>
        <v>76</v>
      </c>
      <c r="K936" s="20" t="str">
        <f t="shared" si="1399"/>
        <v>2</v>
      </c>
      <c r="L936" s="17" t="s">
        <v>89</v>
      </c>
      <c r="M936" s="22">
        <v>2287234.0</v>
      </c>
      <c r="N936" s="35" t="str">
        <f t="shared" ref="N936:N938" si="1401">M936/1000000</f>
        <v>2.29</v>
      </c>
      <c r="O936" s="28">
        <v>1.22365E7</v>
      </c>
      <c r="P936" s="35" t="str">
        <f t="shared" ref="P936:P938" si="1402">O936/1000000</f>
        <v>12.24</v>
      </c>
      <c r="Q936" s="28">
        <v>1.7993477E7</v>
      </c>
      <c r="R936" s="36" t="str">
        <f>Q936/1000000</f>
        <v>17.99</v>
      </c>
      <c r="S936" s="177" t="str">
        <f>SUM(O936+R936)</f>
        <v>12,236,518</v>
      </c>
      <c r="T936" s="38" t="str">
        <f t="shared" ref="T936:T938" si="1403">S936/1000000</f>
        <v>12</v>
      </c>
      <c r="U936" s="27" t="str">
        <f>(R936/S936)</f>
        <v>0.00%</v>
      </c>
      <c r="V936" s="28">
        <v>20.0</v>
      </c>
      <c r="W936" s="178" t="str">
        <f t="shared" si="1400"/>
        <v>61.18%</v>
      </c>
      <c r="X936" s="30" t="str">
        <f t="shared" si="6"/>
        <v>11.44%</v>
      </c>
      <c r="Y936" s="17"/>
      <c r="Z936" s="33"/>
      <c r="AA936" s="33"/>
      <c r="AB936" s="33"/>
      <c r="AC936" s="33"/>
      <c r="AD936" s="33"/>
      <c r="AE936" s="33"/>
    </row>
    <row r="937">
      <c r="A937" s="66" t="s">
        <v>603</v>
      </c>
      <c r="B937" s="48">
        <v>2014.0</v>
      </c>
      <c r="C937" s="48" t="s">
        <v>29</v>
      </c>
      <c r="D937" s="48">
        <v>39.0</v>
      </c>
      <c r="E937" s="48">
        <v>55.0</v>
      </c>
      <c r="F937" s="50" t="str">
        <f>AVERAGE(D937:E937)</f>
        <v>47.0</v>
      </c>
      <c r="G937" s="48">
        <v>38.0</v>
      </c>
      <c r="H937" s="48">
        <v>60.0</v>
      </c>
      <c r="I937" s="52" t="str">
        <f t="shared" si="1397"/>
        <v>-22</v>
      </c>
      <c r="J937" s="52" t="str">
        <f>AVERAGE(G937:H937)</f>
        <v>49</v>
      </c>
      <c r="K937" s="52" t="str">
        <f t="shared" si="1399"/>
        <v>-2</v>
      </c>
      <c r="L937" s="48" t="s">
        <v>135</v>
      </c>
      <c r="M937" s="62">
        <v>846831.0</v>
      </c>
      <c r="N937" s="55" t="str">
        <f t="shared" si="1401"/>
        <v>0.85</v>
      </c>
      <c r="O937" s="51">
        <v>1826705.0</v>
      </c>
      <c r="P937" s="55" t="str">
        <f t="shared" si="1402"/>
        <v>1.83</v>
      </c>
      <c r="Q937" s="28" t="str">
        <f>SUM(R937*1000000)</f>
        <v>100000</v>
      </c>
      <c r="R937" s="70">
        <v>0.1</v>
      </c>
      <c r="S937" s="187">
        <v>1826705.0</v>
      </c>
      <c r="T937" s="58" t="str">
        <f t="shared" si="1403"/>
        <v>2</v>
      </c>
      <c r="U937" s="188" t="str">
        <f>SUM(R937/S937)</f>
        <v>0.00%</v>
      </c>
      <c r="V937" s="51">
        <v>3.0</v>
      </c>
      <c r="W937" s="189" t="str">
        <f>SUM(S937/(V937*1000000))</f>
        <v>60.89%</v>
      </c>
      <c r="X937" s="30" t="str">
        <f t="shared" si="6"/>
        <v>28.23%</v>
      </c>
      <c r="Y937" s="67"/>
      <c r="Z937" s="33"/>
      <c r="AA937" s="33"/>
      <c r="AB937" s="33"/>
      <c r="AC937" s="33"/>
      <c r="AD937" s="33"/>
      <c r="AE937" s="33"/>
    </row>
    <row r="938">
      <c r="A938" s="15" t="s">
        <v>104</v>
      </c>
      <c r="B938" s="16">
        <v>2015.0</v>
      </c>
      <c r="C938" s="17" t="s">
        <v>29</v>
      </c>
      <c r="D938" s="16">
        <v>68.0</v>
      </c>
      <c r="E938" s="16">
        <v>55.0</v>
      </c>
      <c r="F938" s="18" t="str">
        <f>(D938+E938)/2</f>
        <v>61.5</v>
      </c>
      <c r="G938" s="79">
        <v>79.0</v>
      </c>
      <c r="H938" s="16">
        <v>78.0</v>
      </c>
      <c r="I938" s="20" t="str">
        <f t="shared" si="1397"/>
        <v>1</v>
      </c>
      <c r="J938" s="21" t="str">
        <f>(G938+H938)/2</f>
        <v>78.5</v>
      </c>
      <c r="K938" s="20" t="str">
        <f t="shared" si="1399"/>
        <v>-17</v>
      </c>
      <c r="L938" s="17" t="s">
        <v>38</v>
      </c>
      <c r="M938" s="22">
        <v>1.3421036E7</v>
      </c>
      <c r="N938" s="35" t="str">
        <f t="shared" si="1401"/>
        <v>13.42</v>
      </c>
      <c r="O938" s="28">
        <v>4.5445109E7</v>
      </c>
      <c r="P938" s="35" t="str">
        <f t="shared" si="1402"/>
        <v>45.45</v>
      </c>
      <c r="Q938" s="28">
        <v>5.51E7</v>
      </c>
      <c r="R938" s="36" t="str">
        <f>Q938/1000000</f>
        <v>55.10</v>
      </c>
      <c r="S938" s="177" t="str">
        <f>SUM(O938+R938)</f>
        <v>45,445,164</v>
      </c>
      <c r="T938" s="38" t="str">
        <f t="shared" si="1403"/>
        <v>45</v>
      </c>
      <c r="U938" s="27" t="str">
        <f>(R938/S938)</f>
        <v>0.00%</v>
      </c>
      <c r="V938" s="28">
        <v>75.0</v>
      </c>
      <c r="W938" s="178" t="str">
        <f t="shared" ref="W938:W952" si="1404">SUM(T938/V938)</f>
        <v>60.59%</v>
      </c>
      <c r="X938" s="30" t="str">
        <f t="shared" si="6"/>
        <v>17.89%</v>
      </c>
      <c r="Y938" s="17"/>
      <c r="Z938" s="33"/>
      <c r="AA938" s="33"/>
      <c r="AB938" s="33"/>
      <c r="AC938" s="33"/>
      <c r="AD938" s="33"/>
      <c r="AE938" s="33"/>
    </row>
    <row r="939">
      <c r="A939" s="116" t="s">
        <v>1995</v>
      </c>
      <c r="B939" s="44">
        <v>2009.0</v>
      </c>
      <c r="C939" s="44" t="s">
        <v>41</v>
      </c>
      <c r="D939" s="104">
        <v>79.0</v>
      </c>
      <c r="E939" s="104">
        <v>66.0</v>
      </c>
      <c r="F939" s="118" t="str">
        <f t="shared" ref="F939:F940" si="1405">AVERAGE(D939:E939)</f>
        <v>72.5</v>
      </c>
      <c r="G939" s="104">
        <v>60.0</v>
      </c>
      <c r="H939" s="104">
        <v>69.0</v>
      </c>
      <c r="I939" s="120" t="str">
        <f t="shared" si="1397"/>
        <v>-9</v>
      </c>
      <c r="J939" s="120" t="str">
        <f t="shared" ref="J939:J940" si="1406">AVERAGE(G939:H939)</f>
        <v>64.5</v>
      </c>
      <c r="K939" s="120" t="str">
        <f t="shared" si="1399"/>
        <v>8</v>
      </c>
      <c r="L939" s="104" t="s">
        <v>1996</v>
      </c>
      <c r="M939" s="120" t="str">
        <f>N939*1000000</f>
        <v>2200000</v>
      </c>
      <c r="N939" s="135">
        <v>2.2</v>
      </c>
      <c r="O939" s="120" t="str">
        <f>P939*1000000</f>
        <v>5200000</v>
      </c>
      <c r="P939" s="135">
        <v>5.2</v>
      </c>
      <c r="Q939" s="28" t="str">
        <f>SUM(R939*1000000)</f>
        <v>7010000</v>
      </c>
      <c r="R939" s="119">
        <v>7.01</v>
      </c>
      <c r="S939" s="191" t="str">
        <f>T939*1000000</f>
        <v>12,100,000</v>
      </c>
      <c r="T939" s="105">
        <v>12.1</v>
      </c>
      <c r="U939" s="162" t="str">
        <f>SUM(R939/T939)</f>
        <v>57.93%</v>
      </c>
      <c r="V939" s="105">
        <v>20.0</v>
      </c>
      <c r="W939" s="30" t="str">
        <f t="shared" si="1404"/>
        <v>60.50%</v>
      </c>
      <c r="X939" s="30" t="str">
        <f t="shared" si="6"/>
        <v>11.00%</v>
      </c>
      <c r="Y939" s="112"/>
      <c r="Z939" s="33"/>
      <c r="AA939" s="33"/>
      <c r="AB939" s="33"/>
      <c r="AC939" s="33"/>
      <c r="AD939" s="33"/>
      <c r="AE939" s="33"/>
    </row>
    <row r="940">
      <c r="A940" s="72" t="s">
        <v>681</v>
      </c>
      <c r="B940" s="16">
        <v>2013.0</v>
      </c>
      <c r="C940" s="16" t="s">
        <v>29</v>
      </c>
      <c r="D940" s="16">
        <v>13.0</v>
      </c>
      <c r="E940" s="16">
        <v>25.0</v>
      </c>
      <c r="F940" s="73" t="str">
        <f t="shared" si="1405"/>
        <v>19.0</v>
      </c>
      <c r="G940" s="16">
        <v>39.0</v>
      </c>
      <c r="H940" s="16">
        <v>47.0</v>
      </c>
      <c r="I940" s="74" t="str">
        <f t="shared" si="1397"/>
        <v>-8</v>
      </c>
      <c r="J940" s="74" t="str">
        <f t="shared" si="1406"/>
        <v>43</v>
      </c>
      <c r="K940" s="74" t="str">
        <f t="shared" si="1399"/>
        <v>-24</v>
      </c>
      <c r="L940" s="78" t="s">
        <v>682</v>
      </c>
      <c r="M940" s="19">
        <v>1.2691415E7</v>
      </c>
      <c r="N940" s="35" t="str">
        <f>M940/1000000</f>
        <v>12.69</v>
      </c>
      <c r="O940" s="19">
        <v>3.3618855E7</v>
      </c>
      <c r="P940" s="35" t="str">
        <f>O940/1000000</f>
        <v>33.62</v>
      </c>
      <c r="Q940" s="19">
        <v>4.4705365E7</v>
      </c>
      <c r="R940" s="36" t="str">
        <f t="shared" ref="R940:R941" si="1407">Q940/1000000</f>
        <v>44.71</v>
      </c>
      <c r="S940" s="195">
        <v>7.832422E7</v>
      </c>
      <c r="T940" s="77" t="str">
        <f>S940/1000000</f>
        <v>78</v>
      </c>
      <c r="U940" s="27" t="str">
        <f>SUM(R940/S940)</f>
        <v>0.00%</v>
      </c>
      <c r="V940" s="22">
        <v>130.0</v>
      </c>
      <c r="W940" s="178" t="str">
        <f t="shared" si="1404"/>
        <v>60.25%</v>
      </c>
      <c r="X940" s="30" t="str">
        <f t="shared" si="6"/>
        <v>9.76%</v>
      </c>
      <c r="Y940" s="81"/>
      <c r="Z940" s="33"/>
      <c r="AA940" s="33"/>
      <c r="AB940" s="33"/>
      <c r="AC940" s="33"/>
      <c r="AD940" s="33"/>
      <c r="AE940" s="33"/>
    </row>
    <row r="941">
      <c r="A941" s="15" t="s">
        <v>58</v>
      </c>
      <c r="B941" s="16">
        <v>2015.0</v>
      </c>
      <c r="C941" s="17" t="s">
        <v>37</v>
      </c>
      <c r="D941" s="16">
        <v>25.0</v>
      </c>
      <c r="E941" s="16">
        <v>38.0</v>
      </c>
      <c r="F941" s="18" t="str">
        <f>(D941+E941)/2</f>
        <v>31.5</v>
      </c>
      <c r="G941" s="79">
        <v>59.0</v>
      </c>
      <c r="H941" s="16">
        <v>63.0</v>
      </c>
      <c r="I941" s="20" t="str">
        <f t="shared" si="1397"/>
        <v>-4</v>
      </c>
      <c r="J941" s="21" t="str">
        <f>(G941+H941)/2</f>
        <v>61</v>
      </c>
      <c r="K941" s="20" t="str">
        <f t="shared" si="1399"/>
        <v>-29.5</v>
      </c>
      <c r="L941" s="17" t="s">
        <v>38</v>
      </c>
      <c r="M941" s="22">
        <v>2.7018486E7</v>
      </c>
      <c r="N941" s="35" t="str">
        <f>M941/1000000</f>
        <v>27.02</v>
      </c>
      <c r="O941" s="28">
        <v>8.9760956E7</v>
      </c>
      <c r="P941" s="35" t="str">
        <f>O941/1000000</f>
        <v>89.76</v>
      </c>
      <c r="Q941" s="28">
        <v>3.50842581E8</v>
      </c>
      <c r="R941" s="36" t="str">
        <f t="shared" si="1407"/>
        <v>350.84</v>
      </c>
      <c r="S941" s="177" t="str">
        <f>SUM(O941+R941)</f>
        <v>89,761,307</v>
      </c>
      <c r="T941" s="38" t="str">
        <f>S941/1000000</f>
        <v>90</v>
      </c>
      <c r="U941" s="27" t="str">
        <f>(R941/S941)</f>
        <v>0.00%</v>
      </c>
      <c r="V941" s="28">
        <v>155.0</v>
      </c>
      <c r="W941" s="178" t="str">
        <f t="shared" si="1404"/>
        <v>57.91%</v>
      </c>
      <c r="X941" s="30" t="str">
        <f t="shared" si="6"/>
        <v>17.43%</v>
      </c>
      <c r="Y941" s="17"/>
      <c r="Z941" s="33"/>
      <c r="AA941" s="33"/>
      <c r="AB941" s="33"/>
      <c r="AC941" s="33"/>
      <c r="AD941" s="33"/>
      <c r="AE941" s="33"/>
    </row>
    <row r="942">
      <c r="A942" s="116" t="s">
        <v>1638</v>
      </c>
      <c r="B942" s="44">
        <v>2010.0</v>
      </c>
      <c r="C942" s="44" t="s">
        <v>29</v>
      </c>
      <c r="D942" s="104">
        <v>22.0</v>
      </c>
      <c r="E942" s="104">
        <v>32.0</v>
      </c>
      <c r="F942" s="118" t="str">
        <f>AVERAGE(D942:E942)</f>
        <v>27</v>
      </c>
      <c r="G942" s="104">
        <v>43.0</v>
      </c>
      <c r="H942" s="104">
        <v>56.0</v>
      </c>
      <c r="I942" s="120" t="str">
        <f t="shared" si="1397"/>
        <v>-13</v>
      </c>
      <c r="J942" s="120" t="str">
        <f>AVERAGE(G942:H942)</f>
        <v>49.5</v>
      </c>
      <c r="K942" s="120" t="str">
        <f t="shared" si="1399"/>
        <v>-22.5</v>
      </c>
      <c r="L942" s="104" t="s">
        <v>2429</v>
      </c>
      <c r="M942" s="120" t="str">
        <f>N942*1000000</f>
        <v>6100000</v>
      </c>
      <c r="N942" s="135">
        <v>6.1</v>
      </c>
      <c r="O942" s="120" t="str">
        <f>P942*1000000</f>
        <v>13790000</v>
      </c>
      <c r="P942" s="135">
        <v>13.79</v>
      </c>
      <c r="Q942" s="28" t="str">
        <f>SUM(R942*1000000)</f>
        <v>4620000</v>
      </c>
      <c r="R942" s="119">
        <v>4.62</v>
      </c>
      <c r="S942" s="191" t="str">
        <f>T942*1000000</f>
        <v>18,410,000</v>
      </c>
      <c r="T942" s="137" t="str">
        <f>SUM(P942+R942)</f>
        <v>18.41</v>
      </c>
      <c r="U942" s="162" t="str">
        <f>SUM(R942/T942)</f>
        <v>25.10%</v>
      </c>
      <c r="V942" s="105">
        <v>32.0</v>
      </c>
      <c r="W942" s="30" t="str">
        <f t="shared" si="1404"/>
        <v>57.53%</v>
      </c>
      <c r="X942" s="30" t="str">
        <f t="shared" si="6"/>
        <v>19.06%</v>
      </c>
      <c r="Y942" s="33"/>
      <c r="Z942" s="33"/>
      <c r="AA942" s="33"/>
      <c r="AB942" s="33"/>
      <c r="AC942" s="33"/>
      <c r="AD942" s="33"/>
      <c r="AE942" s="33"/>
    </row>
    <row r="943">
      <c r="A943" s="15" t="s">
        <v>164</v>
      </c>
      <c r="B943" s="16">
        <v>2015.0</v>
      </c>
      <c r="C943" s="17" t="s">
        <v>41</v>
      </c>
      <c r="D943" s="16">
        <v>19.0</v>
      </c>
      <c r="E943" s="16">
        <v>40.0</v>
      </c>
      <c r="F943" s="18" t="str">
        <f t="shared" ref="F943:F944" si="1408">(D943+E943)/2</f>
        <v>29.5</v>
      </c>
      <c r="G943" s="79">
        <v>31.0</v>
      </c>
      <c r="H943" s="16">
        <v>44.0</v>
      </c>
      <c r="I943" s="20" t="str">
        <f t="shared" si="1397"/>
        <v>-13</v>
      </c>
      <c r="J943" s="21" t="str">
        <f t="shared" ref="J943:J944" si="1409">(G943+H943)/2</f>
        <v>37.5</v>
      </c>
      <c r="K943" s="20" t="str">
        <f t="shared" si="1399"/>
        <v>-8</v>
      </c>
      <c r="L943" s="17" t="s">
        <v>127</v>
      </c>
      <c r="M943" s="22">
        <v>9670235.0</v>
      </c>
      <c r="N943" s="35" t="str">
        <f t="shared" ref="N943:N944" si="1410">M943/1000000</f>
        <v>9.67</v>
      </c>
      <c r="O943" s="28">
        <v>2.1067116E7</v>
      </c>
      <c r="P943" s="35" t="str">
        <f t="shared" ref="P943:P944" si="1411">O943/1000000</f>
        <v>21.07</v>
      </c>
      <c r="Q943" s="28">
        <v>5182904.0</v>
      </c>
      <c r="R943" s="36" t="str">
        <f>Q943/1000000</f>
        <v>5.18</v>
      </c>
      <c r="S943" s="177" t="str">
        <f t="shared" ref="S943:S944" si="1412">SUM(O943+R943)</f>
        <v>21,067,121</v>
      </c>
      <c r="T943" s="38" t="str">
        <f t="shared" ref="T943:T944" si="1413">S943/1000000</f>
        <v>21</v>
      </c>
      <c r="U943" s="27" t="str">
        <f>(R943/S943)</f>
        <v>0.00%</v>
      </c>
      <c r="V943" s="28">
        <v>37.0</v>
      </c>
      <c r="W943" s="178" t="str">
        <f t="shared" si="1404"/>
        <v>56.94%</v>
      </c>
      <c r="X943" s="30" t="str">
        <f t="shared" si="6"/>
        <v>26.14%</v>
      </c>
      <c r="Y943" s="17"/>
      <c r="Z943" s="33"/>
      <c r="AA943" s="33"/>
      <c r="AB943" s="33"/>
      <c r="AC943" s="33"/>
      <c r="AD943" s="33"/>
      <c r="AE943" s="33"/>
    </row>
    <row r="944">
      <c r="A944" s="15" t="s">
        <v>262</v>
      </c>
      <c r="B944" s="16">
        <v>2015.0</v>
      </c>
      <c r="C944" s="17" t="s">
        <v>126</v>
      </c>
      <c r="D944" s="16">
        <v>77.0</v>
      </c>
      <c r="E944" s="16">
        <v>58.0</v>
      </c>
      <c r="F944" s="18" t="str">
        <f t="shared" si="1408"/>
        <v>67.5</v>
      </c>
      <c r="G944" s="79">
        <v>74.0</v>
      </c>
      <c r="H944" s="16">
        <v>70.0</v>
      </c>
      <c r="I944" s="20" t="str">
        <f t="shared" si="1397"/>
        <v>4</v>
      </c>
      <c r="J944" s="21" t="str">
        <f t="shared" si="1409"/>
        <v>72</v>
      </c>
      <c r="K944" s="20" t="str">
        <f t="shared" si="1399"/>
        <v>-4.5</v>
      </c>
      <c r="L944" s="17" t="s">
        <v>127</v>
      </c>
      <c r="M944" s="22">
        <v>1479158.0</v>
      </c>
      <c r="N944" s="35" t="str">
        <f t="shared" si="1410"/>
        <v>1.48</v>
      </c>
      <c r="O944" s="28">
        <v>5637066.0</v>
      </c>
      <c r="P944" s="35" t="str">
        <f t="shared" si="1411"/>
        <v>5.64</v>
      </c>
      <c r="Q944" s="28" t="str">
        <f t="shared" ref="Q944:Q947" si="1414">SUM(R944*1000000)</f>
        <v>2800000</v>
      </c>
      <c r="R944" s="28">
        <v>2.8</v>
      </c>
      <c r="S944" s="177" t="str">
        <f t="shared" si="1412"/>
        <v>5,637,069</v>
      </c>
      <c r="T944" s="38" t="str">
        <f t="shared" si="1413"/>
        <v>6</v>
      </c>
      <c r="U944" s="27" t="str">
        <f>(R944/S944)*100</f>
        <v>0.00%</v>
      </c>
      <c r="V944" s="28">
        <v>10.0</v>
      </c>
      <c r="W944" s="178" t="str">
        <f t="shared" si="1404"/>
        <v>56.37%</v>
      </c>
      <c r="X944" s="30" t="str">
        <f t="shared" si="6"/>
        <v>14.79%</v>
      </c>
      <c r="Y944" s="17"/>
      <c r="Z944" s="33"/>
      <c r="AA944" s="33"/>
      <c r="AB944" s="33"/>
      <c r="AC944" s="33"/>
      <c r="AD944" s="33"/>
      <c r="AE944" s="33"/>
    </row>
    <row r="945">
      <c r="A945" s="116" t="s">
        <v>1455</v>
      </c>
      <c r="B945" s="44">
        <v>2011.0</v>
      </c>
      <c r="C945" s="44" t="s">
        <v>29</v>
      </c>
      <c r="D945" s="117">
        <v>74.0</v>
      </c>
      <c r="E945" s="117">
        <v>65.0</v>
      </c>
      <c r="F945" s="118" t="str">
        <f>AVERAGE(D945:E945)</f>
        <v>69.5</v>
      </c>
      <c r="G945" s="117">
        <v>53.0</v>
      </c>
      <c r="H945" s="104">
        <v>65.0</v>
      </c>
      <c r="I945" s="120" t="str">
        <f t="shared" si="1397"/>
        <v>-12</v>
      </c>
      <c r="J945" s="120" t="str">
        <f>AVERAGE(G945:H945)</f>
        <v>59</v>
      </c>
      <c r="K945" s="120" t="str">
        <f t="shared" si="1399"/>
        <v>10.5</v>
      </c>
      <c r="L945" s="104" t="s">
        <v>117</v>
      </c>
      <c r="M945" s="120" t="str">
        <f>N945*1000000</f>
        <v>790000</v>
      </c>
      <c r="N945" s="121">
        <v>0.79</v>
      </c>
      <c r="O945" s="120" t="str">
        <f>P945*1000000</f>
        <v>2710000</v>
      </c>
      <c r="P945" s="122">
        <v>2.71</v>
      </c>
      <c r="Q945" s="28" t="str">
        <f t="shared" si="1414"/>
        <v>100000</v>
      </c>
      <c r="R945" s="131">
        <v>0.1</v>
      </c>
      <c r="S945" s="176" t="str">
        <f>T945*1000000</f>
        <v>2,810,000</v>
      </c>
      <c r="T945" s="124" t="str">
        <f>SUM(P945+R945)</f>
        <v>2.81</v>
      </c>
      <c r="U945" s="162" t="str">
        <f>SUM(R945/T945)</f>
        <v>3.56%</v>
      </c>
      <c r="V945" s="125">
        <v>5.0</v>
      </c>
      <c r="W945" s="30" t="str">
        <f t="shared" si="1404"/>
        <v>56.20%</v>
      </c>
      <c r="X945" s="30" t="str">
        <f t="shared" si="6"/>
        <v>15.80%</v>
      </c>
      <c r="Y945" s="112"/>
      <c r="Z945" s="33"/>
      <c r="AA945" s="33"/>
      <c r="AB945" s="33"/>
      <c r="AC945" s="33"/>
      <c r="AD945" s="33"/>
      <c r="AE945" s="33"/>
    </row>
    <row r="946">
      <c r="A946" s="15" t="s">
        <v>194</v>
      </c>
      <c r="B946" s="16">
        <v>2015.0</v>
      </c>
      <c r="C946" s="17" t="s">
        <v>126</v>
      </c>
      <c r="D946" s="16">
        <v>85.0</v>
      </c>
      <c r="E946" s="16">
        <v>82.0</v>
      </c>
      <c r="F946" s="18" t="str">
        <f>(D946+E946)/2</f>
        <v>83.5</v>
      </c>
      <c r="G946" s="79">
        <v>77.0</v>
      </c>
      <c r="H946" s="16">
        <v>63.0</v>
      </c>
      <c r="I946" s="20" t="str">
        <f t="shared" si="1397"/>
        <v>14</v>
      </c>
      <c r="J946" s="21" t="str">
        <f>(G946+H946)/2</f>
        <v>70</v>
      </c>
      <c r="K946" s="20" t="str">
        <f t="shared" si="1399"/>
        <v>13.5</v>
      </c>
      <c r="L946" s="17" t="s">
        <v>89</v>
      </c>
      <c r="M946" s="22">
        <v>7105735.0</v>
      </c>
      <c r="N946" s="35" t="str">
        <f>M946/1000000</f>
        <v>7.11</v>
      </c>
      <c r="O946" s="28">
        <v>1.6658868E7</v>
      </c>
      <c r="P946" s="35" t="str">
        <f>O946/1000000</f>
        <v>16.66</v>
      </c>
      <c r="Q946" s="28" t="str">
        <f t="shared" si="1414"/>
        <v>15900000</v>
      </c>
      <c r="R946" s="28">
        <v>15.9</v>
      </c>
      <c r="S946" s="177" t="str">
        <f>SUM(O946+R946)</f>
        <v>16,658,884</v>
      </c>
      <c r="T946" s="38" t="str">
        <f>S946/1000000</f>
        <v>17</v>
      </c>
      <c r="U946" s="27" t="str">
        <f>(R946/S946)*100</f>
        <v>0.01%</v>
      </c>
      <c r="V946" s="28">
        <v>30.0</v>
      </c>
      <c r="W946" s="178" t="str">
        <f t="shared" si="1404"/>
        <v>55.53%</v>
      </c>
      <c r="X946" s="30" t="str">
        <f t="shared" si="6"/>
        <v>23.69%</v>
      </c>
      <c r="Y946" s="17"/>
      <c r="Z946" s="33"/>
      <c r="AA946" s="33"/>
      <c r="AB946" s="33"/>
      <c r="AC946" s="33"/>
      <c r="AD946" s="33"/>
      <c r="AE946" s="33"/>
    </row>
    <row r="947">
      <c r="A947" s="116" t="s">
        <v>1227</v>
      </c>
      <c r="B947" s="44">
        <v>2011.0</v>
      </c>
      <c r="C947" s="44" t="s">
        <v>29</v>
      </c>
      <c r="D947" s="117">
        <v>22.0</v>
      </c>
      <c r="E947" s="117">
        <v>36.0</v>
      </c>
      <c r="F947" s="118" t="str">
        <f>AVERAGE(D947:E947)</f>
        <v>29</v>
      </c>
      <c r="G947" s="117">
        <v>34.0</v>
      </c>
      <c r="H947" s="104">
        <v>53.0</v>
      </c>
      <c r="I947" s="120" t="str">
        <f t="shared" si="1397"/>
        <v>-19</v>
      </c>
      <c r="J947" s="120" t="str">
        <f>AVERAGE(G947:H947)</f>
        <v>43.5</v>
      </c>
      <c r="K947" s="120" t="str">
        <f t="shared" si="1399"/>
        <v>-14.5</v>
      </c>
      <c r="L947" s="104" t="s">
        <v>936</v>
      </c>
      <c r="M947" s="120" t="str">
        <f>N947*1000000</f>
        <v>10020000</v>
      </c>
      <c r="N947" s="121">
        <v>10.02</v>
      </c>
      <c r="O947" s="120" t="str">
        <f>P947*1000000</f>
        <v>21300000</v>
      </c>
      <c r="P947" s="122">
        <v>21.3</v>
      </c>
      <c r="Q947" s="28" t="str">
        <f t="shared" si="1414"/>
        <v>27500000</v>
      </c>
      <c r="R947" s="119">
        <v>27.5</v>
      </c>
      <c r="S947" s="176" t="str">
        <f>T947*1000000</f>
        <v>48,800,000</v>
      </c>
      <c r="T947" s="124" t="str">
        <f>SUM(P947+R947)</f>
        <v>48.80</v>
      </c>
      <c r="U947" s="162" t="str">
        <f>SUM(R947/T947)</f>
        <v>56.35%</v>
      </c>
      <c r="V947" s="125">
        <v>90.0</v>
      </c>
      <c r="W947" s="30" t="str">
        <f t="shared" si="1404"/>
        <v>54.22%</v>
      </c>
      <c r="X947" s="30" t="str">
        <f t="shared" si="6"/>
        <v>11.13%</v>
      </c>
      <c r="Y947" s="112"/>
      <c r="Z947" s="33"/>
      <c r="AA947" s="33"/>
      <c r="AB947" s="33"/>
      <c r="AC947" s="33"/>
      <c r="AD947" s="33"/>
      <c r="AE947" s="33"/>
    </row>
    <row r="948">
      <c r="A948" s="15" t="s">
        <v>40</v>
      </c>
      <c r="B948" s="16">
        <v>2015.0</v>
      </c>
      <c r="C948" s="17" t="s">
        <v>41</v>
      </c>
      <c r="D948" s="16">
        <v>77.0</v>
      </c>
      <c r="E948" s="16">
        <v>66.0</v>
      </c>
      <c r="F948" s="18" t="str">
        <f>(D948+E948)/2</f>
        <v>71.5</v>
      </c>
      <c r="G948" s="16">
        <v>71.0</v>
      </c>
      <c r="H948" s="16">
        <v>73.0</v>
      </c>
      <c r="I948" s="20" t="str">
        <f t="shared" si="1397"/>
        <v>-2</v>
      </c>
      <c r="J948" s="21" t="str">
        <f>(G948+H948)/2</f>
        <v>72</v>
      </c>
      <c r="K948" s="20" t="str">
        <f t="shared" si="1399"/>
        <v>-0.5</v>
      </c>
      <c r="L948" s="17" t="s">
        <v>42</v>
      </c>
      <c r="M948" s="22">
        <v>3.9155217E7</v>
      </c>
      <c r="N948" s="35" t="str">
        <f>M948/1000000</f>
        <v>39.16</v>
      </c>
      <c r="O948" s="28">
        <v>1.06619227E8</v>
      </c>
      <c r="P948" s="35" t="str">
        <f>O948/1000000</f>
        <v>106.62</v>
      </c>
      <c r="Q948" s="28">
        <v>1.09E8</v>
      </c>
      <c r="R948" s="36" t="str">
        <f>Q948/1000000</f>
        <v>109.00</v>
      </c>
      <c r="S948" s="177" t="str">
        <f>SUM(O948+R948)</f>
        <v>106,619,336</v>
      </c>
      <c r="T948" s="38" t="str">
        <f>S948/1000000</f>
        <v>107</v>
      </c>
      <c r="U948" s="27" t="str">
        <f>(R948/S948)</f>
        <v>0.00%</v>
      </c>
      <c r="V948" s="19">
        <v>200.0</v>
      </c>
      <c r="W948" s="178" t="str">
        <f t="shared" si="1404"/>
        <v>53.31%</v>
      </c>
      <c r="X948" s="30" t="str">
        <f t="shared" si="6"/>
        <v>19.58%</v>
      </c>
      <c r="Y948" s="33"/>
      <c r="Z948" s="33"/>
      <c r="AA948" s="33"/>
      <c r="AB948" s="33"/>
      <c r="AC948" s="33"/>
      <c r="AD948" s="33"/>
      <c r="AE948" s="33"/>
    </row>
    <row r="949">
      <c r="A949" s="116" t="s">
        <v>1298</v>
      </c>
      <c r="B949" s="44">
        <v>2011.0</v>
      </c>
      <c r="C949" s="44" t="s">
        <v>29</v>
      </c>
      <c r="D949" s="117">
        <v>50.0</v>
      </c>
      <c r="E949" s="117">
        <v>56.0</v>
      </c>
      <c r="F949" s="118" t="str">
        <f>AVERAGE(D949:E949)</f>
        <v>53</v>
      </c>
      <c r="G949" s="117">
        <v>48.0</v>
      </c>
      <c r="H949" s="104">
        <v>65.0</v>
      </c>
      <c r="I949" s="120" t="str">
        <f t="shared" si="1397"/>
        <v>-17</v>
      </c>
      <c r="J949" s="120" t="str">
        <f>AVERAGE(G949:H949)</f>
        <v>56.5</v>
      </c>
      <c r="K949" s="120" t="str">
        <f t="shared" si="1399"/>
        <v>-3.5</v>
      </c>
      <c r="L949" s="104" t="s">
        <v>117</v>
      </c>
      <c r="M949" s="120" t="str">
        <f>N949*1000000</f>
        <v>5140000</v>
      </c>
      <c r="N949" s="121">
        <v>5.14</v>
      </c>
      <c r="O949" s="120" t="str">
        <f>P949*1000000</f>
        <v>13110000</v>
      </c>
      <c r="P949" s="122">
        <v>13.11</v>
      </c>
      <c r="Q949" s="28" t="str">
        <f>SUM(R949*1000000)</f>
        <v>10840000</v>
      </c>
      <c r="R949" s="119">
        <v>10.84</v>
      </c>
      <c r="S949" s="176" t="str">
        <f>T949*1000000</f>
        <v>23,950,000</v>
      </c>
      <c r="T949" s="124" t="str">
        <f>SUM(P949+R949)</f>
        <v>23.95</v>
      </c>
      <c r="U949" s="162" t="str">
        <f>SUM(R949/T949)</f>
        <v>45.26%</v>
      </c>
      <c r="V949" s="125">
        <v>45.0</v>
      </c>
      <c r="W949" s="30" t="str">
        <f t="shared" si="1404"/>
        <v>53.22%</v>
      </c>
      <c r="X949" s="30" t="str">
        <f t="shared" si="6"/>
        <v>11.42%</v>
      </c>
      <c r="Y949" s="112"/>
      <c r="Z949" s="33"/>
      <c r="AA949" s="33"/>
      <c r="AB949" s="33"/>
      <c r="AC949" s="33"/>
      <c r="AD949" s="33"/>
      <c r="AE949" s="33"/>
    </row>
    <row r="950">
      <c r="A950" s="15" t="s">
        <v>144</v>
      </c>
      <c r="B950" s="16">
        <v>2015.0</v>
      </c>
      <c r="C950" s="17" t="s">
        <v>41</v>
      </c>
      <c r="D950" s="16">
        <v>60.0</v>
      </c>
      <c r="E950" s="16">
        <v>59.0</v>
      </c>
      <c r="F950" s="18" t="str">
        <f t="shared" ref="F950:F951" si="1415">(D950+E950)/2</f>
        <v>59.5</v>
      </c>
      <c r="G950" s="79">
        <v>58.0</v>
      </c>
      <c r="H950" s="16">
        <v>75.0</v>
      </c>
      <c r="I950" s="20" t="str">
        <f t="shared" si="1397"/>
        <v>-17</v>
      </c>
      <c r="J950" s="21" t="str">
        <f t="shared" ref="J950:J951" si="1416">(G950+H950)/2</f>
        <v>66.5</v>
      </c>
      <c r="K950" s="20" t="str">
        <f t="shared" si="1399"/>
        <v>-7</v>
      </c>
      <c r="L950" s="17" t="s">
        <v>38</v>
      </c>
      <c r="M950" s="22">
        <v>1.1012305E7</v>
      </c>
      <c r="N950" s="35" t="str">
        <f t="shared" ref="N950:N951" si="1417">M950/1000000</f>
        <v>11.01</v>
      </c>
      <c r="O950" s="28">
        <v>2.6461644E7</v>
      </c>
      <c r="P950" s="35" t="str">
        <f t="shared" ref="P950:P951" si="1418">O950/1000000</f>
        <v>26.46</v>
      </c>
      <c r="Q950" s="28">
        <v>4.51E7</v>
      </c>
      <c r="R950" s="36" t="str">
        <f t="shared" ref="R950:R953" si="1419">Q950/1000000</f>
        <v>45.10</v>
      </c>
      <c r="S950" s="177" t="str">
        <f t="shared" ref="S950:S952" si="1420">SUM(O950+R950)</f>
        <v>26,461,689</v>
      </c>
      <c r="T950" s="38" t="str">
        <f t="shared" ref="T950:T951" si="1421">S950/1000000</f>
        <v>26</v>
      </c>
      <c r="U950" s="27" t="str">
        <f t="shared" ref="U950:U952" si="1422">(R950/S950)</f>
        <v>0.00%</v>
      </c>
      <c r="V950" s="28">
        <v>50.0</v>
      </c>
      <c r="W950" s="178" t="str">
        <f t="shared" si="1404"/>
        <v>52.92%</v>
      </c>
      <c r="X950" s="30" t="str">
        <f t="shared" si="6"/>
        <v>22.02%</v>
      </c>
      <c r="Y950" s="17"/>
      <c r="Z950" s="33"/>
      <c r="AA950" s="33"/>
      <c r="AB950" s="33"/>
      <c r="AC950" s="33"/>
      <c r="AD950" s="33"/>
      <c r="AE950" s="33"/>
    </row>
    <row r="951">
      <c r="A951" s="15" t="s">
        <v>211</v>
      </c>
      <c r="B951" s="16">
        <v>2015.0</v>
      </c>
      <c r="C951" s="17" t="s">
        <v>41</v>
      </c>
      <c r="D951" s="16">
        <v>45.0</v>
      </c>
      <c r="E951" s="16">
        <v>50.0</v>
      </c>
      <c r="F951" s="18" t="str">
        <f t="shared" si="1415"/>
        <v>47.5</v>
      </c>
      <c r="G951" s="79">
        <v>51.0</v>
      </c>
      <c r="H951" s="16">
        <v>64.0</v>
      </c>
      <c r="I951" s="20" t="str">
        <f t="shared" si="1397"/>
        <v>-13</v>
      </c>
      <c r="J951" s="21" t="str">
        <f t="shared" si="1416"/>
        <v>57.5</v>
      </c>
      <c r="K951" s="20" t="str">
        <f t="shared" si="1399"/>
        <v>-10</v>
      </c>
      <c r="L951" s="17" t="s">
        <v>100</v>
      </c>
      <c r="M951" s="22">
        <v>5454284.0</v>
      </c>
      <c r="N951" s="35" t="str">
        <f t="shared" si="1417"/>
        <v>5.45</v>
      </c>
      <c r="O951" s="28">
        <v>1.4440985E7</v>
      </c>
      <c r="P951" s="35" t="str">
        <f t="shared" si="1418"/>
        <v>14.44</v>
      </c>
      <c r="Q951" s="28">
        <v>1000000.0</v>
      </c>
      <c r="R951" s="36" t="str">
        <f t="shared" si="1419"/>
        <v>1.00</v>
      </c>
      <c r="S951" s="177" t="str">
        <f t="shared" si="1420"/>
        <v>14,440,986</v>
      </c>
      <c r="T951" s="38" t="str">
        <f t="shared" si="1421"/>
        <v>14</v>
      </c>
      <c r="U951" s="27" t="str">
        <f t="shared" si="1422"/>
        <v>0.00%</v>
      </c>
      <c r="V951" s="28">
        <v>28.0</v>
      </c>
      <c r="W951" s="178" t="str">
        <f t="shared" si="1404"/>
        <v>51.57%</v>
      </c>
      <c r="X951" s="30" t="str">
        <f t="shared" si="6"/>
        <v>19.48%</v>
      </c>
      <c r="Y951" s="17"/>
      <c r="Z951" s="33"/>
      <c r="AA951" s="33"/>
      <c r="AB951" s="33"/>
      <c r="AC951" s="33"/>
      <c r="AD951" s="33"/>
      <c r="AE951" s="33"/>
    </row>
    <row r="952">
      <c r="A952" s="72" t="s">
        <v>917</v>
      </c>
      <c r="B952" s="16">
        <v>2013.0</v>
      </c>
      <c r="C952" s="16" t="s">
        <v>126</v>
      </c>
      <c r="D952" s="16">
        <v>76.0</v>
      </c>
      <c r="E952" s="16">
        <v>65.0</v>
      </c>
      <c r="F952" s="73" t="str">
        <f t="shared" ref="F952:F954" si="1423">AVERAGE(D952:E952)</f>
        <v>70.5</v>
      </c>
      <c r="G952" s="16">
        <v>60.0</v>
      </c>
      <c r="H952" s="16">
        <v>67.0</v>
      </c>
      <c r="I952" s="74" t="str">
        <f t="shared" si="1397"/>
        <v>-7</v>
      </c>
      <c r="J952" s="74" t="str">
        <f t="shared" ref="J952:J954" si="1424">AVERAGE(G952:H952)</f>
        <v>63.5</v>
      </c>
      <c r="K952" s="74" t="str">
        <f t="shared" si="1399"/>
        <v>7</v>
      </c>
      <c r="L952" s="78" t="s">
        <v>918</v>
      </c>
      <c r="M952" s="19">
        <v>53452.0</v>
      </c>
      <c r="N952" s="35" t="str">
        <f>M952/1000000</f>
        <v>0.05</v>
      </c>
      <c r="O952" s="19">
        <v>1030064.0</v>
      </c>
      <c r="P952" s="35" t="str">
        <f>O952/1000000</f>
        <v>1.03</v>
      </c>
      <c r="Q952" s="19">
        <v>600000.0</v>
      </c>
      <c r="R952" s="36" t="str">
        <f t="shared" si="1419"/>
        <v>0.60</v>
      </c>
      <c r="S952" s="177" t="str">
        <f t="shared" si="1420"/>
        <v>1,030,065</v>
      </c>
      <c r="T952" s="77" t="str">
        <f>S952/1000000</f>
        <v>1</v>
      </c>
      <c r="U952" s="27" t="str">
        <f t="shared" si="1422"/>
        <v>0.00%</v>
      </c>
      <c r="V952" s="22">
        <v>2.0</v>
      </c>
      <c r="W952" s="178" t="str">
        <f t="shared" si="1404"/>
        <v>51.50%</v>
      </c>
      <c r="X952" s="30" t="str">
        <f t="shared" si="6"/>
        <v>2.67%</v>
      </c>
      <c r="Y952" s="81"/>
      <c r="Z952" s="33"/>
      <c r="AA952" s="33"/>
      <c r="AB952" s="33"/>
      <c r="AC952" s="33"/>
      <c r="AD952" s="33"/>
      <c r="AE952" s="33"/>
    </row>
    <row r="953">
      <c r="A953" s="66" t="s">
        <v>505</v>
      </c>
      <c r="B953" s="48">
        <v>2014.0</v>
      </c>
      <c r="C953" s="48" t="s">
        <v>29</v>
      </c>
      <c r="D953" s="48">
        <v>9.0</v>
      </c>
      <c r="E953" s="48">
        <v>30.0</v>
      </c>
      <c r="F953" s="50" t="str">
        <f t="shared" si="1423"/>
        <v>19.5</v>
      </c>
      <c r="G953" s="48">
        <v>57.0</v>
      </c>
      <c r="H953" s="48">
        <v>58.0</v>
      </c>
      <c r="I953" s="52" t="str">
        <f t="shared" si="1397"/>
        <v>-1</v>
      </c>
      <c r="J953" s="52" t="str">
        <f t="shared" si="1424"/>
        <v>57.5</v>
      </c>
      <c r="K953" s="52" t="str">
        <f t="shared" si="1399"/>
        <v>-38</v>
      </c>
      <c r="L953" s="48" t="s">
        <v>61</v>
      </c>
      <c r="M953" s="62">
        <v>3921742.0</v>
      </c>
      <c r="N953" s="55" t="str">
        <f>M953/1000000</f>
        <v>3.92</v>
      </c>
      <c r="O953" s="51">
        <v>7791979.0</v>
      </c>
      <c r="P953" s="55" t="str">
        <f>O953/1000000</f>
        <v>7.79</v>
      </c>
      <c r="Q953" s="63">
        <v>7600000.0</v>
      </c>
      <c r="R953" s="36" t="str">
        <f t="shared" si="1419"/>
        <v>7.60</v>
      </c>
      <c r="S953" s="187">
        <v>1.5391979E7</v>
      </c>
      <c r="T953" s="58" t="str">
        <f>S953/1000000</f>
        <v>15</v>
      </c>
      <c r="U953" s="188" t="str">
        <f>SUM(R953/S953)</f>
        <v>0.00%</v>
      </c>
      <c r="V953" s="51">
        <v>30.0</v>
      </c>
      <c r="W953" s="189" t="str">
        <f>SUM(S953/(V953*1000000))</f>
        <v>51.31%</v>
      </c>
      <c r="X953" s="30" t="str">
        <f t="shared" si="6"/>
        <v>13.07%</v>
      </c>
      <c r="Y953" s="67"/>
      <c r="Z953" s="33"/>
      <c r="AA953" s="33"/>
      <c r="AB953" s="33"/>
      <c r="AC953" s="33"/>
      <c r="AD953" s="33"/>
      <c r="AE953" s="33"/>
    </row>
    <row r="954">
      <c r="A954" s="116" t="s">
        <v>1366</v>
      </c>
      <c r="B954" s="44">
        <v>2011.0</v>
      </c>
      <c r="C954" s="44" t="s">
        <v>41</v>
      </c>
      <c r="D954" s="117">
        <v>46.0</v>
      </c>
      <c r="E954" s="117">
        <v>50.0</v>
      </c>
      <c r="F954" s="118" t="str">
        <f t="shared" si="1423"/>
        <v>48</v>
      </c>
      <c r="G954" s="117">
        <v>66.0</v>
      </c>
      <c r="H954" s="104">
        <v>62.0</v>
      </c>
      <c r="I954" s="120" t="str">
        <f t="shared" si="1397"/>
        <v>4</v>
      </c>
      <c r="J954" s="120" t="str">
        <f t="shared" si="1424"/>
        <v>64</v>
      </c>
      <c r="K954" s="120" t="str">
        <f t="shared" si="1399"/>
        <v>-16</v>
      </c>
      <c r="L954" s="104" t="s">
        <v>1062</v>
      </c>
      <c r="M954" s="120" t="str">
        <f>N954*1000000</f>
        <v>1020000</v>
      </c>
      <c r="N954" s="121">
        <v>1.02</v>
      </c>
      <c r="O954" s="120" t="str">
        <f>P954*1000000</f>
        <v>4460000</v>
      </c>
      <c r="P954" s="122">
        <v>4.46</v>
      </c>
      <c r="Q954" s="28" t="str">
        <f>SUM(R954*1000000)</f>
        <v>10930000</v>
      </c>
      <c r="R954" s="119">
        <v>10.93</v>
      </c>
      <c r="S954" s="176" t="str">
        <f>T954*1000000</f>
        <v>15,390,000</v>
      </c>
      <c r="T954" s="124" t="str">
        <f>SUM(P954+R954)</f>
        <v>15.39</v>
      </c>
      <c r="U954" s="162" t="str">
        <f>SUM(R954/T954)</f>
        <v>71.02%</v>
      </c>
      <c r="V954" s="125">
        <v>30.0</v>
      </c>
      <c r="W954" s="30" t="str">
        <f t="shared" ref="W954:W955" si="1425">SUM(T954/V954)</f>
        <v>51.30%</v>
      </c>
      <c r="X954" s="30" t="str">
        <f t="shared" si="6"/>
        <v>3.40%</v>
      </c>
      <c r="Y954" s="112"/>
      <c r="Z954" s="33"/>
      <c r="AA954" s="33"/>
      <c r="AB954" s="33"/>
      <c r="AC954" s="33"/>
      <c r="AD954" s="33"/>
      <c r="AE954" s="33"/>
    </row>
    <row r="955">
      <c r="A955" s="15" t="s">
        <v>134</v>
      </c>
      <c r="B955" s="16">
        <v>2015.0</v>
      </c>
      <c r="C955" s="17" t="s">
        <v>41</v>
      </c>
      <c r="D955" s="16">
        <v>69.0</v>
      </c>
      <c r="E955" s="16">
        <v>66.0</v>
      </c>
      <c r="F955" s="18" t="str">
        <f>(D955+E955)/2</f>
        <v>67.5</v>
      </c>
      <c r="G955" s="79">
        <v>62.0</v>
      </c>
      <c r="H955" s="16">
        <v>73.0</v>
      </c>
      <c r="I955" s="20" t="str">
        <f t="shared" si="1397"/>
        <v>-11</v>
      </c>
      <c r="J955" s="21" t="str">
        <f>(G955+H955)/2</f>
        <v>67.5</v>
      </c>
      <c r="K955" s="20" t="str">
        <f t="shared" si="1399"/>
        <v>0</v>
      </c>
      <c r="L955" s="17" t="s">
        <v>135</v>
      </c>
      <c r="M955" s="22">
        <v>1.314331E7</v>
      </c>
      <c r="N955" s="35" t="str">
        <f t="shared" ref="N955:N957" si="1426">M955/1000000</f>
        <v>13.14</v>
      </c>
      <c r="O955" s="28">
        <v>2.7961325E7</v>
      </c>
      <c r="P955" s="35" t="str">
        <f t="shared" ref="P955:P957" si="1427">O955/1000000</f>
        <v>27.96</v>
      </c>
      <c r="Q955" s="28">
        <v>3.4377759E7</v>
      </c>
      <c r="R955" s="36" t="str">
        <f>Q955/1000000</f>
        <v>34.38</v>
      </c>
      <c r="S955" s="177" t="str">
        <f>SUM(O955+R955)</f>
        <v>27,961,359</v>
      </c>
      <c r="T955" s="38" t="str">
        <f t="shared" ref="T955:T957" si="1428">S955/1000000</f>
        <v>28</v>
      </c>
      <c r="U955" s="27" t="str">
        <f>(R955/S955)</f>
        <v>0.00%</v>
      </c>
      <c r="V955" s="28">
        <v>55.0</v>
      </c>
      <c r="W955" s="178" t="str">
        <f t="shared" si="1425"/>
        <v>50.84%</v>
      </c>
      <c r="X955" s="30" t="str">
        <f t="shared" si="6"/>
        <v>23.90%</v>
      </c>
      <c r="Y955" s="17"/>
      <c r="Z955" s="33"/>
      <c r="AA955" s="33"/>
      <c r="AB955" s="33"/>
      <c r="AC955" s="33"/>
      <c r="AD955" s="33"/>
      <c r="AE955" s="33"/>
    </row>
    <row r="956">
      <c r="A956" s="66" t="s">
        <v>536</v>
      </c>
      <c r="B956" s="48">
        <v>2014.0</v>
      </c>
      <c r="C956" s="48" t="s">
        <v>126</v>
      </c>
      <c r="D956" s="48">
        <v>88.0</v>
      </c>
      <c r="E956" s="48">
        <v>81.0</v>
      </c>
      <c r="F956" s="50" t="str">
        <f>AVERAGE(D956:E956)</f>
        <v>84.5</v>
      </c>
      <c r="G956" s="48">
        <v>67.0</v>
      </c>
      <c r="H956" s="48">
        <v>71.0</v>
      </c>
      <c r="I956" s="52" t="str">
        <f t="shared" si="1397"/>
        <v>-4</v>
      </c>
      <c r="J956" s="52" t="str">
        <f>AVERAGE(G956:H956)</f>
        <v>69</v>
      </c>
      <c r="K956" s="52" t="str">
        <f t="shared" si="1399"/>
        <v>15.5</v>
      </c>
      <c r="L956" s="48" t="s">
        <v>89</v>
      </c>
      <c r="M956" s="62">
        <v>270877.0</v>
      </c>
      <c r="N956" s="55" t="str">
        <f t="shared" si="1426"/>
        <v>0.27</v>
      </c>
      <c r="O956" s="51">
        <v>1.20963E7</v>
      </c>
      <c r="P956" s="55" t="str">
        <f t="shared" si="1427"/>
        <v>12.10</v>
      </c>
      <c r="Q956" s="28" t="str">
        <f t="shared" ref="Q956:Q958" si="1429">SUM(R956*1000000)</f>
        <v>6900000</v>
      </c>
      <c r="R956" s="70">
        <v>6.9</v>
      </c>
      <c r="S956" s="187">
        <v>1.20963E7</v>
      </c>
      <c r="T956" s="58" t="str">
        <f t="shared" si="1428"/>
        <v>12</v>
      </c>
      <c r="U956" s="188" t="str">
        <f>SUM(R956/S956)</f>
        <v>0.00%</v>
      </c>
      <c r="V956" s="51">
        <v>24.0</v>
      </c>
      <c r="W956" s="189" t="str">
        <f>SUM(S956/(V956*1000000))</f>
        <v>50.40%</v>
      </c>
      <c r="X956" s="30" t="str">
        <f t="shared" si="6"/>
        <v>1.13%</v>
      </c>
      <c r="Y956" s="67"/>
      <c r="Z956" s="33"/>
      <c r="AA956" s="33"/>
      <c r="AB956" s="33"/>
      <c r="AC956" s="33"/>
      <c r="AD956" s="33"/>
      <c r="AE956" s="33"/>
    </row>
    <row r="957">
      <c r="A957" s="15" t="s">
        <v>220</v>
      </c>
      <c r="B957" s="16">
        <v>2015.0</v>
      </c>
      <c r="C957" s="17" t="s">
        <v>126</v>
      </c>
      <c r="D957" s="16">
        <v>83.0</v>
      </c>
      <c r="E957" s="16">
        <v>57.0</v>
      </c>
      <c r="F957" s="18" t="str">
        <f>(D957+E957)/2</f>
        <v>70</v>
      </c>
      <c r="G957" s="79">
        <v>91.0</v>
      </c>
      <c r="H957" s="16">
        <v>78.0</v>
      </c>
      <c r="I957" s="20" t="str">
        <f t="shared" si="1397"/>
        <v>13</v>
      </c>
      <c r="J957" s="21" t="str">
        <f>(G957+H957)/2</f>
        <v>84.5</v>
      </c>
      <c r="K957" s="20" t="str">
        <f t="shared" si="1399"/>
        <v>-14.5</v>
      </c>
      <c r="L957" s="17" t="s">
        <v>89</v>
      </c>
      <c r="M957" s="22">
        <v>4002226.0</v>
      </c>
      <c r="N957" s="35" t="str">
        <f t="shared" si="1426"/>
        <v>4.00</v>
      </c>
      <c r="O957" s="28">
        <v>1.2515813E7</v>
      </c>
      <c r="P957" s="35" t="str">
        <f t="shared" si="1427"/>
        <v>12.52</v>
      </c>
      <c r="Q957" s="28" t="str">
        <f t="shared" si="1429"/>
        <v>2000000</v>
      </c>
      <c r="R957" s="28">
        <v>2.0</v>
      </c>
      <c r="S957" s="177" t="str">
        <f>SUM(O957+R957)</f>
        <v>12,515,815</v>
      </c>
      <c r="T957" s="38" t="str">
        <f t="shared" si="1428"/>
        <v>13</v>
      </c>
      <c r="U957" s="27" t="str">
        <f>(R957/S957)*100</f>
        <v>0.00%</v>
      </c>
      <c r="V957" s="28">
        <v>25.0</v>
      </c>
      <c r="W957" s="178" t="str">
        <f t="shared" ref="W957:W991" si="1430">SUM(T957/V957)</f>
        <v>50.06%</v>
      </c>
      <c r="X957" s="30" t="str">
        <f t="shared" si="6"/>
        <v>16.01%</v>
      </c>
      <c r="Y957" s="17"/>
      <c r="Z957" s="33"/>
      <c r="AA957" s="33"/>
      <c r="AB957" s="33"/>
      <c r="AC957" s="33"/>
      <c r="AD957" s="33"/>
      <c r="AE957" s="33"/>
    </row>
    <row r="958">
      <c r="A958" s="116" t="s">
        <v>1292</v>
      </c>
      <c r="B958" s="44">
        <v>2011.0</v>
      </c>
      <c r="C958" s="44" t="s">
        <v>41</v>
      </c>
      <c r="D958" s="117">
        <v>26.0</v>
      </c>
      <c r="E958" s="117">
        <v>31.0</v>
      </c>
      <c r="F958" s="118" t="str">
        <f>AVERAGE(D958:E958)</f>
        <v>28.5</v>
      </c>
      <c r="G958" s="117">
        <v>36.0</v>
      </c>
      <c r="H958" s="104">
        <v>49.0</v>
      </c>
      <c r="I958" s="120" t="str">
        <f t="shared" si="1397"/>
        <v>-13</v>
      </c>
      <c r="J958" s="120" t="str">
        <f>AVERAGE(G958:H958)</f>
        <v>42.5</v>
      </c>
      <c r="K958" s="120" t="str">
        <f t="shared" si="1399"/>
        <v>-14</v>
      </c>
      <c r="L958" s="104" t="s">
        <v>1293</v>
      </c>
      <c r="M958" s="120" t="str">
        <f>N958*1000000</f>
        <v>9360000</v>
      </c>
      <c r="N958" s="121">
        <v>9.36</v>
      </c>
      <c r="O958" s="120" t="str">
        <f>P958*1000000</f>
        <v>21600000</v>
      </c>
      <c r="P958" s="122">
        <v>21.6</v>
      </c>
      <c r="Q958" s="28" t="str">
        <f t="shared" si="1429"/>
        <v>3260000</v>
      </c>
      <c r="R958" s="119">
        <v>3.26</v>
      </c>
      <c r="S958" s="176" t="str">
        <f>T958*1000000</f>
        <v>24,860,000</v>
      </c>
      <c r="T958" s="124" t="str">
        <f>SUM(P958+R958)</f>
        <v>24.86</v>
      </c>
      <c r="U958" s="162" t="str">
        <f>SUM(R958/T958)</f>
        <v>13.11%</v>
      </c>
      <c r="V958" s="125">
        <v>49.9</v>
      </c>
      <c r="W958" s="30" t="str">
        <f t="shared" si="1430"/>
        <v>49.82%</v>
      </c>
      <c r="X958" s="30" t="str">
        <f t="shared" si="6"/>
        <v>18.76%</v>
      </c>
      <c r="Y958" s="112"/>
      <c r="Z958" s="33"/>
      <c r="AA958" s="33"/>
      <c r="AB958" s="33"/>
      <c r="AC958" s="33"/>
      <c r="AD958" s="33"/>
      <c r="AE958" s="33"/>
    </row>
    <row r="959">
      <c r="A959" s="15" t="s">
        <v>47</v>
      </c>
      <c r="B959" s="16">
        <v>2015.0</v>
      </c>
      <c r="C959" s="17" t="s">
        <v>41</v>
      </c>
      <c r="D959" s="16">
        <v>50.0</v>
      </c>
      <c r="E959" s="16">
        <v>60.0</v>
      </c>
      <c r="F959" s="18" t="str">
        <f>(D959+E959)/2</f>
        <v>55</v>
      </c>
      <c r="G959" s="16">
        <v>52.0</v>
      </c>
      <c r="H959" s="16">
        <v>64.0</v>
      </c>
      <c r="I959" s="20" t="str">
        <f t="shared" si="1397"/>
        <v>-12</v>
      </c>
      <c r="J959" s="21" t="str">
        <f>(G959+H959)/2</f>
        <v>58</v>
      </c>
      <c r="K959" s="20" t="str">
        <f t="shared" si="1399"/>
        <v>-3</v>
      </c>
      <c r="L959" s="17" t="s">
        <v>48</v>
      </c>
      <c r="M959" s="22">
        <v>3.3028165E7</v>
      </c>
      <c r="N959" s="35" t="str">
        <f>M959/1000000</f>
        <v>33.03</v>
      </c>
      <c r="O959" s="28">
        <v>9.3436322E7</v>
      </c>
      <c r="P959" s="35" t="str">
        <f>O959/1000000</f>
        <v>93.44</v>
      </c>
      <c r="Q959" s="28">
        <v>1.152E8</v>
      </c>
      <c r="R959" s="36" t="str">
        <f>Q959/1000000</f>
        <v>115.20</v>
      </c>
      <c r="S959" s="177" t="str">
        <f>SUM(O959+R959)</f>
        <v>93,436,437</v>
      </c>
      <c r="T959" s="38" t="str">
        <f>S959/1000000</f>
        <v>93</v>
      </c>
      <c r="U959" s="27" t="str">
        <f>(R959/S959)</f>
        <v>0.00%</v>
      </c>
      <c r="V959" s="28">
        <v>190.0</v>
      </c>
      <c r="W959" s="178" t="str">
        <f t="shared" si="1430"/>
        <v>49.18%</v>
      </c>
      <c r="X959" s="30" t="str">
        <f t="shared" si="6"/>
        <v>17.38%</v>
      </c>
      <c r="Y959" s="17"/>
      <c r="Z959" s="33"/>
      <c r="AA959" s="33"/>
      <c r="AB959" s="33"/>
      <c r="AC959" s="33"/>
      <c r="AD959" s="33"/>
      <c r="AE959" s="33"/>
    </row>
    <row r="960">
      <c r="A960" s="116" t="s">
        <v>1644</v>
      </c>
      <c r="B960" s="44">
        <v>2010.0</v>
      </c>
      <c r="C960" s="44" t="s">
        <v>126</v>
      </c>
      <c r="D960" s="104">
        <v>27.0</v>
      </c>
      <c r="E960" s="104">
        <v>45.0</v>
      </c>
      <c r="F960" s="118" t="str">
        <f t="shared" ref="F960:F961" si="1431">AVERAGE(D960:E960)</f>
        <v>36</v>
      </c>
      <c r="G960" s="104">
        <v>55.0</v>
      </c>
      <c r="H960" s="104">
        <v>67.0</v>
      </c>
      <c r="I960" s="120" t="str">
        <f t="shared" si="1397"/>
        <v>-12</v>
      </c>
      <c r="J960" s="120" t="str">
        <f t="shared" ref="J960:J961" si="1432">AVERAGE(G960:H960)</f>
        <v>61</v>
      </c>
      <c r="K960" s="120" t="str">
        <f t="shared" si="1399"/>
        <v>-25</v>
      </c>
      <c r="L960" s="104" t="s">
        <v>89</v>
      </c>
      <c r="M960" s="120" t="str">
        <f t="shared" ref="M960:M961" si="1433">N960*1000000</f>
        <v>6000000</v>
      </c>
      <c r="N960" s="135">
        <v>6.0</v>
      </c>
      <c r="O960" s="120" t="str">
        <f t="shared" ref="O960:O961" si="1434">P960*1000000</f>
        <v>12070000</v>
      </c>
      <c r="P960" s="135">
        <v>12.07</v>
      </c>
      <c r="Q960" s="28" t="str">
        <f t="shared" ref="Q960:Q964" si="1435">SUM(R960*1000000)</f>
        <v>3070000</v>
      </c>
      <c r="R960" s="119">
        <v>3.07</v>
      </c>
      <c r="S960" s="191" t="str">
        <f t="shared" ref="S960:S961" si="1436">T960*1000000</f>
        <v>15,140,000</v>
      </c>
      <c r="T960" s="137" t="str">
        <f>SUM(P960+R960)</f>
        <v>15.14</v>
      </c>
      <c r="U960" s="162" t="str">
        <f t="shared" ref="U960:U961" si="1437">SUM(R960/T960)</f>
        <v>20.28%</v>
      </c>
      <c r="V960" s="105">
        <v>31.0</v>
      </c>
      <c r="W960" s="30" t="str">
        <f t="shared" si="1430"/>
        <v>48.84%</v>
      </c>
      <c r="X960" s="30" t="str">
        <f t="shared" si="6"/>
        <v>19.35%</v>
      </c>
      <c r="Y960" s="33"/>
      <c r="Z960" s="33"/>
      <c r="AA960" s="33"/>
      <c r="AB960" s="33"/>
      <c r="AC960" s="33"/>
      <c r="AD960" s="33"/>
      <c r="AE960" s="33"/>
    </row>
    <row r="961">
      <c r="A961" s="116" t="s">
        <v>1915</v>
      </c>
      <c r="B961" s="44">
        <v>2009.0</v>
      </c>
      <c r="C961" s="44" t="s">
        <v>126</v>
      </c>
      <c r="D961" s="104">
        <v>21.0</v>
      </c>
      <c r="E961" s="104">
        <v>37.0</v>
      </c>
      <c r="F961" s="118" t="str">
        <f t="shared" si="1431"/>
        <v>29</v>
      </c>
      <c r="G961" s="104">
        <v>35.0</v>
      </c>
      <c r="H961" s="104">
        <v>58.0</v>
      </c>
      <c r="I961" s="120" t="str">
        <f t="shared" si="1397"/>
        <v>-23</v>
      </c>
      <c r="J961" s="120" t="str">
        <f t="shared" si="1432"/>
        <v>46.5</v>
      </c>
      <c r="K961" s="120" t="str">
        <f t="shared" si="1399"/>
        <v>-17.5</v>
      </c>
      <c r="L961" s="104" t="s">
        <v>1719</v>
      </c>
      <c r="M961" s="120" t="str">
        <f t="shared" si="1433"/>
        <v>3900000</v>
      </c>
      <c r="N961" s="135">
        <v>3.9</v>
      </c>
      <c r="O961" s="120" t="str">
        <f t="shared" si="1434"/>
        <v>14250000</v>
      </c>
      <c r="P961" s="135">
        <v>14.25</v>
      </c>
      <c r="Q961" s="28" t="str">
        <f t="shared" si="1435"/>
        <v>5400000</v>
      </c>
      <c r="R961" s="119">
        <v>5.4</v>
      </c>
      <c r="S961" s="191" t="str">
        <f t="shared" si="1436"/>
        <v>19,200,000</v>
      </c>
      <c r="T961" s="105">
        <v>19.2</v>
      </c>
      <c r="U961" s="162" t="str">
        <f t="shared" si="1437"/>
        <v>28.13%</v>
      </c>
      <c r="V961" s="105">
        <v>40.0</v>
      </c>
      <c r="W961" s="30" t="str">
        <f t="shared" si="1430"/>
        <v>48.00%</v>
      </c>
      <c r="X961" s="30" t="str">
        <f t="shared" si="6"/>
        <v>9.75%</v>
      </c>
      <c r="Y961" s="112"/>
      <c r="Z961" s="33"/>
      <c r="AA961" s="33"/>
      <c r="AB961" s="33"/>
      <c r="AC961" s="33"/>
      <c r="AD961" s="33"/>
      <c r="AE961" s="33"/>
    </row>
    <row r="962">
      <c r="A962" s="15" t="s">
        <v>215</v>
      </c>
      <c r="B962" s="16">
        <v>2015.0</v>
      </c>
      <c r="C962" s="17" t="s">
        <v>41</v>
      </c>
      <c r="D962" s="16">
        <v>21.0</v>
      </c>
      <c r="E962" s="16">
        <v>34.0</v>
      </c>
      <c r="F962" s="18" t="str">
        <f>(D962+E962)/2</f>
        <v>27.5</v>
      </c>
      <c r="G962" s="79">
        <v>49.0</v>
      </c>
      <c r="H962" s="16">
        <v>84.0</v>
      </c>
      <c r="I962" s="20" t="str">
        <f t="shared" si="1397"/>
        <v>-35</v>
      </c>
      <c r="J962" s="21" t="str">
        <f>(G962+H962)/2</f>
        <v>66.5</v>
      </c>
      <c r="K962" s="20" t="str">
        <f t="shared" si="1399"/>
        <v>-39</v>
      </c>
      <c r="L962" s="17" t="s">
        <v>216</v>
      </c>
      <c r="M962" s="22">
        <v>5403460.0</v>
      </c>
      <c r="N962" s="35" t="str">
        <f>M962/1000000</f>
        <v>5.40</v>
      </c>
      <c r="O962" s="28">
        <v>1.2279691E7</v>
      </c>
      <c r="P962" s="35" t="str">
        <f>O962/1000000</f>
        <v>12.28</v>
      </c>
      <c r="Q962" s="28" t="str">
        <f t="shared" si="1435"/>
        <v>0</v>
      </c>
      <c r="R962" s="28">
        <v>0.0</v>
      </c>
      <c r="S962" s="177" t="str">
        <f>SUM(O962+R962)</f>
        <v>12,279,691</v>
      </c>
      <c r="T962" s="38" t="str">
        <f>S962/1000000</f>
        <v>12</v>
      </c>
      <c r="U962" s="27" t="str">
        <f>(R962/S962)*100</f>
        <v>0.00%</v>
      </c>
      <c r="V962" s="28">
        <v>26.0</v>
      </c>
      <c r="W962" s="178" t="str">
        <f t="shared" si="1430"/>
        <v>47.23%</v>
      </c>
      <c r="X962" s="30" t="str">
        <f t="shared" si="6"/>
        <v>20.78%</v>
      </c>
      <c r="Y962" s="17"/>
      <c r="Z962" s="33"/>
      <c r="AA962" s="33"/>
      <c r="AB962" s="33"/>
      <c r="AC962" s="33"/>
      <c r="AD962" s="33"/>
      <c r="AE962" s="33"/>
    </row>
    <row r="963">
      <c r="A963" s="116" t="s">
        <v>2202</v>
      </c>
      <c r="B963" s="44">
        <v>2008.0</v>
      </c>
      <c r="C963" s="44" t="s">
        <v>29</v>
      </c>
      <c r="D963" s="104">
        <v>52.0</v>
      </c>
      <c r="E963" s="104">
        <v>58.0</v>
      </c>
      <c r="F963" s="118" t="str">
        <f t="shared" ref="F963:F964" si="1438">AVERAGE(D963:E963)</f>
        <v>55</v>
      </c>
      <c r="G963" s="104">
        <v>48.0</v>
      </c>
      <c r="H963" s="104">
        <v>64.0</v>
      </c>
      <c r="I963" s="120" t="str">
        <f t="shared" si="1397"/>
        <v>-16</v>
      </c>
      <c r="J963" s="120" t="str">
        <f t="shared" ref="J963:J964" si="1439">AVERAGE(G963:H963)</f>
        <v>56</v>
      </c>
      <c r="K963" s="120" t="str">
        <f t="shared" si="1399"/>
        <v>-1</v>
      </c>
      <c r="L963" s="104" t="s">
        <v>1485</v>
      </c>
      <c r="M963" s="120" t="str">
        <f t="shared" ref="M963:M964" si="1440">N963*1000000</f>
        <v>3130000</v>
      </c>
      <c r="N963" s="135">
        <v>3.13</v>
      </c>
      <c r="O963" s="120" t="str">
        <f t="shared" ref="O963:O964" si="1441">P963*1000000</f>
        <v>7870000</v>
      </c>
      <c r="P963" s="135">
        <v>7.87</v>
      </c>
      <c r="Q963" s="28" t="str">
        <f t="shared" si="1435"/>
        <v>10060000</v>
      </c>
      <c r="R963" s="119">
        <v>10.06</v>
      </c>
      <c r="S963" s="191" t="str">
        <f t="shared" ref="S963:S964" si="1442">T963*1000000</f>
        <v>17,930,000</v>
      </c>
      <c r="T963" s="105">
        <v>17.93</v>
      </c>
      <c r="U963" s="162" t="str">
        <f t="shared" ref="U963:U964" si="1443">SUM(R963/T963)</f>
        <v>56.11%</v>
      </c>
      <c r="V963" s="105">
        <v>38.0</v>
      </c>
      <c r="W963" s="30" t="str">
        <f t="shared" si="1430"/>
        <v>47.18%</v>
      </c>
      <c r="X963" s="30" t="str">
        <f t="shared" si="6"/>
        <v>8.24%</v>
      </c>
      <c r="Y963" s="112"/>
      <c r="Z963" s="33"/>
      <c r="AA963" s="33"/>
      <c r="AB963" s="33"/>
      <c r="AC963" s="33"/>
      <c r="AD963" s="33"/>
      <c r="AE963" s="33"/>
    </row>
    <row r="964">
      <c r="A964" s="116" t="s">
        <v>1748</v>
      </c>
      <c r="B964" s="44">
        <v>2010.0</v>
      </c>
      <c r="C964" s="44" t="s">
        <v>29</v>
      </c>
      <c r="D964" s="104">
        <v>68.0</v>
      </c>
      <c r="E964" s="104">
        <v>65.0</v>
      </c>
      <c r="F964" s="118" t="str">
        <f t="shared" si="1438"/>
        <v>66.5</v>
      </c>
      <c r="G964" s="104">
        <v>56.0</v>
      </c>
      <c r="H964" s="104">
        <v>71.0</v>
      </c>
      <c r="I964" s="120" t="str">
        <f t="shared" si="1397"/>
        <v>-15</v>
      </c>
      <c r="J964" s="120" t="str">
        <f t="shared" si="1439"/>
        <v>63.5</v>
      </c>
      <c r="K964" s="120" t="str">
        <f t="shared" si="1399"/>
        <v>3</v>
      </c>
      <c r="L964" s="104" t="s">
        <v>1749</v>
      </c>
      <c r="M964" s="120" t="str">
        <f t="shared" si="1440"/>
        <v>800000</v>
      </c>
      <c r="N964" s="135">
        <v>0.8</v>
      </c>
      <c r="O964" s="120" t="str">
        <f t="shared" si="1441"/>
        <v>3570000</v>
      </c>
      <c r="P964" s="135">
        <v>3.57</v>
      </c>
      <c r="Q964" s="28" t="str">
        <f t="shared" si="1435"/>
        <v>1110000</v>
      </c>
      <c r="R964" s="119">
        <v>1.11</v>
      </c>
      <c r="S964" s="191" t="str">
        <f t="shared" si="1442"/>
        <v>4,680,000</v>
      </c>
      <c r="T964" s="137" t="str">
        <f>SUM(P964+R964)</f>
        <v>4.68</v>
      </c>
      <c r="U964" s="162" t="str">
        <f t="shared" si="1443"/>
        <v>23.72%</v>
      </c>
      <c r="V964" s="105">
        <v>10.0</v>
      </c>
      <c r="W964" s="30" t="str">
        <f t="shared" si="1430"/>
        <v>46.80%</v>
      </c>
      <c r="X964" s="30" t="str">
        <f t="shared" si="6"/>
        <v>8.00%</v>
      </c>
      <c r="Y964" s="33"/>
      <c r="Z964" s="33"/>
      <c r="AA964" s="33"/>
      <c r="AB964" s="33"/>
      <c r="AC964" s="33"/>
      <c r="AD964" s="33"/>
      <c r="AE964" s="33"/>
    </row>
    <row r="965">
      <c r="A965" s="15" t="s">
        <v>77</v>
      </c>
      <c r="B965" s="16">
        <v>2015.0</v>
      </c>
      <c r="C965" s="17" t="s">
        <v>29</v>
      </c>
      <c r="D965" s="16">
        <v>9.0</v>
      </c>
      <c r="E965" s="16">
        <v>27.0</v>
      </c>
      <c r="F965" s="18" t="str">
        <f t="shared" ref="F965:F966" si="1444">(D965+E965)/2</f>
        <v>18</v>
      </c>
      <c r="G965" s="79">
        <v>20.0</v>
      </c>
      <c r="H965" s="16">
        <v>26.0</v>
      </c>
      <c r="I965" s="20" t="str">
        <f t="shared" si="1397"/>
        <v>-6</v>
      </c>
      <c r="J965" s="21" t="str">
        <f t="shared" ref="J965:J966" si="1445">(G965+H965)/2</f>
        <v>23</v>
      </c>
      <c r="K965" s="20" t="str">
        <f t="shared" si="1399"/>
        <v>-5</v>
      </c>
      <c r="L965" s="17" t="s">
        <v>34</v>
      </c>
      <c r="M965" s="22">
        <v>2.5685737E7</v>
      </c>
      <c r="N965" s="35" t="str">
        <f t="shared" ref="N965:N966" si="1446">M965/1000000</f>
        <v>25.69</v>
      </c>
      <c r="O965" s="28">
        <v>5.6117548E7</v>
      </c>
      <c r="P965" s="35" t="str">
        <f t="shared" ref="P965:P966" si="1447">O965/1000000</f>
        <v>56.12</v>
      </c>
      <c r="Q965" s="28">
        <v>1.11765333E8</v>
      </c>
      <c r="R965" s="36" t="str">
        <f t="shared" ref="R965:R966" si="1448">Q965/1000000</f>
        <v>111.77</v>
      </c>
      <c r="S965" s="177" t="str">
        <f t="shared" ref="S965:S966" si="1449">SUM(O965+R965)</f>
        <v>56,117,660</v>
      </c>
      <c r="T965" s="38" t="str">
        <f t="shared" ref="T965:T966" si="1450">S965/1000000</f>
        <v>56</v>
      </c>
      <c r="U965" s="27" t="str">
        <f t="shared" ref="U965:U966" si="1451">(R965/S965)</f>
        <v>0.00%</v>
      </c>
      <c r="V965" s="28">
        <v>120.0</v>
      </c>
      <c r="W965" s="178" t="str">
        <f t="shared" si="1430"/>
        <v>46.76%</v>
      </c>
      <c r="X965" s="30" t="str">
        <f t="shared" si="6"/>
        <v>21.40%</v>
      </c>
      <c r="Y965" s="17"/>
      <c r="Z965" s="33"/>
      <c r="AA965" s="33"/>
      <c r="AB965" s="33"/>
      <c r="AC965" s="33"/>
      <c r="AD965" s="33"/>
      <c r="AE965" s="33"/>
    </row>
    <row r="966">
      <c r="A966" s="15" t="s">
        <v>213</v>
      </c>
      <c r="B966" s="16">
        <v>2015.0</v>
      </c>
      <c r="C966" s="17" t="s">
        <v>126</v>
      </c>
      <c r="D966" s="16">
        <v>42.0</v>
      </c>
      <c r="E966" s="16">
        <v>55.0</v>
      </c>
      <c r="F966" s="18" t="str">
        <f t="shared" si="1444"/>
        <v>48.5</v>
      </c>
      <c r="G966" s="16">
        <v>63.0</v>
      </c>
      <c r="H966" s="16">
        <v>52.0</v>
      </c>
      <c r="I966" s="20" t="str">
        <f t="shared" si="1397"/>
        <v>11</v>
      </c>
      <c r="J966" s="21" t="str">
        <f t="shared" si="1445"/>
        <v>57.5</v>
      </c>
      <c r="K966" s="20" t="str">
        <f t="shared" si="1399"/>
        <v>-9</v>
      </c>
      <c r="L966" s="17" t="s">
        <v>89</v>
      </c>
      <c r="M966" s="22">
        <v>5787266.0</v>
      </c>
      <c r="N966" s="35" t="str">
        <f t="shared" si="1446"/>
        <v>5.79</v>
      </c>
      <c r="O966" s="28">
        <v>1.194489E7</v>
      </c>
      <c r="P966" s="35" t="str">
        <f t="shared" si="1447"/>
        <v>11.94</v>
      </c>
      <c r="Q966" s="28">
        <v>1.2675001E7</v>
      </c>
      <c r="R966" s="36" t="str">
        <f t="shared" si="1448"/>
        <v>12.68</v>
      </c>
      <c r="S966" s="177" t="str">
        <f t="shared" si="1449"/>
        <v>11,944,903</v>
      </c>
      <c r="T966" s="38" t="str">
        <f t="shared" si="1450"/>
        <v>12</v>
      </c>
      <c r="U966" s="27" t="str">
        <f t="shared" si="1451"/>
        <v>0.00%</v>
      </c>
      <c r="V966" s="28">
        <v>26.0</v>
      </c>
      <c r="W966" s="178" t="str">
        <f t="shared" si="1430"/>
        <v>45.94%</v>
      </c>
      <c r="X966" s="30" t="str">
        <f t="shared" si="6"/>
        <v>22.26%</v>
      </c>
      <c r="Y966" s="17"/>
      <c r="Z966" s="33"/>
      <c r="AA966" s="33"/>
      <c r="AB966" s="33"/>
      <c r="AC966" s="33"/>
      <c r="AD966" s="33"/>
      <c r="AE966" s="33"/>
    </row>
    <row r="967">
      <c r="A967" s="116" t="s">
        <v>2270</v>
      </c>
      <c r="B967" s="44">
        <v>2008.0</v>
      </c>
      <c r="C967" s="44" t="s">
        <v>41</v>
      </c>
      <c r="D967" s="104">
        <v>65.0</v>
      </c>
      <c r="E967" s="104">
        <v>61.0</v>
      </c>
      <c r="F967" s="118" t="str">
        <f t="shared" ref="F967:F976" si="1452">AVERAGE(D967:E967)</f>
        <v>63</v>
      </c>
      <c r="G967" s="104">
        <v>27.0</v>
      </c>
      <c r="H967" s="104">
        <v>66.0</v>
      </c>
      <c r="I967" s="120" t="str">
        <f t="shared" si="1397"/>
        <v>-39</v>
      </c>
      <c r="J967" s="120" t="str">
        <f t="shared" ref="J967:J976" si="1453">AVERAGE(G967:H967)</f>
        <v>46.5</v>
      </c>
      <c r="K967" s="120" t="str">
        <f t="shared" si="1399"/>
        <v>16.5</v>
      </c>
      <c r="L967" s="104" t="s">
        <v>1259</v>
      </c>
      <c r="M967" s="120" t="str">
        <f t="shared" ref="M967:M976" si="1454">N967*1000000</f>
        <v>4560000</v>
      </c>
      <c r="N967" s="135">
        <v>4.56</v>
      </c>
      <c r="O967" s="120" t="str">
        <f t="shared" ref="O967:O976" si="1455">P967*1000000</f>
        <v>10920000</v>
      </c>
      <c r="P967" s="135">
        <v>10.92</v>
      </c>
      <c r="Q967" s="28" t="str">
        <f t="shared" ref="Q967:Q976" si="1456">SUM(R967*1000000)</f>
        <v>290000</v>
      </c>
      <c r="R967" s="119">
        <v>0.29</v>
      </c>
      <c r="S967" s="191" t="str">
        <f t="shared" ref="S967:S976" si="1457">T967*1000000</f>
        <v>11,210,000</v>
      </c>
      <c r="T967" s="105">
        <v>11.21</v>
      </c>
      <c r="U967" s="162" t="str">
        <f t="shared" ref="U967:U976" si="1458">SUM(R967/T967)</f>
        <v>2.59%</v>
      </c>
      <c r="V967" s="105">
        <v>25.0</v>
      </c>
      <c r="W967" s="30" t="str">
        <f t="shared" si="1430"/>
        <v>44.84%</v>
      </c>
      <c r="X967" s="30" t="str">
        <f t="shared" si="6"/>
        <v>18.24%</v>
      </c>
      <c r="Y967" s="112"/>
      <c r="Z967" s="33"/>
      <c r="AA967" s="33"/>
      <c r="AB967" s="33"/>
      <c r="AC967" s="33"/>
      <c r="AD967" s="33"/>
      <c r="AE967" s="33"/>
    </row>
    <row r="968">
      <c r="A968" s="116" t="s">
        <v>1679</v>
      </c>
      <c r="B968" s="44">
        <v>2010.0</v>
      </c>
      <c r="C968" s="44" t="s">
        <v>41</v>
      </c>
      <c r="D968" s="104">
        <v>49.0</v>
      </c>
      <c r="E968" s="104">
        <v>58.0</v>
      </c>
      <c r="F968" s="118" t="str">
        <f t="shared" si="1452"/>
        <v>53.5</v>
      </c>
      <c r="G968" s="104">
        <v>20.0</v>
      </c>
      <c r="H968" s="104">
        <v>63.0</v>
      </c>
      <c r="I968" s="120" t="str">
        <f t="shared" si="1397"/>
        <v>-43</v>
      </c>
      <c r="J968" s="120" t="str">
        <f t="shared" si="1453"/>
        <v>41.5</v>
      </c>
      <c r="K968" s="120" t="str">
        <f t="shared" si="1399"/>
        <v>12</v>
      </c>
      <c r="L968" s="104" t="s">
        <v>111</v>
      </c>
      <c r="M968" s="120" t="str">
        <f t="shared" si="1454"/>
        <v>75000</v>
      </c>
      <c r="N968" s="135">
        <v>0.075</v>
      </c>
      <c r="O968" s="120" t="str">
        <f t="shared" si="1455"/>
        <v>1810000</v>
      </c>
      <c r="P968" s="135">
        <v>1.81</v>
      </c>
      <c r="Q968" s="28" t="str">
        <f t="shared" si="1456"/>
        <v>7670000</v>
      </c>
      <c r="R968" s="119">
        <v>7.67</v>
      </c>
      <c r="S968" s="191" t="str">
        <f t="shared" si="1457"/>
        <v>9,480,000</v>
      </c>
      <c r="T968" s="137" t="str">
        <f>SUM(P968+R968)</f>
        <v>9.48</v>
      </c>
      <c r="U968" s="162" t="str">
        <f t="shared" si="1458"/>
        <v>80.91%</v>
      </c>
      <c r="V968" s="105">
        <v>22.0</v>
      </c>
      <c r="W968" s="30" t="str">
        <f t="shared" si="1430"/>
        <v>43.09%</v>
      </c>
      <c r="X968" s="30" t="str">
        <f t="shared" si="6"/>
        <v>0.34%</v>
      </c>
      <c r="Y968" s="33"/>
      <c r="Z968" s="33"/>
      <c r="AA968" s="33"/>
      <c r="AB968" s="33"/>
      <c r="AC968" s="33"/>
      <c r="AD968" s="33"/>
      <c r="AE968" s="33"/>
    </row>
    <row r="969">
      <c r="A969" s="116" t="s">
        <v>2027</v>
      </c>
      <c r="B969" s="44">
        <v>2009.0</v>
      </c>
      <c r="C969" s="44" t="s">
        <v>41</v>
      </c>
      <c r="D969" s="104">
        <v>7.0</v>
      </c>
      <c r="E969" s="104">
        <v>35.0</v>
      </c>
      <c r="F969" s="118" t="str">
        <f t="shared" si="1452"/>
        <v>21</v>
      </c>
      <c r="G969" s="104">
        <v>31.0</v>
      </c>
      <c r="H969" s="104">
        <v>66.0</v>
      </c>
      <c r="I969" s="120" t="str">
        <f t="shared" si="1397"/>
        <v>-35</v>
      </c>
      <c r="J969" s="120" t="str">
        <f t="shared" si="1453"/>
        <v>48.5</v>
      </c>
      <c r="K969" s="120" t="str">
        <f t="shared" si="1399"/>
        <v>-27.5</v>
      </c>
      <c r="L969" s="104" t="s">
        <v>493</v>
      </c>
      <c r="M969" s="120" t="str">
        <f t="shared" si="1454"/>
        <v>2600000</v>
      </c>
      <c r="N969" s="135">
        <v>2.6</v>
      </c>
      <c r="O969" s="120" t="str">
        <f t="shared" si="1455"/>
        <v>6380000</v>
      </c>
      <c r="P969" s="135">
        <v>6.38</v>
      </c>
      <c r="Q969" s="28" t="str">
        <f t="shared" si="1456"/>
        <v>30000</v>
      </c>
      <c r="R969" s="119">
        <v>0.03</v>
      </c>
      <c r="S969" s="191" t="str">
        <f t="shared" si="1457"/>
        <v>6,380,000</v>
      </c>
      <c r="T969" s="105">
        <v>6.38</v>
      </c>
      <c r="U969" s="162" t="str">
        <f t="shared" si="1458"/>
        <v>0.47%</v>
      </c>
      <c r="V969" s="105">
        <v>15.0</v>
      </c>
      <c r="W969" s="30" t="str">
        <f t="shared" si="1430"/>
        <v>42.53%</v>
      </c>
      <c r="X969" s="30" t="str">
        <f t="shared" si="6"/>
        <v>17.33%</v>
      </c>
      <c r="Y969" s="112"/>
      <c r="Z969" s="33"/>
      <c r="AA969" s="33"/>
      <c r="AB969" s="33"/>
      <c r="AC969" s="33"/>
      <c r="AD969" s="33"/>
      <c r="AE969" s="33"/>
    </row>
    <row r="970">
      <c r="A970" s="116" t="s">
        <v>1912</v>
      </c>
      <c r="B970" s="44">
        <v>2009.0</v>
      </c>
      <c r="C970" s="44" t="s">
        <v>29</v>
      </c>
      <c r="D970" s="104">
        <v>28.0</v>
      </c>
      <c r="E970" s="104">
        <v>28.0</v>
      </c>
      <c r="F970" s="118" t="str">
        <f t="shared" si="1452"/>
        <v>28</v>
      </c>
      <c r="G970" s="104">
        <v>49.0</v>
      </c>
      <c r="H970" s="104">
        <v>78.0</v>
      </c>
      <c r="I970" s="120" t="str">
        <f t="shared" si="1397"/>
        <v>-29</v>
      </c>
      <c r="J970" s="120" t="str">
        <f t="shared" si="1453"/>
        <v>63.5</v>
      </c>
      <c r="K970" s="120" t="str">
        <f t="shared" si="1399"/>
        <v>-35.5</v>
      </c>
      <c r="L970" s="104" t="s">
        <v>1913</v>
      </c>
      <c r="M970" s="120" t="str">
        <f t="shared" si="1454"/>
        <v>4400000</v>
      </c>
      <c r="N970" s="135">
        <v>4.4</v>
      </c>
      <c r="O970" s="120" t="str">
        <f t="shared" si="1455"/>
        <v>10300000</v>
      </c>
      <c r="P970" s="135">
        <v>10.3</v>
      </c>
      <c r="Q970" s="28" t="str">
        <f t="shared" si="1456"/>
        <v>10310000</v>
      </c>
      <c r="R970" s="119">
        <v>10.31</v>
      </c>
      <c r="S970" s="191" t="str">
        <f t="shared" si="1457"/>
        <v>17,000,000</v>
      </c>
      <c r="T970" s="105">
        <v>17.0</v>
      </c>
      <c r="U970" s="162" t="str">
        <f t="shared" si="1458"/>
        <v>60.65%</v>
      </c>
      <c r="V970" s="105">
        <v>40.0</v>
      </c>
      <c r="W970" s="30" t="str">
        <f t="shared" si="1430"/>
        <v>42.50%</v>
      </c>
      <c r="X970" s="30" t="str">
        <f t="shared" si="6"/>
        <v>11.00%</v>
      </c>
      <c r="Y970" s="112"/>
      <c r="Z970" s="33"/>
      <c r="AA970" s="33"/>
      <c r="AB970" s="33"/>
      <c r="AC970" s="33"/>
      <c r="AD970" s="33"/>
      <c r="AE970" s="33"/>
    </row>
    <row r="971">
      <c r="A971" s="116" t="s">
        <v>1877</v>
      </c>
      <c r="B971" s="44">
        <v>2009.0</v>
      </c>
      <c r="C971" s="44" t="s">
        <v>41</v>
      </c>
      <c r="D971" s="104">
        <v>38.0</v>
      </c>
      <c r="E971" s="104">
        <v>54.0</v>
      </c>
      <c r="F971" s="118" t="str">
        <f t="shared" si="1452"/>
        <v>46</v>
      </c>
      <c r="G971" s="104">
        <v>44.0</v>
      </c>
      <c r="H971" s="104">
        <v>57.0</v>
      </c>
      <c r="I971" s="120" t="str">
        <f t="shared" si="1397"/>
        <v>-13</v>
      </c>
      <c r="J971" s="120" t="str">
        <f t="shared" si="1453"/>
        <v>50.5</v>
      </c>
      <c r="K971" s="120" t="str">
        <f t="shared" si="1399"/>
        <v>-4.5</v>
      </c>
      <c r="L971" s="104" t="s">
        <v>513</v>
      </c>
      <c r="M971" s="120" t="str">
        <f t="shared" si="1454"/>
        <v>5500000</v>
      </c>
      <c r="N971" s="135">
        <v>5.5</v>
      </c>
      <c r="O971" s="120" t="str">
        <f t="shared" si="1455"/>
        <v>16120000</v>
      </c>
      <c r="P971" s="135">
        <v>16.12</v>
      </c>
      <c r="Q971" s="28" t="str">
        <f t="shared" si="1456"/>
        <v>6860000</v>
      </c>
      <c r="R971" s="119">
        <v>6.86</v>
      </c>
      <c r="S971" s="191" t="str">
        <f t="shared" si="1457"/>
        <v>22,990,000</v>
      </c>
      <c r="T971" s="105">
        <v>22.99</v>
      </c>
      <c r="U971" s="162" t="str">
        <f t="shared" si="1458"/>
        <v>29.84%</v>
      </c>
      <c r="V971" s="105">
        <v>55.0</v>
      </c>
      <c r="W971" s="30" t="str">
        <f t="shared" si="1430"/>
        <v>41.80%</v>
      </c>
      <c r="X971" s="30" t="str">
        <f t="shared" si="6"/>
        <v>10.00%</v>
      </c>
      <c r="Y971" s="112"/>
      <c r="Z971" s="33"/>
      <c r="AA971" s="33"/>
      <c r="AB971" s="33"/>
      <c r="AC971" s="33"/>
      <c r="AD971" s="33"/>
      <c r="AE971" s="33"/>
    </row>
    <row r="972">
      <c r="A972" s="116" t="s">
        <v>2238</v>
      </c>
      <c r="B972" s="44">
        <v>2008.0</v>
      </c>
      <c r="C972" s="44" t="s">
        <v>126</v>
      </c>
      <c r="D972" s="104">
        <v>39.0</v>
      </c>
      <c r="E972" s="104">
        <v>52.0</v>
      </c>
      <c r="F972" s="118" t="str">
        <f t="shared" si="1452"/>
        <v>45.5</v>
      </c>
      <c r="G972" s="104">
        <v>39.0</v>
      </c>
      <c r="H972" s="104">
        <v>67.0</v>
      </c>
      <c r="I972" s="120" t="str">
        <f t="shared" si="1397"/>
        <v>-28</v>
      </c>
      <c r="J972" s="120" t="str">
        <f t="shared" si="1453"/>
        <v>53</v>
      </c>
      <c r="K972" s="120" t="str">
        <f t="shared" si="1399"/>
        <v>-7.5</v>
      </c>
      <c r="L972" s="104" t="s">
        <v>2239</v>
      </c>
      <c r="M972" s="120" t="str">
        <f t="shared" si="1454"/>
        <v>4000000</v>
      </c>
      <c r="N972" s="135">
        <v>4.0</v>
      </c>
      <c r="O972" s="120" t="str">
        <f t="shared" si="1455"/>
        <v>11540000</v>
      </c>
      <c r="P972" s="135">
        <v>11.54</v>
      </c>
      <c r="Q972" s="28" t="str">
        <f t="shared" si="1456"/>
        <v>230000</v>
      </c>
      <c r="R972" s="119">
        <v>0.23</v>
      </c>
      <c r="S972" s="191" t="str">
        <f t="shared" si="1457"/>
        <v>11,770,000</v>
      </c>
      <c r="T972" s="105">
        <v>11.77</v>
      </c>
      <c r="U972" s="162" t="str">
        <f t="shared" si="1458"/>
        <v>1.95%</v>
      </c>
      <c r="V972" s="105">
        <v>30.0</v>
      </c>
      <c r="W972" s="30" t="str">
        <f t="shared" si="1430"/>
        <v>39.23%</v>
      </c>
      <c r="X972" s="30" t="str">
        <f t="shared" si="6"/>
        <v>13.33%</v>
      </c>
      <c r="Y972" s="112"/>
      <c r="Z972" s="33"/>
      <c r="AA972" s="33"/>
      <c r="AB972" s="33"/>
      <c r="AC972" s="33"/>
      <c r="AD972" s="33"/>
      <c r="AE972" s="33"/>
    </row>
    <row r="973">
      <c r="A973" s="116" t="s">
        <v>2098</v>
      </c>
      <c r="B973" s="44">
        <v>2008.0</v>
      </c>
      <c r="C973" s="44" t="s">
        <v>41</v>
      </c>
      <c r="D973" s="104">
        <v>13.0</v>
      </c>
      <c r="E973" s="104">
        <v>36.0</v>
      </c>
      <c r="F973" s="118" t="str">
        <f t="shared" si="1452"/>
        <v>24.5</v>
      </c>
      <c r="G973" s="104">
        <v>56.0</v>
      </c>
      <c r="H973" s="104">
        <v>67.0</v>
      </c>
      <c r="I973" s="120" t="str">
        <f t="shared" si="1397"/>
        <v>-11</v>
      </c>
      <c r="J973" s="120" t="str">
        <f t="shared" si="1453"/>
        <v>61.5</v>
      </c>
      <c r="K973" s="120" t="str">
        <f t="shared" si="1399"/>
        <v>-37</v>
      </c>
      <c r="L973" s="104" t="s">
        <v>987</v>
      </c>
      <c r="M973" s="120" t="str">
        <f t="shared" si="1454"/>
        <v>13600000</v>
      </c>
      <c r="N973" s="135">
        <v>13.6</v>
      </c>
      <c r="O973" s="120" t="str">
        <f t="shared" si="1455"/>
        <v>45610000</v>
      </c>
      <c r="P973" s="135">
        <v>45.61</v>
      </c>
      <c r="Q973" s="28" t="str">
        <f t="shared" si="1456"/>
        <v>5940000</v>
      </c>
      <c r="R973" s="119">
        <v>5.94</v>
      </c>
      <c r="S973" s="191" t="str">
        <f t="shared" si="1457"/>
        <v>51,550,000</v>
      </c>
      <c r="T973" s="105">
        <v>51.55</v>
      </c>
      <c r="U973" s="162" t="str">
        <f t="shared" si="1458"/>
        <v>11.52%</v>
      </c>
      <c r="V973" s="105">
        <v>140.0</v>
      </c>
      <c r="W973" s="30" t="str">
        <f t="shared" si="1430"/>
        <v>36.82%</v>
      </c>
      <c r="X973" s="30" t="str">
        <f t="shared" si="6"/>
        <v>9.71%</v>
      </c>
      <c r="Y973" s="112"/>
      <c r="Z973" s="33"/>
      <c r="AA973" s="33"/>
      <c r="AB973" s="33"/>
      <c r="AC973" s="33"/>
      <c r="AD973" s="33"/>
      <c r="AE973" s="33"/>
    </row>
    <row r="974">
      <c r="A974" s="116" t="s">
        <v>1933</v>
      </c>
      <c r="B974" s="44">
        <v>2009.0</v>
      </c>
      <c r="C974" s="44" t="s">
        <v>29</v>
      </c>
      <c r="D974" s="104">
        <v>7.0</v>
      </c>
      <c r="E974" s="104">
        <v>28.0</v>
      </c>
      <c r="F974" s="118" t="str">
        <f t="shared" si="1452"/>
        <v>17.5</v>
      </c>
      <c r="G974" s="104">
        <v>28.0</v>
      </c>
      <c r="H974" s="104">
        <v>59.0</v>
      </c>
      <c r="I974" s="120" t="str">
        <f t="shared" si="1397"/>
        <v>-31</v>
      </c>
      <c r="J974" s="120" t="str">
        <f t="shared" si="1453"/>
        <v>43.5</v>
      </c>
      <c r="K974" s="120" t="str">
        <f t="shared" si="1399"/>
        <v>-26</v>
      </c>
      <c r="L974" s="104" t="s">
        <v>993</v>
      </c>
      <c r="M974" s="120" t="str">
        <f t="shared" si="1454"/>
        <v>4900000</v>
      </c>
      <c r="N974" s="135">
        <v>4.9</v>
      </c>
      <c r="O974" s="120" t="str">
        <f t="shared" si="1455"/>
        <v>10280000</v>
      </c>
      <c r="P974" s="135">
        <v>10.28</v>
      </c>
      <c r="Q974" s="28" t="str">
        <f t="shared" si="1456"/>
        <v>7570000</v>
      </c>
      <c r="R974" s="119">
        <v>7.57</v>
      </c>
      <c r="S974" s="191" t="str">
        <f t="shared" si="1457"/>
        <v>12,200,000</v>
      </c>
      <c r="T974" s="105">
        <v>12.2</v>
      </c>
      <c r="U974" s="162" t="str">
        <f t="shared" si="1458"/>
        <v>62.05%</v>
      </c>
      <c r="V974" s="105">
        <v>35.0</v>
      </c>
      <c r="W974" s="30" t="str">
        <f t="shared" si="1430"/>
        <v>34.86%</v>
      </c>
      <c r="X974" s="30" t="str">
        <f t="shared" si="6"/>
        <v>14.00%</v>
      </c>
      <c r="Y974" s="112"/>
      <c r="Z974" s="33"/>
      <c r="AA974" s="33"/>
      <c r="AB974" s="33"/>
      <c r="AC974" s="33"/>
      <c r="AD974" s="33"/>
      <c r="AE974" s="33"/>
    </row>
    <row r="975">
      <c r="A975" s="116" t="s">
        <v>1736</v>
      </c>
      <c r="B975" s="44">
        <v>2010.0</v>
      </c>
      <c r="C975" s="44" t="s">
        <v>41</v>
      </c>
      <c r="D975" s="104">
        <v>81.0</v>
      </c>
      <c r="E975" s="104">
        <v>69.0</v>
      </c>
      <c r="F975" s="118" t="str">
        <f t="shared" si="1452"/>
        <v>75</v>
      </c>
      <c r="G975" s="104">
        <v>47.0</v>
      </c>
      <c r="H975" s="104">
        <v>54.0</v>
      </c>
      <c r="I975" s="120" t="str">
        <f t="shared" si="1397"/>
        <v>-7</v>
      </c>
      <c r="J975" s="120" t="str">
        <f t="shared" si="1453"/>
        <v>50.5</v>
      </c>
      <c r="K975" s="120" t="str">
        <f t="shared" si="1399"/>
        <v>24.5</v>
      </c>
      <c r="L975" s="104" t="s">
        <v>493</v>
      </c>
      <c r="M975" s="120" t="str">
        <f t="shared" si="1454"/>
        <v>90000</v>
      </c>
      <c r="N975" s="135">
        <v>0.09</v>
      </c>
      <c r="O975" s="120" t="str">
        <f t="shared" si="1455"/>
        <v>4360000</v>
      </c>
      <c r="P975" s="135">
        <v>4.36</v>
      </c>
      <c r="Q975" s="28" t="str">
        <f t="shared" si="1456"/>
        <v>820000</v>
      </c>
      <c r="R975" s="119">
        <v>0.82</v>
      </c>
      <c r="S975" s="191" t="str">
        <f t="shared" si="1457"/>
        <v>5,180,000</v>
      </c>
      <c r="T975" s="137" t="str">
        <f>SUM(P975+R975)</f>
        <v>5.18</v>
      </c>
      <c r="U975" s="162" t="str">
        <f t="shared" si="1458"/>
        <v>15.83%</v>
      </c>
      <c r="V975" s="105">
        <v>15.0</v>
      </c>
      <c r="W975" s="30" t="str">
        <f t="shared" si="1430"/>
        <v>34.53%</v>
      </c>
      <c r="X975" s="30" t="str">
        <f t="shared" si="6"/>
        <v>0.60%</v>
      </c>
      <c r="Y975" s="33"/>
      <c r="Z975" s="33"/>
      <c r="AA975" s="33"/>
      <c r="AB975" s="33"/>
      <c r="AC975" s="33"/>
      <c r="AD975" s="33"/>
      <c r="AE975" s="33"/>
    </row>
    <row r="976">
      <c r="A976" s="116" t="s">
        <v>1956</v>
      </c>
      <c r="B976" s="44">
        <v>2009.0</v>
      </c>
      <c r="C976" s="44" t="s">
        <v>29</v>
      </c>
      <c r="D976" s="104">
        <v>48.0</v>
      </c>
      <c r="E976" s="104">
        <v>55.0</v>
      </c>
      <c r="F976" s="118" t="str">
        <f t="shared" si="1452"/>
        <v>51.5</v>
      </c>
      <c r="G976" s="104">
        <v>48.0</v>
      </c>
      <c r="H976" s="104">
        <v>67.0</v>
      </c>
      <c r="I976" s="120" t="str">
        <f t="shared" si="1397"/>
        <v>-19</v>
      </c>
      <c r="J976" s="120" t="str">
        <f t="shared" si="1453"/>
        <v>57.5</v>
      </c>
      <c r="K976" s="120" t="str">
        <f t="shared" si="1399"/>
        <v>-6</v>
      </c>
      <c r="L976" s="104" t="s">
        <v>1620</v>
      </c>
      <c r="M976" s="120" t="str">
        <f t="shared" si="1454"/>
        <v>3500000</v>
      </c>
      <c r="N976" s="135">
        <v>3.5</v>
      </c>
      <c r="O976" s="120" t="str">
        <f t="shared" si="1455"/>
        <v>7460000</v>
      </c>
      <c r="P976" s="135">
        <v>7.46</v>
      </c>
      <c r="Q976" s="28" t="str">
        <f t="shared" si="1456"/>
        <v>2520000</v>
      </c>
      <c r="R976" s="119">
        <v>2.52</v>
      </c>
      <c r="S976" s="191" t="str">
        <f t="shared" si="1457"/>
        <v>9,980,000</v>
      </c>
      <c r="T976" s="105">
        <v>9.98</v>
      </c>
      <c r="U976" s="162" t="str">
        <f t="shared" si="1458"/>
        <v>25.25%</v>
      </c>
      <c r="V976" s="105">
        <v>29.0</v>
      </c>
      <c r="W976" s="30" t="str">
        <f t="shared" si="1430"/>
        <v>34.41%</v>
      </c>
      <c r="X976" s="30" t="str">
        <f t="shared" si="6"/>
        <v>12.07%</v>
      </c>
      <c r="Y976" s="112"/>
      <c r="Z976" s="33"/>
      <c r="AA976" s="33"/>
      <c r="AB976" s="33"/>
      <c r="AC976" s="33"/>
      <c r="AD976" s="33"/>
      <c r="AE976" s="33"/>
    </row>
    <row r="977">
      <c r="A977" s="15" t="s">
        <v>113</v>
      </c>
      <c r="B977" s="16">
        <v>2015.0</v>
      </c>
      <c r="C977" s="17" t="s">
        <v>41</v>
      </c>
      <c r="D977" s="16">
        <v>16.0</v>
      </c>
      <c r="E977" s="16">
        <v>35.0</v>
      </c>
      <c r="F977" s="18" t="str">
        <f>(D977+E977)/2</f>
        <v>25.5</v>
      </c>
      <c r="G977" s="79">
        <v>50.0</v>
      </c>
      <c r="H977" s="16">
        <v>47.0</v>
      </c>
      <c r="I977" s="20" t="str">
        <f t="shared" si="1397"/>
        <v>3</v>
      </c>
      <c r="J977" s="21" t="str">
        <f>(G977+H977)/2</f>
        <v>48.5</v>
      </c>
      <c r="K977" s="20" t="str">
        <f t="shared" si="1399"/>
        <v>-23</v>
      </c>
      <c r="L977" s="17" t="s">
        <v>114</v>
      </c>
      <c r="M977" s="22">
        <v>1.0812861E7</v>
      </c>
      <c r="N977" s="35" t="str">
        <f>M977/1000000</f>
        <v>10.81</v>
      </c>
      <c r="O977" s="28">
        <v>2.3520165E7</v>
      </c>
      <c r="P977" s="35" t="str">
        <f>O977/1000000</f>
        <v>23.52</v>
      </c>
      <c r="Q977" s="28">
        <v>5.8851554E7</v>
      </c>
      <c r="R977" s="36" t="str">
        <f>Q977/1000000</f>
        <v>58.85</v>
      </c>
      <c r="S977" s="177" t="str">
        <f>SUM(O977+R977)</f>
        <v>23,520,224</v>
      </c>
      <c r="T977" s="38" t="str">
        <f>S977/1000000</f>
        <v>24</v>
      </c>
      <c r="U977" s="27" t="str">
        <f>(R977/S977)</f>
        <v>0.00%</v>
      </c>
      <c r="V977" s="28">
        <v>70.0</v>
      </c>
      <c r="W977" s="178" t="str">
        <f t="shared" si="1430"/>
        <v>33.60%</v>
      </c>
      <c r="X977" s="30" t="str">
        <f t="shared" si="6"/>
        <v>15.45%</v>
      </c>
      <c r="Y977" s="17"/>
      <c r="Z977" s="33"/>
      <c r="AA977" s="33"/>
      <c r="AB977" s="33"/>
      <c r="AC977" s="33"/>
      <c r="AD977" s="33"/>
      <c r="AE977" s="33"/>
    </row>
    <row r="978">
      <c r="A978" s="116" t="s">
        <v>1442</v>
      </c>
      <c r="B978" s="44">
        <v>2011.0</v>
      </c>
      <c r="C978" s="44" t="s">
        <v>41</v>
      </c>
      <c r="D978" s="117">
        <v>66.0</v>
      </c>
      <c r="E978" s="117">
        <v>69.0</v>
      </c>
      <c r="F978" s="118" t="str">
        <f>AVERAGE(D978:E978)</f>
        <v>67.5</v>
      </c>
      <c r="G978" s="117">
        <v>55.0</v>
      </c>
      <c r="H978" s="104">
        <v>64.0</v>
      </c>
      <c r="I978" s="120" t="str">
        <f t="shared" si="1397"/>
        <v>-9</v>
      </c>
      <c r="J978" s="120" t="str">
        <f>AVERAGE(G978:H978)</f>
        <v>59.5</v>
      </c>
      <c r="K978" s="120" t="str">
        <f t="shared" si="1399"/>
        <v>8</v>
      </c>
      <c r="L978" s="104" t="s">
        <v>89</v>
      </c>
      <c r="M978" s="120" t="str">
        <f>N978*1000000</f>
        <v>640000</v>
      </c>
      <c r="N978" s="121">
        <v>0.64</v>
      </c>
      <c r="O978" s="120" t="str">
        <f>P978*1000000</f>
        <v>4440000</v>
      </c>
      <c r="P978" s="122">
        <v>4.44</v>
      </c>
      <c r="Q978" s="28" t="str">
        <f t="shared" ref="Q978:Q982" si="1459">SUM(R978*1000000)</f>
        <v>440000</v>
      </c>
      <c r="R978" s="119">
        <v>0.44</v>
      </c>
      <c r="S978" s="176" t="str">
        <f>T978*1000000</f>
        <v>4,880,000</v>
      </c>
      <c r="T978" s="124" t="str">
        <f>SUM(P978+R978)</f>
        <v>4.88</v>
      </c>
      <c r="U978" s="162" t="str">
        <f>SUM(R978/T978)</f>
        <v>9.02%</v>
      </c>
      <c r="V978" s="125">
        <v>15.0</v>
      </c>
      <c r="W978" s="30" t="str">
        <f t="shared" si="1430"/>
        <v>32.53%</v>
      </c>
      <c r="X978" s="30" t="str">
        <f t="shared" si="6"/>
        <v>4.27%</v>
      </c>
      <c r="Y978" s="112"/>
      <c r="Z978" s="33"/>
      <c r="AA978" s="33"/>
      <c r="AB978" s="33"/>
      <c r="AC978" s="33"/>
      <c r="AD978" s="33"/>
      <c r="AE978" s="33"/>
    </row>
    <row r="979">
      <c r="A979" s="15" t="s">
        <v>236</v>
      </c>
      <c r="B979" s="16">
        <v>2015.0</v>
      </c>
      <c r="C979" s="17" t="s">
        <v>41</v>
      </c>
      <c r="D979" s="16">
        <v>20.0</v>
      </c>
      <c r="E979" s="16">
        <v>30.0</v>
      </c>
      <c r="F979" s="18" t="str">
        <f>(D979+E979)/2</f>
        <v>25</v>
      </c>
      <c r="G979" s="79">
        <v>80.0</v>
      </c>
      <c r="H979" s="16">
        <v>62.0</v>
      </c>
      <c r="I979" s="20" t="str">
        <f t="shared" si="1397"/>
        <v>18</v>
      </c>
      <c r="J979" s="21" t="str">
        <f>(G979+H979)/2</f>
        <v>71</v>
      </c>
      <c r="K979" s="20" t="str">
        <f t="shared" si="1399"/>
        <v>-46</v>
      </c>
      <c r="L979" s="17" t="s">
        <v>89</v>
      </c>
      <c r="M979" s="22">
        <v>2750356.0</v>
      </c>
      <c r="N979" s="35" t="str">
        <f>M979/1000000</f>
        <v>2.75</v>
      </c>
      <c r="O979" s="28">
        <v>6485961.0</v>
      </c>
      <c r="P979" s="35" t="str">
        <f>O979/1000000</f>
        <v>6.49</v>
      </c>
      <c r="Q979" s="28" t="str">
        <f t="shared" si="1459"/>
        <v>11300000</v>
      </c>
      <c r="R979" s="28">
        <v>11.3</v>
      </c>
      <c r="S979" s="177" t="str">
        <f>SUM(O979+R979)</f>
        <v>6,485,972</v>
      </c>
      <c r="T979" s="38" t="str">
        <f>S979/1000000</f>
        <v>6</v>
      </c>
      <c r="U979" s="27" t="str">
        <f>(R979/S979)*100</f>
        <v>0.02%</v>
      </c>
      <c r="V979" s="28">
        <v>20.0</v>
      </c>
      <c r="W979" s="178" t="str">
        <f t="shared" si="1430"/>
        <v>32.43%</v>
      </c>
      <c r="X979" s="30" t="str">
        <f t="shared" si="6"/>
        <v>13.75%</v>
      </c>
      <c r="Y979" s="17"/>
      <c r="Z979" s="33"/>
      <c r="AA979" s="33"/>
      <c r="AB979" s="33"/>
      <c r="AC979" s="33"/>
      <c r="AD979" s="33"/>
      <c r="AE979" s="33"/>
    </row>
    <row r="980">
      <c r="A980" s="116" t="s">
        <v>2198</v>
      </c>
      <c r="B980" s="44">
        <v>2008.0</v>
      </c>
      <c r="C980" s="44" t="s">
        <v>41</v>
      </c>
      <c r="D980" s="104">
        <v>45.0</v>
      </c>
      <c r="E980" s="104">
        <v>49.0</v>
      </c>
      <c r="F980" s="118" t="str">
        <f t="shared" ref="F980:F982" si="1460">AVERAGE(D980:E980)</f>
        <v>47</v>
      </c>
      <c r="G980" s="104">
        <v>42.0</v>
      </c>
      <c r="H980" s="104">
        <v>57.0</v>
      </c>
      <c r="I980" s="120" t="str">
        <f t="shared" si="1397"/>
        <v>-15</v>
      </c>
      <c r="J980" s="120" t="str">
        <f t="shared" ref="J980:J982" si="1461">AVERAGE(G980:H980)</f>
        <v>49.5</v>
      </c>
      <c r="K980" s="120" t="str">
        <f t="shared" si="1399"/>
        <v>-2.5</v>
      </c>
      <c r="L980" s="104" t="s">
        <v>1620</v>
      </c>
      <c r="M980" s="120" t="str">
        <f t="shared" ref="M980:M982" si="1462">N980*1000000</f>
        <v>5400000</v>
      </c>
      <c r="N980" s="135">
        <v>5.4</v>
      </c>
      <c r="O980" s="120" t="str">
        <f t="shared" ref="O980:O982" si="1463">P980*1000000</f>
        <v>12080000</v>
      </c>
      <c r="P980" s="135">
        <v>12.08</v>
      </c>
      <c r="Q980" s="28" t="str">
        <f t="shared" si="1459"/>
        <v>250000</v>
      </c>
      <c r="R980" s="119">
        <v>0.25</v>
      </c>
      <c r="S980" s="191" t="str">
        <f t="shared" ref="S980:S982" si="1464">T980*1000000</f>
        <v>12,330,000</v>
      </c>
      <c r="T980" s="105">
        <v>12.33</v>
      </c>
      <c r="U980" s="162" t="str">
        <f t="shared" ref="U980:U982" si="1465">SUM(R980/T980)</f>
        <v>2.03%</v>
      </c>
      <c r="V980" s="134">
        <v>40.0</v>
      </c>
      <c r="W980" s="178" t="str">
        <f t="shared" si="1430"/>
        <v>30.83%</v>
      </c>
      <c r="X980" s="30" t="str">
        <f t="shared" si="6"/>
        <v>13.50%</v>
      </c>
      <c r="Y980" s="112"/>
      <c r="Z980" s="33"/>
      <c r="AA980" s="33"/>
      <c r="AB980" s="33"/>
      <c r="AC980" s="33"/>
      <c r="AD980" s="33"/>
      <c r="AE980" s="33"/>
    </row>
    <row r="981">
      <c r="A981" s="116" t="s">
        <v>1407</v>
      </c>
      <c r="B981" s="44">
        <v>2011.0</v>
      </c>
      <c r="C981" s="44" t="s">
        <v>41</v>
      </c>
      <c r="D981" s="117">
        <v>62.0</v>
      </c>
      <c r="E981" s="117">
        <v>60.0</v>
      </c>
      <c r="F981" s="118" t="str">
        <f t="shared" si="1460"/>
        <v>61</v>
      </c>
      <c r="G981" s="117">
        <v>57.0</v>
      </c>
      <c r="H981" s="104">
        <v>64.0</v>
      </c>
      <c r="I981" s="120" t="str">
        <f t="shared" si="1397"/>
        <v>-7</v>
      </c>
      <c r="J981" s="120" t="str">
        <f t="shared" si="1461"/>
        <v>60.5</v>
      </c>
      <c r="K981" s="120" t="str">
        <f t="shared" si="1399"/>
        <v>0.5</v>
      </c>
      <c r="L981" s="104" t="s">
        <v>89</v>
      </c>
      <c r="M981" s="120" t="str">
        <f t="shared" si="1462"/>
        <v>110000</v>
      </c>
      <c r="N981" s="121">
        <v>0.11</v>
      </c>
      <c r="O981" s="120" t="str">
        <f t="shared" si="1463"/>
        <v>970000</v>
      </c>
      <c r="P981" s="122">
        <v>0.97</v>
      </c>
      <c r="Q981" s="28" t="str">
        <f t="shared" si="1459"/>
        <v>5400000</v>
      </c>
      <c r="R981" s="119">
        <v>5.4</v>
      </c>
      <c r="S981" s="176" t="str">
        <f t="shared" si="1464"/>
        <v>6,370,000</v>
      </c>
      <c r="T981" s="124" t="str">
        <f t="shared" ref="T981:T982" si="1466">SUM(P981+R981)</f>
        <v>6.37</v>
      </c>
      <c r="U981" s="162" t="str">
        <f t="shared" si="1465"/>
        <v>84.77%</v>
      </c>
      <c r="V981" s="125">
        <v>21.0</v>
      </c>
      <c r="W981" s="30" t="str">
        <f t="shared" si="1430"/>
        <v>30.33%</v>
      </c>
      <c r="X981" s="30" t="str">
        <f t="shared" si="6"/>
        <v>0.52%</v>
      </c>
      <c r="Y981" s="112"/>
      <c r="Z981" s="33"/>
      <c r="AA981" s="33"/>
      <c r="AB981" s="33"/>
      <c r="AC981" s="33"/>
      <c r="AD981" s="33"/>
      <c r="AE981" s="33"/>
    </row>
    <row r="982">
      <c r="A982" s="116" t="s">
        <v>1390</v>
      </c>
      <c r="B982" s="44">
        <v>2011.0</v>
      </c>
      <c r="C982" s="44" t="s">
        <v>41</v>
      </c>
      <c r="D982" s="117">
        <v>28.0</v>
      </c>
      <c r="E982" s="117">
        <v>42.0</v>
      </c>
      <c r="F982" s="118" t="str">
        <f t="shared" si="1460"/>
        <v>35</v>
      </c>
      <c r="G982" s="117">
        <v>46.0</v>
      </c>
      <c r="H982" s="104">
        <v>62.0</v>
      </c>
      <c r="I982" s="120" t="str">
        <f t="shared" si="1397"/>
        <v>-16</v>
      </c>
      <c r="J982" s="120" t="str">
        <f t="shared" si="1461"/>
        <v>54</v>
      </c>
      <c r="K982" s="120" t="str">
        <f t="shared" si="1399"/>
        <v>-19</v>
      </c>
      <c r="L982" s="104" t="s">
        <v>493</v>
      </c>
      <c r="M982" s="120" t="str">
        <f t="shared" si="1462"/>
        <v>3460000</v>
      </c>
      <c r="N982" s="121">
        <v>3.46</v>
      </c>
      <c r="O982" s="120" t="str">
        <f t="shared" si="1463"/>
        <v>6930000</v>
      </c>
      <c r="P982" s="122">
        <v>6.93</v>
      </c>
      <c r="Q982" s="28" t="str">
        <f t="shared" si="1459"/>
        <v>600000</v>
      </c>
      <c r="R982" s="131">
        <v>0.6</v>
      </c>
      <c r="S982" s="176" t="str">
        <f t="shared" si="1464"/>
        <v>7,530,000</v>
      </c>
      <c r="T982" s="124" t="str">
        <f t="shared" si="1466"/>
        <v>7.53</v>
      </c>
      <c r="U982" s="162" t="str">
        <f t="shared" si="1465"/>
        <v>7.97%</v>
      </c>
      <c r="V982" s="125">
        <v>25.0</v>
      </c>
      <c r="W982" s="30" t="str">
        <f t="shared" si="1430"/>
        <v>30.12%</v>
      </c>
      <c r="X982" s="30" t="str">
        <f t="shared" si="6"/>
        <v>13.84%</v>
      </c>
      <c r="Y982" s="112"/>
      <c r="Z982" s="33"/>
      <c r="AA982" s="33"/>
      <c r="AB982" s="33"/>
      <c r="AC982" s="33"/>
      <c r="AD982" s="33"/>
      <c r="AE982" s="33"/>
    </row>
    <row r="983">
      <c r="A983" s="15" t="s">
        <v>184</v>
      </c>
      <c r="B983" s="16">
        <v>2015.0</v>
      </c>
      <c r="C983" s="17" t="s">
        <v>41</v>
      </c>
      <c r="D983" s="16">
        <v>11.0</v>
      </c>
      <c r="E983" s="16">
        <v>32.0</v>
      </c>
      <c r="F983" s="18" t="str">
        <f t="shared" ref="F983:F984" si="1467">(D983+E983)/2</f>
        <v>21.5</v>
      </c>
      <c r="G983" s="79">
        <v>27.0</v>
      </c>
      <c r="H983" s="16">
        <v>38.0</v>
      </c>
      <c r="I983" s="20" t="str">
        <f t="shared" si="1397"/>
        <v>-11</v>
      </c>
      <c r="J983" s="21" t="str">
        <f t="shared" ref="J983:J984" si="1468">(G983+H983)/2</f>
        <v>32.5</v>
      </c>
      <c r="K983" s="20" t="str">
        <f t="shared" si="1399"/>
        <v>-11</v>
      </c>
      <c r="L983" s="17" t="s">
        <v>117</v>
      </c>
      <c r="M983" s="22">
        <v>4772613.0</v>
      </c>
      <c r="N983" s="35" t="str">
        <f t="shared" ref="N983:N984" si="1469">M983/1000000</f>
        <v>4.77</v>
      </c>
      <c r="O983" s="28">
        <v>1.0219501E7</v>
      </c>
      <c r="P983" s="35" t="str">
        <f t="shared" ref="P983:P984" si="1470">O983/1000000</f>
        <v>10.22</v>
      </c>
      <c r="Q983" s="28">
        <v>4211752.0</v>
      </c>
      <c r="R983" s="36" t="str">
        <f t="shared" ref="R983:R984" si="1471">Q983/1000000</f>
        <v>4.21</v>
      </c>
      <c r="S983" s="177" t="str">
        <f t="shared" ref="S983:S984" si="1472">SUM(O983+R983)</f>
        <v>10,219,505</v>
      </c>
      <c r="T983" s="38" t="str">
        <f t="shared" ref="T983:T984" si="1473">S983/1000000</f>
        <v>10</v>
      </c>
      <c r="U983" s="27" t="str">
        <f t="shared" ref="U983:U984" si="1474">(R983/S983)</f>
        <v>0.00%</v>
      </c>
      <c r="V983" s="19">
        <v>35.0</v>
      </c>
      <c r="W983" s="178" t="str">
        <f t="shared" si="1430"/>
        <v>29.20%</v>
      </c>
      <c r="X983" s="30" t="str">
        <f t="shared" si="6"/>
        <v>13.64%</v>
      </c>
      <c r="Y983" s="17"/>
      <c r="Z983" s="33"/>
      <c r="AA983" s="33"/>
      <c r="AB983" s="33"/>
      <c r="AC983" s="33"/>
      <c r="AD983" s="33"/>
      <c r="AE983" s="33"/>
    </row>
    <row r="984">
      <c r="A984" s="15" t="s">
        <v>172</v>
      </c>
      <c r="B984" s="16">
        <v>2015.0</v>
      </c>
      <c r="C984" s="17" t="s">
        <v>126</v>
      </c>
      <c r="D984" s="16">
        <v>86.0</v>
      </c>
      <c r="E984" s="16">
        <v>70.0</v>
      </c>
      <c r="F984" s="18" t="str">
        <f t="shared" si="1467"/>
        <v>78</v>
      </c>
      <c r="G984" s="79">
        <v>84.0</v>
      </c>
      <c r="H984" s="16">
        <v>74.0</v>
      </c>
      <c r="I984" s="20" t="str">
        <f t="shared" si="1397"/>
        <v>10</v>
      </c>
      <c r="J984" s="21" t="str">
        <f t="shared" si="1468"/>
        <v>79</v>
      </c>
      <c r="K984" s="20" t="str">
        <f t="shared" si="1399"/>
        <v>-1</v>
      </c>
      <c r="L984" s="17" t="s">
        <v>173</v>
      </c>
      <c r="M984" s="22">
        <v>3719177.0</v>
      </c>
      <c r="N984" s="35" t="str">
        <f t="shared" si="1469"/>
        <v>3.72</v>
      </c>
      <c r="O984" s="28">
        <v>1.0137502E7</v>
      </c>
      <c r="P984" s="35" t="str">
        <f t="shared" si="1470"/>
        <v>10.14</v>
      </c>
      <c r="Q984" s="28">
        <v>4.1101314E7</v>
      </c>
      <c r="R984" s="36" t="str">
        <f t="shared" si="1471"/>
        <v>41.10</v>
      </c>
      <c r="S984" s="177" t="str">
        <f t="shared" si="1472"/>
        <v>10,137,543</v>
      </c>
      <c r="T984" s="38" t="str">
        <f t="shared" si="1473"/>
        <v>10</v>
      </c>
      <c r="U984" s="27" t="str">
        <f t="shared" si="1474"/>
        <v>0.00%</v>
      </c>
      <c r="V984" s="19">
        <v>35.0</v>
      </c>
      <c r="W984" s="178" t="str">
        <f t="shared" si="1430"/>
        <v>28.96%</v>
      </c>
      <c r="X984" s="30" t="str">
        <f t="shared" si="6"/>
        <v>10.63%</v>
      </c>
      <c r="Y984" s="17"/>
      <c r="Z984" s="33"/>
      <c r="AA984" s="33"/>
      <c r="AB984" s="33"/>
      <c r="AC984" s="33"/>
      <c r="AD984" s="33"/>
      <c r="AE984" s="33"/>
    </row>
    <row r="985">
      <c r="A985" s="116" t="s">
        <v>2226</v>
      </c>
      <c r="B985" s="44">
        <v>2008.0</v>
      </c>
      <c r="C985" s="44" t="s">
        <v>2431</v>
      </c>
      <c r="D985" s="104">
        <v>27.0</v>
      </c>
      <c r="E985" s="104">
        <v>30.0</v>
      </c>
      <c r="F985" s="118" t="str">
        <f>AVERAGE(D985:E985)</f>
        <v>28.5</v>
      </c>
      <c r="G985" s="104">
        <v>47.0</v>
      </c>
      <c r="H985" s="104">
        <v>70.0</v>
      </c>
      <c r="I985" s="120" t="str">
        <f t="shared" si="1397"/>
        <v>-23</v>
      </c>
      <c r="J985" s="120" t="str">
        <f>AVERAGE(G985:H985)</f>
        <v>58.5</v>
      </c>
      <c r="K985" s="120" t="str">
        <f t="shared" si="1399"/>
        <v>-30</v>
      </c>
      <c r="L985" s="104" t="s">
        <v>1667</v>
      </c>
      <c r="M985" s="120" t="str">
        <f>N985*1000000</f>
        <v>4300000</v>
      </c>
      <c r="N985" s="135">
        <v>4.3</v>
      </c>
      <c r="O985" s="120" t="str">
        <f>P985*1000000</f>
        <v>8050000</v>
      </c>
      <c r="P985" s="135">
        <v>8.05</v>
      </c>
      <c r="Q985" s="28" t="str">
        <f t="shared" ref="Q985:Q987" si="1475">SUM(R985*1000000)</f>
        <v>2050000</v>
      </c>
      <c r="R985" s="119">
        <v>2.05</v>
      </c>
      <c r="S985" s="191" t="str">
        <f>T985*1000000</f>
        <v>10,100,000</v>
      </c>
      <c r="T985" s="105">
        <v>10.1</v>
      </c>
      <c r="U985" s="162" t="str">
        <f>SUM(R985/T985)</f>
        <v>20.30%</v>
      </c>
      <c r="V985" s="105">
        <v>35.0</v>
      </c>
      <c r="W985" s="30" t="str">
        <f t="shared" si="1430"/>
        <v>28.86%</v>
      </c>
      <c r="X985" s="30" t="str">
        <f t="shared" si="6"/>
        <v>12.29%</v>
      </c>
      <c r="Y985" s="112"/>
      <c r="Z985" s="33"/>
      <c r="AA985" s="33"/>
      <c r="AB985" s="33"/>
      <c r="AC985" s="33"/>
      <c r="AD985" s="33"/>
      <c r="AE985" s="33"/>
    </row>
    <row r="986">
      <c r="A986" s="15" t="s">
        <v>294</v>
      </c>
      <c r="B986" s="16">
        <v>2015.0</v>
      </c>
      <c r="C986" s="17" t="s">
        <v>29</v>
      </c>
      <c r="D986" s="16">
        <v>35.0</v>
      </c>
      <c r="E986" s="16">
        <v>39.0</v>
      </c>
      <c r="F986" s="18" t="str">
        <f>(D986+E986)/2</f>
        <v>37</v>
      </c>
      <c r="G986" s="16">
        <v>75.0</v>
      </c>
      <c r="H986" s="16">
        <v>50.0</v>
      </c>
      <c r="I986" s="20" t="str">
        <f t="shared" si="1397"/>
        <v>25</v>
      </c>
      <c r="J986" s="21" t="str">
        <f>(G986+H986)/2</f>
        <v>62.5</v>
      </c>
      <c r="K986" s="20" t="str">
        <f t="shared" si="1399"/>
        <v>-25.5</v>
      </c>
      <c r="L986" s="17" t="s">
        <v>295</v>
      </c>
      <c r="M986" s="22">
        <v>362422.0</v>
      </c>
      <c r="N986" s="35" t="str">
        <f>M986/1000000</f>
        <v>0.36</v>
      </c>
      <c r="O986" s="28">
        <v>1009301.0</v>
      </c>
      <c r="P986" s="35" t="str">
        <f>O986/1000000</f>
        <v>1.01</v>
      </c>
      <c r="Q986" s="28" t="str">
        <f t="shared" si="1475"/>
        <v>0</v>
      </c>
      <c r="R986" s="28">
        <v>0.0</v>
      </c>
      <c r="S986" s="177" t="str">
        <f>SUM(O986+R986)</f>
        <v>1,009,301</v>
      </c>
      <c r="T986" s="38" t="str">
        <f>S986/1000000</f>
        <v>1</v>
      </c>
      <c r="U986" s="27" t="str">
        <f>(R986/S986)*100</f>
        <v>0.00%</v>
      </c>
      <c r="V986" s="19">
        <v>3.5</v>
      </c>
      <c r="W986" s="178" t="str">
        <f t="shared" si="1430"/>
        <v>28.84%</v>
      </c>
      <c r="X986" s="30" t="str">
        <f t="shared" si="6"/>
        <v>10.35%</v>
      </c>
      <c r="Y986" s="33"/>
      <c r="Z986" s="33"/>
      <c r="AA986" s="33"/>
      <c r="AB986" s="33"/>
      <c r="AC986" s="33"/>
      <c r="AD986" s="33"/>
      <c r="AE986" s="33"/>
    </row>
    <row r="987">
      <c r="A987" s="116" t="s">
        <v>2156</v>
      </c>
      <c r="B987" s="44">
        <v>2008.0</v>
      </c>
      <c r="C987" s="44" t="s">
        <v>29</v>
      </c>
      <c r="D987" s="104">
        <v>78.0</v>
      </c>
      <c r="E987" s="104">
        <v>63.0</v>
      </c>
      <c r="F987" s="118" t="str">
        <f t="shared" ref="F987:F988" si="1476">AVERAGE(D987:E987)</f>
        <v>70.5</v>
      </c>
      <c r="G987" s="104">
        <v>70.0</v>
      </c>
      <c r="H987" s="104">
        <v>73.0</v>
      </c>
      <c r="I987" s="120" t="str">
        <f t="shared" si="1397"/>
        <v>-3</v>
      </c>
      <c r="J987" s="120" t="str">
        <f t="shared" ref="J987:J988" si="1477">AVERAGE(G987:H987)</f>
        <v>71.5</v>
      </c>
      <c r="K987" s="120" t="str">
        <f t="shared" si="1399"/>
        <v>-1</v>
      </c>
      <c r="L987" s="104" t="s">
        <v>493</v>
      </c>
      <c r="M987" s="120" t="str">
        <f>N987*1000000</f>
        <v>2490000</v>
      </c>
      <c r="N987" s="135">
        <v>2.49</v>
      </c>
      <c r="O987" s="120" t="str">
        <f t="shared" ref="O987:O988" si="1478">P987*1000000</f>
        <v>12310000</v>
      </c>
      <c r="P987" s="135">
        <v>12.31</v>
      </c>
      <c r="Q987" s="28" t="str">
        <f t="shared" si="1475"/>
        <v>4410000</v>
      </c>
      <c r="R987" s="119">
        <v>4.41</v>
      </c>
      <c r="S987" s="191" t="str">
        <f>T987*1000000</f>
        <v>16,720,000</v>
      </c>
      <c r="T987" s="105">
        <v>16.72</v>
      </c>
      <c r="U987" s="162" t="str">
        <f>SUM(R987/T987)</f>
        <v>26.38%</v>
      </c>
      <c r="V987" s="105">
        <v>60.0</v>
      </c>
      <c r="W987" s="30" t="str">
        <f t="shared" si="1430"/>
        <v>27.87%</v>
      </c>
      <c r="X987" s="30" t="str">
        <f t="shared" si="6"/>
        <v>4.15%</v>
      </c>
      <c r="Y987" s="112"/>
      <c r="Z987" s="33"/>
      <c r="AA987" s="33"/>
      <c r="AB987" s="33"/>
      <c r="AC987" s="33"/>
      <c r="AD987" s="33"/>
      <c r="AE987" s="33"/>
    </row>
    <row r="988">
      <c r="A988" s="116" t="s">
        <v>1466</v>
      </c>
      <c r="B988" s="44">
        <v>2011.0</v>
      </c>
      <c r="C988" s="44" t="s">
        <v>41</v>
      </c>
      <c r="D988" s="117">
        <v>57.0</v>
      </c>
      <c r="E988" s="117">
        <v>50.0</v>
      </c>
      <c r="F988" s="118" t="str">
        <f t="shared" si="1476"/>
        <v>53.5</v>
      </c>
      <c r="G988" s="117">
        <v>59.0</v>
      </c>
      <c r="H988" s="104">
        <v>64.0</v>
      </c>
      <c r="I988" s="120" t="str">
        <f t="shared" si="1397"/>
        <v>-5</v>
      </c>
      <c r="J988" s="120" t="str">
        <f t="shared" si="1477"/>
        <v>61.5</v>
      </c>
      <c r="K988" s="120" t="str">
        <f t="shared" si="1399"/>
        <v>-8</v>
      </c>
      <c r="L988" s="104" t="s">
        <v>1467</v>
      </c>
      <c r="M988" s="134">
        <v>204230.0</v>
      </c>
      <c r="N988" s="35" t="str">
        <f t="shared" ref="N988:N992" si="1479">M988/1000000</f>
        <v>0.20</v>
      </c>
      <c r="O988" s="120" t="str">
        <f t="shared" si="1478"/>
        <v>1100000</v>
      </c>
      <c r="P988" s="122">
        <v>1.1</v>
      </c>
      <c r="Q988" s="131">
        <v>769778.0</v>
      </c>
      <c r="R988" s="36" t="str">
        <f t="shared" ref="R988:R990" si="1480">Q988/1000000</f>
        <v>0.77</v>
      </c>
      <c r="S988" s="177" t="str">
        <f t="shared" ref="S988:S991" si="1481">SUM(O988+R988)</f>
        <v>1,100,001</v>
      </c>
      <c r="T988" s="77" t="str">
        <f>S988/1000000</f>
        <v>1</v>
      </c>
      <c r="U988" s="27" t="str">
        <f t="shared" ref="U988:U990" si="1482">(R988/S988)</f>
        <v>0.00%</v>
      </c>
      <c r="V988" s="125">
        <v>4.0</v>
      </c>
      <c r="W988" s="30" t="str">
        <f t="shared" si="1430"/>
        <v>27.50%</v>
      </c>
      <c r="X988" s="30" t="str">
        <f t="shared" si="6"/>
        <v>5.11%</v>
      </c>
      <c r="Y988" s="112"/>
      <c r="Z988" s="33"/>
      <c r="AA988" s="33"/>
      <c r="AB988" s="33"/>
      <c r="AC988" s="33"/>
      <c r="AD988" s="33"/>
      <c r="AE988" s="33"/>
    </row>
    <row r="989">
      <c r="A989" s="15" t="s">
        <v>85</v>
      </c>
      <c r="B989" s="16">
        <v>2015.0</v>
      </c>
      <c r="C989" s="17" t="s">
        <v>2398</v>
      </c>
      <c r="D989" s="16">
        <v>9.0</v>
      </c>
      <c r="E989" s="16">
        <v>38.0</v>
      </c>
      <c r="F989" s="18" t="str">
        <f t="shared" ref="F989:F991" si="1483">(D989+E989)/2</f>
        <v>23.5</v>
      </c>
      <c r="G989" s="16">
        <v>37.0</v>
      </c>
      <c r="H989" s="16">
        <v>22.0</v>
      </c>
      <c r="I989" s="20" t="str">
        <f t="shared" si="1397"/>
        <v>15</v>
      </c>
      <c r="J989" s="21" t="str">
        <f t="shared" ref="J989:J991" si="1484">(G989+H989)/2</f>
        <v>29.5</v>
      </c>
      <c r="K989" s="20" t="str">
        <f t="shared" si="1399"/>
        <v>-6</v>
      </c>
      <c r="L989" s="17" t="s">
        <v>38</v>
      </c>
      <c r="M989" s="22">
        <v>9805000.0</v>
      </c>
      <c r="N989" s="35" t="str">
        <f t="shared" si="1479"/>
        <v>9.81</v>
      </c>
      <c r="O989" s="28">
        <v>2.8305532E7</v>
      </c>
      <c r="P989" s="35" t="str">
        <f t="shared" ref="P989:P992" si="1485">O989/1000000</f>
        <v>28.31</v>
      </c>
      <c r="Q989" s="28">
        <v>8.79E7</v>
      </c>
      <c r="R989" s="36" t="str">
        <f t="shared" si="1480"/>
        <v>87.90</v>
      </c>
      <c r="S989" s="177" t="str">
        <f t="shared" si="1481"/>
        <v>28,305,620</v>
      </c>
      <c r="T989" s="38" t="str">
        <f t="shared" ref="T989:T992" si="1486">S989/1000000</f>
        <v>28</v>
      </c>
      <c r="U989" s="27" t="str">
        <f t="shared" si="1482"/>
        <v>0.00%</v>
      </c>
      <c r="V989" s="19">
        <v>105.0</v>
      </c>
      <c r="W989" s="178" t="str">
        <f t="shared" si="1430"/>
        <v>26.96%</v>
      </c>
      <c r="X989" s="30" t="str">
        <f t="shared" si="6"/>
        <v>9.34%</v>
      </c>
      <c r="Y989" s="17"/>
      <c r="Z989" s="33"/>
      <c r="AA989" s="33"/>
      <c r="AB989" s="33"/>
      <c r="AC989" s="33"/>
      <c r="AD989" s="33"/>
      <c r="AE989" s="33"/>
    </row>
    <row r="990">
      <c r="A990" s="15" t="s">
        <v>52</v>
      </c>
      <c r="B990" s="16">
        <v>2015.0</v>
      </c>
      <c r="C990" s="17" t="s">
        <v>41</v>
      </c>
      <c r="D990" s="16">
        <v>26.0</v>
      </c>
      <c r="E990" s="16">
        <v>40.0</v>
      </c>
      <c r="F990" s="18" t="str">
        <f t="shared" si="1483"/>
        <v>33</v>
      </c>
      <c r="G990" s="79">
        <v>40.0</v>
      </c>
      <c r="H990" s="16">
        <v>45.0</v>
      </c>
      <c r="I990" s="20" t="str">
        <f t="shared" si="1397"/>
        <v>-5</v>
      </c>
      <c r="J990" s="21" t="str">
        <f t="shared" si="1484"/>
        <v>42.5</v>
      </c>
      <c r="K990" s="20" t="str">
        <f t="shared" si="1399"/>
        <v>-9.5</v>
      </c>
      <c r="L990" s="17" t="s">
        <v>48</v>
      </c>
      <c r="M990" s="22">
        <v>1.8372372E7</v>
      </c>
      <c r="N990" s="35" t="str">
        <f t="shared" si="1479"/>
        <v>18.37</v>
      </c>
      <c r="O990" s="28">
        <v>4.7387723E7</v>
      </c>
      <c r="P990" s="35" t="str">
        <f t="shared" si="1485"/>
        <v>47.39</v>
      </c>
      <c r="Q990" s="28">
        <v>1.365E8</v>
      </c>
      <c r="R990" s="36" t="str">
        <f t="shared" si="1480"/>
        <v>136.50</v>
      </c>
      <c r="S990" s="177" t="str">
        <f t="shared" si="1481"/>
        <v>47,387,860</v>
      </c>
      <c r="T990" s="38" t="str">
        <f t="shared" si="1486"/>
        <v>47</v>
      </c>
      <c r="U990" s="27" t="str">
        <f t="shared" si="1482"/>
        <v>0.00%</v>
      </c>
      <c r="V990" s="28">
        <v>176.0</v>
      </c>
      <c r="W990" s="178" t="str">
        <f t="shared" si="1430"/>
        <v>26.92%</v>
      </c>
      <c r="X990" s="30" t="str">
        <f t="shared" si="6"/>
        <v>10.44%</v>
      </c>
      <c r="Y990" s="17"/>
      <c r="Z990" s="33"/>
      <c r="AA990" s="33"/>
      <c r="AB990" s="33"/>
      <c r="AC990" s="33"/>
      <c r="AD990" s="33"/>
      <c r="AE990" s="33"/>
    </row>
    <row r="991">
      <c r="A991" s="15" t="s">
        <v>155</v>
      </c>
      <c r="B991" s="16">
        <v>2015.0</v>
      </c>
      <c r="C991" s="17" t="s">
        <v>29</v>
      </c>
      <c r="D991" s="16">
        <v>16.0</v>
      </c>
      <c r="E991" s="16">
        <v>39.0</v>
      </c>
      <c r="F991" s="18" t="str">
        <f t="shared" si="1483"/>
        <v>27.5</v>
      </c>
      <c r="G991" s="79">
        <v>34.0</v>
      </c>
      <c r="H991" s="16">
        <v>45.0</v>
      </c>
      <c r="I991" s="20" t="str">
        <f t="shared" si="1397"/>
        <v>-11</v>
      </c>
      <c r="J991" s="21" t="str">
        <f t="shared" si="1484"/>
        <v>39.5</v>
      </c>
      <c r="K991" s="20" t="str">
        <f t="shared" si="1399"/>
        <v>-12</v>
      </c>
      <c r="L991" s="17" t="s">
        <v>111</v>
      </c>
      <c r="M991" s="22">
        <v>5028702.0</v>
      </c>
      <c r="N991" s="35" t="str">
        <f t="shared" si="1479"/>
        <v>5.03</v>
      </c>
      <c r="O991" s="28">
        <v>1.0664749E7</v>
      </c>
      <c r="P991" s="35" t="str">
        <f t="shared" si="1485"/>
        <v>10.66</v>
      </c>
      <c r="Q991" s="28" t="str">
        <f>SUM(R991*1000000)</f>
        <v>5900000</v>
      </c>
      <c r="R991" s="28">
        <v>5.9</v>
      </c>
      <c r="S991" s="177" t="str">
        <f t="shared" si="1481"/>
        <v>10,664,755</v>
      </c>
      <c r="T991" s="38" t="str">
        <f t="shared" si="1486"/>
        <v>11</v>
      </c>
      <c r="U991" s="27" t="str">
        <f>(R991/S991)*100</f>
        <v>0.01%</v>
      </c>
      <c r="V991" s="28">
        <v>40.0</v>
      </c>
      <c r="W991" s="178" t="str">
        <f t="shared" si="1430"/>
        <v>26.66%</v>
      </c>
      <c r="X991" s="30" t="str">
        <f t="shared" si="6"/>
        <v>12.57%</v>
      </c>
      <c r="Y991" s="17"/>
      <c r="Z991" s="33"/>
      <c r="AA991" s="33"/>
      <c r="AB991" s="33"/>
      <c r="AC991" s="33"/>
      <c r="AD991" s="33"/>
      <c r="AE991" s="33"/>
    </row>
    <row r="992">
      <c r="A992" s="66" t="s">
        <v>472</v>
      </c>
      <c r="B992" s="48">
        <v>2014.0</v>
      </c>
      <c r="C992" s="69" t="s">
        <v>41</v>
      </c>
      <c r="D992" s="48">
        <v>53.0</v>
      </c>
      <c r="E992" s="48">
        <v>52.0</v>
      </c>
      <c r="F992" s="50" t="str">
        <f t="shared" ref="F992:F994" si="1487">AVERAGE(D992:E992)</f>
        <v>52.5</v>
      </c>
      <c r="G992" s="48">
        <v>50.0</v>
      </c>
      <c r="H992" s="48">
        <v>61.0</v>
      </c>
      <c r="I992" s="52" t="str">
        <f t="shared" si="1397"/>
        <v>-11</v>
      </c>
      <c r="J992" s="52" t="str">
        <f t="shared" ref="J992:J994" si="1488">AVERAGE(G992:H992)</f>
        <v>55.5</v>
      </c>
      <c r="K992" s="52" t="str">
        <f t="shared" si="1399"/>
        <v>-3</v>
      </c>
      <c r="L992" s="48" t="s">
        <v>117</v>
      </c>
      <c r="M992" s="62">
        <v>1794666.0</v>
      </c>
      <c r="N992" s="55" t="str">
        <f t="shared" si="1479"/>
        <v>1.79</v>
      </c>
      <c r="O992" s="51">
        <v>6105175.0</v>
      </c>
      <c r="P992" s="55" t="str">
        <f t="shared" si="1485"/>
        <v>6.11</v>
      </c>
      <c r="Q992" s="63">
        <v>5200000.0</v>
      </c>
      <c r="R992" s="36" t="str">
        <f>Q992/1000000</f>
        <v>5.20</v>
      </c>
      <c r="S992" s="187">
        <v>1.1305175E7</v>
      </c>
      <c r="T992" s="58" t="str">
        <f t="shared" si="1486"/>
        <v>11</v>
      </c>
      <c r="U992" s="188" t="str">
        <f>SUM(R992/S992)</f>
        <v>0.00%</v>
      </c>
      <c r="V992" s="51">
        <v>43.0</v>
      </c>
      <c r="W992" s="189" t="str">
        <f>SUM(S992/(V992*1000000))</f>
        <v>26.29%</v>
      </c>
      <c r="X992" s="30" t="str">
        <f t="shared" si="6"/>
        <v>4.17%</v>
      </c>
      <c r="Y992" s="67"/>
      <c r="Z992" s="33"/>
      <c r="AA992" s="33"/>
      <c r="AB992" s="33"/>
      <c r="AC992" s="33"/>
      <c r="AD992" s="33"/>
      <c r="AE992" s="33"/>
    </row>
    <row r="993">
      <c r="A993" s="116" t="s">
        <v>2204</v>
      </c>
      <c r="B993" s="44">
        <v>2008.0</v>
      </c>
      <c r="C993" s="44" t="s">
        <v>29</v>
      </c>
      <c r="D993" s="104">
        <v>62.0</v>
      </c>
      <c r="E993" s="104">
        <v>58.0</v>
      </c>
      <c r="F993" s="118" t="str">
        <f t="shared" si="1487"/>
        <v>60</v>
      </c>
      <c r="G993" s="104">
        <v>73.0</v>
      </c>
      <c r="H993" s="104">
        <v>81.0</v>
      </c>
      <c r="I993" s="120" t="str">
        <f t="shared" si="1397"/>
        <v>-8</v>
      </c>
      <c r="J993" s="120" t="str">
        <f t="shared" si="1488"/>
        <v>77</v>
      </c>
      <c r="K993" s="120" t="str">
        <f t="shared" si="1399"/>
        <v>-17</v>
      </c>
      <c r="L993" s="44" t="s">
        <v>1282</v>
      </c>
      <c r="M993" s="120" t="str">
        <f t="shared" ref="M993:M994" si="1489">N993*1000000</f>
        <v>4560000</v>
      </c>
      <c r="N993" s="135">
        <v>4.56</v>
      </c>
      <c r="O993" s="120" t="str">
        <f t="shared" ref="O993:O994" si="1490">P993*1000000</f>
        <v>9790000</v>
      </c>
      <c r="P993" s="135">
        <v>9.79</v>
      </c>
      <c r="Q993" s="28" t="str">
        <f t="shared" ref="Q993:Q994" si="1491">SUM(R993*1000000)</f>
        <v>10000</v>
      </c>
      <c r="R993" s="119">
        <v>0.01</v>
      </c>
      <c r="S993" s="191" t="str">
        <f t="shared" ref="S993:S994" si="1492">T993*1000000</f>
        <v>9,800,000</v>
      </c>
      <c r="T993" s="105">
        <v>9.8</v>
      </c>
      <c r="U993" s="162" t="str">
        <f t="shared" ref="U993:U994" si="1493">SUM(R993/T993)</f>
        <v>0.10%</v>
      </c>
      <c r="V993" s="105">
        <v>37.5</v>
      </c>
      <c r="W993" s="30" t="str">
        <f t="shared" ref="W993:W1016" si="1494">SUM(T993/V993)</f>
        <v>26.13%</v>
      </c>
      <c r="X993" s="30" t="str">
        <f t="shared" si="6"/>
        <v>12.16%</v>
      </c>
      <c r="Y993" s="112"/>
      <c r="Z993" s="33"/>
      <c r="AA993" s="33"/>
      <c r="AB993" s="33"/>
      <c r="AC993" s="33"/>
      <c r="AD993" s="33"/>
      <c r="AE993" s="33"/>
    </row>
    <row r="994">
      <c r="A994" s="116" t="s">
        <v>1193</v>
      </c>
      <c r="B994" s="44">
        <v>2011.0</v>
      </c>
      <c r="C994" s="44" t="s">
        <v>29</v>
      </c>
      <c r="D994" s="117">
        <v>36.0</v>
      </c>
      <c r="E994" s="117">
        <v>49.0</v>
      </c>
      <c r="F994" s="118" t="str">
        <f t="shared" si="1487"/>
        <v>42.5</v>
      </c>
      <c r="G994" s="117">
        <v>43.0</v>
      </c>
      <c r="H994" s="104">
        <v>56.0</v>
      </c>
      <c r="I994" s="120" t="str">
        <f t="shared" si="1397"/>
        <v>-13</v>
      </c>
      <c r="J994" s="120" t="str">
        <f t="shared" si="1488"/>
        <v>49.5</v>
      </c>
      <c r="K994" s="120" t="str">
        <f t="shared" si="1399"/>
        <v>-7</v>
      </c>
      <c r="L994" s="104" t="s">
        <v>921</v>
      </c>
      <c r="M994" s="120" t="str">
        <f t="shared" si="1489"/>
        <v>6910000</v>
      </c>
      <c r="N994" s="121">
        <v>6.91</v>
      </c>
      <c r="O994" s="120" t="str">
        <f t="shared" si="1490"/>
        <v>21390000</v>
      </c>
      <c r="P994" s="122">
        <v>21.39</v>
      </c>
      <c r="Q994" s="28" t="str">
        <f t="shared" si="1491"/>
        <v>17600000</v>
      </c>
      <c r="R994" s="119">
        <v>17.6</v>
      </c>
      <c r="S994" s="176" t="str">
        <f t="shared" si="1492"/>
        <v>38,990,000</v>
      </c>
      <c r="T994" s="124" t="str">
        <f>SUM(P994+R994)</f>
        <v>38.99</v>
      </c>
      <c r="U994" s="162" t="str">
        <f t="shared" si="1493"/>
        <v>45.14%</v>
      </c>
      <c r="V994" s="125">
        <v>150.0</v>
      </c>
      <c r="W994" s="30" t="str">
        <f t="shared" si="1494"/>
        <v>25.99%</v>
      </c>
      <c r="X994" s="30" t="str">
        <f t="shared" si="6"/>
        <v>4.61%</v>
      </c>
      <c r="Y994" s="112"/>
      <c r="Z994" s="33"/>
      <c r="AA994" s="33"/>
      <c r="AB994" s="33"/>
      <c r="AC994" s="33"/>
      <c r="AD994" s="33"/>
      <c r="AE994" s="33"/>
    </row>
    <row r="995">
      <c r="A995" s="15" t="s">
        <v>88</v>
      </c>
      <c r="B995" s="16">
        <v>2015.0</v>
      </c>
      <c r="C995" s="17" t="s">
        <v>29</v>
      </c>
      <c r="D995" s="16">
        <v>43.0</v>
      </c>
      <c r="E995" s="16">
        <v>47.0</v>
      </c>
      <c r="F995" s="18" t="str">
        <f>(D995+E995)/2</f>
        <v>45</v>
      </c>
      <c r="G995" s="16">
        <v>57.0</v>
      </c>
      <c r="H995" s="16">
        <v>70.0</v>
      </c>
      <c r="I995" s="20" t="str">
        <f t="shared" si="1397"/>
        <v>-13</v>
      </c>
      <c r="J995" s="21" t="str">
        <f>(G995+H995)/2</f>
        <v>63.5</v>
      </c>
      <c r="K995" s="20" t="str">
        <f t="shared" si="1399"/>
        <v>-18.5</v>
      </c>
      <c r="L995" s="17" t="s">
        <v>89</v>
      </c>
      <c r="M995" s="22">
        <v>1.1053366E7</v>
      </c>
      <c r="N995" s="35" t="str">
        <f>M995/1000000</f>
        <v>11.05</v>
      </c>
      <c r="O995" s="28">
        <v>2.476035E7</v>
      </c>
      <c r="P995" s="35" t="str">
        <f>O995/1000000</f>
        <v>24.76</v>
      </c>
      <c r="Q995" s="28">
        <v>6.56E7</v>
      </c>
      <c r="R995" s="36" t="str">
        <f>Q995/1000000</f>
        <v>65.60</v>
      </c>
      <c r="S995" s="177" t="str">
        <f>SUM(O995+R995)</f>
        <v>24,760,416</v>
      </c>
      <c r="T995" s="38" t="str">
        <f>S995/1000000</f>
        <v>25</v>
      </c>
      <c r="U995" s="27" t="str">
        <f>(R995/S995)</f>
        <v>0.00%</v>
      </c>
      <c r="V995" s="28">
        <v>100.0</v>
      </c>
      <c r="W995" s="178" t="str">
        <f t="shared" si="1494"/>
        <v>24.76%</v>
      </c>
      <c r="X995" s="30" t="str">
        <f t="shared" si="6"/>
        <v>11.05%</v>
      </c>
      <c r="Y995" s="33"/>
      <c r="Z995" s="33"/>
      <c r="AA995" s="33"/>
      <c r="AB995" s="33"/>
      <c r="AC995" s="33"/>
      <c r="AD995" s="33"/>
      <c r="AE995" s="33"/>
    </row>
    <row r="996">
      <c r="A996" s="116" t="s">
        <v>1886</v>
      </c>
      <c r="B996" s="44">
        <v>2009.0</v>
      </c>
      <c r="C996" s="44" t="s">
        <v>29</v>
      </c>
      <c r="D996" s="104">
        <v>16.0</v>
      </c>
      <c r="E996" s="104">
        <v>17.0</v>
      </c>
      <c r="F996" s="118" t="str">
        <f t="shared" ref="F996:F997" si="1495">AVERAGE(D996:E996)</f>
        <v>16.5</v>
      </c>
      <c r="G996" s="104">
        <v>28.0</v>
      </c>
      <c r="H996" s="104">
        <v>32.0</v>
      </c>
      <c r="I996" s="120" t="str">
        <f t="shared" si="1397"/>
        <v>-4</v>
      </c>
      <c r="J996" s="120" t="str">
        <f t="shared" ref="J996:J997" si="1496">AVERAGE(G996:H996)</f>
        <v>30</v>
      </c>
      <c r="K996" s="120" t="str">
        <f t="shared" si="1399"/>
        <v>-13.5</v>
      </c>
      <c r="L996" s="104" t="s">
        <v>2429</v>
      </c>
      <c r="M996" s="120" t="str">
        <f t="shared" ref="M996:M997" si="1497">N996*1000000</f>
        <v>4700000</v>
      </c>
      <c r="N996" s="135">
        <v>4.7</v>
      </c>
      <c r="O996" s="120" t="str">
        <f t="shared" ref="O996:O997" si="1498">P996*1000000</f>
        <v>8740000</v>
      </c>
      <c r="P996" s="135">
        <v>8.74</v>
      </c>
      <c r="Q996" s="28" t="str">
        <f t="shared" ref="Q996:Q997" si="1499">SUM(R996*1000000)</f>
        <v>4020000</v>
      </c>
      <c r="R996" s="119">
        <v>4.02</v>
      </c>
      <c r="S996" s="191" t="str">
        <f t="shared" ref="S996:S997" si="1500">T996*1000000</f>
        <v>12,340,000</v>
      </c>
      <c r="T996" s="105">
        <v>12.34</v>
      </c>
      <c r="U996" s="162" t="str">
        <f t="shared" ref="U996:U997" si="1501">SUM(R996/T996)</f>
        <v>32.58%</v>
      </c>
      <c r="V996" s="105">
        <v>50.0</v>
      </c>
      <c r="W996" s="30" t="str">
        <f t="shared" si="1494"/>
        <v>24.68%</v>
      </c>
      <c r="X996" s="30" t="str">
        <f t="shared" si="6"/>
        <v>9.40%</v>
      </c>
      <c r="Y996" s="112"/>
      <c r="Z996" s="33"/>
      <c r="AA996" s="33"/>
      <c r="AB996" s="33"/>
      <c r="AC996" s="33"/>
      <c r="AD996" s="33"/>
      <c r="AE996" s="33"/>
    </row>
    <row r="997">
      <c r="A997" s="116" t="s">
        <v>1671</v>
      </c>
      <c r="B997" s="44">
        <v>2010.0</v>
      </c>
      <c r="C997" s="44" t="s">
        <v>41</v>
      </c>
      <c r="D997" s="104">
        <v>75.0</v>
      </c>
      <c r="E997" s="104">
        <v>76.0</v>
      </c>
      <c r="F997" s="118" t="str">
        <f t="shared" si="1495"/>
        <v>75.5</v>
      </c>
      <c r="G997" s="104">
        <v>40.0</v>
      </c>
      <c r="H997" s="104">
        <v>52.0</v>
      </c>
      <c r="I997" s="120" t="str">
        <f t="shared" si="1397"/>
        <v>-12</v>
      </c>
      <c r="J997" s="120" t="str">
        <f t="shared" si="1496"/>
        <v>46</v>
      </c>
      <c r="K997" s="120" t="str">
        <f t="shared" si="1399"/>
        <v>29.5</v>
      </c>
      <c r="L997" s="104" t="s">
        <v>493</v>
      </c>
      <c r="M997" s="120" t="str">
        <f t="shared" si="1497"/>
        <v>110000</v>
      </c>
      <c r="N997" s="135">
        <v>0.11</v>
      </c>
      <c r="O997" s="120" t="str">
        <f t="shared" si="1498"/>
        <v>4230000</v>
      </c>
      <c r="P997" s="135">
        <v>4.23</v>
      </c>
      <c r="Q997" s="28" t="str">
        <f t="shared" si="1499"/>
        <v>1920000</v>
      </c>
      <c r="R997" s="119">
        <v>1.92</v>
      </c>
      <c r="S997" s="191" t="str">
        <f t="shared" si="1500"/>
        <v>6,150,000</v>
      </c>
      <c r="T997" s="137" t="str">
        <f>SUM(P997+R997)</f>
        <v>6.15</v>
      </c>
      <c r="U997" s="162" t="str">
        <f t="shared" si="1501"/>
        <v>31.22%</v>
      </c>
      <c r="V997" s="134">
        <v>25.0</v>
      </c>
      <c r="W997" s="178" t="str">
        <f t="shared" si="1494"/>
        <v>24.60%</v>
      </c>
      <c r="X997" s="30" t="str">
        <f t="shared" si="6"/>
        <v>0.44%</v>
      </c>
      <c r="Y997" s="33"/>
      <c r="Z997" s="33"/>
      <c r="AA997" s="33"/>
      <c r="AB997" s="33"/>
      <c r="AC997" s="33"/>
      <c r="AD997" s="33"/>
      <c r="AE997" s="33"/>
    </row>
    <row r="998">
      <c r="A998" s="15" t="s">
        <v>60</v>
      </c>
      <c r="B998" s="16">
        <v>2015.0</v>
      </c>
      <c r="C998" s="17" t="s">
        <v>29</v>
      </c>
      <c r="D998" s="16">
        <v>26.0</v>
      </c>
      <c r="E998" s="16">
        <v>36.0</v>
      </c>
      <c r="F998" s="18" t="str">
        <f>(D998+E998)/2</f>
        <v>31</v>
      </c>
      <c r="G998" s="16">
        <v>46.0</v>
      </c>
      <c r="H998" s="16">
        <v>48.0</v>
      </c>
      <c r="I998" s="20" t="str">
        <f t="shared" si="1397"/>
        <v>-2</v>
      </c>
      <c r="J998" s="21" t="str">
        <f>(G998+H998)/2</f>
        <v>47</v>
      </c>
      <c r="K998" s="20" t="str">
        <f t="shared" si="1399"/>
        <v>-16</v>
      </c>
      <c r="L998" s="17" t="s">
        <v>61</v>
      </c>
      <c r="M998" s="22">
        <v>1.5315435E7</v>
      </c>
      <c r="N998" s="35" t="str">
        <f>M998/1000000</f>
        <v>15.32</v>
      </c>
      <c r="O998" s="28">
        <v>3.4991522E7</v>
      </c>
      <c r="P998" s="35" t="str">
        <f>O998/1000000</f>
        <v>34.99</v>
      </c>
      <c r="Q998" s="28">
        <v>9.15E7</v>
      </c>
      <c r="R998" s="36" t="str">
        <f>Q998/1000000</f>
        <v>91.50</v>
      </c>
      <c r="S998" s="177" t="str">
        <f>SUM(O998+R998)</f>
        <v>34,991,614</v>
      </c>
      <c r="T998" s="38" t="str">
        <f>S998/1000000</f>
        <v>35</v>
      </c>
      <c r="U998" s="27" t="str">
        <f>(R998/S998)</f>
        <v>0.00%</v>
      </c>
      <c r="V998" s="19">
        <v>150.0</v>
      </c>
      <c r="W998" s="178" t="str">
        <f t="shared" si="1494"/>
        <v>23.33%</v>
      </c>
      <c r="X998" s="30" t="str">
        <f t="shared" si="6"/>
        <v>10.21%</v>
      </c>
      <c r="Y998" s="17"/>
      <c r="Z998" s="33"/>
      <c r="AA998" s="33"/>
      <c r="AB998" s="33"/>
      <c r="AC998" s="33"/>
      <c r="AD998" s="33"/>
      <c r="AE998" s="33"/>
    </row>
    <row r="999">
      <c r="A999" s="116" t="s">
        <v>1603</v>
      </c>
      <c r="B999" s="44">
        <v>2010.0</v>
      </c>
      <c r="C999" s="44" t="s">
        <v>29</v>
      </c>
      <c r="D999" s="104">
        <v>13.0</v>
      </c>
      <c r="E999" s="104">
        <v>33.0</v>
      </c>
      <c r="F999" s="118" t="str">
        <f t="shared" ref="F999:F1000" si="1502">AVERAGE(D999:E999)</f>
        <v>23</v>
      </c>
      <c r="G999" s="104">
        <v>24.0</v>
      </c>
      <c r="H999" s="104">
        <v>46.0</v>
      </c>
      <c r="I999" s="120" t="str">
        <f t="shared" si="1397"/>
        <v>-22</v>
      </c>
      <c r="J999" s="120" t="str">
        <f t="shared" ref="J999:J1000" si="1503">AVERAGE(G999:H999)</f>
        <v>35</v>
      </c>
      <c r="K999" s="120" t="str">
        <f t="shared" si="1399"/>
        <v>-12</v>
      </c>
      <c r="L999" s="104" t="s">
        <v>1604</v>
      </c>
      <c r="M999" s="120" t="str">
        <f t="shared" ref="M999:M1000" si="1504">N999*1000000</f>
        <v>5400000</v>
      </c>
      <c r="N999" s="135">
        <v>5.4</v>
      </c>
      <c r="O999" s="120" t="str">
        <f t="shared" ref="O999:O1000" si="1505">P999*1000000</f>
        <v>10550000</v>
      </c>
      <c r="P999" s="135">
        <v>10.55</v>
      </c>
      <c r="Q999" s="28" t="str">
        <f t="shared" ref="Q999:Q1000" si="1506">SUM(R999*1000000)</f>
        <v>360000</v>
      </c>
      <c r="R999" s="119">
        <v>0.36</v>
      </c>
      <c r="S999" s="191" t="str">
        <f t="shared" ref="S999:S1000" si="1507">T999*1000000</f>
        <v>10,910,000</v>
      </c>
      <c r="T999" s="137" t="str">
        <f t="shared" ref="T999:T1000" si="1508">SUM(P999+R999)</f>
        <v>10.91</v>
      </c>
      <c r="U999" s="162" t="str">
        <f t="shared" ref="U999:U1000" si="1509">SUM(R999/T999)</f>
        <v>3.30%</v>
      </c>
      <c r="V999" s="105">
        <v>47.0</v>
      </c>
      <c r="W999" s="30" t="str">
        <f t="shared" si="1494"/>
        <v>23.21%</v>
      </c>
      <c r="X999" s="30" t="str">
        <f t="shared" si="6"/>
        <v>11.49%</v>
      </c>
      <c r="Y999" s="33"/>
      <c r="Z999" s="33"/>
      <c r="AA999" s="33"/>
      <c r="AB999" s="33"/>
      <c r="AC999" s="33"/>
      <c r="AD999" s="33"/>
      <c r="AE999" s="33"/>
    </row>
    <row r="1000">
      <c r="A1000" s="116" t="s">
        <v>1414</v>
      </c>
      <c r="B1000" s="44">
        <v>2011.0</v>
      </c>
      <c r="C1000" s="44" t="s">
        <v>29</v>
      </c>
      <c r="D1000" s="117">
        <v>6.0</v>
      </c>
      <c r="E1000" s="117">
        <v>31.0</v>
      </c>
      <c r="F1000" s="118" t="str">
        <f t="shared" si="1502"/>
        <v>18.5</v>
      </c>
      <c r="G1000" s="117">
        <v>28.0</v>
      </c>
      <c r="H1000" s="104">
        <v>55.0</v>
      </c>
      <c r="I1000" s="120" t="str">
        <f t="shared" si="1397"/>
        <v>-27</v>
      </c>
      <c r="J1000" s="120" t="str">
        <f t="shared" si="1503"/>
        <v>41.5</v>
      </c>
      <c r="K1000" s="120" t="str">
        <f t="shared" si="1399"/>
        <v>-23</v>
      </c>
      <c r="L1000" s="104" t="s">
        <v>1415</v>
      </c>
      <c r="M1000" s="120" t="str">
        <f t="shared" si="1504"/>
        <v>750000</v>
      </c>
      <c r="N1000" s="121">
        <v>0.75</v>
      </c>
      <c r="O1000" s="120" t="str">
        <f t="shared" si="1505"/>
        <v>1190000</v>
      </c>
      <c r="P1000" s="122">
        <v>1.19</v>
      </c>
      <c r="Q1000" s="28" t="str">
        <f t="shared" si="1506"/>
        <v>3450000</v>
      </c>
      <c r="R1000" s="119">
        <v>3.45</v>
      </c>
      <c r="S1000" s="176" t="str">
        <f t="shared" si="1507"/>
        <v>4,640,000</v>
      </c>
      <c r="T1000" s="124" t="str">
        <f t="shared" si="1508"/>
        <v>4.64</v>
      </c>
      <c r="U1000" s="162" t="str">
        <f t="shared" si="1509"/>
        <v>74.35%</v>
      </c>
      <c r="V1000" s="125">
        <v>20.0</v>
      </c>
      <c r="W1000" s="30" t="str">
        <f t="shared" si="1494"/>
        <v>23.20%</v>
      </c>
      <c r="X1000" s="30" t="str">
        <f t="shared" si="6"/>
        <v>3.75%</v>
      </c>
      <c r="Y1000" s="112"/>
      <c r="Z1000" s="33"/>
      <c r="AA1000" s="33"/>
      <c r="AB1000" s="33"/>
      <c r="AC1000" s="33"/>
      <c r="AD1000" s="33"/>
      <c r="AE1000" s="33"/>
    </row>
    <row r="1001">
      <c r="A1001" s="15" t="s">
        <v>60</v>
      </c>
      <c r="B1001" s="16">
        <v>2015.0</v>
      </c>
      <c r="C1001" s="17" t="s">
        <v>29</v>
      </c>
      <c r="D1001" s="16">
        <v>26.0</v>
      </c>
      <c r="E1001" s="16">
        <v>36.0</v>
      </c>
      <c r="F1001" s="18" t="str">
        <f>(D1001+E1001)/2</f>
        <v>31</v>
      </c>
      <c r="G1001" s="79">
        <v>50.0</v>
      </c>
      <c r="H1001" s="16">
        <v>50.0</v>
      </c>
      <c r="I1001" s="20" t="str">
        <f t="shared" si="1397"/>
        <v>0</v>
      </c>
      <c r="J1001" s="21" t="str">
        <f>(G1001+H1001)/2</f>
        <v>50</v>
      </c>
      <c r="K1001" s="20" t="str">
        <f t="shared" si="1399"/>
        <v>-19</v>
      </c>
      <c r="L1001" s="17" t="s">
        <v>61</v>
      </c>
      <c r="M1001" s="22">
        <v>1.5315435E7</v>
      </c>
      <c r="N1001" s="35" t="str">
        <f>M1001/1000000</f>
        <v>15.32</v>
      </c>
      <c r="O1001" s="28">
        <v>3.237135E7</v>
      </c>
      <c r="P1001" s="35" t="str">
        <f>O1001/1000000</f>
        <v>32.37</v>
      </c>
      <c r="Q1001" s="28">
        <v>8.16E7</v>
      </c>
      <c r="R1001" s="36" t="str">
        <f>Q1001/1000000</f>
        <v>81.60</v>
      </c>
      <c r="S1001" s="177" t="str">
        <f>SUM(O1001+R1001)</f>
        <v>32,371,432</v>
      </c>
      <c r="T1001" s="38" t="str">
        <f>S1001/1000000</f>
        <v>32</v>
      </c>
      <c r="U1001" s="27" t="str">
        <f>(R1001/S1001)</f>
        <v>0.00%</v>
      </c>
      <c r="V1001" s="28">
        <v>150.0</v>
      </c>
      <c r="W1001" s="178" t="str">
        <f t="shared" si="1494"/>
        <v>21.58%</v>
      </c>
      <c r="X1001" s="30" t="str">
        <f t="shared" si="6"/>
        <v>10.21%</v>
      </c>
      <c r="Y1001" s="17"/>
      <c r="Z1001" s="33"/>
      <c r="AA1001" s="33"/>
      <c r="AB1001" s="33"/>
      <c r="AC1001" s="33"/>
      <c r="AD1001" s="33"/>
      <c r="AE1001" s="33"/>
    </row>
    <row r="1002">
      <c r="A1002" s="116" t="s">
        <v>2184</v>
      </c>
      <c r="B1002" s="44">
        <v>2008.0</v>
      </c>
      <c r="C1002" s="44" t="s">
        <v>29</v>
      </c>
      <c r="D1002" s="104">
        <v>34.0</v>
      </c>
      <c r="E1002" s="104">
        <v>37.0</v>
      </c>
      <c r="F1002" s="118" t="str">
        <f t="shared" ref="F1002:F1005" si="1510">AVERAGE(D1002:E1002)</f>
        <v>35.5</v>
      </c>
      <c r="G1002" s="104">
        <v>68.0</v>
      </c>
      <c r="H1002" s="104">
        <v>55.0</v>
      </c>
      <c r="I1002" s="120" t="str">
        <f t="shared" si="1397"/>
        <v>13</v>
      </c>
      <c r="J1002" s="120" t="str">
        <f t="shared" ref="J1002:J1005" si="1511">AVERAGE(G1002:H1002)</f>
        <v>61.5</v>
      </c>
      <c r="K1002" s="120" t="str">
        <f t="shared" si="1399"/>
        <v>-26</v>
      </c>
      <c r="L1002" s="104" t="s">
        <v>939</v>
      </c>
      <c r="M1002" s="120" t="str">
        <f t="shared" ref="M1002:M1003" si="1512">N1002*1000000</f>
        <v>3500000</v>
      </c>
      <c r="N1002" s="135">
        <v>3.5</v>
      </c>
      <c r="O1002" s="120" t="str">
        <f t="shared" ref="O1002:O1003" si="1513">P1002*1000000</f>
        <v>7920000</v>
      </c>
      <c r="P1002" s="135">
        <v>7.92</v>
      </c>
      <c r="Q1002" s="28" t="str">
        <f t="shared" ref="Q1002:Q1003" si="1514">SUM(R1002*1000000)</f>
        <v>1400000</v>
      </c>
      <c r="R1002" s="119">
        <v>1.4</v>
      </c>
      <c r="S1002" s="191" t="str">
        <f t="shared" ref="S1002:S1003" si="1515">T1002*1000000</f>
        <v>9,320,000</v>
      </c>
      <c r="T1002" s="105">
        <v>9.32</v>
      </c>
      <c r="U1002" s="162" t="str">
        <f t="shared" ref="U1002:U1003" si="1516">SUM(R1002/T1002)</f>
        <v>15.02%</v>
      </c>
      <c r="V1002" s="105">
        <v>45.0</v>
      </c>
      <c r="W1002" s="30" t="str">
        <f t="shared" si="1494"/>
        <v>20.71%</v>
      </c>
      <c r="X1002" s="30" t="str">
        <f t="shared" si="6"/>
        <v>7.78%</v>
      </c>
      <c r="Y1002" s="112"/>
      <c r="Z1002" s="33"/>
      <c r="AA1002" s="33"/>
      <c r="AB1002" s="33"/>
      <c r="AC1002" s="33"/>
      <c r="AD1002" s="33"/>
      <c r="AE1002" s="33"/>
    </row>
    <row r="1003">
      <c r="A1003" s="116" t="s">
        <v>1755</v>
      </c>
      <c r="B1003" s="44">
        <v>2010.0</v>
      </c>
      <c r="C1003" s="44" t="s">
        <v>41</v>
      </c>
      <c r="D1003" s="104">
        <v>61.0</v>
      </c>
      <c r="E1003" s="104">
        <v>55.0</v>
      </c>
      <c r="F1003" s="118" t="str">
        <f t="shared" si="1510"/>
        <v>58</v>
      </c>
      <c r="G1003" s="104">
        <v>47.0</v>
      </c>
      <c r="H1003" s="104">
        <v>68.0</v>
      </c>
      <c r="I1003" s="120" t="str">
        <f t="shared" si="1397"/>
        <v>-21</v>
      </c>
      <c r="J1003" s="120" t="str">
        <f t="shared" si="1511"/>
        <v>57.5</v>
      </c>
      <c r="K1003" s="120" t="str">
        <f t="shared" si="1399"/>
        <v>0.5</v>
      </c>
      <c r="L1003" s="104" t="s">
        <v>127</v>
      </c>
      <c r="M1003" s="120" t="str">
        <f t="shared" si="1512"/>
        <v>510000</v>
      </c>
      <c r="N1003" s="135">
        <v>0.51</v>
      </c>
      <c r="O1003" s="120" t="str">
        <f t="shared" si="1513"/>
        <v>1480000</v>
      </c>
      <c r="P1003" s="135">
        <v>1.48</v>
      </c>
      <c r="Q1003" s="28" t="str">
        <f t="shared" si="1514"/>
        <v>490000</v>
      </c>
      <c r="R1003" s="119">
        <v>0.49</v>
      </c>
      <c r="S1003" s="191" t="str">
        <f t="shared" si="1515"/>
        <v>1,970,000</v>
      </c>
      <c r="T1003" s="137" t="str">
        <f>SUM(P1003+R1003)</f>
        <v>1.97</v>
      </c>
      <c r="U1003" s="162" t="str">
        <f t="shared" si="1516"/>
        <v>24.87%</v>
      </c>
      <c r="V1003" s="105">
        <v>10.0</v>
      </c>
      <c r="W1003" s="30" t="str">
        <f t="shared" si="1494"/>
        <v>19.70%</v>
      </c>
      <c r="X1003" s="30" t="str">
        <f t="shared" si="6"/>
        <v>5.10%</v>
      </c>
      <c r="Y1003" s="33"/>
      <c r="Z1003" s="33"/>
      <c r="AA1003" s="33"/>
      <c r="AB1003" s="33"/>
      <c r="AC1003" s="33"/>
      <c r="AD1003" s="33"/>
      <c r="AE1003" s="33"/>
    </row>
    <row r="1004">
      <c r="A1004" s="72" t="s">
        <v>774</v>
      </c>
      <c r="B1004" s="16">
        <v>2013.0</v>
      </c>
      <c r="C1004" s="16" t="s">
        <v>41</v>
      </c>
      <c r="D1004" s="16">
        <v>91.0</v>
      </c>
      <c r="E1004" s="16">
        <v>88.0</v>
      </c>
      <c r="F1004" s="73" t="str">
        <f t="shared" si="1510"/>
        <v>89.5</v>
      </c>
      <c r="G1004" s="16">
        <v>85.0</v>
      </c>
      <c r="H1004" s="16">
        <v>82.0</v>
      </c>
      <c r="I1004" s="74" t="str">
        <f t="shared" si="1397"/>
        <v>3</v>
      </c>
      <c r="J1004" s="74" t="str">
        <f t="shared" si="1511"/>
        <v>83.5</v>
      </c>
      <c r="K1004" s="74" t="str">
        <f t="shared" si="1399"/>
        <v>6</v>
      </c>
      <c r="L1004" s="78" t="s">
        <v>705</v>
      </c>
      <c r="M1004" s="19">
        <v>100316.0</v>
      </c>
      <c r="N1004" s="35" t="str">
        <f t="shared" ref="N1004:N1005" si="1517">M1004/1000000</f>
        <v>0.10</v>
      </c>
      <c r="O1004" s="19">
        <v>2199787.0</v>
      </c>
      <c r="P1004" s="35" t="str">
        <f t="shared" ref="P1004:P1005" si="1518">O1004/1000000</f>
        <v>2.20</v>
      </c>
      <c r="Q1004" s="19">
        <v>5180019.0</v>
      </c>
      <c r="R1004" s="36" t="str">
        <f t="shared" ref="R1004:R1007" si="1519">Q1004/1000000</f>
        <v>5.18</v>
      </c>
      <c r="S1004" s="196">
        <v>7379806.0</v>
      </c>
      <c r="T1004" s="77" t="str">
        <f t="shared" ref="T1004:T1005" si="1520">S1004/1000000</f>
        <v>7</v>
      </c>
      <c r="U1004" s="27" t="str">
        <f t="shared" ref="U1004:U1005" si="1521">SUM(R1004/S1004)</f>
        <v>0.00%</v>
      </c>
      <c r="V1004" s="22">
        <v>44.0</v>
      </c>
      <c r="W1004" s="178" t="str">
        <f t="shared" si="1494"/>
        <v>16.77%</v>
      </c>
      <c r="X1004" s="30" t="str">
        <f t="shared" si="6"/>
        <v>0.23%</v>
      </c>
      <c r="Y1004" s="81"/>
      <c r="Z1004" s="33"/>
      <c r="AA1004" s="33"/>
      <c r="AB1004" s="33"/>
      <c r="AC1004" s="33"/>
      <c r="AD1004" s="33"/>
      <c r="AE1004" s="33"/>
    </row>
    <row r="1005">
      <c r="A1005" s="72" t="s">
        <v>819</v>
      </c>
      <c r="B1005" s="16">
        <v>2013.0</v>
      </c>
      <c r="C1005" s="16" t="s">
        <v>29</v>
      </c>
      <c r="D1005" s="16">
        <v>41.0</v>
      </c>
      <c r="E1005" s="16">
        <v>49.0</v>
      </c>
      <c r="F1005" s="73" t="str">
        <f t="shared" si="1510"/>
        <v>45.0</v>
      </c>
      <c r="G1005" s="16">
        <v>37.0</v>
      </c>
      <c r="H1005" s="16">
        <v>47.0</v>
      </c>
      <c r="I1005" s="74" t="str">
        <f t="shared" si="1397"/>
        <v>-10</v>
      </c>
      <c r="J1005" s="74" t="str">
        <f t="shared" si="1511"/>
        <v>42</v>
      </c>
      <c r="K1005" s="74" t="str">
        <f t="shared" si="1399"/>
        <v>3</v>
      </c>
      <c r="L1005" s="78" t="s">
        <v>820</v>
      </c>
      <c r="M1005" s="19">
        <v>885382.0</v>
      </c>
      <c r="N1005" s="35" t="str">
        <f t="shared" si="1517"/>
        <v>0.89</v>
      </c>
      <c r="O1005" s="19">
        <v>2193658.0</v>
      </c>
      <c r="P1005" s="35" t="str">
        <f t="shared" si="1518"/>
        <v>2.19</v>
      </c>
      <c r="Q1005" s="19">
        <v>2667364.0</v>
      </c>
      <c r="R1005" s="36" t="str">
        <f t="shared" si="1519"/>
        <v>2.67</v>
      </c>
      <c r="S1005" s="196">
        <v>4861022.0</v>
      </c>
      <c r="T1005" s="77" t="str">
        <f t="shared" si="1520"/>
        <v>5</v>
      </c>
      <c r="U1005" s="27" t="str">
        <f t="shared" si="1521"/>
        <v>0.00%</v>
      </c>
      <c r="V1005" s="28">
        <v>30.0</v>
      </c>
      <c r="W1005" s="178" t="str">
        <f t="shared" si="1494"/>
        <v>16.20%</v>
      </c>
      <c r="X1005" s="30" t="str">
        <f t="shared" si="6"/>
        <v>2.95%</v>
      </c>
      <c r="Y1005" s="81"/>
      <c r="Z1005" s="33"/>
      <c r="AA1005" s="33"/>
      <c r="AB1005" s="33"/>
      <c r="AC1005" s="33"/>
      <c r="AD1005" s="33"/>
      <c r="AE1005" s="33"/>
    </row>
    <row r="1006">
      <c r="A1006" s="15" t="s">
        <v>157</v>
      </c>
      <c r="B1006" s="16">
        <v>2015.0</v>
      </c>
      <c r="C1006" s="17" t="s">
        <v>29</v>
      </c>
      <c r="D1006" s="16">
        <v>27.0</v>
      </c>
      <c r="E1006" s="16">
        <v>36.0</v>
      </c>
      <c r="F1006" s="18" t="str">
        <f t="shared" ref="F1006:F1012" si="1522">(D1006+E1006)/2</f>
        <v>31.5</v>
      </c>
      <c r="G1006" s="16">
        <v>42.0</v>
      </c>
      <c r="H1006" s="16">
        <v>53.0</v>
      </c>
      <c r="I1006" s="20" t="str">
        <f t="shared" si="1397"/>
        <v>-11</v>
      </c>
      <c r="J1006" s="21" t="str">
        <f t="shared" ref="J1006:J1012" si="1523">(G1006+H1006)/2</f>
        <v>47.5</v>
      </c>
      <c r="K1006" s="20" t="str">
        <f t="shared" si="1399"/>
        <v>-16</v>
      </c>
      <c r="L1006" s="17" t="s">
        <v>89</v>
      </c>
      <c r="M1006" s="22">
        <v>2469341.0</v>
      </c>
      <c r="N1006" s="35" t="str">
        <f t="shared" ref="N1006:N1012" si="1524">M1006/1000000</f>
        <v>2.47</v>
      </c>
      <c r="O1006" s="28">
        <v>5773519.0</v>
      </c>
      <c r="P1006" s="35" t="str">
        <f t="shared" ref="P1006:P1012" si="1525">O1006/1000000</f>
        <v>5.77</v>
      </c>
      <c r="Q1006" s="28">
        <v>2.7363123E7</v>
      </c>
      <c r="R1006" s="36" t="str">
        <f t="shared" si="1519"/>
        <v>27.36</v>
      </c>
      <c r="S1006" s="177" t="str">
        <f t="shared" ref="S1006:S1016" si="1526">SUM(O1006+R1006)</f>
        <v>5,773,546</v>
      </c>
      <c r="T1006" s="38" t="str">
        <f t="shared" ref="T1006:T1012" si="1527">S1006/1000000</f>
        <v>6</v>
      </c>
      <c r="U1006" s="27" t="str">
        <f t="shared" ref="U1006:U1007" si="1528">(R1006/S1006)</f>
        <v>0.00%</v>
      </c>
      <c r="V1006" s="22">
        <v>40.0</v>
      </c>
      <c r="W1006" s="178" t="str">
        <f t="shared" si="1494"/>
        <v>14.43%</v>
      </c>
      <c r="X1006" s="30" t="str">
        <f t="shared" si="6"/>
        <v>6.17%</v>
      </c>
      <c r="Y1006" s="17"/>
      <c r="Z1006" s="33"/>
      <c r="AA1006" s="33"/>
      <c r="AB1006" s="33"/>
      <c r="AC1006" s="33"/>
      <c r="AD1006" s="33"/>
      <c r="AE1006" s="33"/>
    </row>
    <row r="1007">
      <c r="A1007" s="15" t="s">
        <v>166</v>
      </c>
      <c r="B1007" s="16">
        <v>2015.0</v>
      </c>
      <c r="C1007" s="17" t="s">
        <v>41</v>
      </c>
      <c r="D1007" s="16">
        <v>28.0</v>
      </c>
      <c r="E1007" s="16">
        <v>42.0</v>
      </c>
      <c r="F1007" s="18" t="str">
        <f t="shared" si="1522"/>
        <v>35</v>
      </c>
      <c r="G1007" s="79">
        <v>89.0</v>
      </c>
      <c r="H1007" s="16">
        <v>44.0</v>
      </c>
      <c r="I1007" s="20" t="str">
        <f t="shared" si="1397"/>
        <v>45</v>
      </c>
      <c r="J1007" s="21" t="str">
        <f t="shared" si="1523"/>
        <v>66.5</v>
      </c>
      <c r="K1007" s="20" t="str">
        <f t="shared" si="1399"/>
        <v>-31.5</v>
      </c>
      <c r="L1007" s="17" t="s">
        <v>117</v>
      </c>
      <c r="M1007" s="22">
        <v>5002521.0</v>
      </c>
      <c r="N1007" s="35" t="str">
        <f t="shared" si="1524"/>
        <v>5.00</v>
      </c>
      <c r="O1007" s="28">
        <v>5002521.0</v>
      </c>
      <c r="P1007" s="35" t="str">
        <f t="shared" si="1525"/>
        <v>5.00</v>
      </c>
      <c r="Q1007" s="28">
        <v>4577251.0</v>
      </c>
      <c r="R1007" s="36" t="str">
        <f t="shared" si="1519"/>
        <v>4.58</v>
      </c>
      <c r="S1007" s="177" t="str">
        <f t="shared" si="1526"/>
        <v>5,002,526</v>
      </c>
      <c r="T1007" s="38" t="str">
        <f t="shared" si="1527"/>
        <v>5</v>
      </c>
      <c r="U1007" s="27" t="str">
        <f t="shared" si="1528"/>
        <v>0.00%</v>
      </c>
      <c r="V1007" s="28">
        <v>37.0</v>
      </c>
      <c r="W1007" s="178" t="str">
        <f t="shared" si="1494"/>
        <v>13.52%</v>
      </c>
      <c r="X1007" s="30" t="str">
        <f t="shared" si="6"/>
        <v>13.52%</v>
      </c>
      <c r="Y1007" s="17"/>
      <c r="Z1007" s="33"/>
      <c r="AA1007" s="33"/>
      <c r="AB1007" s="33"/>
      <c r="AC1007" s="33"/>
      <c r="AD1007" s="33"/>
      <c r="AE1007" s="33"/>
    </row>
    <row r="1008">
      <c r="A1008" s="15" t="s">
        <v>94</v>
      </c>
      <c r="B1008" s="16">
        <v>2015.0</v>
      </c>
      <c r="C1008" s="17" t="s">
        <v>41</v>
      </c>
      <c r="D1008" s="16">
        <v>17.0</v>
      </c>
      <c r="E1008" s="16">
        <v>25.0</v>
      </c>
      <c r="F1008" s="18" t="str">
        <f t="shared" si="1522"/>
        <v>21</v>
      </c>
      <c r="G1008" s="79">
        <v>50.0</v>
      </c>
      <c r="H1008" s="16">
        <v>51.0</v>
      </c>
      <c r="I1008" s="20" t="str">
        <f t="shared" si="1397"/>
        <v>-1</v>
      </c>
      <c r="J1008" s="21" t="str">
        <f t="shared" si="1523"/>
        <v>50.5</v>
      </c>
      <c r="K1008" s="20" t="str">
        <f t="shared" si="1399"/>
        <v>-29.5</v>
      </c>
      <c r="L1008" s="17" t="s">
        <v>42</v>
      </c>
      <c r="M1008" s="22">
        <v>5504441.0</v>
      </c>
      <c r="N1008" s="35" t="str">
        <f t="shared" si="1524"/>
        <v>5.50</v>
      </c>
      <c r="O1008" s="28">
        <v>1.2429583E7</v>
      </c>
      <c r="P1008" s="35" t="str">
        <f t="shared" si="1525"/>
        <v>12.43</v>
      </c>
      <c r="Q1008" s="28" t="str">
        <f>SUM(R1008*1000000)</f>
        <v>1100000</v>
      </c>
      <c r="R1008" s="28">
        <v>1.1</v>
      </c>
      <c r="S1008" s="177" t="str">
        <f t="shared" si="1526"/>
        <v>12,429,584</v>
      </c>
      <c r="T1008" s="38" t="str">
        <f t="shared" si="1527"/>
        <v>12</v>
      </c>
      <c r="U1008" s="27" t="str">
        <f>(R1008/S1008)*100</f>
        <v>0.00%</v>
      </c>
      <c r="V1008" s="28">
        <v>95.0</v>
      </c>
      <c r="W1008" s="178" t="str">
        <f t="shared" si="1494"/>
        <v>13.08%</v>
      </c>
      <c r="X1008" s="30" t="str">
        <f t="shared" si="6"/>
        <v>5.79%</v>
      </c>
      <c r="Y1008" s="17"/>
      <c r="Z1008" s="33"/>
      <c r="AA1008" s="33"/>
      <c r="AB1008" s="33"/>
      <c r="AC1008" s="33"/>
      <c r="AD1008" s="33"/>
      <c r="AE1008" s="33"/>
    </row>
    <row r="1009">
      <c r="A1009" s="15" t="s">
        <v>123</v>
      </c>
      <c r="B1009" s="16">
        <v>2015.0</v>
      </c>
      <c r="C1009" s="17" t="s">
        <v>29</v>
      </c>
      <c r="D1009" s="16">
        <v>12.0</v>
      </c>
      <c r="E1009" s="16">
        <v>27.0</v>
      </c>
      <c r="F1009" s="18" t="str">
        <f t="shared" si="1522"/>
        <v>19.5</v>
      </c>
      <c r="G1009" s="79">
        <v>30.0</v>
      </c>
      <c r="H1009" s="16">
        <v>32.0</v>
      </c>
      <c r="I1009" s="20" t="str">
        <f t="shared" si="1397"/>
        <v>-2</v>
      </c>
      <c r="J1009" s="21" t="str">
        <f t="shared" si="1523"/>
        <v>31</v>
      </c>
      <c r="K1009" s="20" t="str">
        <f t="shared" si="1399"/>
        <v>-11.5</v>
      </c>
      <c r="L1009" s="17" t="s">
        <v>100</v>
      </c>
      <c r="M1009" s="22">
        <v>4200586.0</v>
      </c>
      <c r="N1009" s="35" t="str">
        <f t="shared" si="1524"/>
        <v>4.20</v>
      </c>
      <c r="O1009" s="28">
        <v>7696134.0</v>
      </c>
      <c r="P1009" s="35" t="str">
        <f t="shared" si="1525"/>
        <v>7.70</v>
      </c>
      <c r="Q1009" s="28">
        <v>3.9579561E7</v>
      </c>
      <c r="R1009" s="36" t="str">
        <f t="shared" ref="R1009:R1010" si="1529">Q1009/1000000</f>
        <v>39.58</v>
      </c>
      <c r="S1009" s="177" t="str">
        <f t="shared" si="1526"/>
        <v>7,696,174</v>
      </c>
      <c r="T1009" s="38" t="str">
        <f t="shared" si="1527"/>
        <v>8</v>
      </c>
      <c r="U1009" s="27" t="str">
        <f t="shared" ref="U1009:U1010" si="1530">(R1009/S1009)</f>
        <v>0.00%</v>
      </c>
      <c r="V1009" s="19">
        <v>60.0</v>
      </c>
      <c r="W1009" s="178" t="str">
        <f t="shared" si="1494"/>
        <v>12.83%</v>
      </c>
      <c r="X1009" s="30" t="str">
        <f t="shared" si="6"/>
        <v>7.00%</v>
      </c>
      <c r="Y1009" s="17"/>
      <c r="Z1009" s="33"/>
      <c r="AA1009" s="33"/>
      <c r="AB1009" s="33"/>
      <c r="AC1009" s="33"/>
      <c r="AD1009" s="33"/>
      <c r="AE1009" s="33"/>
    </row>
    <row r="1010">
      <c r="A1010" s="15" t="s">
        <v>110</v>
      </c>
      <c r="B1010" s="16">
        <v>2015.0</v>
      </c>
      <c r="C1010" s="17" t="s">
        <v>41</v>
      </c>
      <c r="D1010" s="16">
        <v>34.0</v>
      </c>
      <c r="E1010" s="16">
        <v>51.0</v>
      </c>
      <c r="F1010" s="18" t="str">
        <f t="shared" si="1522"/>
        <v>42.5</v>
      </c>
      <c r="G1010" s="79">
        <v>25.0</v>
      </c>
      <c r="H1010" s="16">
        <v>53.0</v>
      </c>
      <c r="I1010" s="20" t="str">
        <f t="shared" si="1397"/>
        <v>-28</v>
      </c>
      <c r="J1010" s="21" t="str">
        <f t="shared" si="1523"/>
        <v>39</v>
      </c>
      <c r="K1010" s="20" t="str">
        <f t="shared" si="1399"/>
        <v>3.5</v>
      </c>
      <c r="L1010" s="17" t="s">
        <v>111</v>
      </c>
      <c r="M1010" s="22">
        <v>3901815.0</v>
      </c>
      <c r="N1010" s="35" t="str">
        <f t="shared" si="1524"/>
        <v>3.90</v>
      </c>
      <c r="O1010" s="28">
        <v>7889395.0</v>
      </c>
      <c r="P1010" s="35" t="str">
        <f t="shared" si="1525"/>
        <v>7.89</v>
      </c>
      <c r="Q1010" s="28">
        <v>9863545.0</v>
      </c>
      <c r="R1010" s="36" t="str">
        <f t="shared" si="1529"/>
        <v>9.86</v>
      </c>
      <c r="S1010" s="177" t="str">
        <f t="shared" si="1526"/>
        <v>7,889,405</v>
      </c>
      <c r="T1010" s="38" t="str">
        <f t="shared" si="1527"/>
        <v>8</v>
      </c>
      <c r="U1010" s="27" t="str">
        <f t="shared" si="1530"/>
        <v>0.00%</v>
      </c>
      <c r="V1010" s="28">
        <v>70.0</v>
      </c>
      <c r="W1010" s="178" t="str">
        <f t="shared" si="1494"/>
        <v>11.27%</v>
      </c>
      <c r="X1010" s="30" t="str">
        <f t="shared" si="6"/>
        <v>5.57%</v>
      </c>
      <c r="Y1010" s="17"/>
      <c r="Z1010" s="33"/>
      <c r="AA1010" s="33"/>
      <c r="AB1010" s="33"/>
      <c r="AC1010" s="33"/>
      <c r="AD1010" s="33"/>
      <c r="AE1010" s="33"/>
    </row>
    <row r="1011">
      <c r="A1011" s="15" t="s">
        <v>232</v>
      </c>
      <c r="B1011" s="16">
        <v>2015.0</v>
      </c>
      <c r="C1011" s="17" t="s">
        <v>126</v>
      </c>
      <c r="D1011" s="16">
        <v>34.0</v>
      </c>
      <c r="E1011" s="16">
        <v>34.0</v>
      </c>
      <c r="F1011" s="18" t="str">
        <f t="shared" si="1522"/>
        <v>34</v>
      </c>
      <c r="G1011" s="16">
        <v>83.0</v>
      </c>
      <c r="H1011" s="16">
        <v>53.0</v>
      </c>
      <c r="I1011" s="20" t="str">
        <f t="shared" si="1397"/>
        <v>30</v>
      </c>
      <c r="J1011" s="21" t="str">
        <f t="shared" si="1523"/>
        <v>68</v>
      </c>
      <c r="K1011" s="20" t="str">
        <f t="shared" si="1399"/>
        <v>-34</v>
      </c>
      <c r="L1011" s="17" t="s">
        <v>89</v>
      </c>
      <c r="M1011" s="22">
        <v>1365000.0</v>
      </c>
      <c r="N1011" s="35" t="str">
        <f t="shared" si="1524"/>
        <v>1.37</v>
      </c>
      <c r="O1011" s="28">
        <v>2246000.0</v>
      </c>
      <c r="P1011" s="35" t="str">
        <f t="shared" si="1525"/>
        <v>2.25</v>
      </c>
      <c r="Q1011" s="28" t="str">
        <f t="shared" ref="Q1011:Q1012" si="1531">SUM(R1011*1000000)</f>
        <v>0</v>
      </c>
      <c r="R1011" s="28">
        <v>0.0</v>
      </c>
      <c r="S1011" s="177" t="str">
        <f t="shared" si="1526"/>
        <v>2,246,000</v>
      </c>
      <c r="T1011" s="38" t="str">
        <f t="shared" si="1527"/>
        <v>2</v>
      </c>
      <c r="U1011" s="27" t="str">
        <f t="shared" ref="U1011:U1012" si="1532">(R1011/S1011)*100</f>
        <v>0.00%</v>
      </c>
      <c r="V1011" s="19">
        <v>20.0</v>
      </c>
      <c r="W1011" s="178" t="str">
        <f t="shared" si="1494"/>
        <v>11.23%</v>
      </c>
      <c r="X1011" s="30" t="str">
        <f t="shared" si="6"/>
        <v>6.83%</v>
      </c>
      <c r="Y1011" s="33"/>
      <c r="Z1011" s="33"/>
      <c r="AA1011" s="33"/>
      <c r="AB1011" s="33"/>
      <c r="AC1011" s="33"/>
      <c r="AD1011" s="33"/>
      <c r="AE1011" s="33"/>
    </row>
    <row r="1012">
      <c r="A1012" s="15" t="s">
        <v>280</v>
      </c>
      <c r="B1012" s="16">
        <v>2015.0</v>
      </c>
      <c r="C1012" s="17" t="s">
        <v>126</v>
      </c>
      <c r="D1012" s="16">
        <v>46.0</v>
      </c>
      <c r="E1012" s="16">
        <v>50.0</v>
      </c>
      <c r="F1012" s="18" t="str">
        <f t="shared" si="1522"/>
        <v>48</v>
      </c>
      <c r="G1012" s="16">
        <v>53.0</v>
      </c>
      <c r="H1012" s="16">
        <v>72.0</v>
      </c>
      <c r="I1012" s="20" t="str">
        <f t="shared" si="1397"/>
        <v>-19</v>
      </c>
      <c r="J1012" s="21" t="str">
        <f t="shared" si="1523"/>
        <v>62.5</v>
      </c>
      <c r="K1012" s="20" t="str">
        <f t="shared" si="1399"/>
        <v>-14.5</v>
      </c>
      <c r="L1012" s="17" t="s">
        <v>89</v>
      </c>
      <c r="M1012" s="22">
        <v>37983.0</v>
      </c>
      <c r="N1012" s="35" t="str">
        <f t="shared" si="1524"/>
        <v>0.04</v>
      </c>
      <c r="O1012" s="28">
        <v>573335.0</v>
      </c>
      <c r="P1012" s="35" t="str">
        <f t="shared" si="1525"/>
        <v>0.57</v>
      </c>
      <c r="Q1012" s="28" t="str">
        <f t="shared" si="1531"/>
        <v>0</v>
      </c>
      <c r="R1012" s="28">
        <v>0.0</v>
      </c>
      <c r="S1012" s="177" t="str">
        <f t="shared" si="1526"/>
        <v>573,335</v>
      </c>
      <c r="T1012" s="38" t="str">
        <f t="shared" si="1527"/>
        <v>1</v>
      </c>
      <c r="U1012" s="27" t="str">
        <f t="shared" si="1532"/>
        <v>0.00%</v>
      </c>
      <c r="V1012" s="19">
        <v>7.0</v>
      </c>
      <c r="W1012" s="178" t="str">
        <f t="shared" si="1494"/>
        <v>8.19%</v>
      </c>
      <c r="X1012" s="30" t="str">
        <f t="shared" si="6"/>
        <v>0.54%</v>
      </c>
      <c r="Y1012" s="17"/>
      <c r="Z1012" s="33"/>
      <c r="AA1012" s="33"/>
      <c r="AB1012" s="33"/>
      <c r="AC1012" s="33"/>
      <c r="AD1012" s="33"/>
      <c r="AE1012" s="33"/>
    </row>
    <row r="1013">
      <c r="A1013" s="72" t="s">
        <v>877</v>
      </c>
      <c r="B1013" s="16">
        <v>2013.0</v>
      </c>
      <c r="C1013" s="16" t="s">
        <v>29</v>
      </c>
      <c r="D1013" s="16">
        <v>22.0</v>
      </c>
      <c r="E1013" s="16">
        <v>41.0</v>
      </c>
      <c r="F1013" s="73" t="str">
        <f>AVERAGE(D1013:E1013)</f>
        <v>31.5</v>
      </c>
      <c r="G1013" s="16">
        <v>48.0</v>
      </c>
      <c r="H1013" s="16">
        <v>59.0</v>
      </c>
      <c r="I1013" s="74" t="str">
        <f t="shared" si="1397"/>
        <v>-11</v>
      </c>
      <c r="J1013" s="74" t="str">
        <f>AVERAGE(G1013:H1013)</f>
        <v>53.5</v>
      </c>
      <c r="K1013" s="74" t="str">
        <f t="shared" si="1399"/>
        <v>-22</v>
      </c>
      <c r="L1013" s="78" t="s">
        <v>705</v>
      </c>
      <c r="M1013" s="19">
        <v>520116.0</v>
      </c>
      <c r="N1013" s="35" t="str">
        <f>M1013/1000000</f>
        <v>0.52</v>
      </c>
      <c r="O1013" s="19">
        <v>1162635.0</v>
      </c>
      <c r="P1013" s="35" t="str">
        <f>O1013/1000000</f>
        <v>1.16</v>
      </c>
      <c r="Q1013" s="19">
        <v>1800000.0</v>
      </c>
      <c r="R1013" s="36" t="str">
        <f t="shared" ref="R1013:R1014" si="1533">Q1013/1000000</f>
        <v>1.80</v>
      </c>
      <c r="S1013" s="177" t="str">
        <f t="shared" si="1526"/>
        <v>1,162,637</v>
      </c>
      <c r="T1013" s="77" t="str">
        <f>S1013/1000000</f>
        <v>1</v>
      </c>
      <c r="U1013" s="27" t="str">
        <f t="shared" ref="U1013:U1014" si="1534">(R1013/S1013)</f>
        <v>0.00%</v>
      </c>
      <c r="V1013" s="22">
        <v>15.0</v>
      </c>
      <c r="W1013" s="178" t="str">
        <f t="shared" si="1494"/>
        <v>7.75%</v>
      </c>
      <c r="X1013" s="30" t="str">
        <f t="shared" si="6"/>
        <v>3.47%</v>
      </c>
      <c r="Y1013" s="81"/>
      <c r="Z1013" s="33"/>
      <c r="AA1013" s="33"/>
      <c r="AB1013" s="33"/>
      <c r="AC1013" s="33"/>
      <c r="AD1013" s="33"/>
      <c r="AE1013" s="33"/>
    </row>
    <row r="1014">
      <c r="A1014" s="15" t="s">
        <v>264</v>
      </c>
      <c r="B1014" s="16">
        <v>2015.0</v>
      </c>
      <c r="C1014" s="17" t="s">
        <v>41</v>
      </c>
      <c r="D1014" s="16">
        <v>32.0</v>
      </c>
      <c r="E1014" s="16">
        <v>44.0</v>
      </c>
      <c r="F1014" s="18" t="str">
        <f t="shared" ref="F1014:F1016" si="1535">(D1014+E1014)/2</f>
        <v>38</v>
      </c>
      <c r="G1014" s="16">
        <v>44.0</v>
      </c>
      <c r="H1014" s="16">
        <v>68.0</v>
      </c>
      <c r="I1014" s="20" t="str">
        <f t="shared" si="1397"/>
        <v>-24</v>
      </c>
      <c r="J1014" s="21" t="str">
        <f t="shared" ref="J1014:J1016" si="1536">(G1014+H1014)/2</f>
        <v>56</v>
      </c>
      <c r="K1014" s="20" t="str">
        <f t="shared" si="1399"/>
        <v>-18</v>
      </c>
      <c r="L1014" s="17" t="s">
        <v>89</v>
      </c>
      <c r="M1014" s="22">
        <v>96250.0</v>
      </c>
      <c r="N1014" s="35" t="str">
        <f t="shared" ref="N1014:N1016" si="1537">M1014/1000000</f>
        <v>0.10</v>
      </c>
      <c r="O1014" s="28">
        <v>538460.0</v>
      </c>
      <c r="P1014" s="35" t="str">
        <f t="shared" ref="P1014:P1016" si="1538">O1014/1000000</f>
        <v>0.54</v>
      </c>
      <c r="Q1014" s="28">
        <v>2017065.0</v>
      </c>
      <c r="R1014" s="36" t="str">
        <f t="shared" si="1533"/>
        <v>2.02</v>
      </c>
      <c r="S1014" s="177" t="str">
        <f t="shared" si="1526"/>
        <v>538,462</v>
      </c>
      <c r="T1014" s="38" t="str">
        <f t="shared" ref="T1014:T1016" si="1539">S1014/1000000</f>
        <v>1</v>
      </c>
      <c r="U1014" s="27" t="str">
        <f t="shared" si="1534"/>
        <v>0.00%</v>
      </c>
      <c r="V1014" s="19">
        <v>10.0</v>
      </c>
      <c r="W1014" s="178" t="str">
        <f t="shared" si="1494"/>
        <v>5.38%</v>
      </c>
      <c r="X1014" s="30" t="str">
        <f t="shared" si="6"/>
        <v>0.96%</v>
      </c>
      <c r="Y1014" s="17"/>
      <c r="Z1014" s="33"/>
      <c r="AA1014" s="33"/>
      <c r="AB1014" s="33"/>
      <c r="AC1014" s="33"/>
      <c r="AD1014" s="33"/>
      <c r="AE1014" s="33"/>
    </row>
    <row r="1015">
      <c r="A1015" s="15" t="s">
        <v>301</v>
      </c>
      <c r="B1015" s="16">
        <v>2015.0</v>
      </c>
      <c r="C1015" s="17" t="s">
        <v>41</v>
      </c>
      <c r="D1015" s="16">
        <v>90.0</v>
      </c>
      <c r="E1015" s="16">
        <v>81.0</v>
      </c>
      <c r="F1015" s="18" t="str">
        <f t="shared" si="1535"/>
        <v>85.5</v>
      </c>
      <c r="G1015" s="16">
        <v>61.0</v>
      </c>
      <c r="H1015" s="16">
        <v>80.0</v>
      </c>
      <c r="I1015" s="20" t="str">
        <f t="shared" si="1397"/>
        <v>-19</v>
      </c>
      <c r="J1015" s="21" t="str">
        <f t="shared" si="1536"/>
        <v>70.5</v>
      </c>
      <c r="K1015" s="20" t="str">
        <f t="shared" si="1399"/>
        <v>15</v>
      </c>
      <c r="L1015" s="17" t="s">
        <v>89</v>
      </c>
      <c r="M1015" s="22">
        <v>8682.0</v>
      </c>
      <c r="N1015" s="35" t="str">
        <f t="shared" si="1537"/>
        <v>0.01</v>
      </c>
      <c r="O1015" s="28">
        <v>98495.0</v>
      </c>
      <c r="P1015" s="35" t="str">
        <f t="shared" si="1538"/>
        <v>0.10</v>
      </c>
      <c r="Q1015" s="28" t="str">
        <f t="shared" ref="Q1015:Q1016" si="1540">SUM(R1015*1000000)</f>
        <v>300000</v>
      </c>
      <c r="R1015" s="28">
        <v>0.3</v>
      </c>
      <c r="S1015" s="177" t="str">
        <f t="shared" si="1526"/>
        <v>98,495</v>
      </c>
      <c r="T1015" s="38" t="str">
        <f t="shared" si="1539"/>
        <v>0</v>
      </c>
      <c r="U1015" s="27" t="str">
        <f t="shared" ref="U1015:U1016" si="1541">(R1015/S1015)*100</f>
        <v>0.03%</v>
      </c>
      <c r="V1015" s="28">
        <v>3.0</v>
      </c>
      <c r="W1015" s="178" t="str">
        <f t="shared" si="1494"/>
        <v>3.28%</v>
      </c>
      <c r="X1015" s="30" t="str">
        <f t="shared" si="6"/>
        <v>0.29%</v>
      </c>
      <c r="Y1015" s="17"/>
      <c r="Z1015" s="33"/>
      <c r="AA1015" s="33"/>
      <c r="AB1015" s="33"/>
      <c r="AC1015" s="33"/>
      <c r="AD1015" s="33"/>
      <c r="AE1015" s="33"/>
    </row>
    <row r="1016">
      <c r="A1016" s="15" t="s">
        <v>234</v>
      </c>
      <c r="B1016" s="16">
        <v>2015.0</v>
      </c>
      <c r="C1016" s="17" t="s">
        <v>126</v>
      </c>
      <c r="D1016" s="16">
        <v>96.0</v>
      </c>
      <c r="E1016" s="16">
        <v>90.0</v>
      </c>
      <c r="F1016" s="18" t="str">
        <f t="shared" si="1535"/>
        <v>93</v>
      </c>
      <c r="G1016" s="16">
        <v>95.0</v>
      </c>
      <c r="H1016" s="16">
        <v>89.0</v>
      </c>
      <c r="I1016" s="20" t="str">
        <f t="shared" si="1397"/>
        <v>6</v>
      </c>
      <c r="J1016" s="21" t="str">
        <f t="shared" si="1536"/>
        <v>92</v>
      </c>
      <c r="K1016" s="20" t="str">
        <f t="shared" si="1399"/>
        <v>1</v>
      </c>
      <c r="L1016" s="17" t="s">
        <v>89</v>
      </c>
      <c r="M1016" s="22">
        <v>295009.0</v>
      </c>
      <c r="N1016" s="35" t="str">
        <f t="shared" si="1537"/>
        <v>0.30</v>
      </c>
      <c r="O1016" s="28">
        <v>295009.0</v>
      </c>
      <c r="P1016" s="35" t="str">
        <f t="shared" si="1538"/>
        <v>0.30</v>
      </c>
      <c r="Q1016" s="28" t="str">
        <f t="shared" si="1540"/>
        <v>16100000</v>
      </c>
      <c r="R1016" s="28">
        <v>16.1</v>
      </c>
      <c r="S1016" s="177" t="str">
        <f t="shared" si="1526"/>
        <v>295,025</v>
      </c>
      <c r="T1016" s="38" t="str">
        <f t="shared" si="1539"/>
        <v>0</v>
      </c>
      <c r="U1016" s="27" t="str">
        <f t="shared" si="1541"/>
        <v>0.55%</v>
      </c>
      <c r="V1016" s="28">
        <v>20.0</v>
      </c>
      <c r="W1016" s="178" t="str">
        <f t="shared" si="1494"/>
        <v>1.48%</v>
      </c>
      <c r="X1016" s="30" t="str">
        <f t="shared" si="6"/>
        <v>1.48%</v>
      </c>
      <c r="Y1016" s="17"/>
      <c r="Z1016" s="33"/>
      <c r="AA1016" s="33"/>
      <c r="AB1016" s="33"/>
      <c r="AC1016" s="33"/>
      <c r="AD1016" s="33"/>
      <c r="AE1016" s="33"/>
    </row>
    <row r="1017">
      <c r="A1017" s="116"/>
      <c r="B1017" s="101"/>
      <c r="C1017" s="101"/>
      <c r="D1017" s="104"/>
      <c r="E1017" s="104"/>
      <c r="F1017" s="104"/>
      <c r="G1017" s="104"/>
      <c r="H1017" s="104"/>
      <c r="I1017" s="105"/>
      <c r="J1017" s="105"/>
      <c r="K1017" s="105"/>
      <c r="L1017" s="104"/>
      <c r="M1017" s="107"/>
      <c r="N1017" s="135"/>
      <c r="O1017" s="107"/>
      <c r="P1017" s="135"/>
      <c r="Q1017" s="119"/>
      <c r="R1017" s="119"/>
      <c r="S1017" s="205"/>
      <c r="T1017" s="105"/>
      <c r="U1017" s="156"/>
      <c r="V1017" s="105"/>
      <c r="W1017" s="158"/>
      <c r="X1017" s="158"/>
      <c r="Y1017" s="112"/>
      <c r="Z1017" s="33"/>
      <c r="AA1017" s="33"/>
      <c r="AB1017" s="33"/>
      <c r="AC1017" s="33"/>
      <c r="AD1017" s="33"/>
      <c r="AE1017" s="33"/>
    </row>
    <row r="1018">
      <c r="A1018" s="116"/>
      <c r="B1018" s="101"/>
      <c r="C1018" s="101"/>
      <c r="D1018" s="104"/>
      <c r="E1018" s="104"/>
      <c r="F1018" s="104"/>
      <c r="G1018" s="104"/>
      <c r="H1018" s="104"/>
      <c r="I1018" s="105"/>
      <c r="J1018" s="105"/>
      <c r="K1018" s="105"/>
      <c r="L1018" s="104"/>
      <c r="M1018" s="107"/>
      <c r="N1018" s="135"/>
      <c r="O1018" s="107"/>
      <c r="P1018" s="135"/>
      <c r="Q1018" s="119"/>
      <c r="R1018" s="119"/>
      <c r="S1018" s="205"/>
      <c r="T1018" s="105"/>
      <c r="U1018" s="156"/>
      <c r="V1018" s="105"/>
      <c r="W1018" s="158"/>
      <c r="X1018" s="158"/>
      <c r="Y1018" s="112"/>
      <c r="Z1018" s="33"/>
      <c r="AA1018" s="33"/>
      <c r="AB1018" s="33"/>
      <c r="AC1018" s="33"/>
      <c r="AD1018" s="33"/>
      <c r="AE1018" s="33"/>
    </row>
    <row r="1019">
      <c r="A1019" s="116"/>
      <c r="B1019" s="101"/>
      <c r="C1019" s="101"/>
      <c r="D1019" s="104"/>
      <c r="E1019" s="104"/>
      <c r="F1019" s="104"/>
      <c r="G1019" s="104"/>
      <c r="H1019" s="104"/>
      <c r="I1019" s="105"/>
      <c r="J1019" s="105"/>
      <c r="K1019" s="105"/>
      <c r="L1019" s="104"/>
      <c r="M1019" s="107"/>
      <c r="N1019" s="135"/>
      <c r="O1019" s="107"/>
      <c r="P1019" s="135"/>
      <c r="Q1019" s="119"/>
      <c r="R1019" s="119"/>
      <c r="S1019" s="205"/>
      <c r="T1019" s="105"/>
      <c r="U1019" s="156"/>
      <c r="V1019" s="105"/>
      <c r="W1019" s="158"/>
      <c r="X1019" s="158"/>
      <c r="Y1019" s="112"/>
      <c r="Z1019" s="33"/>
      <c r="AA1019" s="33"/>
      <c r="AB1019" s="33"/>
      <c r="AC1019" s="33"/>
      <c r="AD1019" s="33"/>
      <c r="AE1019" s="33"/>
    </row>
    <row r="1020">
      <c r="A1020" s="116"/>
      <c r="B1020" s="101"/>
      <c r="C1020" s="101"/>
      <c r="D1020" s="104"/>
      <c r="E1020" s="104"/>
      <c r="F1020" s="104"/>
      <c r="G1020" s="104"/>
      <c r="H1020" s="104"/>
      <c r="I1020" s="105"/>
      <c r="J1020" s="105"/>
      <c r="K1020" s="105"/>
      <c r="L1020" s="104"/>
      <c r="M1020" s="107"/>
      <c r="N1020" s="135"/>
      <c r="O1020" s="107"/>
      <c r="P1020" s="135"/>
      <c r="Q1020" s="119"/>
      <c r="R1020" s="119"/>
      <c r="S1020" s="205"/>
      <c r="T1020" s="105"/>
      <c r="U1020" s="156"/>
      <c r="V1020" s="105"/>
      <c r="W1020" s="158"/>
      <c r="X1020" s="158"/>
      <c r="Y1020" s="112"/>
      <c r="Z1020" s="33"/>
      <c r="AA1020" s="33"/>
      <c r="AB1020" s="33"/>
      <c r="AC1020" s="33"/>
      <c r="AD1020" s="33"/>
      <c r="AE1020" s="33"/>
    </row>
    <row r="1021">
      <c r="A1021" s="116"/>
      <c r="B1021" s="101"/>
      <c r="C1021" s="101"/>
      <c r="D1021" s="104"/>
      <c r="E1021" s="104"/>
      <c r="F1021" s="104"/>
      <c r="G1021" s="104"/>
      <c r="H1021" s="104"/>
      <c r="I1021" s="105"/>
      <c r="J1021" s="105"/>
      <c r="K1021" s="105"/>
      <c r="L1021" s="104"/>
      <c r="M1021" s="107"/>
      <c r="N1021" s="135"/>
      <c r="O1021" s="107"/>
      <c r="P1021" s="135"/>
      <c r="Q1021" s="119"/>
      <c r="R1021" s="119"/>
      <c r="S1021" s="205"/>
      <c r="T1021" s="105"/>
      <c r="U1021" s="156"/>
      <c r="V1021" s="105"/>
      <c r="W1021" s="158"/>
      <c r="X1021" s="158"/>
      <c r="Y1021" s="112"/>
      <c r="Z1021" s="33"/>
      <c r="AA1021" s="33"/>
      <c r="AB1021" s="33"/>
      <c r="AC1021" s="33"/>
      <c r="AD1021" s="33"/>
      <c r="AE1021" s="33"/>
    </row>
    <row r="1022">
      <c r="A1022" s="116"/>
      <c r="B1022" s="101"/>
      <c r="C1022" s="101"/>
      <c r="D1022" s="104"/>
      <c r="E1022" s="104"/>
      <c r="F1022" s="104"/>
      <c r="G1022" s="104"/>
      <c r="H1022" s="104"/>
      <c r="I1022" s="105"/>
      <c r="J1022" s="105"/>
      <c r="K1022" s="105"/>
      <c r="L1022" s="104"/>
      <c r="M1022" s="107"/>
      <c r="N1022" s="135"/>
      <c r="O1022" s="107"/>
      <c r="P1022" s="135"/>
      <c r="Q1022" s="119"/>
      <c r="R1022" s="119"/>
      <c r="S1022" s="205"/>
      <c r="T1022" s="105"/>
      <c r="U1022" s="156"/>
      <c r="V1022" s="105"/>
      <c r="W1022" s="158"/>
      <c r="X1022" s="158"/>
      <c r="Y1022" s="112"/>
      <c r="Z1022" s="33"/>
      <c r="AA1022" s="33"/>
      <c r="AB1022" s="33"/>
      <c r="AC1022" s="33"/>
      <c r="AD1022" s="33"/>
      <c r="AE1022" s="33"/>
    </row>
    <row r="1023">
      <c r="A1023" s="116"/>
      <c r="B1023" s="101"/>
      <c r="C1023" s="101"/>
      <c r="D1023" s="104"/>
      <c r="E1023" s="104"/>
      <c r="F1023" s="104"/>
      <c r="G1023" s="104"/>
      <c r="H1023" s="104"/>
      <c r="I1023" s="105"/>
      <c r="J1023" s="105"/>
      <c r="K1023" s="105"/>
      <c r="L1023" s="104"/>
      <c r="M1023" s="107"/>
      <c r="N1023" s="135"/>
      <c r="O1023" s="107"/>
      <c r="P1023" s="135"/>
      <c r="Q1023" s="119"/>
      <c r="R1023" s="119"/>
      <c r="S1023" s="205"/>
      <c r="T1023" s="105"/>
      <c r="U1023" s="156"/>
      <c r="V1023" s="105"/>
      <c r="W1023" s="158"/>
      <c r="X1023" s="158"/>
      <c r="Y1023" s="112"/>
      <c r="Z1023" s="33"/>
      <c r="AA1023" s="33"/>
      <c r="AB1023" s="33"/>
      <c r="AC1023" s="33"/>
      <c r="AD1023" s="33"/>
      <c r="AE1023" s="33"/>
    </row>
    <row r="1024">
      <c r="A1024" s="116"/>
      <c r="B1024" s="101"/>
      <c r="C1024" s="101"/>
      <c r="D1024" s="104"/>
      <c r="E1024" s="104"/>
      <c r="F1024" s="104"/>
      <c r="G1024" s="104"/>
      <c r="H1024" s="104"/>
      <c r="I1024" s="105"/>
      <c r="J1024" s="105"/>
      <c r="K1024" s="105"/>
      <c r="L1024" s="104"/>
      <c r="M1024" s="107"/>
      <c r="N1024" s="135"/>
      <c r="O1024" s="107"/>
      <c r="P1024" s="135"/>
      <c r="Q1024" s="119"/>
      <c r="R1024" s="119"/>
      <c r="S1024" s="205"/>
      <c r="T1024" s="105"/>
      <c r="U1024" s="156"/>
      <c r="V1024" s="105"/>
      <c r="W1024" s="158"/>
      <c r="X1024" s="158"/>
      <c r="Y1024" s="104"/>
      <c r="Z1024" s="33"/>
      <c r="AA1024" s="33"/>
      <c r="AB1024" s="33"/>
      <c r="AC1024" s="33"/>
      <c r="AD1024" s="33"/>
      <c r="AE1024" s="33"/>
    </row>
    <row r="1025">
      <c r="A1025" s="116"/>
      <c r="B1025" s="101"/>
      <c r="C1025" s="101"/>
      <c r="D1025" s="104"/>
      <c r="E1025" s="104"/>
      <c r="F1025" s="104"/>
      <c r="G1025" s="104"/>
      <c r="H1025" s="104"/>
      <c r="I1025" s="105"/>
      <c r="J1025" s="105"/>
      <c r="K1025" s="105"/>
      <c r="L1025" s="104"/>
      <c r="M1025" s="107"/>
      <c r="N1025" s="135"/>
      <c r="O1025" s="107"/>
      <c r="P1025" s="135"/>
      <c r="Q1025" s="119"/>
      <c r="R1025" s="119"/>
      <c r="S1025" s="205"/>
      <c r="T1025" s="105"/>
      <c r="U1025" s="156"/>
      <c r="V1025" s="105"/>
      <c r="W1025" s="158"/>
      <c r="X1025" s="158"/>
      <c r="Y1025" s="112"/>
      <c r="Z1025" s="33"/>
      <c r="AA1025" s="33"/>
      <c r="AB1025" s="33"/>
      <c r="AC1025" s="33"/>
      <c r="AD1025" s="33"/>
      <c r="AE1025" s="33"/>
    </row>
    <row r="1026">
      <c r="A1026" s="116"/>
      <c r="B1026" s="101"/>
      <c r="C1026" s="101"/>
      <c r="D1026" s="104"/>
      <c r="E1026" s="104"/>
      <c r="F1026" s="104"/>
      <c r="G1026" s="104"/>
      <c r="H1026" s="104"/>
      <c r="I1026" s="105"/>
      <c r="J1026" s="105"/>
      <c r="K1026" s="105"/>
      <c r="L1026" s="104"/>
      <c r="M1026" s="107"/>
      <c r="N1026" s="135"/>
      <c r="O1026" s="107"/>
      <c r="P1026" s="135"/>
      <c r="Q1026" s="119"/>
      <c r="R1026" s="119"/>
      <c r="S1026" s="205"/>
      <c r="T1026" s="105"/>
      <c r="U1026" s="156"/>
      <c r="V1026" s="105"/>
      <c r="W1026" s="158"/>
      <c r="X1026" s="158"/>
      <c r="Y1026" s="112"/>
      <c r="Z1026" s="33"/>
      <c r="AA1026" s="33"/>
      <c r="AB1026" s="33"/>
      <c r="AC1026" s="33"/>
      <c r="AD1026" s="33"/>
      <c r="AE1026" s="33"/>
    </row>
    <row r="1027">
      <c r="A1027" s="116"/>
      <c r="B1027" s="101"/>
      <c r="C1027" s="101"/>
      <c r="D1027" s="104"/>
      <c r="E1027" s="104"/>
      <c r="F1027" s="104"/>
      <c r="G1027" s="104"/>
      <c r="H1027" s="104"/>
      <c r="I1027" s="105"/>
      <c r="J1027" s="105"/>
      <c r="K1027" s="105"/>
      <c r="L1027" s="104"/>
      <c r="M1027" s="107"/>
      <c r="N1027" s="135"/>
      <c r="O1027" s="107"/>
      <c r="P1027" s="135"/>
      <c r="Q1027" s="119"/>
      <c r="R1027" s="119"/>
      <c r="S1027" s="205"/>
      <c r="T1027" s="105"/>
      <c r="U1027" s="156"/>
      <c r="V1027" s="105"/>
      <c r="W1027" s="158"/>
      <c r="X1027" s="158"/>
      <c r="Y1027" s="112"/>
      <c r="Z1027" s="33"/>
      <c r="AA1027" s="33"/>
      <c r="AB1027" s="33"/>
      <c r="AC1027" s="33"/>
      <c r="AD1027" s="33"/>
      <c r="AE1027" s="33"/>
    </row>
    <row r="1028">
      <c r="A1028" s="116"/>
      <c r="B1028" s="101"/>
      <c r="C1028" s="101"/>
      <c r="D1028" s="104"/>
      <c r="E1028" s="104"/>
      <c r="F1028" s="104"/>
      <c r="G1028" s="104"/>
      <c r="H1028" s="104"/>
      <c r="I1028" s="105"/>
      <c r="J1028" s="105"/>
      <c r="K1028" s="105"/>
      <c r="L1028" s="104"/>
      <c r="M1028" s="107"/>
      <c r="N1028" s="135"/>
      <c r="O1028" s="107"/>
      <c r="P1028" s="135"/>
      <c r="Q1028" s="119"/>
      <c r="R1028" s="119"/>
      <c r="S1028" s="205"/>
      <c r="T1028" s="105"/>
      <c r="U1028" s="156"/>
      <c r="V1028" s="105"/>
      <c r="W1028" s="158"/>
      <c r="X1028" s="158"/>
      <c r="Y1028" s="112"/>
      <c r="Z1028" s="33"/>
      <c r="AA1028" s="33"/>
      <c r="AB1028" s="33"/>
      <c r="AC1028" s="33"/>
      <c r="AD1028" s="33"/>
      <c r="AE1028" s="33"/>
    </row>
    <row r="1029">
      <c r="A1029" s="116"/>
      <c r="B1029" s="101"/>
      <c r="C1029" s="101"/>
      <c r="D1029" s="104"/>
      <c r="E1029" s="104"/>
      <c r="F1029" s="104"/>
      <c r="G1029" s="104"/>
      <c r="H1029" s="104"/>
      <c r="I1029" s="105"/>
      <c r="J1029" s="105"/>
      <c r="K1029" s="105"/>
      <c r="L1029" s="104"/>
      <c r="M1029" s="107"/>
      <c r="N1029" s="135"/>
      <c r="O1029" s="107"/>
      <c r="P1029" s="135"/>
      <c r="Q1029" s="119"/>
      <c r="R1029" s="119"/>
      <c r="S1029" s="205"/>
      <c r="T1029" s="105"/>
      <c r="U1029" s="156"/>
      <c r="V1029" s="105"/>
      <c r="W1029" s="158"/>
      <c r="X1029" s="158"/>
      <c r="Z1029" s="33"/>
      <c r="AA1029" s="33"/>
      <c r="AB1029" s="33"/>
      <c r="AC1029" s="33"/>
      <c r="AD1029" s="33"/>
      <c r="AE1029" s="33"/>
    </row>
    <row r="1030">
      <c r="A1030" s="116"/>
      <c r="B1030" s="101"/>
      <c r="C1030" s="101"/>
      <c r="D1030" s="104"/>
      <c r="E1030" s="104"/>
      <c r="F1030" s="104"/>
      <c r="G1030" s="104"/>
      <c r="H1030" s="104"/>
      <c r="I1030" s="105"/>
      <c r="J1030" s="105"/>
      <c r="K1030" s="105"/>
      <c r="L1030" s="104"/>
      <c r="M1030" s="107"/>
      <c r="N1030" s="135"/>
      <c r="O1030" s="107"/>
      <c r="P1030" s="135"/>
      <c r="Q1030" s="119"/>
      <c r="R1030" s="119"/>
      <c r="S1030" s="205"/>
      <c r="T1030" s="105"/>
      <c r="U1030" s="156"/>
      <c r="V1030" s="105"/>
      <c r="W1030" s="158"/>
      <c r="X1030" s="158"/>
      <c r="Y1030" s="112"/>
      <c r="Z1030" s="33"/>
      <c r="AA1030" s="33"/>
      <c r="AB1030" s="33"/>
      <c r="AC1030" s="33"/>
      <c r="AD1030" s="33"/>
      <c r="AE1030" s="33"/>
    </row>
    <row r="1031">
      <c r="A1031" s="116"/>
      <c r="B1031" s="101"/>
      <c r="C1031" s="101"/>
      <c r="D1031" s="104"/>
      <c r="E1031" s="104"/>
      <c r="F1031" s="104"/>
      <c r="G1031" s="104"/>
      <c r="H1031" s="104"/>
      <c r="I1031" s="105"/>
      <c r="J1031" s="105"/>
      <c r="K1031" s="105"/>
      <c r="L1031" s="104"/>
      <c r="M1031" s="107"/>
      <c r="N1031" s="135"/>
      <c r="O1031" s="107"/>
      <c r="P1031" s="135"/>
      <c r="Q1031" s="119"/>
      <c r="R1031" s="119"/>
      <c r="S1031" s="205"/>
      <c r="T1031" s="105"/>
      <c r="U1031" s="156"/>
      <c r="V1031" s="105"/>
      <c r="W1031" s="158"/>
      <c r="X1031" s="158"/>
      <c r="Y1031" s="112"/>
      <c r="Z1031" s="33"/>
      <c r="AA1031" s="33"/>
      <c r="AB1031" s="33"/>
      <c r="AC1031" s="33"/>
      <c r="AD1031" s="33"/>
      <c r="AE1031" s="33"/>
    </row>
    <row r="1032">
      <c r="A1032" s="116"/>
      <c r="B1032" s="101"/>
      <c r="C1032" s="101"/>
      <c r="D1032" s="104"/>
      <c r="E1032" s="104"/>
      <c r="F1032" s="104"/>
      <c r="G1032" s="104"/>
      <c r="H1032" s="104"/>
      <c r="I1032" s="105"/>
      <c r="J1032" s="105"/>
      <c r="K1032" s="105"/>
      <c r="L1032" s="104"/>
      <c r="M1032" s="107"/>
      <c r="N1032" s="135"/>
      <c r="O1032" s="107"/>
      <c r="P1032" s="135"/>
      <c r="Q1032" s="119"/>
      <c r="R1032" s="119"/>
      <c r="S1032" s="205"/>
      <c r="T1032" s="105"/>
      <c r="U1032" s="156"/>
      <c r="V1032" s="105"/>
      <c r="W1032" s="158"/>
      <c r="X1032" s="158"/>
      <c r="Y1032" s="112"/>
      <c r="Z1032" s="33"/>
      <c r="AA1032" s="33"/>
      <c r="AB1032" s="33"/>
      <c r="AC1032" s="33"/>
      <c r="AD1032" s="33"/>
      <c r="AE1032" s="33"/>
    </row>
    <row r="1033">
      <c r="A1033" s="116"/>
      <c r="B1033" s="101"/>
      <c r="C1033" s="101"/>
      <c r="D1033" s="104"/>
      <c r="E1033" s="104"/>
      <c r="F1033" s="104"/>
      <c r="G1033" s="104"/>
      <c r="H1033" s="104"/>
      <c r="I1033" s="105"/>
      <c r="J1033" s="105"/>
      <c r="K1033" s="105"/>
      <c r="L1033" s="104"/>
      <c r="M1033" s="107"/>
      <c r="N1033" s="135"/>
      <c r="O1033" s="107"/>
      <c r="P1033" s="135"/>
      <c r="Q1033" s="119"/>
      <c r="R1033" s="119"/>
      <c r="S1033" s="205"/>
      <c r="T1033" s="105"/>
      <c r="U1033" s="156"/>
      <c r="V1033" s="105"/>
      <c r="W1033" s="158"/>
      <c r="X1033" s="158"/>
      <c r="Y1033" s="112"/>
      <c r="Z1033" s="33"/>
      <c r="AA1033" s="33"/>
      <c r="AB1033" s="33"/>
      <c r="AC1033" s="33"/>
      <c r="AD1033" s="33"/>
      <c r="AE1033" s="33"/>
    </row>
    <row r="1034">
      <c r="A1034" s="116"/>
      <c r="B1034" s="101"/>
      <c r="C1034" s="101"/>
      <c r="D1034" s="104"/>
      <c r="E1034" s="104"/>
      <c r="F1034" s="104"/>
      <c r="G1034" s="104"/>
      <c r="H1034" s="104"/>
      <c r="I1034" s="105"/>
      <c r="J1034" s="105"/>
      <c r="K1034" s="105"/>
      <c r="L1034" s="104"/>
      <c r="M1034" s="107"/>
      <c r="N1034" s="135"/>
      <c r="O1034" s="107"/>
      <c r="P1034" s="135"/>
      <c r="Q1034" s="119"/>
      <c r="R1034" s="119"/>
      <c r="S1034" s="205"/>
      <c r="T1034" s="105"/>
      <c r="U1034" s="156"/>
      <c r="V1034" s="105"/>
      <c r="W1034" s="158"/>
      <c r="X1034" s="158"/>
      <c r="Y1034" s="112"/>
      <c r="Z1034" s="33"/>
      <c r="AA1034" s="33"/>
      <c r="AB1034" s="33"/>
      <c r="AC1034" s="33"/>
      <c r="AD1034" s="33"/>
      <c r="AE1034" s="33"/>
    </row>
    <row r="1035">
      <c r="A1035" s="116"/>
      <c r="B1035" s="101"/>
      <c r="C1035" s="101"/>
      <c r="D1035" s="104"/>
      <c r="E1035" s="104"/>
      <c r="F1035" s="104"/>
      <c r="G1035" s="104"/>
      <c r="H1035" s="104"/>
      <c r="I1035" s="105"/>
      <c r="J1035" s="105"/>
      <c r="K1035" s="105"/>
      <c r="L1035" s="104"/>
      <c r="M1035" s="107"/>
      <c r="N1035" s="135"/>
      <c r="O1035" s="107"/>
      <c r="P1035" s="135"/>
      <c r="Q1035" s="119"/>
      <c r="R1035" s="119"/>
      <c r="S1035" s="205"/>
      <c r="T1035" s="105"/>
      <c r="U1035" s="156"/>
      <c r="V1035" s="105"/>
      <c r="W1035" s="158"/>
      <c r="X1035" s="158"/>
      <c r="Y1035" s="112"/>
      <c r="Z1035" s="33"/>
      <c r="AA1035" s="33"/>
      <c r="AB1035" s="33"/>
      <c r="AC1035" s="33"/>
      <c r="AD1035" s="33"/>
      <c r="AE1035" s="33"/>
    </row>
    <row r="1036">
      <c r="A1036" s="116"/>
      <c r="B1036" s="101"/>
      <c r="C1036" s="101"/>
      <c r="D1036" s="104"/>
      <c r="E1036" s="104"/>
      <c r="F1036" s="104"/>
      <c r="G1036" s="104"/>
      <c r="H1036" s="104"/>
      <c r="I1036" s="105"/>
      <c r="J1036" s="105"/>
      <c r="K1036" s="105"/>
      <c r="L1036" s="104"/>
      <c r="M1036" s="107"/>
      <c r="N1036" s="135"/>
      <c r="O1036" s="107"/>
      <c r="P1036" s="135"/>
      <c r="Q1036" s="119"/>
      <c r="R1036" s="119"/>
      <c r="S1036" s="205"/>
      <c r="T1036" s="105"/>
      <c r="U1036" s="156"/>
      <c r="V1036" s="105"/>
      <c r="W1036" s="158"/>
      <c r="X1036" s="158"/>
      <c r="Y1036" s="112"/>
      <c r="Z1036" s="33"/>
      <c r="AA1036" s="33"/>
      <c r="AB1036" s="33"/>
      <c r="AC1036" s="33"/>
      <c r="AD1036" s="33"/>
      <c r="AE1036" s="33"/>
    </row>
    <row r="1037">
      <c r="A1037" s="116"/>
      <c r="B1037" s="101"/>
      <c r="C1037" s="101"/>
      <c r="D1037" s="104"/>
      <c r="E1037" s="104"/>
      <c r="F1037" s="104"/>
      <c r="G1037" s="104"/>
      <c r="H1037" s="104"/>
      <c r="I1037" s="105"/>
      <c r="J1037" s="105"/>
      <c r="K1037" s="105"/>
      <c r="L1037" s="104"/>
      <c r="M1037" s="107"/>
      <c r="N1037" s="135"/>
      <c r="O1037" s="107"/>
      <c r="P1037" s="135"/>
      <c r="Q1037" s="119"/>
      <c r="R1037" s="119"/>
      <c r="S1037" s="205"/>
      <c r="T1037" s="105"/>
      <c r="U1037" s="156"/>
      <c r="V1037" s="105"/>
      <c r="W1037" s="158"/>
      <c r="X1037" s="158"/>
      <c r="Z1037" s="33"/>
      <c r="AA1037" s="33"/>
      <c r="AB1037" s="33"/>
      <c r="AC1037" s="33"/>
      <c r="AD1037" s="33"/>
      <c r="AE1037" s="33"/>
    </row>
    <row r="1038">
      <c r="A1038" s="116"/>
      <c r="B1038" s="101"/>
      <c r="C1038" s="101"/>
      <c r="D1038" s="104"/>
      <c r="E1038" s="104"/>
      <c r="F1038" s="104"/>
      <c r="G1038" s="104"/>
      <c r="H1038" s="104"/>
      <c r="I1038" s="105"/>
      <c r="J1038" s="105"/>
      <c r="K1038" s="105"/>
      <c r="L1038" s="104"/>
      <c r="M1038" s="107"/>
      <c r="N1038" s="135"/>
      <c r="O1038" s="107"/>
      <c r="P1038" s="135"/>
      <c r="Q1038" s="119"/>
      <c r="R1038" s="119"/>
      <c r="S1038" s="205"/>
      <c r="T1038" s="105"/>
      <c r="U1038" s="156"/>
      <c r="V1038" s="105"/>
      <c r="W1038" s="158"/>
      <c r="X1038" s="158"/>
      <c r="Y1038" s="112"/>
      <c r="Z1038" s="33"/>
      <c r="AA1038" s="33"/>
      <c r="AB1038" s="33"/>
      <c r="AC1038" s="33"/>
      <c r="AD1038" s="33"/>
      <c r="AE1038" s="33"/>
    </row>
    <row r="1039">
      <c r="A1039" s="116"/>
      <c r="B1039" s="101"/>
      <c r="C1039" s="101"/>
      <c r="D1039" s="104"/>
      <c r="E1039" s="104"/>
      <c r="F1039" s="104"/>
      <c r="G1039" s="104"/>
      <c r="H1039" s="104"/>
      <c r="I1039" s="105"/>
      <c r="J1039" s="105"/>
      <c r="K1039" s="105"/>
      <c r="L1039" s="104"/>
      <c r="M1039" s="107"/>
      <c r="N1039" s="135"/>
      <c r="O1039" s="107"/>
      <c r="P1039" s="135"/>
      <c r="Q1039" s="119"/>
      <c r="R1039" s="119"/>
      <c r="S1039" s="205"/>
      <c r="T1039" s="105"/>
      <c r="U1039" s="156"/>
      <c r="V1039" s="105"/>
      <c r="W1039" s="158"/>
      <c r="X1039" s="158"/>
      <c r="Y1039" s="112"/>
      <c r="Z1039" s="33"/>
      <c r="AA1039" s="33"/>
      <c r="AB1039" s="33"/>
      <c r="AC1039" s="33"/>
      <c r="AD1039" s="33"/>
      <c r="AE1039" s="33"/>
    </row>
    <row r="1040">
      <c r="A1040" s="116"/>
      <c r="B1040" s="101"/>
      <c r="C1040" s="101"/>
      <c r="D1040" s="104"/>
      <c r="E1040" s="104"/>
      <c r="F1040" s="104"/>
      <c r="G1040" s="104"/>
      <c r="H1040" s="104"/>
      <c r="I1040" s="105"/>
      <c r="J1040" s="105"/>
      <c r="K1040" s="105"/>
      <c r="L1040" s="104"/>
      <c r="M1040" s="107"/>
      <c r="N1040" s="135"/>
      <c r="O1040" s="107"/>
      <c r="P1040" s="135"/>
      <c r="Q1040" s="119"/>
      <c r="R1040" s="119"/>
      <c r="S1040" s="205"/>
      <c r="T1040" s="105"/>
      <c r="U1040" s="156"/>
      <c r="V1040" s="105"/>
      <c r="W1040" s="158"/>
      <c r="X1040" s="158"/>
      <c r="Z1040" s="33"/>
      <c r="AA1040" s="33"/>
      <c r="AB1040" s="33"/>
      <c r="AC1040" s="33"/>
      <c r="AD1040" s="33"/>
      <c r="AE1040" s="33"/>
    </row>
    <row r="1041">
      <c r="A1041" s="116"/>
      <c r="B1041" s="101"/>
      <c r="C1041" s="101"/>
      <c r="D1041" s="104"/>
      <c r="E1041" s="104"/>
      <c r="F1041" s="104"/>
      <c r="G1041" s="104"/>
      <c r="H1041" s="104"/>
      <c r="I1041" s="105"/>
      <c r="J1041" s="105"/>
      <c r="K1041" s="105"/>
      <c r="L1041" s="104"/>
      <c r="M1041" s="107"/>
      <c r="N1041" s="135"/>
      <c r="O1041" s="107"/>
      <c r="P1041" s="135"/>
      <c r="Q1041" s="119"/>
      <c r="R1041" s="119"/>
      <c r="S1041" s="205"/>
      <c r="T1041" s="105"/>
      <c r="U1041" s="156"/>
      <c r="V1041" s="105"/>
      <c r="W1041" s="158"/>
      <c r="X1041" s="158"/>
      <c r="Y1041" s="112"/>
      <c r="Z1041" s="33"/>
      <c r="AA1041" s="33"/>
      <c r="AB1041" s="33"/>
      <c r="AC1041" s="33"/>
      <c r="AD1041" s="33"/>
      <c r="AE1041" s="33"/>
    </row>
    <row r="1042">
      <c r="A1042" s="116"/>
      <c r="B1042" s="101"/>
      <c r="C1042" s="101"/>
      <c r="D1042" s="104"/>
      <c r="E1042" s="104"/>
      <c r="F1042" s="104"/>
      <c r="G1042" s="104"/>
      <c r="H1042" s="104"/>
      <c r="I1042" s="105"/>
      <c r="J1042" s="105"/>
      <c r="K1042" s="105"/>
      <c r="L1042" s="104"/>
      <c r="M1042" s="107"/>
      <c r="N1042" s="135"/>
      <c r="O1042" s="107"/>
      <c r="P1042" s="135"/>
      <c r="Q1042" s="119"/>
      <c r="R1042" s="119"/>
      <c r="S1042" s="205"/>
      <c r="T1042" s="105"/>
      <c r="U1042" s="156"/>
      <c r="V1042" s="105"/>
      <c r="W1042" s="158"/>
      <c r="X1042" s="158"/>
      <c r="Y1042" s="112"/>
      <c r="Z1042" s="33"/>
      <c r="AA1042" s="33"/>
      <c r="AB1042" s="33"/>
      <c r="AC1042" s="33"/>
      <c r="AD1042" s="33"/>
      <c r="AE1042" s="33"/>
    </row>
    <row r="1043">
      <c r="A1043" s="116"/>
      <c r="B1043" s="101"/>
      <c r="C1043" s="101"/>
      <c r="D1043" s="104"/>
      <c r="E1043" s="104"/>
      <c r="F1043" s="104"/>
      <c r="G1043" s="104"/>
      <c r="H1043" s="104"/>
      <c r="I1043" s="105"/>
      <c r="J1043" s="105"/>
      <c r="K1043" s="105"/>
      <c r="L1043" s="104"/>
      <c r="M1043" s="107"/>
      <c r="N1043" s="135"/>
      <c r="O1043" s="107"/>
      <c r="P1043" s="135"/>
      <c r="Q1043" s="119"/>
      <c r="R1043" s="119"/>
      <c r="S1043" s="205"/>
      <c r="T1043" s="105"/>
      <c r="U1043" s="156"/>
      <c r="V1043" s="105"/>
      <c r="W1043" s="158"/>
      <c r="X1043" s="158"/>
      <c r="Y1043" s="104"/>
      <c r="Z1043" s="33"/>
      <c r="AA1043" s="33"/>
      <c r="AB1043" s="33"/>
      <c r="AC1043" s="33"/>
      <c r="AD1043" s="33"/>
      <c r="AE1043" s="33"/>
    </row>
    <row r="1044">
      <c r="A1044" s="116"/>
      <c r="B1044" s="101"/>
      <c r="C1044" s="101"/>
      <c r="D1044" s="104"/>
      <c r="E1044" s="104"/>
      <c r="F1044" s="104"/>
      <c r="G1044" s="104"/>
      <c r="H1044" s="104"/>
      <c r="I1044" s="105"/>
      <c r="J1044" s="105"/>
      <c r="K1044" s="105"/>
      <c r="L1044" s="104"/>
      <c r="M1044" s="107"/>
      <c r="N1044" s="135"/>
      <c r="O1044" s="107"/>
      <c r="P1044" s="135"/>
      <c r="Q1044" s="119"/>
      <c r="R1044" s="119"/>
      <c r="S1044" s="205"/>
      <c r="T1044" s="105"/>
      <c r="U1044" s="156"/>
      <c r="V1044" s="105"/>
      <c r="W1044" s="158"/>
      <c r="X1044" s="158"/>
      <c r="Y1044" s="112"/>
      <c r="Z1044" s="33"/>
      <c r="AA1044" s="33"/>
      <c r="AB1044" s="33"/>
      <c r="AC1044" s="33"/>
      <c r="AD1044" s="33"/>
      <c r="AE1044" s="33"/>
    </row>
    <row r="1045">
      <c r="A1045" s="116"/>
      <c r="B1045" s="101"/>
      <c r="C1045" s="101"/>
      <c r="D1045" s="104"/>
      <c r="E1045" s="104"/>
      <c r="F1045" s="104"/>
      <c r="G1045" s="104"/>
      <c r="H1045" s="104"/>
      <c r="I1045" s="105"/>
      <c r="J1045" s="105"/>
      <c r="K1045" s="105"/>
      <c r="L1045" s="104"/>
      <c r="M1045" s="107"/>
      <c r="N1045" s="135"/>
      <c r="O1045" s="107"/>
      <c r="P1045" s="135"/>
      <c r="Q1045" s="119"/>
      <c r="R1045" s="119"/>
      <c r="S1045" s="205"/>
      <c r="T1045" s="105"/>
      <c r="U1045" s="156"/>
      <c r="V1045" s="105"/>
      <c r="W1045" s="158"/>
      <c r="X1045" s="158"/>
      <c r="Z1045" s="33"/>
      <c r="AA1045" s="33"/>
      <c r="AB1045" s="33"/>
      <c r="AC1045" s="33"/>
      <c r="AD1045" s="33"/>
      <c r="AE1045" s="33"/>
    </row>
    <row r="1046">
      <c r="A1046" s="116"/>
      <c r="B1046" s="101"/>
      <c r="C1046" s="101"/>
      <c r="D1046" s="104"/>
      <c r="E1046" s="104"/>
      <c r="F1046" s="104"/>
      <c r="G1046" s="104"/>
      <c r="H1046" s="104"/>
      <c r="I1046" s="105"/>
      <c r="J1046" s="105"/>
      <c r="K1046" s="105"/>
      <c r="L1046" s="104"/>
      <c r="M1046" s="107"/>
      <c r="N1046" s="135"/>
      <c r="O1046" s="107"/>
      <c r="P1046" s="135"/>
      <c r="Q1046" s="119"/>
      <c r="R1046" s="119"/>
      <c r="S1046" s="205"/>
      <c r="T1046" s="105"/>
      <c r="U1046" s="156"/>
      <c r="V1046" s="105"/>
      <c r="W1046" s="158"/>
      <c r="X1046" s="158"/>
      <c r="Y1046" s="112"/>
      <c r="Z1046" s="33"/>
      <c r="AA1046" s="33"/>
      <c r="AB1046" s="33"/>
      <c r="AC1046" s="33"/>
      <c r="AD1046" s="33"/>
      <c r="AE1046" s="33"/>
    </row>
    <row r="1047">
      <c r="A1047" s="116"/>
      <c r="B1047" s="101"/>
      <c r="C1047" s="101"/>
      <c r="D1047" s="104"/>
      <c r="E1047" s="104"/>
      <c r="F1047" s="104"/>
      <c r="G1047" s="104"/>
      <c r="H1047" s="104"/>
      <c r="I1047" s="105"/>
      <c r="J1047" s="105"/>
      <c r="K1047" s="105"/>
      <c r="L1047" s="104"/>
      <c r="M1047" s="107"/>
      <c r="N1047" s="135"/>
      <c r="O1047" s="107"/>
      <c r="P1047" s="135"/>
      <c r="Q1047" s="119"/>
      <c r="R1047" s="119"/>
      <c r="S1047" s="205"/>
      <c r="T1047" s="105"/>
      <c r="U1047" s="156"/>
      <c r="V1047" s="105"/>
      <c r="W1047" s="158"/>
      <c r="X1047" s="158"/>
      <c r="Y1047" s="112"/>
      <c r="Z1047" s="33"/>
      <c r="AA1047" s="33"/>
      <c r="AB1047" s="33"/>
      <c r="AC1047" s="33"/>
      <c r="AD1047" s="33"/>
      <c r="AE1047" s="33"/>
    </row>
    <row r="1048">
      <c r="A1048" s="116"/>
      <c r="B1048" s="101"/>
      <c r="C1048" s="101"/>
      <c r="D1048" s="104"/>
      <c r="E1048" s="104"/>
      <c r="F1048" s="104"/>
      <c r="G1048" s="104"/>
      <c r="H1048" s="104"/>
      <c r="I1048" s="105"/>
      <c r="J1048" s="105"/>
      <c r="K1048" s="105"/>
      <c r="L1048" s="104"/>
      <c r="M1048" s="107"/>
      <c r="N1048" s="135"/>
      <c r="O1048" s="107"/>
      <c r="P1048" s="135"/>
      <c r="Q1048" s="119"/>
      <c r="R1048" s="119"/>
      <c r="S1048" s="205"/>
      <c r="T1048" s="105"/>
      <c r="U1048" s="156"/>
      <c r="V1048" s="105"/>
      <c r="W1048" s="158"/>
      <c r="X1048" s="158"/>
      <c r="Y1048" s="104"/>
      <c r="Z1048" s="33"/>
      <c r="AA1048" s="33"/>
      <c r="AB1048" s="33"/>
      <c r="AC1048" s="33"/>
      <c r="AD1048" s="33"/>
      <c r="AE1048" s="33"/>
    </row>
    <row r="1049">
      <c r="A1049" s="116"/>
      <c r="B1049" s="101"/>
      <c r="C1049" s="101"/>
      <c r="D1049" s="104"/>
      <c r="E1049" s="104"/>
      <c r="F1049" s="104"/>
      <c r="G1049" s="104"/>
      <c r="H1049" s="104"/>
      <c r="I1049" s="105"/>
      <c r="J1049" s="105"/>
      <c r="K1049" s="105"/>
      <c r="L1049" s="104"/>
      <c r="M1049" s="107"/>
      <c r="N1049" s="135"/>
      <c r="O1049" s="107"/>
      <c r="P1049" s="135"/>
      <c r="Q1049" s="119"/>
      <c r="R1049" s="119"/>
      <c r="S1049" s="205"/>
      <c r="T1049" s="105"/>
      <c r="U1049" s="156"/>
      <c r="V1049" s="105"/>
      <c r="W1049" s="158"/>
      <c r="X1049" s="158"/>
      <c r="Z1049" s="33"/>
      <c r="AA1049" s="33"/>
      <c r="AB1049" s="33"/>
      <c r="AC1049" s="33"/>
      <c r="AD1049" s="33"/>
      <c r="AE1049" s="33"/>
    </row>
    <row r="1050">
      <c r="A1050" s="116"/>
      <c r="B1050" s="101"/>
      <c r="C1050" s="101"/>
      <c r="D1050" s="104"/>
      <c r="E1050" s="104"/>
      <c r="F1050" s="104"/>
      <c r="G1050" s="104"/>
      <c r="H1050" s="104"/>
      <c r="I1050" s="105"/>
      <c r="J1050" s="105"/>
      <c r="K1050" s="105"/>
      <c r="L1050" s="104"/>
      <c r="M1050" s="107"/>
      <c r="N1050" s="135"/>
      <c r="O1050" s="107"/>
      <c r="P1050" s="135"/>
      <c r="Q1050" s="119"/>
      <c r="R1050" s="119"/>
      <c r="S1050" s="205"/>
      <c r="T1050" s="105"/>
      <c r="U1050" s="156"/>
      <c r="V1050" s="105"/>
      <c r="W1050" s="158"/>
      <c r="X1050" s="158"/>
      <c r="Y1050" s="112"/>
      <c r="Z1050" s="33"/>
      <c r="AA1050" s="33"/>
      <c r="AB1050" s="33"/>
      <c r="AC1050" s="33"/>
      <c r="AD1050" s="33"/>
      <c r="AE1050" s="33"/>
    </row>
    <row r="1051">
      <c r="A1051" s="116"/>
      <c r="B1051" s="101"/>
      <c r="C1051" s="101"/>
      <c r="D1051" s="104"/>
      <c r="E1051" s="104"/>
      <c r="F1051" s="104"/>
      <c r="G1051" s="104"/>
      <c r="H1051" s="104"/>
      <c r="I1051" s="105"/>
      <c r="J1051" s="105"/>
      <c r="K1051" s="105"/>
      <c r="L1051" s="104"/>
      <c r="M1051" s="107"/>
      <c r="N1051" s="135"/>
      <c r="O1051" s="107"/>
      <c r="P1051" s="135"/>
      <c r="Q1051" s="119"/>
      <c r="R1051" s="119"/>
      <c r="S1051" s="205"/>
      <c r="T1051" s="105"/>
      <c r="U1051" s="156"/>
      <c r="V1051" s="105"/>
      <c r="W1051" s="158"/>
      <c r="X1051" s="158"/>
      <c r="Y1051" s="112"/>
      <c r="Z1051" s="33"/>
      <c r="AA1051" s="33"/>
      <c r="AB1051" s="33"/>
      <c r="AC1051" s="33"/>
      <c r="AD1051" s="33"/>
      <c r="AE1051" s="33"/>
    </row>
    <row r="1052">
      <c r="A1052" s="116"/>
      <c r="B1052" s="101"/>
      <c r="C1052" s="101"/>
      <c r="D1052" s="104"/>
      <c r="E1052" s="104"/>
      <c r="F1052" s="104"/>
      <c r="G1052" s="104"/>
      <c r="H1052" s="104"/>
      <c r="I1052" s="105"/>
      <c r="J1052" s="105"/>
      <c r="K1052" s="105"/>
      <c r="L1052" s="104"/>
      <c r="M1052" s="107"/>
      <c r="N1052" s="135"/>
      <c r="O1052" s="107"/>
      <c r="P1052" s="135"/>
      <c r="Q1052" s="119"/>
      <c r="R1052" s="119"/>
      <c r="S1052" s="205"/>
      <c r="T1052" s="105"/>
      <c r="U1052" s="156"/>
      <c r="V1052" s="105"/>
      <c r="W1052" s="158"/>
      <c r="X1052" s="158"/>
      <c r="Y1052" s="112"/>
      <c r="Z1052" s="33"/>
      <c r="AA1052" s="33"/>
      <c r="AB1052" s="33"/>
      <c r="AC1052" s="33"/>
      <c r="AD1052" s="33"/>
      <c r="AE1052" s="33"/>
    </row>
    <row r="1053">
      <c r="A1053" s="116"/>
      <c r="B1053" s="101"/>
      <c r="C1053" s="101"/>
      <c r="D1053" s="104"/>
      <c r="E1053" s="104"/>
      <c r="F1053" s="104"/>
      <c r="G1053" s="104"/>
      <c r="H1053" s="104"/>
      <c r="I1053" s="105"/>
      <c r="J1053" s="105"/>
      <c r="K1053" s="105"/>
      <c r="L1053" s="104"/>
      <c r="M1053" s="107"/>
      <c r="N1053" s="135"/>
      <c r="O1053" s="107"/>
      <c r="P1053" s="135"/>
      <c r="Q1053" s="119"/>
      <c r="R1053" s="119"/>
      <c r="S1053" s="205"/>
      <c r="T1053" s="105"/>
      <c r="U1053" s="156"/>
      <c r="V1053" s="105"/>
      <c r="W1053" s="158"/>
      <c r="X1053" s="158"/>
      <c r="Y1053" s="112"/>
      <c r="Z1053" s="33"/>
      <c r="AA1053" s="33"/>
      <c r="AB1053" s="33"/>
      <c r="AC1053" s="33"/>
      <c r="AD1053" s="33"/>
      <c r="AE1053" s="33"/>
    </row>
    <row r="1054">
      <c r="A1054" s="116"/>
      <c r="B1054" s="101"/>
      <c r="C1054" s="101"/>
      <c r="D1054" s="104"/>
      <c r="E1054" s="104"/>
      <c r="F1054" s="104"/>
      <c r="G1054" s="104"/>
      <c r="H1054" s="104"/>
      <c r="I1054" s="105"/>
      <c r="J1054" s="105"/>
      <c r="K1054" s="105"/>
      <c r="L1054" s="104"/>
      <c r="M1054" s="107"/>
      <c r="N1054" s="135"/>
      <c r="O1054" s="107"/>
      <c r="P1054" s="135"/>
      <c r="Q1054" s="119"/>
      <c r="R1054" s="119"/>
      <c r="S1054" s="205"/>
      <c r="T1054" s="105"/>
      <c r="U1054" s="156"/>
      <c r="V1054" s="105"/>
      <c r="W1054" s="158"/>
      <c r="X1054" s="158"/>
      <c r="Y1054" s="112"/>
      <c r="Z1054" s="33"/>
      <c r="AA1054" s="33"/>
      <c r="AB1054" s="33"/>
      <c r="AC1054" s="33"/>
      <c r="AD1054" s="33"/>
      <c r="AE1054" s="33"/>
    </row>
    <row r="1055">
      <c r="A1055" s="116"/>
      <c r="B1055" s="101"/>
      <c r="C1055" s="101"/>
      <c r="D1055" s="104"/>
      <c r="E1055" s="104"/>
      <c r="F1055" s="104"/>
      <c r="G1055" s="104"/>
      <c r="H1055" s="104"/>
      <c r="I1055" s="105"/>
      <c r="J1055" s="105"/>
      <c r="K1055" s="105"/>
      <c r="L1055" s="104"/>
      <c r="M1055" s="107"/>
      <c r="N1055" s="135"/>
      <c r="O1055" s="107"/>
      <c r="P1055" s="135"/>
      <c r="Q1055" s="119"/>
      <c r="R1055" s="119"/>
      <c r="S1055" s="205"/>
      <c r="T1055" s="105"/>
      <c r="U1055" s="156"/>
      <c r="V1055" s="105"/>
      <c r="W1055" s="158"/>
      <c r="X1055" s="158"/>
      <c r="Y1055" s="112"/>
      <c r="Z1055" s="33"/>
      <c r="AA1055" s="33"/>
      <c r="AB1055" s="33"/>
      <c r="AC1055" s="33"/>
      <c r="AD1055" s="33"/>
      <c r="AE1055" s="33"/>
    </row>
    <row r="1056">
      <c r="A1056" s="116"/>
      <c r="B1056" s="101"/>
      <c r="C1056" s="101"/>
      <c r="D1056" s="104"/>
      <c r="E1056" s="104"/>
      <c r="F1056" s="104"/>
      <c r="G1056" s="104"/>
      <c r="H1056" s="104"/>
      <c r="I1056" s="105"/>
      <c r="J1056" s="105"/>
      <c r="K1056" s="105"/>
      <c r="L1056" s="104"/>
      <c r="M1056" s="107"/>
      <c r="N1056" s="135"/>
      <c r="O1056" s="107"/>
      <c r="P1056" s="135"/>
      <c r="Q1056" s="119"/>
      <c r="R1056" s="119"/>
      <c r="S1056" s="205"/>
      <c r="T1056" s="105"/>
      <c r="U1056" s="156"/>
      <c r="V1056" s="105"/>
      <c r="W1056" s="158"/>
      <c r="X1056" s="158"/>
      <c r="Y1056" s="112"/>
      <c r="Z1056" s="33"/>
      <c r="AA1056" s="33"/>
      <c r="AB1056" s="33"/>
      <c r="AC1056" s="33"/>
      <c r="AD1056" s="33"/>
      <c r="AE1056" s="33"/>
    </row>
    <row r="1057">
      <c r="A1057" s="116"/>
      <c r="B1057" s="101"/>
      <c r="C1057" s="101"/>
      <c r="D1057" s="104"/>
      <c r="E1057" s="104"/>
      <c r="F1057" s="104"/>
      <c r="G1057" s="104"/>
      <c r="H1057" s="104"/>
      <c r="I1057" s="105"/>
      <c r="J1057" s="105"/>
      <c r="K1057" s="105"/>
      <c r="L1057" s="104"/>
      <c r="M1057" s="107"/>
      <c r="N1057" s="135"/>
      <c r="O1057" s="107"/>
      <c r="P1057" s="135"/>
      <c r="Q1057" s="119"/>
      <c r="R1057" s="119"/>
      <c r="S1057" s="205"/>
      <c r="T1057" s="105"/>
      <c r="U1057" s="156"/>
      <c r="V1057" s="105"/>
      <c r="W1057" s="158"/>
      <c r="X1057" s="158"/>
      <c r="Y1057" s="104"/>
      <c r="Z1057" s="33"/>
      <c r="AA1057" s="33"/>
      <c r="AB1057" s="33"/>
      <c r="AC1057" s="33"/>
      <c r="AD1057" s="33"/>
      <c r="AE1057" s="33"/>
    </row>
    <row r="1058">
      <c r="A1058" s="116"/>
      <c r="B1058" s="101"/>
      <c r="C1058" s="101"/>
      <c r="D1058" s="104"/>
      <c r="E1058" s="104"/>
      <c r="F1058" s="104"/>
      <c r="G1058" s="104"/>
      <c r="H1058" s="104"/>
      <c r="I1058" s="105"/>
      <c r="J1058" s="105"/>
      <c r="K1058" s="105"/>
      <c r="L1058" s="104"/>
      <c r="M1058" s="107"/>
      <c r="N1058" s="135"/>
      <c r="O1058" s="107"/>
      <c r="P1058" s="135"/>
      <c r="Q1058" s="119"/>
      <c r="R1058" s="119"/>
      <c r="S1058" s="205"/>
      <c r="T1058" s="105"/>
      <c r="U1058" s="156"/>
      <c r="V1058" s="105"/>
      <c r="W1058" s="158"/>
      <c r="X1058" s="158"/>
      <c r="Y1058" s="112"/>
      <c r="Z1058" s="33"/>
      <c r="AA1058" s="33"/>
      <c r="AB1058" s="33"/>
      <c r="AC1058" s="33"/>
      <c r="AD1058" s="33"/>
      <c r="AE1058" s="33"/>
    </row>
    <row r="1059">
      <c r="A1059" s="116"/>
      <c r="B1059" s="101"/>
      <c r="C1059" s="101"/>
      <c r="D1059" s="104"/>
      <c r="E1059" s="104"/>
      <c r="F1059" s="104"/>
      <c r="G1059" s="104"/>
      <c r="H1059" s="104"/>
      <c r="I1059" s="105"/>
      <c r="J1059" s="105"/>
      <c r="K1059" s="105"/>
      <c r="L1059" s="104"/>
      <c r="M1059" s="107"/>
      <c r="N1059" s="135"/>
      <c r="O1059" s="107"/>
      <c r="P1059" s="135"/>
      <c r="Q1059" s="119"/>
      <c r="R1059" s="119"/>
      <c r="S1059" s="205"/>
      <c r="T1059" s="105"/>
      <c r="U1059" s="156"/>
      <c r="V1059" s="105"/>
      <c r="W1059" s="158"/>
      <c r="X1059" s="158"/>
      <c r="Z1059" s="33"/>
      <c r="AA1059" s="33"/>
      <c r="AB1059" s="33"/>
      <c r="AC1059" s="33"/>
      <c r="AD1059" s="33"/>
      <c r="AE1059" s="33"/>
    </row>
    <row r="1060">
      <c r="A1060" s="116"/>
      <c r="B1060" s="101"/>
      <c r="C1060" s="101"/>
      <c r="D1060" s="104"/>
      <c r="E1060" s="104"/>
      <c r="F1060" s="104"/>
      <c r="G1060" s="104"/>
      <c r="H1060" s="104"/>
      <c r="I1060" s="105"/>
      <c r="J1060" s="105"/>
      <c r="K1060" s="105"/>
      <c r="L1060" s="104"/>
      <c r="M1060" s="107"/>
      <c r="N1060" s="135"/>
      <c r="O1060" s="107"/>
      <c r="P1060" s="135"/>
      <c r="Q1060" s="119"/>
      <c r="R1060" s="119"/>
      <c r="S1060" s="205"/>
      <c r="T1060" s="105"/>
      <c r="U1060" s="156"/>
      <c r="V1060" s="105"/>
      <c r="W1060" s="158"/>
      <c r="X1060" s="158"/>
      <c r="Y1060" s="112"/>
      <c r="Z1060" s="33"/>
      <c r="AA1060" s="33"/>
      <c r="AB1060" s="33"/>
      <c r="AC1060" s="33"/>
      <c r="AD1060" s="33"/>
      <c r="AE1060" s="33"/>
    </row>
    <row r="1061">
      <c r="A1061" s="116"/>
      <c r="B1061" s="101"/>
      <c r="C1061" s="101"/>
      <c r="D1061" s="104"/>
      <c r="E1061" s="104"/>
      <c r="F1061" s="104"/>
      <c r="G1061" s="104"/>
      <c r="H1061" s="104"/>
      <c r="I1061" s="105"/>
      <c r="J1061" s="105"/>
      <c r="K1061" s="105"/>
      <c r="L1061" s="104"/>
      <c r="M1061" s="107"/>
      <c r="N1061" s="135"/>
      <c r="O1061" s="107"/>
      <c r="P1061" s="135"/>
      <c r="Q1061" s="119"/>
      <c r="R1061" s="119"/>
      <c r="S1061" s="205"/>
      <c r="T1061" s="105"/>
      <c r="U1061" s="156"/>
      <c r="V1061" s="105"/>
      <c r="W1061" s="158"/>
      <c r="X1061" s="158"/>
      <c r="Y1061" s="112"/>
      <c r="Z1061" s="33"/>
      <c r="AA1061" s="33"/>
      <c r="AB1061" s="33"/>
      <c r="AC1061" s="33"/>
      <c r="AD1061" s="33"/>
      <c r="AE1061" s="33"/>
    </row>
    <row r="1062">
      <c r="A1062" s="116"/>
      <c r="B1062" s="101"/>
      <c r="C1062" s="101"/>
      <c r="D1062" s="104"/>
      <c r="E1062" s="104"/>
      <c r="F1062" s="104"/>
      <c r="G1062" s="104"/>
      <c r="H1062" s="104"/>
      <c r="I1062" s="105"/>
      <c r="J1062" s="105"/>
      <c r="K1062" s="105"/>
      <c r="L1062" s="104"/>
      <c r="M1062" s="107"/>
      <c r="N1062" s="135"/>
      <c r="O1062" s="107"/>
      <c r="P1062" s="135"/>
      <c r="Q1062" s="119"/>
      <c r="R1062" s="119"/>
      <c r="S1062" s="205"/>
      <c r="T1062" s="105"/>
      <c r="U1062" s="156"/>
      <c r="V1062" s="105"/>
      <c r="W1062" s="158"/>
      <c r="X1062" s="158"/>
      <c r="Y1062" s="112"/>
      <c r="Z1062" s="33"/>
      <c r="AA1062" s="33"/>
      <c r="AB1062" s="33"/>
      <c r="AC1062" s="33"/>
      <c r="AD1062" s="33"/>
      <c r="AE1062" s="33"/>
    </row>
    <row r="1063">
      <c r="A1063" s="116"/>
      <c r="B1063" s="101"/>
      <c r="C1063" s="101"/>
      <c r="D1063" s="104"/>
      <c r="E1063" s="104"/>
      <c r="F1063" s="104"/>
      <c r="G1063" s="104"/>
      <c r="H1063" s="104"/>
      <c r="I1063" s="105"/>
      <c r="J1063" s="105"/>
      <c r="K1063" s="105"/>
      <c r="L1063" s="104"/>
      <c r="M1063" s="107"/>
      <c r="N1063" s="135"/>
      <c r="O1063" s="107"/>
      <c r="P1063" s="135"/>
      <c r="Q1063" s="119"/>
      <c r="R1063" s="119"/>
      <c r="S1063" s="205"/>
      <c r="T1063" s="105"/>
      <c r="U1063" s="156"/>
      <c r="V1063" s="105"/>
      <c r="W1063" s="158"/>
      <c r="X1063" s="158"/>
      <c r="Y1063" s="112"/>
      <c r="Z1063" s="33"/>
      <c r="AA1063" s="33"/>
      <c r="AB1063" s="33"/>
      <c r="AC1063" s="33"/>
      <c r="AD1063" s="33"/>
      <c r="AE1063" s="33"/>
    </row>
    <row r="1064">
      <c r="A1064" s="116"/>
      <c r="B1064" s="101"/>
      <c r="C1064" s="101"/>
      <c r="D1064" s="104"/>
      <c r="E1064" s="104"/>
      <c r="F1064" s="104"/>
      <c r="G1064" s="104"/>
      <c r="H1064" s="104"/>
      <c r="I1064" s="105"/>
      <c r="J1064" s="105"/>
      <c r="K1064" s="105"/>
      <c r="L1064" s="104"/>
      <c r="M1064" s="107"/>
      <c r="N1064" s="135"/>
      <c r="O1064" s="107"/>
      <c r="P1064" s="135"/>
      <c r="Q1064" s="119"/>
      <c r="R1064" s="119"/>
      <c r="S1064" s="205"/>
      <c r="T1064" s="105"/>
      <c r="U1064" s="156"/>
      <c r="V1064" s="105"/>
      <c r="W1064" s="158"/>
      <c r="X1064" s="158"/>
      <c r="Y1064" s="112"/>
      <c r="Z1064" s="33"/>
      <c r="AA1064" s="33"/>
      <c r="AB1064" s="33"/>
      <c r="AC1064" s="33"/>
      <c r="AD1064" s="33"/>
      <c r="AE1064" s="33"/>
    </row>
    <row r="1065">
      <c r="A1065" s="116"/>
      <c r="B1065" s="101"/>
      <c r="C1065" s="101"/>
      <c r="D1065" s="104"/>
      <c r="E1065" s="104"/>
      <c r="F1065" s="104"/>
      <c r="G1065" s="104"/>
      <c r="H1065" s="104"/>
      <c r="I1065" s="105"/>
      <c r="J1065" s="105"/>
      <c r="K1065" s="105"/>
      <c r="L1065" s="104"/>
      <c r="M1065" s="107"/>
      <c r="N1065" s="135"/>
      <c r="O1065" s="107"/>
      <c r="P1065" s="135"/>
      <c r="Q1065" s="119"/>
      <c r="R1065" s="119"/>
      <c r="S1065" s="205"/>
      <c r="T1065" s="105"/>
      <c r="U1065" s="156"/>
      <c r="V1065" s="105"/>
      <c r="W1065" s="158"/>
      <c r="X1065" s="158"/>
      <c r="Y1065" s="104"/>
      <c r="Z1065" s="33"/>
      <c r="AA1065" s="33"/>
      <c r="AB1065" s="33"/>
      <c r="AC1065" s="33"/>
      <c r="AD1065" s="33"/>
      <c r="AE1065" s="33"/>
    </row>
    <row r="1066">
      <c r="A1066" s="116"/>
      <c r="B1066" s="101"/>
      <c r="C1066" s="101"/>
      <c r="D1066" s="104"/>
      <c r="E1066" s="104"/>
      <c r="F1066" s="104"/>
      <c r="G1066" s="104"/>
      <c r="H1066" s="104"/>
      <c r="I1066" s="105"/>
      <c r="J1066" s="105"/>
      <c r="K1066" s="105"/>
      <c r="L1066" s="104"/>
      <c r="M1066" s="107"/>
      <c r="N1066" s="135"/>
      <c r="O1066" s="107"/>
      <c r="P1066" s="135"/>
      <c r="Q1066" s="119"/>
      <c r="R1066" s="119"/>
      <c r="S1066" s="205"/>
      <c r="T1066" s="105"/>
      <c r="U1066" s="156"/>
      <c r="V1066" s="105"/>
      <c r="W1066" s="158"/>
      <c r="X1066" s="158"/>
      <c r="Y1066" s="112"/>
      <c r="Z1066" s="33"/>
      <c r="AA1066" s="33"/>
      <c r="AB1066" s="33"/>
      <c r="AC1066" s="33"/>
      <c r="AD1066" s="33"/>
      <c r="AE1066" s="33"/>
    </row>
    <row r="1067">
      <c r="A1067" s="116"/>
      <c r="B1067" s="101"/>
      <c r="C1067" s="101"/>
      <c r="D1067" s="104"/>
      <c r="E1067" s="104"/>
      <c r="F1067" s="104"/>
      <c r="G1067" s="104"/>
      <c r="H1067" s="104"/>
      <c r="I1067" s="105"/>
      <c r="J1067" s="105"/>
      <c r="K1067" s="105"/>
      <c r="L1067" s="104"/>
      <c r="M1067" s="107"/>
      <c r="N1067" s="135"/>
      <c r="O1067" s="107"/>
      <c r="P1067" s="135"/>
      <c r="Q1067" s="119"/>
      <c r="R1067" s="119"/>
      <c r="S1067" s="205"/>
      <c r="T1067" s="105"/>
      <c r="U1067" s="156"/>
      <c r="V1067" s="105"/>
      <c r="W1067" s="158"/>
      <c r="X1067" s="158"/>
      <c r="Z1067" s="33"/>
      <c r="AA1067" s="33"/>
      <c r="AB1067" s="33"/>
      <c r="AC1067" s="33"/>
      <c r="AD1067" s="33"/>
      <c r="AE1067" s="33"/>
    </row>
    <row r="1068">
      <c r="A1068" s="116"/>
      <c r="B1068" s="101"/>
      <c r="C1068" s="101"/>
      <c r="D1068" s="104"/>
      <c r="E1068" s="104"/>
      <c r="F1068" s="104"/>
      <c r="G1068" s="104"/>
      <c r="H1068" s="104"/>
      <c r="I1068" s="105"/>
      <c r="J1068" s="105"/>
      <c r="K1068" s="105"/>
      <c r="L1068" s="104"/>
      <c r="M1068" s="107"/>
      <c r="N1068" s="135"/>
      <c r="O1068" s="107"/>
      <c r="P1068" s="135"/>
      <c r="Q1068" s="119"/>
      <c r="R1068" s="119"/>
      <c r="S1068" s="205"/>
      <c r="T1068" s="105"/>
      <c r="U1068" s="156"/>
      <c r="V1068" s="105"/>
      <c r="W1068" s="158"/>
      <c r="X1068" s="158"/>
      <c r="Y1068" s="112"/>
      <c r="Z1068" s="33"/>
      <c r="AA1068" s="33"/>
      <c r="AB1068" s="33"/>
      <c r="AC1068" s="33"/>
      <c r="AD1068" s="33"/>
      <c r="AE1068" s="33"/>
    </row>
    <row r="1069">
      <c r="A1069" s="116"/>
      <c r="B1069" s="101"/>
      <c r="C1069" s="101"/>
      <c r="D1069" s="104"/>
      <c r="E1069" s="104"/>
      <c r="F1069" s="104"/>
      <c r="G1069" s="104"/>
      <c r="H1069" s="104"/>
      <c r="I1069" s="105"/>
      <c r="J1069" s="105"/>
      <c r="K1069" s="105"/>
      <c r="L1069" s="104"/>
      <c r="M1069" s="107"/>
      <c r="N1069" s="135"/>
      <c r="O1069" s="107"/>
      <c r="P1069" s="135"/>
      <c r="Q1069" s="119"/>
      <c r="R1069" s="119"/>
      <c r="S1069" s="205"/>
      <c r="T1069" s="105"/>
      <c r="U1069" s="156"/>
      <c r="V1069" s="105"/>
      <c r="W1069" s="158"/>
      <c r="X1069" s="158"/>
      <c r="Y1069" s="112"/>
      <c r="Z1069" s="33"/>
      <c r="AA1069" s="33"/>
      <c r="AB1069" s="33"/>
      <c r="AC1069" s="33"/>
      <c r="AD1069" s="33"/>
      <c r="AE1069" s="33"/>
    </row>
    <row r="1070">
      <c r="A1070" s="116"/>
      <c r="B1070" s="101"/>
      <c r="C1070" s="101"/>
      <c r="D1070" s="104"/>
      <c r="E1070" s="104"/>
      <c r="F1070" s="104"/>
      <c r="G1070" s="104"/>
      <c r="H1070" s="104"/>
      <c r="I1070" s="105"/>
      <c r="J1070" s="105"/>
      <c r="K1070" s="105"/>
      <c r="L1070" s="104"/>
      <c r="M1070" s="107"/>
      <c r="N1070" s="135"/>
      <c r="O1070" s="107"/>
      <c r="P1070" s="135"/>
      <c r="Q1070" s="119"/>
      <c r="R1070" s="119"/>
      <c r="S1070" s="205"/>
      <c r="T1070" s="105"/>
      <c r="U1070" s="156"/>
      <c r="V1070" s="105"/>
      <c r="W1070" s="158"/>
      <c r="X1070" s="158"/>
      <c r="Y1070" s="112"/>
      <c r="Z1070" s="33"/>
      <c r="AA1070" s="33"/>
      <c r="AB1070" s="33"/>
      <c r="AC1070" s="33"/>
      <c r="AD1070" s="33"/>
      <c r="AE1070" s="33"/>
    </row>
    <row r="1071">
      <c r="A1071" s="116"/>
      <c r="B1071" s="101"/>
      <c r="C1071" s="101"/>
      <c r="D1071" s="104"/>
      <c r="E1071" s="104"/>
      <c r="F1071" s="104"/>
      <c r="G1071" s="104"/>
      <c r="H1071" s="104"/>
      <c r="I1071" s="105"/>
      <c r="J1071" s="105"/>
      <c r="K1071" s="105"/>
      <c r="L1071" s="104"/>
      <c r="M1071" s="107"/>
      <c r="N1071" s="135"/>
      <c r="O1071" s="107"/>
      <c r="P1071" s="135"/>
      <c r="Q1071" s="119"/>
      <c r="R1071" s="119"/>
      <c r="S1071" s="205"/>
      <c r="T1071" s="105"/>
      <c r="U1071" s="156"/>
      <c r="V1071" s="105"/>
      <c r="W1071" s="158"/>
      <c r="X1071" s="158"/>
      <c r="Y1071" s="112"/>
      <c r="Z1071" s="33"/>
      <c r="AA1071" s="33"/>
      <c r="AB1071" s="33"/>
      <c r="AC1071" s="33"/>
      <c r="AD1071" s="33"/>
      <c r="AE1071" s="33"/>
    </row>
    <row r="1072">
      <c r="A1072" s="116"/>
      <c r="B1072" s="101"/>
      <c r="C1072" s="101"/>
      <c r="D1072" s="104"/>
      <c r="E1072" s="104"/>
      <c r="F1072" s="104"/>
      <c r="G1072" s="104"/>
      <c r="H1072" s="104"/>
      <c r="I1072" s="105"/>
      <c r="J1072" s="105"/>
      <c r="K1072" s="105"/>
      <c r="L1072" s="104"/>
      <c r="M1072" s="107"/>
      <c r="N1072" s="135"/>
      <c r="O1072" s="107"/>
      <c r="P1072" s="135"/>
      <c r="Q1072" s="119"/>
      <c r="R1072" s="119"/>
      <c r="S1072" s="205"/>
      <c r="T1072" s="105"/>
      <c r="U1072" s="156"/>
      <c r="V1072" s="105"/>
      <c r="W1072" s="158"/>
      <c r="X1072" s="158"/>
      <c r="Y1072" s="112"/>
      <c r="Z1072" s="33"/>
      <c r="AA1072" s="33"/>
      <c r="AB1072" s="33"/>
      <c r="AC1072" s="33"/>
      <c r="AD1072" s="33"/>
      <c r="AE1072" s="33"/>
    </row>
    <row r="1073">
      <c r="A1073" s="116"/>
      <c r="B1073" s="101"/>
      <c r="C1073" s="101"/>
      <c r="D1073" s="104"/>
      <c r="E1073" s="104"/>
      <c r="F1073" s="104"/>
      <c r="G1073" s="104"/>
      <c r="H1073" s="104"/>
      <c r="I1073" s="105"/>
      <c r="J1073" s="105"/>
      <c r="K1073" s="105"/>
      <c r="L1073" s="104"/>
      <c r="M1073" s="107"/>
      <c r="N1073" s="135"/>
      <c r="O1073" s="107"/>
      <c r="P1073" s="135"/>
      <c r="Q1073" s="119"/>
      <c r="R1073" s="119"/>
      <c r="S1073" s="205"/>
      <c r="T1073" s="105"/>
      <c r="U1073" s="156"/>
      <c r="V1073" s="105"/>
      <c r="W1073" s="158"/>
      <c r="X1073" s="158"/>
      <c r="Y1073" s="112"/>
      <c r="Z1073" s="33"/>
      <c r="AA1073" s="33"/>
      <c r="AB1073" s="33"/>
      <c r="AC1073" s="33"/>
      <c r="AD1073" s="33"/>
      <c r="AE1073" s="33"/>
    </row>
    <row r="1074">
      <c r="A1074" s="116"/>
      <c r="B1074" s="101"/>
      <c r="C1074" s="101"/>
      <c r="D1074" s="104"/>
      <c r="E1074" s="104"/>
      <c r="F1074" s="104"/>
      <c r="G1074" s="104"/>
      <c r="H1074" s="104"/>
      <c r="I1074" s="105"/>
      <c r="J1074" s="105"/>
      <c r="K1074" s="105"/>
      <c r="L1074" s="104"/>
      <c r="M1074" s="107"/>
      <c r="N1074" s="135"/>
      <c r="O1074" s="107"/>
      <c r="P1074" s="135"/>
      <c r="Q1074" s="119"/>
      <c r="R1074" s="119"/>
      <c r="S1074" s="205"/>
      <c r="T1074" s="105"/>
      <c r="U1074" s="156"/>
      <c r="V1074" s="105"/>
      <c r="W1074" s="158"/>
      <c r="X1074" s="158"/>
      <c r="Y1074" s="112"/>
      <c r="Z1074" s="33"/>
      <c r="AA1074" s="33"/>
      <c r="AB1074" s="33"/>
      <c r="AC1074" s="33"/>
      <c r="AD1074" s="33"/>
      <c r="AE1074" s="33"/>
    </row>
    <row r="1075">
      <c r="A1075" s="116"/>
      <c r="B1075" s="101"/>
      <c r="C1075" s="101"/>
      <c r="D1075" s="104"/>
      <c r="E1075" s="104"/>
      <c r="F1075" s="104"/>
      <c r="G1075" s="104"/>
      <c r="H1075" s="104"/>
      <c r="I1075" s="105"/>
      <c r="J1075" s="105"/>
      <c r="K1075" s="105"/>
      <c r="L1075" s="104"/>
      <c r="M1075" s="107"/>
      <c r="N1075" s="135"/>
      <c r="O1075" s="107"/>
      <c r="P1075" s="135"/>
      <c r="Q1075" s="119"/>
      <c r="R1075" s="119"/>
      <c r="S1075" s="205"/>
      <c r="T1075" s="105"/>
      <c r="U1075" s="156"/>
      <c r="V1075" s="105"/>
      <c r="W1075" s="158"/>
      <c r="X1075" s="158"/>
      <c r="Y1075" s="112"/>
      <c r="Z1075" s="33"/>
      <c r="AA1075" s="33"/>
      <c r="AB1075" s="33"/>
      <c r="AC1075" s="33"/>
      <c r="AD1075" s="33"/>
      <c r="AE1075" s="33"/>
    </row>
    <row r="1076">
      <c r="A1076" s="116"/>
      <c r="B1076" s="101"/>
      <c r="C1076" s="101"/>
      <c r="D1076" s="104"/>
      <c r="E1076" s="104"/>
      <c r="F1076" s="104"/>
      <c r="G1076" s="104"/>
      <c r="H1076" s="104"/>
      <c r="I1076" s="105"/>
      <c r="J1076" s="105"/>
      <c r="K1076" s="105"/>
      <c r="L1076" s="104"/>
      <c r="M1076" s="107"/>
      <c r="N1076" s="135"/>
      <c r="O1076" s="107"/>
      <c r="P1076" s="135"/>
      <c r="Q1076" s="119"/>
      <c r="R1076" s="119"/>
      <c r="S1076" s="205"/>
      <c r="T1076" s="105"/>
      <c r="U1076" s="156"/>
      <c r="V1076" s="105"/>
      <c r="W1076" s="158"/>
      <c r="X1076" s="158"/>
      <c r="Y1076" s="112"/>
      <c r="Z1076" s="33"/>
      <c r="AA1076" s="33"/>
      <c r="AB1076" s="33"/>
      <c r="AC1076" s="33"/>
      <c r="AD1076" s="33"/>
      <c r="AE1076" s="33"/>
    </row>
    <row r="1077">
      <c r="A1077" s="116"/>
      <c r="B1077" s="101"/>
      <c r="C1077" s="101"/>
      <c r="D1077" s="104"/>
      <c r="E1077" s="104"/>
      <c r="F1077" s="104"/>
      <c r="G1077" s="104"/>
      <c r="H1077" s="104"/>
      <c r="I1077" s="105"/>
      <c r="J1077" s="105"/>
      <c r="K1077" s="105"/>
      <c r="L1077" s="104"/>
      <c r="M1077" s="107"/>
      <c r="N1077" s="135"/>
      <c r="O1077" s="107"/>
      <c r="P1077" s="135"/>
      <c r="Q1077" s="119"/>
      <c r="R1077" s="119"/>
      <c r="S1077" s="205"/>
      <c r="T1077" s="105"/>
      <c r="U1077" s="156"/>
      <c r="V1077" s="105"/>
      <c r="W1077" s="158"/>
      <c r="X1077" s="158"/>
      <c r="Y1077" s="112"/>
      <c r="Z1077" s="33"/>
      <c r="AA1077" s="33"/>
      <c r="AB1077" s="33"/>
      <c r="AC1077" s="33"/>
      <c r="AD1077" s="33"/>
      <c r="AE1077" s="33"/>
    </row>
    <row r="1078">
      <c r="A1078" s="116"/>
      <c r="B1078" s="101"/>
      <c r="C1078" s="101"/>
      <c r="D1078" s="104"/>
      <c r="E1078" s="104"/>
      <c r="F1078" s="104"/>
      <c r="G1078" s="104"/>
      <c r="H1078" s="104"/>
      <c r="I1078" s="105"/>
      <c r="J1078" s="105"/>
      <c r="K1078" s="105"/>
      <c r="L1078" s="104"/>
      <c r="M1078" s="107"/>
      <c r="N1078" s="135"/>
      <c r="O1078" s="107"/>
      <c r="P1078" s="135"/>
      <c r="Q1078" s="119"/>
      <c r="R1078" s="119"/>
      <c r="S1078" s="205"/>
      <c r="T1078" s="105"/>
      <c r="U1078" s="156"/>
      <c r="V1078" s="105"/>
      <c r="W1078" s="158"/>
      <c r="X1078" s="158"/>
      <c r="Y1078" s="112"/>
      <c r="Z1078" s="33"/>
      <c r="AA1078" s="33"/>
      <c r="AB1078" s="33"/>
      <c r="AC1078" s="33"/>
      <c r="AD1078" s="33"/>
      <c r="AE1078" s="33"/>
    </row>
    <row r="1079">
      <c r="A1079" s="116"/>
      <c r="B1079" s="101"/>
      <c r="C1079" s="101"/>
      <c r="D1079" s="104"/>
      <c r="E1079" s="104"/>
      <c r="F1079" s="104"/>
      <c r="G1079" s="104"/>
      <c r="H1079" s="104"/>
      <c r="I1079" s="105"/>
      <c r="J1079" s="105"/>
      <c r="K1079" s="105"/>
      <c r="L1079" s="104"/>
      <c r="M1079" s="107"/>
      <c r="N1079" s="135"/>
      <c r="O1079" s="107"/>
      <c r="P1079" s="135"/>
      <c r="Q1079" s="119"/>
      <c r="R1079" s="119"/>
      <c r="S1079" s="205"/>
      <c r="T1079" s="105"/>
      <c r="U1079" s="156"/>
      <c r="V1079" s="105"/>
      <c r="W1079" s="158"/>
      <c r="X1079" s="158"/>
      <c r="Y1079" s="112"/>
      <c r="Z1079" s="33"/>
      <c r="AA1079" s="33"/>
      <c r="AB1079" s="33"/>
      <c r="AC1079" s="33"/>
      <c r="AD1079" s="33"/>
      <c r="AE1079" s="33"/>
    </row>
    <row r="1080">
      <c r="A1080" s="116"/>
      <c r="B1080" s="101"/>
      <c r="C1080" s="101"/>
      <c r="D1080" s="104"/>
      <c r="E1080" s="104"/>
      <c r="F1080" s="104"/>
      <c r="G1080" s="104"/>
      <c r="H1080" s="104"/>
      <c r="I1080" s="105"/>
      <c r="J1080" s="105"/>
      <c r="K1080" s="105"/>
      <c r="L1080" s="104"/>
      <c r="M1080" s="107"/>
      <c r="N1080" s="135"/>
      <c r="O1080" s="107"/>
      <c r="P1080" s="135"/>
      <c r="Q1080" s="119"/>
      <c r="R1080" s="119"/>
      <c r="S1080" s="205"/>
      <c r="T1080" s="105"/>
      <c r="U1080" s="156"/>
      <c r="V1080" s="105"/>
      <c r="W1080" s="158"/>
      <c r="X1080" s="158"/>
      <c r="Y1080" s="112"/>
      <c r="Z1080" s="33"/>
      <c r="AA1080" s="33"/>
      <c r="AB1080" s="33"/>
      <c r="AC1080" s="33"/>
      <c r="AD1080" s="33"/>
      <c r="AE1080" s="33"/>
    </row>
    <row r="1081">
      <c r="A1081" s="116"/>
      <c r="B1081" s="101"/>
      <c r="C1081" s="101"/>
      <c r="D1081" s="104"/>
      <c r="E1081" s="104"/>
      <c r="F1081" s="104"/>
      <c r="G1081" s="104"/>
      <c r="H1081" s="104"/>
      <c r="I1081" s="105"/>
      <c r="J1081" s="105"/>
      <c r="K1081" s="105"/>
      <c r="L1081" s="104"/>
      <c r="M1081" s="107"/>
      <c r="N1081" s="135"/>
      <c r="O1081" s="107"/>
      <c r="P1081" s="135"/>
      <c r="Q1081" s="119"/>
      <c r="R1081" s="119"/>
      <c r="S1081" s="205"/>
      <c r="T1081" s="105"/>
      <c r="U1081" s="156"/>
      <c r="V1081" s="105"/>
      <c r="W1081" s="158"/>
      <c r="X1081" s="158"/>
      <c r="Y1081" s="112"/>
      <c r="Z1081" s="33"/>
      <c r="AA1081" s="33"/>
      <c r="AB1081" s="33"/>
      <c r="AC1081" s="33"/>
      <c r="AD1081" s="33"/>
      <c r="AE1081" s="33"/>
    </row>
    <row r="1082">
      <c r="A1082" s="116"/>
      <c r="B1082" s="101"/>
      <c r="C1082" s="101"/>
      <c r="D1082" s="104"/>
      <c r="E1082" s="104"/>
      <c r="F1082" s="104"/>
      <c r="G1082" s="104"/>
      <c r="H1082" s="104"/>
      <c r="I1082" s="105"/>
      <c r="J1082" s="105"/>
      <c r="K1082" s="105"/>
      <c r="L1082" s="104"/>
      <c r="M1082" s="107"/>
      <c r="N1082" s="135"/>
      <c r="O1082" s="107"/>
      <c r="P1082" s="135"/>
      <c r="Q1082" s="119"/>
      <c r="R1082" s="119"/>
      <c r="S1082" s="205"/>
      <c r="T1082" s="105"/>
      <c r="U1082" s="156"/>
      <c r="V1082" s="105"/>
      <c r="W1082" s="158"/>
      <c r="X1082" s="158"/>
      <c r="Y1082" s="112"/>
      <c r="Z1082" s="33"/>
      <c r="AA1082" s="33"/>
      <c r="AB1082" s="33"/>
      <c r="AC1082" s="33"/>
      <c r="AD1082" s="33"/>
      <c r="AE1082" s="33"/>
    </row>
    <row r="1083">
      <c r="A1083" s="116"/>
      <c r="B1083" s="101"/>
      <c r="C1083" s="101"/>
      <c r="D1083" s="104"/>
      <c r="E1083" s="104"/>
      <c r="F1083" s="104"/>
      <c r="G1083" s="104"/>
      <c r="H1083" s="104"/>
      <c r="I1083" s="105"/>
      <c r="J1083" s="105"/>
      <c r="K1083" s="105"/>
      <c r="L1083" s="104"/>
      <c r="M1083" s="107"/>
      <c r="N1083" s="135"/>
      <c r="O1083" s="107"/>
      <c r="P1083" s="135"/>
      <c r="Q1083" s="119"/>
      <c r="R1083" s="119"/>
      <c r="S1083" s="205"/>
      <c r="T1083" s="105"/>
      <c r="U1083" s="156"/>
      <c r="V1083" s="105"/>
      <c r="W1083" s="158"/>
      <c r="X1083" s="158"/>
      <c r="Y1083" s="112"/>
      <c r="Z1083" s="33"/>
      <c r="AA1083" s="33"/>
      <c r="AB1083" s="33"/>
      <c r="AC1083" s="33"/>
      <c r="AD1083" s="33"/>
      <c r="AE1083" s="33"/>
    </row>
    <row r="1084">
      <c r="A1084" s="116"/>
      <c r="B1084" s="101"/>
      <c r="C1084" s="101"/>
      <c r="D1084" s="104"/>
      <c r="E1084" s="104"/>
      <c r="F1084" s="104"/>
      <c r="G1084" s="104"/>
      <c r="H1084" s="104"/>
      <c r="I1084" s="105"/>
      <c r="J1084" s="105"/>
      <c r="K1084" s="105"/>
      <c r="L1084" s="104"/>
      <c r="M1084" s="107"/>
      <c r="N1084" s="135"/>
      <c r="O1084" s="107"/>
      <c r="P1084" s="135"/>
      <c r="Q1084" s="119"/>
      <c r="R1084" s="119"/>
      <c r="S1084" s="205"/>
      <c r="T1084" s="105"/>
      <c r="U1084" s="156"/>
      <c r="V1084" s="105"/>
      <c r="W1084" s="158"/>
      <c r="X1084" s="158"/>
      <c r="Y1084" s="112"/>
      <c r="Z1084" s="33"/>
      <c r="AA1084" s="33"/>
      <c r="AB1084" s="33"/>
      <c r="AC1084" s="33"/>
      <c r="AD1084" s="33"/>
      <c r="AE1084" s="33"/>
    </row>
    <row r="1085">
      <c r="A1085" s="116"/>
      <c r="B1085" s="101"/>
      <c r="C1085" s="101"/>
      <c r="D1085" s="104"/>
      <c r="E1085" s="104"/>
      <c r="F1085" s="104"/>
      <c r="G1085" s="104"/>
      <c r="H1085" s="104"/>
      <c r="I1085" s="105"/>
      <c r="J1085" s="105"/>
      <c r="K1085" s="105"/>
      <c r="L1085" s="104"/>
      <c r="M1085" s="107"/>
      <c r="N1085" s="135"/>
      <c r="O1085" s="107"/>
      <c r="P1085" s="135"/>
      <c r="Q1085" s="119"/>
      <c r="R1085" s="119"/>
      <c r="S1085" s="205"/>
      <c r="T1085" s="105"/>
      <c r="U1085" s="156"/>
      <c r="V1085" s="105"/>
      <c r="W1085" s="158"/>
      <c r="X1085" s="158"/>
      <c r="Y1085" s="112"/>
      <c r="Z1085" s="33"/>
      <c r="AA1085" s="33"/>
      <c r="AB1085" s="33"/>
      <c r="AC1085" s="33"/>
      <c r="AD1085" s="33"/>
      <c r="AE1085" s="33"/>
    </row>
    <row r="1086">
      <c r="A1086" s="116"/>
      <c r="B1086" s="101"/>
      <c r="C1086" s="101"/>
      <c r="D1086" s="104"/>
      <c r="E1086" s="104"/>
      <c r="F1086" s="104"/>
      <c r="G1086" s="104"/>
      <c r="H1086" s="104"/>
      <c r="I1086" s="105"/>
      <c r="J1086" s="105"/>
      <c r="K1086" s="105"/>
      <c r="L1086" s="104"/>
      <c r="M1086" s="107"/>
      <c r="N1086" s="135"/>
      <c r="O1086" s="107"/>
      <c r="P1086" s="135"/>
      <c r="Q1086" s="119"/>
      <c r="R1086" s="119"/>
      <c r="S1086" s="205"/>
      <c r="T1086" s="105"/>
      <c r="U1086" s="156"/>
      <c r="V1086" s="105"/>
      <c r="W1086" s="158"/>
      <c r="X1086" s="158"/>
      <c r="Y1086" s="112"/>
      <c r="Z1086" s="33"/>
      <c r="AA1086" s="33"/>
      <c r="AB1086" s="33"/>
      <c r="AC1086" s="33"/>
      <c r="AD1086" s="33"/>
      <c r="AE1086" s="33"/>
    </row>
    <row r="1087">
      <c r="A1087" s="116"/>
      <c r="B1087" s="101"/>
      <c r="C1087" s="101"/>
      <c r="D1087" s="104"/>
      <c r="E1087" s="104"/>
      <c r="F1087" s="104"/>
      <c r="G1087" s="104"/>
      <c r="H1087" s="104"/>
      <c r="I1087" s="105"/>
      <c r="J1087" s="105"/>
      <c r="K1087" s="105"/>
      <c r="L1087" s="104"/>
      <c r="M1087" s="107"/>
      <c r="N1087" s="135"/>
      <c r="O1087" s="107"/>
      <c r="P1087" s="135"/>
      <c r="Q1087" s="119"/>
      <c r="R1087" s="119"/>
      <c r="S1087" s="205"/>
      <c r="T1087" s="105"/>
      <c r="U1087" s="156"/>
      <c r="V1087" s="105"/>
      <c r="W1087" s="158"/>
      <c r="X1087" s="158"/>
      <c r="Y1087" s="112"/>
      <c r="Z1087" s="33"/>
      <c r="AA1087" s="33"/>
      <c r="AB1087" s="33"/>
      <c r="AC1087" s="33"/>
      <c r="AD1087" s="33"/>
      <c r="AE1087" s="33"/>
    </row>
    <row r="1088">
      <c r="A1088" s="116"/>
      <c r="B1088" s="101"/>
      <c r="C1088" s="101"/>
      <c r="D1088" s="104"/>
      <c r="E1088" s="104"/>
      <c r="F1088" s="104"/>
      <c r="G1088" s="104"/>
      <c r="H1088" s="104"/>
      <c r="I1088" s="105"/>
      <c r="J1088" s="105"/>
      <c r="K1088" s="105"/>
      <c r="L1088" s="104"/>
      <c r="M1088" s="107"/>
      <c r="N1088" s="135"/>
      <c r="O1088" s="107"/>
      <c r="P1088" s="135"/>
      <c r="Q1088" s="119"/>
      <c r="R1088" s="119"/>
      <c r="S1088" s="205"/>
      <c r="T1088" s="105"/>
      <c r="U1088" s="156"/>
      <c r="V1088" s="105"/>
      <c r="W1088" s="158"/>
      <c r="X1088" s="158"/>
      <c r="Y1088" s="112"/>
      <c r="Z1088" s="33"/>
      <c r="AA1088" s="33"/>
      <c r="AB1088" s="33"/>
      <c r="AC1088" s="33"/>
      <c r="AD1088" s="33"/>
      <c r="AE1088" s="33"/>
    </row>
    <row r="1089">
      <c r="A1089" s="116"/>
      <c r="B1089" s="101"/>
      <c r="C1089" s="101"/>
      <c r="D1089" s="104"/>
      <c r="E1089" s="104"/>
      <c r="F1089" s="104"/>
      <c r="G1089" s="104"/>
      <c r="H1089" s="104"/>
      <c r="I1089" s="105"/>
      <c r="J1089" s="105"/>
      <c r="K1089" s="105"/>
      <c r="L1089" s="104"/>
      <c r="M1089" s="107"/>
      <c r="N1089" s="135"/>
      <c r="O1089" s="107"/>
      <c r="P1089" s="135"/>
      <c r="Q1089" s="119"/>
      <c r="R1089" s="119"/>
      <c r="S1089" s="205"/>
      <c r="T1089" s="105"/>
      <c r="U1089" s="156"/>
      <c r="V1089" s="105"/>
      <c r="W1089" s="158"/>
      <c r="X1089" s="158"/>
      <c r="Y1089" s="112"/>
      <c r="Z1089" s="33"/>
      <c r="AA1089" s="33"/>
      <c r="AB1089" s="33"/>
      <c r="AC1089" s="33"/>
      <c r="AD1089" s="33"/>
      <c r="AE1089" s="33"/>
    </row>
    <row r="1090">
      <c r="A1090" s="116"/>
      <c r="B1090" s="101"/>
      <c r="C1090" s="101"/>
      <c r="D1090" s="104"/>
      <c r="E1090" s="104"/>
      <c r="F1090" s="104"/>
      <c r="G1090" s="104"/>
      <c r="H1090" s="104"/>
      <c r="I1090" s="105"/>
      <c r="J1090" s="105"/>
      <c r="K1090" s="105"/>
      <c r="L1090" s="104"/>
      <c r="M1090" s="107"/>
      <c r="N1090" s="135"/>
      <c r="O1090" s="107"/>
      <c r="P1090" s="135"/>
      <c r="Q1090" s="119"/>
      <c r="R1090" s="119"/>
      <c r="S1090" s="205"/>
      <c r="T1090" s="105"/>
      <c r="U1090" s="156"/>
      <c r="V1090" s="105"/>
      <c r="W1090" s="158"/>
      <c r="X1090" s="158"/>
      <c r="Z1090" s="33"/>
      <c r="AA1090" s="33"/>
      <c r="AB1090" s="33"/>
      <c r="AC1090" s="33"/>
      <c r="AD1090" s="33"/>
      <c r="AE1090" s="33"/>
    </row>
    <row r="1091">
      <c r="A1091" s="116"/>
      <c r="B1091" s="101"/>
      <c r="C1091" s="101"/>
      <c r="D1091" s="104"/>
      <c r="E1091" s="104"/>
      <c r="F1091" s="104"/>
      <c r="G1091" s="104"/>
      <c r="H1091" s="104"/>
      <c r="I1091" s="105"/>
      <c r="J1091" s="105"/>
      <c r="K1091" s="105"/>
      <c r="L1091" s="104"/>
      <c r="M1091" s="107"/>
      <c r="N1091" s="135"/>
      <c r="O1091" s="107"/>
      <c r="P1091" s="135"/>
      <c r="Q1091" s="119"/>
      <c r="R1091" s="119"/>
      <c r="S1091" s="205"/>
      <c r="T1091" s="105"/>
      <c r="U1091" s="156"/>
      <c r="V1091" s="105"/>
      <c r="W1091" s="158"/>
      <c r="X1091" s="158"/>
      <c r="Y1091" s="112"/>
      <c r="Z1091" s="33"/>
      <c r="AA1091" s="33"/>
      <c r="AB1091" s="33"/>
      <c r="AC1091" s="33"/>
      <c r="AD1091" s="33"/>
      <c r="AE1091" s="33"/>
    </row>
    <row r="1092">
      <c r="A1092" s="116"/>
      <c r="B1092" s="101"/>
      <c r="C1092" s="101"/>
      <c r="D1092" s="104"/>
      <c r="E1092" s="104"/>
      <c r="F1092" s="104"/>
      <c r="G1092" s="104"/>
      <c r="H1092" s="104"/>
      <c r="I1092" s="105"/>
      <c r="J1092" s="105"/>
      <c r="K1092" s="105"/>
      <c r="L1092" s="104"/>
      <c r="M1092" s="107"/>
      <c r="N1092" s="135"/>
      <c r="O1092" s="107"/>
      <c r="P1092" s="135"/>
      <c r="Q1092" s="119"/>
      <c r="R1092" s="119"/>
      <c r="S1092" s="205"/>
      <c r="T1092" s="105"/>
      <c r="U1092" s="156"/>
      <c r="V1092" s="105"/>
      <c r="W1092" s="158"/>
      <c r="X1092" s="158"/>
      <c r="Y1092" s="112"/>
      <c r="Z1092" s="33"/>
      <c r="AA1092" s="33"/>
      <c r="AB1092" s="33"/>
      <c r="AC1092" s="33"/>
      <c r="AD1092" s="33"/>
      <c r="AE1092" s="33"/>
    </row>
    <row r="1093">
      <c r="A1093" s="116"/>
      <c r="B1093" s="101"/>
      <c r="C1093" s="101"/>
      <c r="D1093" s="104"/>
      <c r="E1093" s="104"/>
      <c r="F1093" s="104"/>
      <c r="G1093" s="104"/>
      <c r="H1093" s="104"/>
      <c r="I1093" s="105"/>
      <c r="J1093" s="105"/>
      <c r="K1093" s="105"/>
      <c r="L1093" s="104"/>
      <c r="M1093" s="107"/>
      <c r="N1093" s="135"/>
      <c r="O1093" s="107"/>
      <c r="P1093" s="135"/>
      <c r="Q1093" s="119"/>
      <c r="R1093" s="119"/>
      <c r="S1093" s="205"/>
      <c r="T1093" s="105"/>
      <c r="U1093" s="156"/>
      <c r="V1093" s="105"/>
      <c r="W1093" s="158"/>
      <c r="X1093" s="158"/>
      <c r="Y1093" s="112"/>
      <c r="Z1093" s="33"/>
      <c r="AA1093" s="33"/>
      <c r="AB1093" s="33"/>
      <c r="AC1093" s="33"/>
      <c r="AD1093" s="33"/>
      <c r="AE1093" s="33"/>
    </row>
    <row r="1094">
      <c r="A1094" s="116"/>
      <c r="B1094" s="101"/>
      <c r="C1094" s="101"/>
      <c r="D1094" s="104"/>
      <c r="E1094" s="104"/>
      <c r="F1094" s="104"/>
      <c r="G1094" s="104"/>
      <c r="H1094" s="104"/>
      <c r="I1094" s="105"/>
      <c r="J1094" s="105"/>
      <c r="K1094" s="105"/>
      <c r="L1094" s="104"/>
      <c r="M1094" s="107"/>
      <c r="N1094" s="135"/>
      <c r="O1094" s="107"/>
      <c r="P1094" s="135"/>
      <c r="Q1094" s="119"/>
      <c r="R1094" s="119"/>
      <c r="S1094" s="205"/>
      <c r="T1094" s="105"/>
      <c r="U1094" s="156"/>
      <c r="V1094" s="105"/>
      <c r="W1094" s="158"/>
      <c r="X1094" s="158"/>
      <c r="Y1094" s="112"/>
      <c r="Z1094" s="33"/>
      <c r="AA1094" s="33"/>
      <c r="AB1094" s="33"/>
      <c r="AC1094" s="33"/>
      <c r="AD1094" s="33"/>
      <c r="AE1094" s="33"/>
    </row>
    <row r="1095">
      <c r="A1095" s="116"/>
      <c r="B1095" s="101"/>
      <c r="C1095" s="101"/>
      <c r="D1095" s="104"/>
      <c r="E1095" s="104"/>
      <c r="F1095" s="104"/>
      <c r="G1095" s="104"/>
      <c r="H1095" s="104"/>
      <c r="I1095" s="105"/>
      <c r="J1095" s="105"/>
      <c r="K1095" s="105"/>
      <c r="L1095" s="104"/>
      <c r="M1095" s="107"/>
      <c r="N1095" s="135"/>
      <c r="O1095" s="107"/>
      <c r="P1095" s="135"/>
      <c r="Q1095" s="119"/>
      <c r="R1095" s="119"/>
      <c r="S1095" s="205"/>
      <c r="T1095" s="105"/>
      <c r="U1095" s="156"/>
      <c r="V1095" s="105"/>
      <c r="W1095" s="158"/>
      <c r="X1095" s="158"/>
      <c r="Y1095" s="112"/>
      <c r="Z1095" s="33"/>
      <c r="AA1095" s="33"/>
      <c r="AB1095" s="33"/>
      <c r="AC1095" s="33"/>
      <c r="AD1095" s="33"/>
      <c r="AE1095" s="33"/>
    </row>
    <row r="1096">
      <c r="A1096" s="116"/>
      <c r="B1096" s="101"/>
      <c r="C1096" s="101"/>
      <c r="D1096" s="104"/>
      <c r="E1096" s="104"/>
      <c r="F1096" s="104"/>
      <c r="G1096" s="104"/>
      <c r="H1096" s="104"/>
      <c r="I1096" s="105"/>
      <c r="J1096" s="105"/>
      <c r="K1096" s="105"/>
      <c r="L1096" s="104"/>
      <c r="M1096" s="107"/>
      <c r="N1096" s="135"/>
      <c r="O1096" s="107"/>
      <c r="P1096" s="135"/>
      <c r="Q1096" s="119"/>
      <c r="R1096" s="119"/>
      <c r="S1096" s="205"/>
      <c r="T1096" s="105"/>
      <c r="U1096" s="156"/>
      <c r="V1096" s="105"/>
      <c r="W1096" s="158"/>
      <c r="X1096" s="158"/>
      <c r="Y1096" s="104"/>
      <c r="Z1096" s="33"/>
      <c r="AA1096" s="33"/>
      <c r="AB1096" s="33"/>
      <c r="AC1096" s="33"/>
      <c r="AD1096" s="33"/>
      <c r="AE1096" s="33"/>
    </row>
    <row r="1097">
      <c r="A1097" s="116"/>
      <c r="B1097" s="101"/>
      <c r="C1097" s="101"/>
      <c r="D1097" s="104"/>
      <c r="E1097" s="104"/>
      <c r="F1097" s="104"/>
      <c r="G1097" s="104"/>
      <c r="H1097" s="104"/>
      <c r="I1097" s="105"/>
      <c r="J1097" s="105"/>
      <c r="K1097" s="105"/>
      <c r="L1097" s="104"/>
      <c r="M1097" s="107"/>
      <c r="N1097" s="135"/>
      <c r="O1097" s="107"/>
      <c r="P1097" s="135"/>
      <c r="Q1097" s="119"/>
      <c r="R1097" s="119"/>
      <c r="S1097" s="205"/>
      <c r="T1097" s="105"/>
      <c r="U1097" s="156"/>
      <c r="V1097" s="105"/>
      <c r="W1097" s="158"/>
      <c r="X1097" s="158"/>
      <c r="Z1097" s="33"/>
      <c r="AA1097" s="33"/>
      <c r="AB1097" s="33"/>
      <c r="AC1097" s="33"/>
      <c r="AD1097" s="33"/>
      <c r="AE1097" s="33"/>
    </row>
    <row r="1098">
      <c r="A1098" s="116"/>
      <c r="B1098" s="101"/>
      <c r="C1098" s="101"/>
      <c r="D1098" s="104"/>
      <c r="E1098" s="104"/>
      <c r="F1098" s="104"/>
      <c r="G1098" s="104"/>
      <c r="H1098" s="104"/>
      <c r="I1098" s="105"/>
      <c r="J1098" s="105"/>
      <c r="K1098" s="105"/>
      <c r="L1098" s="104"/>
      <c r="M1098" s="107"/>
      <c r="N1098" s="135"/>
      <c r="O1098" s="107"/>
      <c r="P1098" s="135"/>
      <c r="Q1098" s="119"/>
      <c r="R1098" s="119"/>
      <c r="S1098" s="205"/>
      <c r="T1098" s="105"/>
      <c r="U1098" s="156"/>
      <c r="V1098" s="105"/>
      <c r="W1098" s="158"/>
      <c r="X1098" s="158"/>
      <c r="Y1098" s="112"/>
      <c r="Z1098" s="33"/>
      <c r="AA1098" s="33"/>
      <c r="AB1098" s="33"/>
      <c r="AC1098" s="33"/>
      <c r="AD1098" s="33"/>
      <c r="AE1098" s="33"/>
    </row>
    <row r="1099">
      <c r="A1099" s="116"/>
      <c r="B1099" s="101"/>
      <c r="C1099" s="101"/>
      <c r="D1099" s="104"/>
      <c r="E1099" s="104"/>
      <c r="F1099" s="104"/>
      <c r="G1099" s="104"/>
      <c r="H1099" s="104"/>
      <c r="I1099" s="105"/>
      <c r="J1099" s="105"/>
      <c r="K1099" s="105"/>
      <c r="L1099" s="104"/>
      <c r="M1099" s="107"/>
      <c r="N1099" s="135"/>
      <c r="O1099" s="107"/>
      <c r="P1099" s="135"/>
      <c r="Q1099" s="119"/>
      <c r="R1099" s="119"/>
      <c r="S1099" s="205"/>
      <c r="T1099" s="105"/>
      <c r="U1099" s="156"/>
      <c r="V1099" s="105"/>
      <c r="W1099" s="158"/>
      <c r="X1099" s="158"/>
      <c r="Y1099" s="159"/>
      <c r="Z1099" s="33"/>
      <c r="AA1099" s="33"/>
      <c r="AB1099" s="33"/>
      <c r="AC1099" s="33"/>
      <c r="AD1099" s="33"/>
      <c r="AE1099" s="33"/>
    </row>
    <row r="1100">
      <c r="A1100" s="116"/>
      <c r="B1100" s="101"/>
      <c r="C1100" s="101"/>
      <c r="D1100" s="104"/>
      <c r="E1100" s="104"/>
      <c r="F1100" s="104"/>
      <c r="G1100" s="104"/>
      <c r="H1100" s="104"/>
      <c r="I1100" s="105"/>
      <c r="J1100" s="105"/>
      <c r="K1100" s="105"/>
      <c r="L1100" s="104"/>
      <c r="M1100" s="107"/>
      <c r="N1100" s="135"/>
      <c r="O1100" s="107"/>
      <c r="P1100" s="135"/>
      <c r="Q1100" s="119"/>
      <c r="R1100" s="119"/>
      <c r="S1100" s="205"/>
      <c r="T1100" s="105"/>
      <c r="U1100" s="156"/>
      <c r="V1100" s="105"/>
      <c r="W1100" s="158"/>
      <c r="X1100" s="158"/>
      <c r="Y1100" s="112"/>
      <c r="Z1100" s="33"/>
      <c r="AA1100" s="33"/>
      <c r="AB1100" s="33"/>
      <c r="AC1100" s="33"/>
      <c r="AD1100" s="33"/>
      <c r="AE1100" s="33"/>
    </row>
    <row r="1101">
      <c r="A1101" s="116"/>
      <c r="B1101" s="101"/>
      <c r="C1101" s="101"/>
      <c r="D1101" s="104"/>
      <c r="E1101" s="104"/>
      <c r="F1101" s="104"/>
      <c r="G1101" s="104"/>
      <c r="H1101" s="104"/>
      <c r="I1101" s="105"/>
      <c r="J1101" s="105"/>
      <c r="K1101" s="105"/>
      <c r="L1101" s="104"/>
      <c r="M1101" s="107"/>
      <c r="N1101" s="135"/>
      <c r="O1101" s="107"/>
      <c r="P1101" s="135"/>
      <c r="Q1101" s="119"/>
      <c r="R1101" s="119"/>
      <c r="S1101" s="205"/>
      <c r="T1101" s="105"/>
      <c r="U1101" s="156"/>
      <c r="V1101" s="105"/>
      <c r="W1101" s="158"/>
      <c r="X1101" s="158"/>
      <c r="Y1101" s="112"/>
      <c r="Z1101" s="33"/>
      <c r="AA1101" s="33"/>
      <c r="AB1101" s="33"/>
      <c r="AC1101" s="33"/>
      <c r="AD1101" s="33"/>
      <c r="AE1101" s="33"/>
    </row>
    <row r="1102">
      <c r="A1102" s="116"/>
      <c r="B1102" s="101"/>
      <c r="C1102" s="101"/>
      <c r="D1102" s="104"/>
      <c r="E1102" s="104"/>
      <c r="F1102" s="104"/>
      <c r="G1102" s="104"/>
      <c r="H1102" s="104"/>
      <c r="I1102" s="105"/>
      <c r="J1102" s="105"/>
      <c r="K1102" s="105"/>
      <c r="L1102" s="104"/>
      <c r="M1102" s="107"/>
      <c r="N1102" s="135"/>
      <c r="O1102" s="107"/>
      <c r="P1102" s="135"/>
      <c r="Q1102" s="119"/>
      <c r="R1102" s="119"/>
      <c r="S1102" s="205"/>
      <c r="T1102" s="105"/>
      <c r="U1102" s="156"/>
      <c r="V1102" s="105"/>
      <c r="W1102" s="158"/>
      <c r="X1102" s="158"/>
      <c r="Y1102" s="112"/>
      <c r="Z1102" s="33"/>
      <c r="AA1102" s="33"/>
      <c r="AB1102" s="33"/>
      <c r="AC1102" s="33"/>
      <c r="AD1102" s="33"/>
      <c r="AE1102" s="33"/>
    </row>
    <row r="1103">
      <c r="A1103" s="116"/>
      <c r="B1103" s="101"/>
      <c r="C1103" s="101"/>
      <c r="D1103" s="104"/>
      <c r="E1103" s="104"/>
      <c r="F1103" s="104"/>
      <c r="G1103" s="104"/>
      <c r="H1103" s="104"/>
      <c r="I1103" s="105"/>
      <c r="J1103" s="105"/>
      <c r="K1103" s="105"/>
      <c r="L1103" s="104"/>
      <c r="M1103" s="107"/>
      <c r="N1103" s="135"/>
      <c r="O1103" s="107"/>
      <c r="P1103" s="135"/>
      <c r="Q1103" s="119"/>
      <c r="R1103" s="119"/>
      <c r="S1103" s="205"/>
      <c r="T1103" s="105"/>
      <c r="U1103" s="156"/>
      <c r="V1103" s="105"/>
      <c r="W1103" s="158"/>
      <c r="X1103" s="158"/>
      <c r="Y1103" s="112"/>
      <c r="Z1103" s="33"/>
      <c r="AA1103" s="33"/>
      <c r="AB1103" s="33"/>
      <c r="AC1103" s="33"/>
      <c r="AD1103" s="33"/>
      <c r="AE1103" s="33"/>
    </row>
    <row r="1104">
      <c r="A1104" s="116"/>
      <c r="B1104" s="101"/>
      <c r="C1104" s="101"/>
      <c r="D1104" s="104"/>
      <c r="E1104" s="104"/>
      <c r="F1104" s="104"/>
      <c r="G1104" s="104"/>
      <c r="H1104" s="104"/>
      <c r="I1104" s="105"/>
      <c r="J1104" s="105"/>
      <c r="K1104" s="105"/>
      <c r="L1104" s="104"/>
      <c r="M1104" s="107"/>
      <c r="N1104" s="135"/>
      <c r="O1104" s="107"/>
      <c r="P1104" s="135"/>
      <c r="Q1104" s="119"/>
      <c r="R1104" s="119"/>
      <c r="S1104" s="205"/>
      <c r="T1104" s="105"/>
      <c r="U1104" s="156"/>
      <c r="V1104" s="105"/>
      <c r="W1104" s="158"/>
      <c r="X1104" s="158"/>
      <c r="Y1104" s="112"/>
      <c r="Z1104" s="33"/>
      <c r="AA1104" s="33"/>
      <c r="AB1104" s="33"/>
      <c r="AC1104" s="33"/>
      <c r="AD1104" s="33"/>
      <c r="AE1104" s="33"/>
    </row>
    <row r="1105">
      <c r="A1105" s="116"/>
      <c r="B1105" s="101"/>
      <c r="C1105" s="101"/>
      <c r="D1105" s="104"/>
      <c r="E1105" s="104"/>
      <c r="F1105" s="104"/>
      <c r="G1105" s="104"/>
      <c r="H1105" s="104"/>
      <c r="I1105" s="105"/>
      <c r="J1105" s="105"/>
      <c r="K1105" s="105"/>
      <c r="L1105" s="104"/>
      <c r="M1105" s="107"/>
      <c r="N1105" s="135"/>
      <c r="O1105" s="107"/>
      <c r="P1105" s="135"/>
      <c r="Q1105" s="119"/>
      <c r="R1105" s="119"/>
      <c r="S1105" s="205"/>
      <c r="T1105" s="105"/>
      <c r="U1105" s="156"/>
      <c r="V1105" s="105"/>
      <c r="W1105" s="158"/>
      <c r="X1105" s="158"/>
      <c r="Y1105" s="112"/>
      <c r="Z1105" s="33"/>
      <c r="AA1105" s="33"/>
      <c r="AB1105" s="33"/>
      <c r="AC1105" s="33"/>
      <c r="AD1105" s="33"/>
      <c r="AE1105" s="33"/>
    </row>
    <row r="1106">
      <c r="A1106" s="116"/>
      <c r="B1106" s="44"/>
      <c r="C1106" s="44"/>
      <c r="D1106" s="104"/>
      <c r="E1106" s="104"/>
      <c r="F1106" s="112"/>
      <c r="G1106" s="104"/>
      <c r="H1106" s="104"/>
      <c r="I1106" s="145"/>
      <c r="J1106" s="145"/>
      <c r="K1106" s="145"/>
      <c r="L1106" s="104"/>
      <c r="M1106" s="160"/>
      <c r="N1106" s="135"/>
      <c r="O1106" s="160"/>
      <c r="P1106" s="135"/>
      <c r="Q1106" s="119"/>
      <c r="R1106" s="119"/>
      <c r="S1106" s="191"/>
      <c r="T1106" s="105"/>
      <c r="U1106" s="162"/>
      <c r="V1106" s="105"/>
      <c r="W1106" s="30"/>
      <c r="X1106" s="30"/>
      <c r="Y1106" s="112"/>
      <c r="Z1106" s="33"/>
      <c r="AA1106" s="33"/>
      <c r="AB1106" s="33"/>
      <c r="AC1106" s="33"/>
      <c r="AD1106" s="33"/>
      <c r="AE1106" s="33"/>
    </row>
    <row r="1107">
      <c r="A1107" s="116"/>
      <c r="B1107" s="44"/>
      <c r="C1107" s="44"/>
      <c r="D1107" s="104"/>
      <c r="E1107" s="104"/>
      <c r="F1107" s="112"/>
      <c r="G1107" s="104"/>
      <c r="H1107" s="104"/>
      <c r="I1107" s="145"/>
      <c r="J1107" s="145"/>
      <c r="K1107" s="145"/>
      <c r="L1107" s="104"/>
      <c r="M1107" s="160"/>
      <c r="N1107" s="135"/>
      <c r="O1107" s="160"/>
      <c r="P1107" s="135"/>
      <c r="Q1107" s="119"/>
      <c r="R1107" s="119"/>
      <c r="S1107" s="191"/>
      <c r="T1107" s="105"/>
      <c r="U1107" s="162"/>
      <c r="V1107" s="105"/>
      <c r="W1107" s="30"/>
      <c r="X1107" s="30"/>
      <c r="Y1107" s="112"/>
      <c r="Z1107" s="33"/>
      <c r="AA1107" s="33"/>
      <c r="AB1107" s="33"/>
      <c r="AC1107" s="33"/>
      <c r="AD1107" s="33"/>
      <c r="AE1107" s="33"/>
    </row>
    <row r="1108">
      <c r="A1108" s="116"/>
      <c r="B1108" s="44"/>
      <c r="C1108" s="44"/>
      <c r="D1108" s="104"/>
      <c r="E1108" s="104"/>
      <c r="F1108" s="112"/>
      <c r="G1108" s="104"/>
      <c r="H1108" s="104"/>
      <c r="I1108" s="145"/>
      <c r="J1108" s="145"/>
      <c r="K1108" s="145"/>
      <c r="L1108" s="104"/>
      <c r="M1108" s="160"/>
      <c r="N1108" s="135"/>
      <c r="O1108" s="160"/>
      <c r="P1108" s="135"/>
      <c r="Q1108" s="119"/>
      <c r="R1108" s="119"/>
      <c r="S1108" s="191"/>
      <c r="T1108" s="105"/>
      <c r="U1108" s="162"/>
      <c r="V1108" s="105"/>
      <c r="W1108" s="30"/>
      <c r="X1108" s="30"/>
      <c r="Y1108" s="112"/>
      <c r="Z1108" s="33"/>
      <c r="AA1108" s="33"/>
      <c r="AB1108" s="33"/>
      <c r="AC1108" s="33"/>
      <c r="AD1108" s="33"/>
      <c r="AE1108" s="33"/>
    </row>
    <row r="1109">
      <c r="A1109" s="116"/>
      <c r="B1109" s="44"/>
      <c r="C1109" s="44"/>
      <c r="D1109" s="104"/>
      <c r="E1109" s="104"/>
      <c r="F1109" s="112"/>
      <c r="G1109" s="104"/>
      <c r="H1109" s="104"/>
      <c r="I1109" s="145"/>
      <c r="J1109" s="145"/>
      <c r="K1109" s="145"/>
      <c r="L1109" s="104"/>
      <c r="M1109" s="160"/>
      <c r="N1109" s="135"/>
      <c r="O1109" s="160"/>
      <c r="P1109" s="135"/>
      <c r="Q1109" s="119"/>
      <c r="R1109" s="119"/>
      <c r="S1109" s="191"/>
      <c r="T1109" s="105"/>
      <c r="U1109" s="162"/>
      <c r="V1109" s="105"/>
      <c r="W1109" s="30"/>
      <c r="X1109" s="30"/>
      <c r="Y1109" s="112"/>
      <c r="Z1109" s="33"/>
      <c r="AA1109" s="33"/>
      <c r="AB1109" s="33"/>
      <c r="AC1109" s="33"/>
      <c r="AD1109" s="33"/>
      <c r="AE1109" s="33"/>
    </row>
    <row r="1110">
      <c r="A1110" s="116"/>
      <c r="B1110" s="44"/>
      <c r="C1110" s="44"/>
      <c r="D1110" s="104"/>
      <c r="E1110" s="104"/>
      <c r="F1110" s="112"/>
      <c r="G1110" s="104"/>
      <c r="H1110" s="104"/>
      <c r="I1110" s="145"/>
      <c r="J1110" s="145"/>
      <c r="K1110" s="145"/>
      <c r="L1110" s="104"/>
      <c r="M1110" s="160"/>
      <c r="N1110" s="135"/>
      <c r="O1110" s="160"/>
      <c r="P1110" s="135"/>
      <c r="Q1110" s="119"/>
      <c r="R1110" s="119"/>
      <c r="S1110" s="191"/>
      <c r="T1110" s="105"/>
      <c r="U1110" s="162"/>
      <c r="V1110" s="105"/>
      <c r="W1110" s="30"/>
      <c r="X1110" s="30"/>
      <c r="Y1110" s="112"/>
      <c r="Z1110" s="33"/>
      <c r="AA1110" s="33"/>
      <c r="AB1110" s="33"/>
      <c r="AC1110" s="33"/>
      <c r="AD1110" s="33"/>
      <c r="AE1110" s="33"/>
    </row>
    <row r="1111">
      <c r="A1111" s="116"/>
      <c r="B1111" s="44"/>
      <c r="C1111" s="44"/>
      <c r="D1111" s="104"/>
      <c r="E1111" s="104"/>
      <c r="F1111" s="112"/>
      <c r="G1111" s="104"/>
      <c r="H1111" s="104"/>
      <c r="I1111" s="145"/>
      <c r="J1111" s="145"/>
      <c r="K1111" s="145"/>
      <c r="L1111" s="104"/>
      <c r="M1111" s="160"/>
      <c r="N1111" s="135"/>
      <c r="O1111" s="160"/>
      <c r="P1111" s="135"/>
      <c r="Q1111" s="119"/>
      <c r="R1111" s="119"/>
      <c r="S1111" s="191"/>
      <c r="T1111" s="105"/>
      <c r="U1111" s="162"/>
      <c r="V1111" s="105"/>
      <c r="W1111" s="30"/>
      <c r="X1111" s="30"/>
      <c r="Y1111" s="112"/>
      <c r="Z1111" s="33"/>
      <c r="AA1111" s="33"/>
      <c r="AB1111" s="33"/>
      <c r="AC1111" s="33"/>
      <c r="AD1111" s="33"/>
      <c r="AE1111" s="33"/>
    </row>
    <row r="1112">
      <c r="A1112" s="116"/>
      <c r="B1112" s="44"/>
      <c r="C1112" s="44"/>
      <c r="D1112" s="104"/>
      <c r="E1112" s="104"/>
      <c r="F1112" s="112"/>
      <c r="G1112" s="104"/>
      <c r="H1112" s="104"/>
      <c r="I1112" s="145"/>
      <c r="J1112" s="145"/>
      <c r="K1112" s="145"/>
      <c r="L1112" s="104"/>
      <c r="M1112" s="160"/>
      <c r="N1112" s="135"/>
      <c r="O1112" s="160"/>
      <c r="P1112" s="135"/>
      <c r="Q1112" s="119"/>
      <c r="R1112" s="119"/>
      <c r="S1112" s="191"/>
      <c r="T1112" s="105"/>
      <c r="U1112" s="162"/>
      <c r="V1112" s="105"/>
      <c r="W1112" s="30"/>
      <c r="X1112" s="30"/>
      <c r="Y1112" s="112"/>
      <c r="Z1112" s="33"/>
      <c r="AA1112" s="33"/>
      <c r="AB1112" s="33"/>
      <c r="AC1112" s="33"/>
      <c r="AD1112" s="33"/>
      <c r="AE1112" s="33"/>
    </row>
    <row r="1113">
      <c r="A1113" s="116"/>
      <c r="B1113" s="44"/>
      <c r="C1113" s="44"/>
      <c r="D1113" s="104"/>
      <c r="E1113" s="104"/>
      <c r="F1113" s="112"/>
      <c r="G1113" s="104"/>
      <c r="H1113" s="104"/>
      <c r="I1113" s="145"/>
      <c r="J1113" s="145"/>
      <c r="K1113" s="145"/>
      <c r="L1113" s="104"/>
      <c r="M1113" s="160"/>
      <c r="N1113" s="135"/>
      <c r="O1113" s="160"/>
      <c r="P1113" s="135"/>
      <c r="Q1113" s="119"/>
      <c r="R1113" s="119"/>
      <c r="S1113" s="191"/>
      <c r="T1113" s="105"/>
      <c r="U1113" s="162"/>
      <c r="V1113" s="105"/>
      <c r="W1113" s="30"/>
      <c r="X1113" s="30"/>
      <c r="Y1113" s="112"/>
      <c r="Z1113" s="33"/>
      <c r="AA1113" s="33"/>
      <c r="AB1113" s="33"/>
      <c r="AC1113" s="33"/>
      <c r="AD1113" s="33"/>
      <c r="AE1113" s="33"/>
    </row>
    <row r="1114">
      <c r="A1114" s="116"/>
      <c r="B1114" s="44"/>
      <c r="C1114" s="44"/>
      <c r="D1114" s="104"/>
      <c r="E1114" s="104"/>
      <c r="F1114" s="112"/>
      <c r="G1114" s="104"/>
      <c r="H1114" s="104"/>
      <c r="I1114" s="145"/>
      <c r="J1114" s="145"/>
      <c r="K1114" s="145"/>
      <c r="L1114" s="104"/>
      <c r="M1114" s="160"/>
      <c r="N1114" s="135"/>
      <c r="O1114" s="160"/>
      <c r="P1114" s="135"/>
      <c r="Q1114" s="119"/>
      <c r="R1114" s="119"/>
      <c r="S1114" s="191"/>
      <c r="T1114" s="105"/>
      <c r="U1114" s="162"/>
      <c r="V1114" s="105"/>
      <c r="W1114" s="30"/>
      <c r="X1114" s="30"/>
      <c r="Y1114" s="112"/>
      <c r="Z1114" s="33"/>
      <c r="AA1114" s="33"/>
      <c r="AB1114" s="33"/>
      <c r="AC1114" s="33"/>
      <c r="AD1114" s="33"/>
      <c r="AE1114" s="33"/>
    </row>
    <row r="1115">
      <c r="A1115" s="116"/>
      <c r="B1115" s="44"/>
      <c r="C1115" s="44"/>
      <c r="D1115" s="104"/>
      <c r="E1115" s="104"/>
      <c r="F1115" s="112"/>
      <c r="G1115" s="104"/>
      <c r="H1115" s="104"/>
      <c r="I1115" s="145"/>
      <c r="J1115" s="145"/>
      <c r="K1115" s="145"/>
      <c r="L1115" s="104"/>
      <c r="M1115" s="160"/>
      <c r="N1115" s="135"/>
      <c r="O1115" s="160"/>
      <c r="P1115" s="135"/>
      <c r="Q1115" s="119"/>
      <c r="R1115" s="119"/>
      <c r="S1115" s="191"/>
      <c r="T1115" s="105"/>
      <c r="U1115" s="162"/>
      <c r="V1115" s="105"/>
      <c r="W1115" s="30"/>
      <c r="X1115" s="30"/>
      <c r="Y1115" s="112"/>
      <c r="Z1115" s="33"/>
      <c r="AA1115" s="33"/>
      <c r="AB1115" s="33"/>
      <c r="AC1115" s="33"/>
      <c r="AD1115" s="33"/>
      <c r="AE1115" s="33"/>
    </row>
    <row r="1116">
      <c r="A1116" s="116"/>
      <c r="B1116" s="44"/>
      <c r="C1116" s="44"/>
      <c r="D1116" s="104"/>
      <c r="E1116" s="104"/>
      <c r="F1116" s="112"/>
      <c r="G1116" s="104"/>
      <c r="H1116" s="104"/>
      <c r="I1116" s="145"/>
      <c r="J1116" s="145"/>
      <c r="K1116" s="145"/>
      <c r="L1116" s="104"/>
      <c r="M1116" s="160"/>
      <c r="N1116" s="135"/>
      <c r="O1116" s="160"/>
      <c r="P1116" s="135"/>
      <c r="Q1116" s="119"/>
      <c r="R1116" s="119"/>
      <c r="S1116" s="191"/>
      <c r="T1116" s="105"/>
      <c r="U1116" s="162"/>
      <c r="V1116" s="105"/>
      <c r="W1116" s="30"/>
      <c r="X1116" s="30"/>
      <c r="Y1116" s="112"/>
      <c r="Z1116" s="33"/>
      <c r="AA1116" s="33"/>
      <c r="AB1116" s="33"/>
      <c r="AC1116" s="33"/>
      <c r="AD1116" s="33"/>
      <c r="AE1116" s="33"/>
    </row>
    <row r="1117">
      <c r="A1117" s="116"/>
      <c r="B1117" s="44"/>
      <c r="C1117" s="44"/>
      <c r="D1117" s="104"/>
      <c r="E1117" s="104"/>
      <c r="F1117" s="112"/>
      <c r="G1117" s="104"/>
      <c r="H1117" s="104"/>
      <c r="I1117" s="145"/>
      <c r="J1117" s="145"/>
      <c r="K1117" s="145"/>
      <c r="L1117" s="104"/>
      <c r="M1117" s="160"/>
      <c r="N1117" s="135"/>
      <c r="O1117" s="160"/>
      <c r="P1117" s="135"/>
      <c r="Q1117" s="119"/>
      <c r="R1117" s="119"/>
      <c r="S1117" s="191"/>
      <c r="T1117" s="105"/>
      <c r="U1117" s="162"/>
      <c r="V1117" s="105"/>
      <c r="W1117" s="30"/>
      <c r="X1117" s="30"/>
      <c r="Y1117" s="112"/>
      <c r="Z1117" s="33"/>
      <c r="AA1117" s="33"/>
      <c r="AB1117" s="33"/>
      <c r="AC1117" s="33"/>
      <c r="AD1117" s="33"/>
      <c r="AE1117" s="33"/>
    </row>
    <row r="1118">
      <c r="A1118" s="116"/>
      <c r="B1118" s="44"/>
      <c r="C1118" s="44"/>
      <c r="D1118" s="104"/>
      <c r="E1118" s="104"/>
      <c r="F1118" s="112"/>
      <c r="G1118" s="104"/>
      <c r="H1118" s="104"/>
      <c r="I1118" s="145"/>
      <c r="J1118" s="145"/>
      <c r="K1118" s="145"/>
      <c r="L1118" s="104"/>
      <c r="M1118" s="160"/>
      <c r="N1118" s="135"/>
      <c r="O1118" s="160"/>
      <c r="P1118" s="135"/>
      <c r="Q1118" s="119"/>
      <c r="R1118" s="119"/>
      <c r="S1118" s="191"/>
      <c r="T1118" s="105"/>
      <c r="U1118" s="162"/>
      <c r="V1118" s="105"/>
      <c r="W1118" s="30"/>
      <c r="X1118" s="30"/>
      <c r="Y1118" s="112"/>
      <c r="Z1118" s="33"/>
      <c r="AA1118" s="33"/>
      <c r="AB1118" s="33"/>
      <c r="AC1118" s="33"/>
      <c r="AD1118" s="33"/>
      <c r="AE1118" s="33"/>
    </row>
    <row r="1119">
      <c r="A1119" s="116"/>
      <c r="B1119" s="44"/>
      <c r="C1119" s="44"/>
      <c r="D1119" s="104"/>
      <c r="E1119" s="104"/>
      <c r="F1119" s="112"/>
      <c r="G1119" s="104"/>
      <c r="H1119" s="104"/>
      <c r="I1119" s="145"/>
      <c r="J1119" s="145"/>
      <c r="K1119" s="145"/>
      <c r="L1119" s="104"/>
      <c r="M1119" s="160"/>
      <c r="N1119" s="135"/>
      <c r="O1119" s="160"/>
      <c r="P1119" s="135"/>
      <c r="Q1119" s="119"/>
      <c r="R1119" s="119"/>
      <c r="S1119" s="191"/>
      <c r="T1119" s="105"/>
      <c r="U1119" s="162"/>
      <c r="V1119" s="105"/>
      <c r="W1119" s="30"/>
      <c r="X1119" s="30"/>
      <c r="Y1119" s="112"/>
      <c r="Z1119" s="33"/>
      <c r="AA1119" s="33"/>
      <c r="AB1119" s="33"/>
      <c r="AC1119" s="33"/>
      <c r="AD1119" s="33"/>
      <c r="AE1119" s="33"/>
    </row>
    <row r="1120">
      <c r="A1120" s="116"/>
      <c r="B1120" s="44"/>
      <c r="C1120" s="44"/>
      <c r="D1120" s="104"/>
      <c r="E1120" s="104"/>
      <c r="F1120" s="112"/>
      <c r="G1120" s="104"/>
      <c r="H1120" s="104"/>
      <c r="I1120" s="145"/>
      <c r="J1120" s="145"/>
      <c r="K1120" s="145"/>
      <c r="L1120" s="104"/>
      <c r="M1120" s="160"/>
      <c r="N1120" s="135"/>
      <c r="O1120" s="160"/>
      <c r="P1120" s="135"/>
      <c r="Q1120" s="119"/>
      <c r="R1120" s="119"/>
      <c r="S1120" s="191"/>
      <c r="T1120" s="105"/>
      <c r="U1120" s="162"/>
      <c r="V1120" s="105"/>
      <c r="W1120" s="30"/>
      <c r="X1120" s="30"/>
      <c r="Y1120" s="112"/>
      <c r="Z1120" s="33"/>
      <c r="AA1120" s="33"/>
      <c r="AB1120" s="33"/>
      <c r="AC1120" s="33"/>
      <c r="AD1120" s="33"/>
      <c r="AE1120" s="33"/>
    </row>
    <row r="1121">
      <c r="A1121" s="116"/>
      <c r="B1121" s="44"/>
      <c r="C1121" s="44"/>
      <c r="D1121" s="104"/>
      <c r="E1121" s="104"/>
      <c r="F1121" s="112"/>
      <c r="G1121" s="104"/>
      <c r="H1121" s="104"/>
      <c r="I1121" s="145"/>
      <c r="J1121" s="145"/>
      <c r="K1121" s="145"/>
      <c r="L1121" s="104"/>
      <c r="M1121" s="160"/>
      <c r="N1121" s="135"/>
      <c r="O1121" s="160"/>
      <c r="P1121" s="135"/>
      <c r="Q1121" s="119"/>
      <c r="R1121" s="119"/>
      <c r="S1121" s="191"/>
      <c r="T1121" s="105"/>
      <c r="U1121" s="162"/>
      <c r="V1121" s="105"/>
      <c r="W1121" s="30"/>
      <c r="X1121" s="30"/>
      <c r="Y1121" s="112"/>
      <c r="Z1121" s="33"/>
      <c r="AA1121" s="33"/>
      <c r="AB1121" s="33"/>
      <c r="AC1121" s="33"/>
      <c r="AD1121" s="33"/>
      <c r="AE1121" s="33"/>
    </row>
    <row r="1122">
      <c r="A1122" s="116"/>
      <c r="B1122" s="44"/>
      <c r="C1122" s="44"/>
      <c r="D1122" s="104"/>
      <c r="E1122" s="104"/>
      <c r="F1122" s="112"/>
      <c r="G1122" s="104"/>
      <c r="H1122" s="104"/>
      <c r="I1122" s="145"/>
      <c r="J1122" s="145"/>
      <c r="K1122" s="145"/>
      <c r="L1122" s="104"/>
      <c r="M1122" s="160"/>
      <c r="N1122" s="135"/>
      <c r="O1122" s="160"/>
      <c r="P1122" s="135"/>
      <c r="Q1122" s="119"/>
      <c r="R1122" s="119"/>
      <c r="S1122" s="191"/>
      <c r="T1122" s="105"/>
      <c r="U1122" s="162"/>
      <c r="V1122" s="105"/>
      <c r="W1122" s="30"/>
      <c r="X1122" s="30"/>
      <c r="Y1122" s="112"/>
      <c r="Z1122" s="33"/>
      <c r="AA1122" s="33"/>
      <c r="AB1122" s="33"/>
      <c r="AC1122" s="33"/>
      <c r="AD1122" s="33"/>
      <c r="AE1122" s="33"/>
    </row>
    <row r="1123">
      <c r="A1123" s="116"/>
      <c r="B1123" s="44"/>
      <c r="C1123" s="44"/>
      <c r="D1123" s="104"/>
      <c r="E1123" s="104"/>
      <c r="F1123" s="112"/>
      <c r="G1123" s="104"/>
      <c r="H1123" s="104"/>
      <c r="I1123" s="145"/>
      <c r="J1123" s="145"/>
      <c r="K1123" s="145"/>
      <c r="L1123" s="104"/>
      <c r="M1123" s="160"/>
      <c r="N1123" s="135"/>
      <c r="O1123" s="160"/>
      <c r="P1123" s="135"/>
      <c r="Q1123" s="119"/>
      <c r="R1123" s="119"/>
      <c r="S1123" s="191"/>
      <c r="T1123" s="105"/>
      <c r="U1123" s="162"/>
      <c r="V1123" s="105"/>
      <c r="W1123" s="30"/>
      <c r="X1123" s="30"/>
      <c r="Y1123" s="112"/>
      <c r="Z1123" s="33"/>
      <c r="AA1123" s="33"/>
      <c r="AB1123" s="33"/>
      <c r="AC1123" s="33"/>
      <c r="AD1123" s="33"/>
      <c r="AE1123" s="33"/>
    </row>
    <row r="1124">
      <c r="A1124" s="116"/>
      <c r="B1124" s="44"/>
      <c r="C1124" s="44"/>
      <c r="D1124" s="104"/>
      <c r="E1124" s="104"/>
      <c r="F1124" s="112"/>
      <c r="G1124" s="104"/>
      <c r="H1124" s="104"/>
      <c r="I1124" s="145"/>
      <c r="J1124" s="145"/>
      <c r="K1124" s="145"/>
      <c r="L1124" s="104"/>
      <c r="M1124" s="160"/>
      <c r="N1124" s="135"/>
      <c r="O1124" s="160"/>
      <c r="P1124" s="135"/>
      <c r="Q1124" s="119"/>
      <c r="R1124" s="119"/>
      <c r="S1124" s="191"/>
      <c r="T1124" s="105"/>
      <c r="U1124" s="162"/>
      <c r="V1124" s="105"/>
      <c r="W1124" s="30"/>
      <c r="X1124" s="30"/>
      <c r="Y1124" s="112"/>
      <c r="Z1124" s="33"/>
      <c r="AA1124" s="33"/>
      <c r="AB1124" s="33"/>
      <c r="AC1124" s="33"/>
      <c r="AD1124" s="33"/>
      <c r="AE1124" s="33"/>
    </row>
    <row r="1125">
      <c r="A1125" s="116"/>
      <c r="B1125" s="44"/>
      <c r="C1125" s="44"/>
      <c r="D1125" s="104"/>
      <c r="E1125" s="104"/>
      <c r="F1125" s="112"/>
      <c r="G1125" s="104"/>
      <c r="H1125" s="104"/>
      <c r="I1125" s="145"/>
      <c r="J1125" s="145"/>
      <c r="K1125" s="145"/>
      <c r="L1125" s="104"/>
      <c r="M1125" s="160"/>
      <c r="N1125" s="135"/>
      <c r="O1125" s="160"/>
      <c r="P1125" s="135"/>
      <c r="Q1125" s="119"/>
      <c r="R1125" s="119"/>
      <c r="S1125" s="191"/>
      <c r="T1125" s="105"/>
      <c r="U1125" s="162"/>
      <c r="V1125" s="105"/>
      <c r="W1125" s="30"/>
      <c r="X1125" s="30"/>
      <c r="Y1125" s="112"/>
      <c r="Z1125" s="33"/>
      <c r="AA1125" s="33"/>
      <c r="AB1125" s="33"/>
      <c r="AC1125" s="33"/>
      <c r="AD1125" s="33"/>
      <c r="AE1125" s="33"/>
    </row>
    <row r="1126">
      <c r="A1126" s="116"/>
      <c r="B1126" s="44"/>
      <c r="C1126" s="44"/>
      <c r="D1126" s="104"/>
      <c r="E1126" s="104"/>
      <c r="F1126" s="112"/>
      <c r="G1126" s="104"/>
      <c r="H1126" s="104"/>
      <c r="I1126" s="145"/>
      <c r="J1126" s="145"/>
      <c r="K1126" s="145"/>
      <c r="L1126" s="104"/>
      <c r="M1126" s="160"/>
      <c r="N1126" s="135"/>
      <c r="O1126" s="160"/>
      <c r="P1126" s="135"/>
      <c r="Q1126" s="119"/>
      <c r="R1126" s="119"/>
      <c r="S1126" s="191"/>
      <c r="T1126" s="105"/>
      <c r="U1126" s="162"/>
      <c r="V1126" s="105"/>
      <c r="W1126" s="30"/>
      <c r="X1126" s="30"/>
      <c r="Y1126" s="112"/>
      <c r="Z1126" s="33"/>
      <c r="AA1126" s="33"/>
      <c r="AB1126" s="33"/>
      <c r="AC1126" s="33"/>
      <c r="AD1126" s="33"/>
      <c r="AE1126" s="33"/>
    </row>
    <row r="1127">
      <c r="A1127" s="116"/>
      <c r="B1127" s="44"/>
      <c r="C1127" s="44"/>
      <c r="D1127" s="104"/>
      <c r="E1127" s="104"/>
      <c r="F1127" s="112"/>
      <c r="G1127" s="104"/>
      <c r="H1127" s="104"/>
      <c r="I1127" s="145"/>
      <c r="J1127" s="145"/>
      <c r="K1127" s="145"/>
      <c r="L1127" s="104"/>
      <c r="M1127" s="160"/>
      <c r="N1127" s="135"/>
      <c r="O1127" s="160"/>
      <c r="P1127" s="135"/>
      <c r="Q1127" s="119"/>
      <c r="R1127" s="119"/>
      <c r="S1127" s="191"/>
      <c r="T1127" s="105"/>
      <c r="U1127" s="162"/>
      <c r="V1127" s="105"/>
      <c r="W1127" s="30"/>
      <c r="X1127" s="30"/>
      <c r="Y1127" s="112"/>
      <c r="Z1127" s="33"/>
      <c r="AA1127" s="33"/>
      <c r="AB1127" s="33"/>
      <c r="AC1127" s="33"/>
      <c r="AD1127" s="33"/>
      <c r="AE1127" s="33"/>
    </row>
    <row r="1128">
      <c r="A1128" s="116"/>
      <c r="B1128" s="44"/>
      <c r="C1128" s="44"/>
      <c r="D1128" s="104"/>
      <c r="E1128" s="104"/>
      <c r="F1128" s="112"/>
      <c r="G1128" s="104"/>
      <c r="H1128" s="104"/>
      <c r="I1128" s="145"/>
      <c r="J1128" s="145"/>
      <c r="K1128" s="145"/>
      <c r="L1128" s="104"/>
      <c r="M1128" s="160"/>
      <c r="N1128" s="135"/>
      <c r="O1128" s="160"/>
      <c r="P1128" s="135"/>
      <c r="Q1128" s="119"/>
      <c r="R1128" s="119"/>
      <c r="S1128" s="191"/>
      <c r="T1128" s="105"/>
      <c r="U1128" s="162"/>
      <c r="V1128" s="105"/>
      <c r="W1128" s="30"/>
      <c r="X1128" s="30"/>
      <c r="Y1128" s="112"/>
      <c r="Z1128" s="33"/>
      <c r="AA1128" s="33"/>
      <c r="AB1128" s="33"/>
      <c r="AC1128" s="33"/>
      <c r="AD1128" s="33"/>
      <c r="AE1128" s="33"/>
    </row>
    <row r="1129">
      <c r="A1129" s="116"/>
      <c r="B1129" s="44"/>
      <c r="C1129" s="44"/>
      <c r="D1129" s="104"/>
      <c r="E1129" s="104"/>
      <c r="F1129" s="112"/>
      <c r="G1129" s="104"/>
      <c r="H1129" s="104"/>
      <c r="I1129" s="145"/>
      <c r="J1129" s="145"/>
      <c r="K1129" s="145"/>
      <c r="L1129" s="104"/>
      <c r="M1129" s="160"/>
      <c r="N1129" s="135"/>
      <c r="O1129" s="160"/>
      <c r="P1129" s="135"/>
      <c r="Q1129" s="119"/>
      <c r="R1129" s="119"/>
      <c r="S1129" s="191"/>
      <c r="T1129" s="105"/>
      <c r="U1129" s="162"/>
      <c r="V1129" s="105"/>
      <c r="W1129" s="30"/>
      <c r="X1129" s="30"/>
      <c r="Y1129" s="112"/>
      <c r="Z1129" s="33"/>
      <c r="AA1129" s="33"/>
      <c r="AB1129" s="33"/>
      <c r="AC1129" s="33"/>
      <c r="AD1129" s="33"/>
      <c r="AE1129" s="33"/>
    </row>
    <row r="1130">
      <c r="A1130" s="116"/>
      <c r="B1130" s="44"/>
      <c r="C1130" s="44"/>
      <c r="D1130" s="104"/>
      <c r="E1130" s="104"/>
      <c r="F1130" s="112"/>
      <c r="G1130" s="104"/>
      <c r="H1130" s="104"/>
      <c r="I1130" s="145"/>
      <c r="J1130" s="145"/>
      <c r="K1130" s="145"/>
      <c r="L1130" s="104"/>
      <c r="M1130" s="160"/>
      <c r="N1130" s="135"/>
      <c r="O1130" s="160"/>
      <c r="P1130" s="135"/>
      <c r="Q1130" s="119"/>
      <c r="R1130" s="119"/>
      <c r="S1130" s="191"/>
      <c r="T1130" s="105"/>
      <c r="U1130" s="162"/>
      <c r="V1130" s="105"/>
      <c r="W1130" s="30"/>
      <c r="X1130" s="30"/>
      <c r="Y1130" s="112"/>
      <c r="Z1130" s="33"/>
      <c r="AA1130" s="33"/>
      <c r="AB1130" s="33"/>
      <c r="AC1130" s="33"/>
      <c r="AD1130" s="33"/>
      <c r="AE1130" s="33"/>
    </row>
    <row r="1131">
      <c r="A1131" s="116"/>
      <c r="B1131" s="44"/>
      <c r="C1131" s="44"/>
      <c r="D1131" s="104"/>
      <c r="E1131" s="104"/>
      <c r="F1131" s="112"/>
      <c r="G1131" s="104"/>
      <c r="H1131" s="104"/>
      <c r="I1131" s="145"/>
      <c r="J1131" s="145"/>
      <c r="K1131" s="145"/>
      <c r="L1131" s="104"/>
      <c r="M1131" s="160"/>
      <c r="N1131" s="135"/>
      <c r="O1131" s="160"/>
      <c r="P1131" s="135"/>
      <c r="Q1131" s="119"/>
      <c r="R1131" s="119"/>
      <c r="S1131" s="191"/>
      <c r="T1131" s="105"/>
      <c r="U1131" s="162"/>
      <c r="V1131" s="105"/>
      <c r="W1131" s="30"/>
      <c r="X1131" s="30"/>
      <c r="Y1131" s="112"/>
      <c r="Z1131" s="33"/>
      <c r="AA1131" s="33"/>
      <c r="AB1131" s="33"/>
      <c r="AC1131" s="33"/>
      <c r="AD1131" s="33"/>
      <c r="AE1131" s="33"/>
    </row>
    <row r="1132">
      <c r="A1132" s="116"/>
      <c r="B1132" s="44"/>
      <c r="C1132" s="44"/>
      <c r="D1132" s="104"/>
      <c r="E1132" s="104"/>
      <c r="F1132" s="112"/>
      <c r="G1132" s="104"/>
      <c r="H1132" s="104"/>
      <c r="I1132" s="145"/>
      <c r="J1132" s="145"/>
      <c r="K1132" s="145"/>
      <c r="L1132" s="104"/>
      <c r="M1132" s="160"/>
      <c r="N1132" s="135"/>
      <c r="O1132" s="160"/>
      <c r="P1132" s="135"/>
      <c r="Q1132" s="119"/>
      <c r="R1132" s="119"/>
      <c r="S1132" s="191"/>
      <c r="T1132" s="105"/>
      <c r="U1132" s="162"/>
      <c r="V1132" s="105"/>
      <c r="W1132" s="30"/>
      <c r="X1132" s="30"/>
      <c r="Y1132" s="112"/>
      <c r="Z1132" s="33"/>
      <c r="AA1132" s="33"/>
      <c r="AB1132" s="33"/>
      <c r="AC1132" s="33"/>
      <c r="AD1132" s="33"/>
      <c r="AE1132" s="33"/>
    </row>
    <row r="1133">
      <c r="A1133" s="116"/>
      <c r="B1133" s="44"/>
      <c r="C1133" s="44"/>
      <c r="D1133" s="104"/>
      <c r="E1133" s="104"/>
      <c r="F1133" s="112"/>
      <c r="G1133" s="104"/>
      <c r="H1133" s="104"/>
      <c r="I1133" s="145"/>
      <c r="J1133" s="145"/>
      <c r="K1133" s="145"/>
      <c r="L1133" s="104"/>
      <c r="M1133" s="160"/>
      <c r="N1133" s="135"/>
      <c r="O1133" s="160"/>
      <c r="P1133" s="135"/>
      <c r="Q1133" s="119"/>
      <c r="R1133" s="119"/>
      <c r="S1133" s="191"/>
      <c r="T1133" s="105"/>
      <c r="U1133" s="162"/>
      <c r="V1133" s="105"/>
      <c r="W1133" s="30"/>
      <c r="X1133" s="30"/>
      <c r="Y1133" s="112"/>
      <c r="Z1133" s="33"/>
      <c r="AA1133" s="33"/>
      <c r="AB1133" s="33"/>
      <c r="AC1133" s="33"/>
      <c r="AD1133" s="33"/>
      <c r="AE1133" s="33"/>
    </row>
    <row r="1134">
      <c r="A1134" s="116"/>
      <c r="B1134" s="44"/>
      <c r="C1134" s="44"/>
      <c r="D1134" s="104"/>
      <c r="E1134" s="104"/>
      <c r="F1134" s="112"/>
      <c r="G1134" s="104"/>
      <c r="H1134" s="104"/>
      <c r="I1134" s="145"/>
      <c r="J1134" s="145"/>
      <c r="K1134" s="145"/>
      <c r="L1134" s="104"/>
      <c r="M1134" s="160"/>
      <c r="N1134" s="135"/>
      <c r="O1134" s="160"/>
      <c r="P1134" s="135"/>
      <c r="Q1134" s="119"/>
      <c r="R1134" s="119"/>
      <c r="S1134" s="191"/>
      <c r="T1134" s="105"/>
      <c r="U1134" s="162"/>
      <c r="V1134" s="105"/>
      <c r="W1134" s="30"/>
      <c r="X1134" s="30"/>
      <c r="Y1134" s="112"/>
      <c r="Z1134" s="33"/>
      <c r="AA1134" s="33"/>
      <c r="AB1134" s="33"/>
      <c r="AC1134" s="33"/>
      <c r="AD1134" s="33"/>
      <c r="AE1134" s="33"/>
    </row>
    <row r="1135">
      <c r="A1135" s="116"/>
      <c r="B1135" s="44"/>
      <c r="C1135" s="44"/>
      <c r="D1135" s="104"/>
      <c r="E1135" s="104"/>
      <c r="F1135" s="112"/>
      <c r="G1135" s="104"/>
      <c r="H1135" s="104"/>
      <c r="I1135" s="145"/>
      <c r="J1135" s="145"/>
      <c r="K1135" s="145"/>
      <c r="L1135" s="104"/>
      <c r="M1135" s="160"/>
      <c r="N1135" s="135"/>
      <c r="O1135" s="160"/>
      <c r="P1135" s="135"/>
      <c r="Q1135" s="119"/>
      <c r="R1135" s="119"/>
      <c r="S1135" s="191"/>
      <c r="T1135" s="105"/>
      <c r="U1135" s="162"/>
      <c r="V1135" s="105"/>
      <c r="W1135" s="30"/>
      <c r="X1135" s="30"/>
      <c r="Y1135" s="112"/>
      <c r="Z1135" s="33"/>
      <c r="AA1135" s="33"/>
      <c r="AB1135" s="33"/>
      <c r="AC1135" s="33"/>
      <c r="AD1135" s="33"/>
      <c r="AE1135" s="33"/>
    </row>
    <row r="1136">
      <c r="A1136" s="116"/>
      <c r="B1136" s="44"/>
      <c r="C1136" s="44"/>
      <c r="D1136" s="104"/>
      <c r="E1136" s="104"/>
      <c r="F1136" s="112"/>
      <c r="G1136" s="104"/>
      <c r="H1136" s="104"/>
      <c r="I1136" s="145"/>
      <c r="J1136" s="145"/>
      <c r="K1136" s="145"/>
      <c r="L1136" s="104"/>
      <c r="M1136" s="160"/>
      <c r="N1136" s="135"/>
      <c r="O1136" s="160"/>
      <c r="P1136" s="135"/>
      <c r="Q1136" s="119"/>
      <c r="R1136" s="119"/>
      <c r="S1136" s="191"/>
      <c r="T1136" s="105"/>
      <c r="U1136" s="162"/>
      <c r="V1136" s="105"/>
      <c r="W1136" s="30"/>
      <c r="X1136" s="30"/>
      <c r="Y1136" s="112"/>
      <c r="Z1136" s="33"/>
      <c r="AA1136" s="33"/>
      <c r="AB1136" s="33"/>
      <c r="AC1136" s="33"/>
      <c r="AD1136" s="33"/>
      <c r="AE1136" s="33"/>
    </row>
    <row r="1137">
      <c r="A1137" s="116"/>
      <c r="B1137" s="44"/>
      <c r="C1137" s="44"/>
      <c r="D1137" s="104"/>
      <c r="E1137" s="104"/>
      <c r="F1137" s="112"/>
      <c r="G1137" s="104"/>
      <c r="H1137" s="104"/>
      <c r="I1137" s="145"/>
      <c r="J1137" s="145"/>
      <c r="K1137" s="145"/>
      <c r="L1137" s="104"/>
      <c r="M1137" s="160"/>
      <c r="N1137" s="135"/>
      <c r="O1137" s="160"/>
      <c r="P1137" s="135"/>
      <c r="Q1137" s="119"/>
      <c r="R1137" s="119"/>
      <c r="S1137" s="191"/>
      <c r="T1137" s="105"/>
      <c r="U1137" s="162"/>
      <c r="V1137" s="105"/>
      <c r="W1137" s="30"/>
      <c r="X1137" s="30"/>
      <c r="Y1137" s="112"/>
      <c r="Z1137" s="33"/>
      <c r="AA1137" s="33"/>
      <c r="AB1137" s="33"/>
      <c r="AC1137" s="33"/>
      <c r="AD1137" s="33"/>
      <c r="AE1137" s="33"/>
    </row>
    <row r="1138">
      <c r="A1138" s="116"/>
      <c r="B1138" s="44"/>
      <c r="C1138" s="44"/>
      <c r="D1138" s="104"/>
      <c r="E1138" s="104"/>
      <c r="F1138" s="112"/>
      <c r="G1138" s="104"/>
      <c r="H1138" s="104"/>
      <c r="I1138" s="145"/>
      <c r="J1138" s="145"/>
      <c r="K1138" s="145"/>
      <c r="L1138" s="104"/>
      <c r="M1138" s="160"/>
      <c r="N1138" s="135"/>
      <c r="O1138" s="160"/>
      <c r="P1138" s="135"/>
      <c r="Q1138" s="119"/>
      <c r="R1138" s="119"/>
      <c r="S1138" s="191"/>
      <c r="T1138" s="105"/>
      <c r="U1138" s="162"/>
      <c r="V1138" s="105"/>
      <c r="W1138" s="30"/>
      <c r="X1138" s="30"/>
      <c r="Y1138" s="112"/>
      <c r="Z1138" s="33"/>
      <c r="AA1138" s="33"/>
      <c r="AB1138" s="33"/>
      <c r="AC1138" s="33"/>
      <c r="AD1138" s="33"/>
      <c r="AE1138" s="33"/>
    </row>
    <row r="1139">
      <c r="A1139" s="116"/>
      <c r="B1139" s="44"/>
      <c r="C1139" s="44"/>
      <c r="D1139" s="104"/>
      <c r="E1139" s="104"/>
      <c r="F1139" s="112"/>
      <c r="G1139" s="104"/>
      <c r="H1139" s="104"/>
      <c r="I1139" s="145"/>
      <c r="J1139" s="145"/>
      <c r="K1139" s="145"/>
      <c r="L1139" s="104"/>
      <c r="M1139" s="160"/>
      <c r="N1139" s="135"/>
      <c r="O1139" s="160"/>
      <c r="P1139" s="135"/>
      <c r="Q1139" s="119"/>
      <c r="R1139" s="119"/>
      <c r="S1139" s="191"/>
      <c r="T1139" s="105"/>
      <c r="U1139" s="162"/>
      <c r="V1139" s="105"/>
      <c r="W1139" s="30"/>
      <c r="X1139" s="30"/>
      <c r="Y1139" s="112"/>
      <c r="Z1139" s="33"/>
      <c r="AA1139" s="33"/>
      <c r="AB1139" s="33"/>
      <c r="AC1139" s="33"/>
      <c r="AD1139" s="33"/>
      <c r="AE1139" s="33"/>
    </row>
    <row r="1140">
      <c r="A1140" s="116"/>
      <c r="B1140" s="44"/>
      <c r="C1140" s="44"/>
      <c r="D1140" s="104"/>
      <c r="E1140" s="104"/>
      <c r="F1140" s="112"/>
      <c r="G1140" s="104"/>
      <c r="H1140" s="104"/>
      <c r="I1140" s="145"/>
      <c r="J1140" s="145"/>
      <c r="K1140" s="145"/>
      <c r="L1140" s="104"/>
      <c r="M1140" s="160"/>
      <c r="N1140" s="135"/>
      <c r="O1140" s="160"/>
      <c r="P1140" s="135"/>
      <c r="Q1140" s="119"/>
      <c r="R1140" s="119"/>
      <c r="S1140" s="191"/>
      <c r="T1140" s="105"/>
      <c r="U1140" s="162"/>
      <c r="V1140" s="105"/>
      <c r="W1140" s="30"/>
      <c r="X1140" s="30"/>
      <c r="Y1140" s="112"/>
      <c r="Z1140" s="33"/>
      <c r="AA1140" s="33"/>
      <c r="AB1140" s="33"/>
      <c r="AC1140" s="33"/>
      <c r="AD1140" s="33"/>
      <c r="AE1140" s="33"/>
    </row>
    <row r="1141">
      <c r="A1141" s="116"/>
      <c r="B1141" s="44"/>
      <c r="C1141" s="44"/>
      <c r="D1141" s="104"/>
      <c r="E1141" s="104"/>
      <c r="F1141" s="112"/>
      <c r="G1141" s="104"/>
      <c r="H1141" s="104"/>
      <c r="I1141" s="145"/>
      <c r="J1141" s="145"/>
      <c r="K1141" s="145"/>
      <c r="L1141" s="104"/>
      <c r="M1141" s="160"/>
      <c r="N1141" s="135"/>
      <c r="O1141" s="160"/>
      <c r="P1141" s="135"/>
      <c r="Q1141" s="119"/>
      <c r="R1141" s="119"/>
      <c r="S1141" s="191"/>
      <c r="T1141" s="105"/>
      <c r="U1141" s="162"/>
      <c r="V1141" s="105"/>
      <c r="W1141" s="30"/>
      <c r="X1141" s="30"/>
      <c r="Y1141" s="112"/>
      <c r="Z1141" s="33"/>
      <c r="AA1141" s="33"/>
      <c r="AB1141" s="33"/>
      <c r="AC1141" s="33"/>
      <c r="AD1141" s="33"/>
      <c r="AE1141" s="33"/>
    </row>
    <row r="1142">
      <c r="A1142" s="116"/>
      <c r="B1142" s="44"/>
      <c r="C1142" s="44"/>
      <c r="D1142" s="104"/>
      <c r="E1142" s="104"/>
      <c r="F1142" s="112"/>
      <c r="G1142" s="104"/>
      <c r="H1142" s="104"/>
      <c r="I1142" s="145"/>
      <c r="J1142" s="145"/>
      <c r="K1142" s="145"/>
      <c r="L1142" s="104"/>
      <c r="M1142" s="160"/>
      <c r="N1142" s="135"/>
      <c r="O1142" s="160"/>
      <c r="P1142" s="135"/>
      <c r="Q1142" s="119"/>
      <c r="R1142" s="119"/>
      <c r="S1142" s="191"/>
      <c r="T1142" s="105"/>
      <c r="U1142" s="162"/>
      <c r="V1142" s="105"/>
      <c r="W1142" s="30"/>
      <c r="X1142" s="30"/>
      <c r="Y1142" s="112"/>
      <c r="Z1142" s="33"/>
      <c r="AA1142" s="33"/>
      <c r="AB1142" s="33"/>
      <c r="AC1142" s="33"/>
      <c r="AD1142" s="33"/>
      <c r="AE1142" s="33"/>
    </row>
    <row r="1143">
      <c r="A1143" s="116"/>
      <c r="B1143" s="44"/>
      <c r="C1143" s="44"/>
      <c r="D1143" s="104"/>
      <c r="E1143" s="104"/>
      <c r="F1143" s="112"/>
      <c r="G1143" s="104"/>
      <c r="H1143" s="104"/>
      <c r="I1143" s="145"/>
      <c r="J1143" s="145"/>
      <c r="K1143" s="145"/>
      <c r="L1143" s="104"/>
      <c r="M1143" s="160"/>
      <c r="N1143" s="135"/>
      <c r="O1143" s="160"/>
      <c r="P1143" s="135"/>
      <c r="Q1143" s="119"/>
      <c r="R1143" s="119"/>
      <c r="S1143" s="191"/>
      <c r="T1143" s="105"/>
      <c r="U1143" s="162"/>
      <c r="V1143" s="105"/>
      <c r="W1143" s="30"/>
      <c r="X1143" s="30"/>
      <c r="Y1143" s="112"/>
      <c r="Z1143" s="33"/>
      <c r="AA1143" s="33"/>
      <c r="AB1143" s="33"/>
      <c r="AC1143" s="33"/>
      <c r="AD1143" s="33"/>
      <c r="AE1143" s="33"/>
    </row>
    <row r="1144">
      <c r="A1144" s="116"/>
      <c r="B1144" s="44"/>
      <c r="C1144" s="44"/>
      <c r="D1144" s="104"/>
      <c r="E1144" s="104"/>
      <c r="F1144" s="112"/>
      <c r="G1144" s="104"/>
      <c r="H1144" s="104"/>
      <c r="I1144" s="145"/>
      <c r="J1144" s="145"/>
      <c r="K1144" s="145"/>
      <c r="L1144" s="104"/>
      <c r="M1144" s="160"/>
      <c r="N1144" s="135"/>
      <c r="O1144" s="160"/>
      <c r="P1144" s="135"/>
      <c r="Q1144" s="119"/>
      <c r="R1144" s="119"/>
      <c r="S1144" s="191"/>
      <c r="T1144" s="105"/>
      <c r="U1144" s="162"/>
      <c r="V1144" s="105"/>
      <c r="W1144" s="30"/>
      <c r="X1144" s="30"/>
      <c r="Y1144" s="112"/>
      <c r="Z1144" s="33"/>
      <c r="AA1144" s="33"/>
      <c r="AB1144" s="33"/>
      <c r="AC1144" s="33"/>
      <c r="AD1144" s="33"/>
      <c r="AE1144" s="33"/>
    </row>
    <row r="1145">
      <c r="A1145" s="116"/>
      <c r="B1145" s="44"/>
      <c r="C1145" s="44"/>
      <c r="D1145" s="104"/>
      <c r="E1145" s="104"/>
      <c r="F1145" s="112"/>
      <c r="G1145" s="104"/>
      <c r="H1145" s="104"/>
      <c r="I1145" s="145"/>
      <c r="J1145" s="145"/>
      <c r="K1145" s="145"/>
      <c r="L1145" s="104"/>
      <c r="M1145" s="160"/>
      <c r="N1145" s="135"/>
      <c r="O1145" s="160"/>
      <c r="P1145" s="135"/>
      <c r="Q1145" s="119"/>
      <c r="R1145" s="119"/>
      <c r="S1145" s="191"/>
      <c r="T1145" s="105"/>
      <c r="U1145" s="162"/>
      <c r="V1145" s="105"/>
      <c r="W1145" s="30"/>
      <c r="X1145" s="30"/>
      <c r="Y1145" s="112"/>
      <c r="Z1145" s="33"/>
      <c r="AA1145" s="33"/>
      <c r="AB1145" s="33"/>
      <c r="AC1145" s="33"/>
      <c r="AD1145" s="33"/>
      <c r="AE1145" s="33"/>
    </row>
    <row r="1146">
      <c r="A1146" s="116"/>
      <c r="B1146" s="44"/>
      <c r="C1146" s="44"/>
      <c r="D1146" s="104"/>
      <c r="E1146" s="104"/>
      <c r="F1146" s="112"/>
      <c r="G1146" s="104"/>
      <c r="H1146" s="104"/>
      <c r="I1146" s="145"/>
      <c r="J1146" s="145"/>
      <c r="K1146" s="145"/>
      <c r="L1146" s="104"/>
      <c r="M1146" s="160"/>
      <c r="N1146" s="135"/>
      <c r="O1146" s="160"/>
      <c r="P1146" s="135"/>
      <c r="Q1146" s="119"/>
      <c r="R1146" s="119"/>
      <c r="S1146" s="191"/>
      <c r="T1146" s="105"/>
      <c r="U1146" s="162"/>
      <c r="V1146" s="105"/>
      <c r="W1146" s="30"/>
      <c r="X1146" s="30"/>
      <c r="Y1146" s="112"/>
      <c r="Z1146" s="33"/>
      <c r="AA1146" s="33"/>
      <c r="AB1146" s="33"/>
      <c r="AC1146" s="33"/>
      <c r="AD1146" s="33"/>
      <c r="AE1146" s="33"/>
    </row>
    <row r="1147">
      <c r="A1147" s="116"/>
      <c r="B1147" s="44"/>
      <c r="C1147" s="44"/>
      <c r="D1147" s="104"/>
      <c r="E1147" s="104"/>
      <c r="F1147" s="112"/>
      <c r="G1147" s="104"/>
      <c r="H1147" s="104"/>
      <c r="I1147" s="145"/>
      <c r="J1147" s="145"/>
      <c r="K1147" s="145"/>
      <c r="L1147" s="104"/>
      <c r="M1147" s="160"/>
      <c r="N1147" s="135"/>
      <c r="O1147" s="160"/>
      <c r="P1147" s="135"/>
      <c r="Q1147" s="119"/>
      <c r="R1147" s="119"/>
      <c r="S1147" s="191"/>
      <c r="T1147" s="105"/>
      <c r="U1147" s="162"/>
      <c r="V1147" s="105"/>
      <c r="W1147" s="30"/>
      <c r="X1147" s="30"/>
      <c r="Y1147" s="112"/>
      <c r="Z1147" s="33"/>
      <c r="AA1147" s="33"/>
      <c r="AB1147" s="33"/>
      <c r="AC1147" s="33"/>
      <c r="AD1147" s="33"/>
      <c r="AE1147" s="33"/>
    </row>
    <row r="1148">
      <c r="A1148" s="116"/>
      <c r="B1148" s="44"/>
      <c r="C1148" s="44"/>
      <c r="D1148" s="104"/>
      <c r="E1148" s="104"/>
      <c r="F1148" s="112"/>
      <c r="G1148" s="104"/>
      <c r="H1148" s="104"/>
      <c r="I1148" s="145"/>
      <c r="J1148" s="145"/>
      <c r="K1148" s="145"/>
      <c r="L1148" s="104"/>
      <c r="M1148" s="160"/>
      <c r="N1148" s="135"/>
      <c r="O1148" s="160"/>
      <c r="P1148" s="135"/>
      <c r="Q1148" s="119"/>
      <c r="R1148" s="119"/>
      <c r="S1148" s="191"/>
      <c r="T1148" s="105"/>
      <c r="U1148" s="162"/>
      <c r="V1148" s="105"/>
      <c r="W1148" s="30"/>
      <c r="X1148" s="30"/>
      <c r="Y1148" s="112"/>
      <c r="Z1148" s="33"/>
      <c r="AA1148" s="33"/>
      <c r="AB1148" s="33"/>
      <c r="AC1148" s="33"/>
      <c r="AD1148" s="33"/>
      <c r="AE1148" s="33"/>
    </row>
    <row r="1149">
      <c r="A1149" s="116"/>
      <c r="B1149" s="44"/>
      <c r="C1149" s="44"/>
      <c r="D1149" s="104"/>
      <c r="E1149" s="104"/>
      <c r="F1149" s="112"/>
      <c r="G1149" s="104"/>
      <c r="H1149" s="104"/>
      <c r="I1149" s="145"/>
      <c r="J1149" s="145"/>
      <c r="K1149" s="145"/>
      <c r="L1149" s="104"/>
      <c r="M1149" s="160"/>
      <c r="N1149" s="135"/>
      <c r="O1149" s="160"/>
      <c r="P1149" s="135"/>
      <c r="Q1149" s="119"/>
      <c r="R1149" s="119"/>
      <c r="S1149" s="191"/>
      <c r="T1149" s="105"/>
      <c r="U1149" s="162"/>
      <c r="V1149" s="105"/>
      <c r="W1149" s="30"/>
      <c r="X1149" s="30"/>
      <c r="Y1149" s="112"/>
      <c r="Z1149" s="33"/>
      <c r="AA1149" s="33"/>
      <c r="AB1149" s="33"/>
      <c r="AC1149" s="33"/>
      <c r="AD1149" s="33"/>
      <c r="AE1149" s="33"/>
    </row>
    <row r="1150">
      <c r="A1150" s="116"/>
      <c r="B1150" s="44"/>
      <c r="C1150" s="44"/>
      <c r="D1150" s="104"/>
      <c r="E1150" s="104"/>
      <c r="F1150" s="112"/>
      <c r="G1150" s="104"/>
      <c r="H1150" s="104"/>
      <c r="I1150" s="145"/>
      <c r="J1150" s="145"/>
      <c r="K1150" s="145"/>
      <c r="L1150" s="104"/>
      <c r="M1150" s="160"/>
      <c r="N1150" s="135"/>
      <c r="O1150" s="160"/>
      <c r="P1150" s="135"/>
      <c r="Q1150" s="119"/>
      <c r="R1150" s="119"/>
      <c r="S1150" s="191"/>
      <c r="T1150" s="105"/>
      <c r="U1150" s="162"/>
      <c r="V1150" s="105"/>
      <c r="W1150" s="30"/>
      <c r="X1150" s="30"/>
      <c r="Y1150" s="112"/>
      <c r="Z1150" s="33"/>
      <c r="AA1150" s="33"/>
      <c r="AB1150" s="33"/>
      <c r="AC1150" s="33"/>
      <c r="AD1150" s="33"/>
      <c r="AE1150" s="33"/>
    </row>
    <row r="1151">
      <c r="A1151" s="116"/>
      <c r="B1151" s="44"/>
      <c r="C1151" s="44"/>
      <c r="D1151" s="104"/>
      <c r="E1151" s="104"/>
      <c r="F1151" s="112"/>
      <c r="G1151" s="104"/>
      <c r="H1151" s="104"/>
      <c r="I1151" s="145"/>
      <c r="J1151" s="145"/>
      <c r="K1151" s="145"/>
      <c r="L1151" s="104"/>
      <c r="M1151" s="160"/>
      <c r="N1151" s="135"/>
      <c r="O1151" s="160"/>
      <c r="P1151" s="135"/>
      <c r="Q1151" s="119"/>
      <c r="R1151" s="119"/>
      <c r="S1151" s="191"/>
      <c r="T1151" s="105"/>
      <c r="U1151" s="162"/>
      <c r="V1151" s="105"/>
      <c r="W1151" s="30"/>
      <c r="X1151" s="30"/>
      <c r="Y1151" s="112"/>
      <c r="Z1151" s="33"/>
      <c r="AA1151" s="33"/>
      <c r="AB1151" s="33"/>
      <c r="AC1151" s="33"/>
      <c r="AD1151" s="33"/>
      <c r="AE1151" s="33"/>
    </row>
    <row r="1152">
      <c r="A1152" s="116"/>
      <c r="B1152" s="44"/>
      <c r="C1152" s="44"/>
      <c r="D1152" s="104"/>
      <c r="E1152" s="104"/>
      <c r="F1152" s="112"/>
      <c r="G1152" s="104"/>
      <c r="H1152" s="104"/>
      <c r="I1152" s="145"/>
      <c r="J1152" s="145"/>
      <c r="K1152" s="145"/>
      <c r="L1152" s="104"/>
      <c r="M1152" s="160"/>
      <c r="N1152" s="135"/>
      <c r="O1152" s="160"/>
      <c r="P1152" s="135"/>
      <c r="Q1152" s="119"/>
      <c r="R1152" s="119"/>
      <c r="S1152" s="191"/>
      <c r="T1152" s="105"/>
      <c r="U1152" s="162"/>
      <c r="V1152" s="105"/>
      <c r="W1152" s="30"/>
      <c r="X1152" s="30"/>
      <c r="Y1152" s="112"/>
      <c r="Z1152" s="33"/>
      <c r="AA1152" s="33"/>
      <c r="AB1152" s="33"/>
      <c r="AC1152" s="33"/>
      <c r="AD1152" s="33"/>
      <c r="AE1152" s="33"/>
    </row>
    <row r="1153">
      <c r="A1153" s="116"/>
      <c r="B1153" s="44"/>
      <c r="C1153" s="44"/>
      <c r="D1153" s="104"/>
      <c r="E1153" s="104"/>
      <c r="F1153" s="112"/>
      <c r="G1153" s="104"/>
      <c r="H1153" s="104"/>
      <c r="I1153" s="145"/>
      <c r="J1153" s="145"/>
      <c r="K1153" s="145"/>
      <c r="L1153" s="104"/>
      <c r="M1153" s="160"/>
      <c r="N1153" s="135"/>
      <c r="O1153" s="160"/>
      <c r="P1153" s="135"/>
      <c r="Q1153" s="119"/>
      <c r="R1153" s="119"/>
      <c r="S1153" s="191"/>
      <c r="T1153" s="105"/>
      <c r="U1153" s="162"/>
      <c r="V1153" s="105"/>
      <c r="W1153" s="30"/>
      <c r="X1153" s="30"/>
      <c r="Y1153" s="112"/>
      <c r="Z1153" s="33"/>
      <c r="AA1153" s="33"/>
      <c r="AB1153" s="33"/>
      <c r="AC1153" s="33"/>
      <c r="AD1153" s="33"/>
      <c r="AE1153" s="33"/>
    </row>
    <row r="1154">
      <c r="A1154" s="116"/>
      <c r="B1154" s="44"/>
      <c r="C1154" s="44"/>
      <c r="D1154" s="104"/>
      <c r="E1154" s="104"/>
      <c r="F1154" s="112"/>
      <c r="G1154" s="104"/>
      <c r="H1154" s="104"/>
      <c r="I1154" s="145"/>
      <c r="J1154" s="145"/>
      <c r="K1154" s="145"/>
      <c r="L1154" s="104"/>
      <c r="M1154" s="160"/>
      <c r="N1154" s="135"/>
      <c r="O1154" s="160"/>
      <c r="P1154" s="135"/>
      <c r="Q1154" s="119"/>
      <c r="R1154" s="119"/>
      <c r="S1154" s="191"/>
      <c r="T1154" s="105"/>
      <c r="U1154" s="162"/>
      <c r="V1154" s="105"/>
      <c r="W1154" s="30"/>
      <c r="X1154" s="30"/>
      <c r="Y1154" s="112"/>
      <c r="Z1154" s="33"/>
      <c r="AA1154" s="33"/>
      <c r="AB1154" s="33"/>
      <c r="AC1154" s="33"/>
      <c r="AD1154" s="33"/>
      <c r="AE1154" s="33"/>
    </row>
    <row r="1155">
      <c r="A1155" s="116"/>
      <c r="B1155" s="44"/>
      <c r="C1155" s="44"/>
      <c r="D1155" s="104"/>
      <c r="E1155" s="104"/>
      <c r="F1155" s="112"/>
      <c r="G1155" s="104"/>
      <c r="H1155" s="104"/>
      <c r="I1155" s="145"/>
      <c r="J1155" s="145"/>
      <c r="K1155" s="145"/>
      <c r="L1155" s="104"/>
      <c r="M1155" s="160"/>
      <c r="N1155" s="135"/>
      <c r="O1155" s="160"/>
      <c r="P1155" s="135"/>
      <c r="Q1155" s="119"/>
      <c r="R1155" s="119"/>
      <c r="S1155" s="191"/>
      <c r="T1155" s="105"/>
      <c r="U1155" s="162"/>
      <c r="V1155" s="105"/>
      <c r="W1155" s="30"/>
      <c r="X1155" s="30"/>
      <c r="Y1155" s="112"/>
      <c r="Z1155" s="33"/>
      <c r="AA1155" s="33"/>
      <c r="AB1155" s="33"/>
      <c r="AC1155" s="33"/>
      <c r="AD1155" s="33"/>
      <c r="AE1155" s="33"/>
    </row>
    <row r="1156">
      <c r="A1156" s="116"/>
      <c r="B1156" s="44"/>
      <c r="C1156" s="44"/>
      <c r="D1156" s="104"/>
      <c r="E1156" s="104"/>
      <c r="F1156" s="112"/>
      <c r="G1156" s="104"/>
      <c r="H1156" s="104"/>
      <c r="I1156" s="145"/>
      <c r="J1156" s="145"/>
      <c r="K1156" s="145"/>
      <c r="L1156" s="104"/>
      <c r="M1156" s="160"/>
      <c r="N1156" s="135"/>
      <c r="O1156" s="160"/>
      <c r="P1156" s="135"/>
      <c r="Q1156" s="119"/>
      <c r="R1156" s="119"/>
      <c r="S1156" s="191"/>
      <c r="T1156" s="105"/>
      <c r="U1156" s="162"/>
      <c r="V1156" s="105"/>
      <c r="W1156" s="30"/>
      <c r="X1156" s="30"/>
      <c r="Y1156" s="112"/>
      <c r="Z1156" s="33"/>
      <c r="AA1156" s="33"/>
      <c r="AB1156" s="33"/>
      <c r="AC1156" s="33"/>
      <c r="AD1156" s="33"/>
      <c r="AE1156" s="33"/>
    </row>
    <row r="1157">
      <c r="A1157" s="116"/>
      <c r="B1157" s="44"/>
      <c r="C1157" s="44"/>
      <c r="D1157" s="104"/>
      <c r="E1157" s="104"/>
      <c r="F1157" s="112"/>
      <c r="G1157" s="104"/>
      <c r="H1157" s="104"/>
      <c r="I1157" s="145"/>
      <c r="J1157" s="145"/>
      <c r="K1157" s="145"/>
      <c r="L1157" s="104"/>
      <c r="M1157" s="160"/>
      <c r="N1157" s="135"/>
      <c r="O1157" s="160"/>
      <c r="P1157" s="135"/>
      <c r="Q1157" s="119"/>
      <c r="R1157" s="119"/>
      <c r="S1157" s="191"/>
      <c r="T1157" s="105"/>
      <c r="U1157" s="162"/>
      <c r="V1157" s="105"/>
      <c r="W1157" s="30"/>
      <c r="X1157" s="30"/>
      <c r="Y1157" s="112"/>
      <c r="Z1157" s="33"/>
      <c r="AA1157" s="33"/>
      <c r="AB1157" s="33"/>
      <c r="AC1157" s="33"/>
      <c r="AD1157" s="33"/>
      <c r="AE1157" s="33"/>
    </row>
    <row r="1158">
      <c r="A1158" s="116"/>
      <c r="B1158" s="44"/>
      <c r="C1158" s="44"/>
      <c r="D1158" s="104"/>
      <c r="E1158" s="104"/>
      <c r="F1158" s="112"/>
      <c r="G1158" s="104"/>
      <c r="H1158" s="104"/>
      <c r="I1158" s="145"/>
      <c r="J1158" s="145"/>
      <c r="K1158" s="145"/>
      <c r="L1158" s="104"/>
      <c r="M1158" s="160"/>
      <c r="N1158" s="135"/>
      <c r="O1158" s="160"/>
      <c r="P1158" s="135"/>
      <c r="Q1158" s="119"/>
      <c r="R1158" s="119"/>
      <c r="S1158" s="191"/>
      <c r="T1158" s="105"/>
      <c r="U1158" s="162"/>
      <c r="V1158" s="105"/>
      <c r="W1158" s="30"/>
      <c r="X1158" s="30"/>
      <c r="Y1158" s="112"/>
      <c r="Z1158" s="33"/>
      <c r="AA1158" s="33"/>
      <c r="AB1158" s="33"/>
      <c r="AC1158" s="33"/>
      <c r="AD1158" s="33"/>
      <c r="AE1158" s="33"/>
    </row>
    <row r="1159">
      <c r="A1159" s="116"/>
      <c r="B1159" s="44"/>
      <c r="C1159" s="44"/>
      <c r="D1159" s="104"/>
      <c r="E1159" s="104"/>
      <c r="F1159" s="112"/>
      <c r="G1159" s="104"/>
      <c r="H1159" s="104"/>
      <c r="I1159" s="145"/>
      <c r="J1159" s="145"/>
      <c r="K1159" s="145"/>
      <c r="L1159" s="104"/>
      <c r="M1159" s="160"/>
      <c r="N1159" s="135"/>
      <c r="O1159" s="160"/>
      <c r="P1159" s="135"/>
      <c r="Q1159" s="119"/>
      <c r="R1159" s="119"/>
      <c r="S1159" s="191"/>
      <c r="T1159" s="105"/>
      <c r="U1159" s="162"/>
      <c r="V1159" s="105"/>
      <c r="W1159" s="30"/>
      <c r="X1159" s="30"/>
      <c r="Y1159" s="112"/>
      <c r="Z1159" s="33"/>
      <c r="AA1159" s="33"/>
      <c r="AB1159" s="33"/>
      <c r="AC1159" s="33"/>
      <c r="AD1159" s="33"/>
      <c r="AE1159" s="33"/>
    </row>
    <row r="1160">
      <c r="A1160" s="116"/>
      <c r="B1160" s="44"/>
      <c r="C1160" s="44"/>
      <c r="D1160" s="104"/>
      <c r="E1160" s="104"/>
      <c r="F1160" s="112"/>
      <c r="G1160" s="104"/>
      <c r="H1160" s="104"/>
      <c r="I1160" s="145"/>
      <c r="J1160" s="145"/>
      <c r="K1160" s="145"/>
      <c r="L1160" s="104"/>
      <c r="M1160" s="160"/>
      <c r="N1160" s="135"/>
      <c r="O1160" s="160"/>
      <c r="P1160" s="135"/>
      <c r="Q1160" s="119"/>
      <c r="R1160" s="119"/>
      <c r="S1160" s="191"/>
      <c r="T1160" s="105"/>
      <c r="U1160" s="162"/>
      <c r="V1160" s="105"/>
      <c r="W1160" s="30"/>
      <c r="X1160" s="30"/>
      <c r="Y1160" s="112"/>
      <c r="Z1160" s="33"/>
      <c r="AA1160" s="33"/>
      <c r="AB1160" s="33"/>
      <c r="AC1160" s="33"/>
      <c r="AD1160" s="33"/>
      <c r="AE1160" s="33"/>
    </row>
    <row r="1161">
      <c r="A1161" s="116"/>
      <c r="B1161" s="44"/>
      <c r="C1161" s="44"/>
      <c r="D1161" s="104"/>
      <c r="E1161" s="104"/>
      <c r="F1161" s="112"/>
      <c r="G1161" s="104"/>
      <c r="H1161" s="104"/>
      <c r="I1161" s="145"/>
      <c r="J1161" s="145"/>
      <c r="K1161" s="145"/>
      <c r="L1161" s="104"/>
      <c r="M1161" s="160"/>
      <c r="N1161" s="135"/>
      <c r="O1161" s="160"/>
      <c r="P1161" s="135"/>
      <c r="Q1161" s="119"/>
      <c r="R1161" s="119"/>
      <c r="S1161" s="191"/>
      <c r="T1161" s="105"/>
      <c r="U1161" s="162"/>
      <c r="V1161" s="105"/>
      <c r="W1161" s="30"/>
      <c r="X1161" s="30"/>
      <c r="Y1161" s="112"/>
      <c r="Z1161" s="33"/>
      <c r="AA1161" s="33"/>
      <c r="AB1161" s="33"/>
      <c r="AC1161" s="33"/>
      <c r="AD1161" s="33"/>
      <c r="AE1161" s="33"/>
    </row>
    <row r="1162">
      <c r="A1162" s="116"/>
      <c r="B1162" s="44"/>
      <c r="C1162" s="44"/>
      <c r="D1162" s="104"/>
      <c r="E1162" s="104"/>
      <c r="F1162" s="112"/>
      <c r="G1162" s="104"/>
      <c r="H1162" s="104"/>
      <c r="I1162" s="145"/>
      <c r="J1162" s="145"/>
      <c r="K1162" s="145"/>
      <c r="L1162" s="104"/>
      <c r="M1162" s="160"/>
      <c r="N1162" s="135"/>
      <c r="O1162" s="160"/>
      <c r="P1162" s="135"/>
      <c r="Q1162" s="119"/>
      <c r="R1162" s="119"/>
      <c r="S1162" s="191"/>
      <c r="T1162" s="105"/>
      <c r="U1162" s="162"/>
      <c r="V1162" s="105"/>
      <c r="W1162" s="30"/>
      <c r="X1162" s="30"/>
      <c r="Y1162" s="112"/>
      <c r="Z1162" s="33"/>
      <c r="AA1162" s="33"/>
      <c r="AB1162" s="33"/>
      <c r="AC1162" s="33"/>
      <c r="AD1162" s="33"/>
      <c r="AE1162" s="33"/>
    </row>
    <row r="1163">
      <c r="A1163" s="116"/>
      <c r="B1163" s="44"/>
      <c r="C1163" s="44"/>
      <c r="D1163" s="104"/>
      <c r="E1163" s="104"/>
      <c r="F1163" s="112"/>
      <c r="G1163" s="104"/>
      <c r="H1163" s="104"/>
      <c r="I1163" s="145"/>
      <c r="J1163" s="145"/>
      <c r="K1163" s="145"/>
      <c r="L1163" s="104"/>
      <c r="M1163" s="160"/>
      <c r="N1163" s="135"/>
      <c r="O1163" s="160"/>
      <c r="P1163" s="135"/>
      <c r="Q1163" s="119"/>
      <c r="R1163" s="119"/>
      <c r="S1163" s="191"/>
      <c r="T1163" s="105"/>
      <c r="U1163" s="162"/>
      <c r="V1163" s="105"/>
      <c r="W1163" s="30"/>
      <c r="X1163" s="30"/>
      <c r="Y1163" s="112"/>
      <c r="Z1163" s="33"/>
      <c r="AA1163" s="33"/>
      <c r="AB1163" s="33"/>
      <c r="AC1163" s="33"/>
      <c r="AD1163" s="33"/>
      <c r="AE1163" s="33"/>
    </row>
    <row r="1164">
      <c r="A1164" s="116"/>
      <c r="B1164" s="44"/>
      <c r="C1164" s="44"/>
      <c r="D1164" s="104"/>
      <c r="E1164" s="104"/>
      <c r="F1164" s="112"/>
      <c r="G1164" s="104"/>
      <c r="H1164" s="104"/>
      <c r="I1164" s="145"/>
      <c r="J1164" s="145"/>
      <c r="K1164" s="145"/>
      <c r="L1164" s="104"/>
      <c r="M1164" s="160"/>
      <c r="N1164" s="135"/>
      <c r="O1164" s="160"/>
      <c r="P1164" s="135"/>
      <c r="Q1164" s="119"/>
      <c r="R1164" s="119"/>
      <c r="S1164" s="191"/>
      <c r="T1164" s="105"/>
      <c r="U1164" s="162"/>
      <c r="V1164" s="105"/>
      <c r="W1164" s="30"/>
      <c r="X1164" s="30"/>
      <c r="Y1164" s="112"/>
      <c r="Z1164" s="33"/>
      <c r="AA1164" s="33"/>
      <c r="AB1164" s="33"/>
      <c r="AC1164" s="33"/>
      <c r="AD1164" s="33"/>
      <c r="AE1164" s="33"/>
    </row>
    <row r="1165">
      <c r="A1165" s="116"/>
      <c r="B1165" s="44"/>
      <c r="C1165" s="44"/>
      <c r="D1165" s="104"/>
      <c r="E1165" s="104"/>
      <c r="F1165" s="112"/>
      <c r="G1165" s="104"/>
      <c r="H1165" s="104"/>
      <c r="I1165" s="145"/>
      <c r="J1165" s="145"/>
      <c r="K1165" s="145"/>
      <c r="L1165" s="104"/>
      <c r="M1165" s="160"/>
      <c r="N1165" s="135"/>
      <c r="O1165" s="160"/>
      <c r="P1165" s="135"/>
      <c r="Q1165" s="119"/>
      <c r="R1165" s="119"/>
      <c r="S1165" s="191"/>
      <c r="T1165" s="105"/>
      <c r="U1165" s="162"/>
      <c r="V1165" s="105"/>
      <c r="W1165" s="30"/>
      <c r="X1165" s="30"/>
      <c r="Y1165" s="112"/>
      <c r="Z1165" s="33"/>
      <c r="AA1165" s="33"/>
      <c r="AB1165" s="33"/>
      <c r="AC1165" s="33"/>
      <c r="AD1165" s="33"/>
      <c r="AE1165" s="33"/>
    </row>
    <row r="1166">
      <c r="A1166" s="116"/>
      <c r="B1166" s="44"/>
      <c r="C1166" s="44"/>
      <c r="D1166" s="104"/>
      <c r="E1166" s="104"/>
      <c r="F1166" s="112"/>
      <c r="G1166" s="104"/>
      <c r="H1166" s="104"/>
      <c r="I1166" s="145"/>
      <c r="J1166" s="145"/>
      <c r="K1166" s="145"/>
      <c r="L1166" s="104"/>
      <c r="M1166" s="160"/>
      <c r="N1166" s="135"/>
      <c r="O1166" s="160"/>
      <c r="P1166" s="135"/>
      <c r="Q1166" s="119"/>
      <c r="R1166" s="119"/>
      <c r="S1166" s="191"/>
      <c r="T1166" s="105"/>
      <c r="U1166" s="162"/>
      <c r="V1166" s="105"/>
      <c r="W1166" s="30"/>
      <c r="X1166" s="30"/>
      <c r="Y1166" s="112"/>
      <c r="Z1166" s="33"/>
      <c r="AA1166" s="33"/>
      <c r="AB1166" s="33"/>
      <c r="AC1166" s="33"/>
      <c r="AD1166" s="33"/>
      <c r="AE1166" s="33"/>
    </row>
    <row r="1167">
      <c r="A1167" s="116"/>
      <c r="B1167" s="44"/>
      <c r="C1167" s="44"/>
      <c r="D1167" s="104"/>
      <c r="E1167" s="104"/>
      <c r="F1167" s="112"/>
      <c r="G1167" s="104"/>
      <c r="H1167" s="104"/>
      <c r="I1167" s="145"/>
      <c r="J1167" s="145"/>
      <c r="K1167" s="145"/>
      <c r="L1167" s="104"/>
      <c r="M1167" s="160"/>
      <c r="N1167" s="135"/>
      <c r="O1167" s="160"/>
      <c r="P1167" s="135"/>
      <c r="Q1167" s="119"/>
      <c r="R1167" s="119"/>
      <c r="S1167" s="191"/>
      <c r="T1167" s="105"/>
      <c r="U1167" s="162"/>
      <c r="V1167" s="105"/>
      <c r="W1167" s="30"/>
      <c r="X1167" s="30"/>
      <c r="Y1167" s="112"/>
      <c r="Z1167" s="33"/>
      <c r="AA1167" s="33"/>
      <c r="AB1167" s="33"/>
      <c r="AC1167" s="33"/>
      <c r="AD1167" s="33"/>
      <c r="AE1167" s="33"/>
    </row>
    <row r="1168">
      <c r="A1168" s="116"/>
      <c r="B1168" s="44"/>
      <c r="C1168" s="44"/>
      <c r="D1168" s="104"/>
      <c r="E1168" s="104"/>
      <c r="F1168" s="112"/>
      <c r="G1168" s="104"/>
      <c r="H1168" s="104"/>
      <c r="I1168" s="145"/>
      <c r="J1168" s="145"/>
      <c r="K1168" s="145"/>
      <c r="L1168" s="104"/>
      <c r="M1168" s="160"/>
      <c r="N1168" s="135"/>
      <c r="O1168" s="160"/>
      <c r="P1168" s="135"/>
      <c r="Q1168" s="119"/>
      <c r="R1168" s="119"/>
      <c r="S1168" s="191"/>
      <c r="T1168" s="105"/>
      <c r="U1168" s="162"/>
      <c r="V1168" s="105"/>
      <c r="W1168" s="30"/>
      <c r="X1168" s="30"/>
      <c r="Y1168" s="112"/>
      <c r="Z1168" s="33"/>
      <c r="AA1168" s="33"/>
      <c r="AB1168" s="33"/>
      <c r="AC1168" s="33"/>
      <c r="AD1168" s="33"/>
      <c r="AE1168" s="33"/>
    </row>
    <row r="1169">
      <c r="A1169" s="116"/>
      <c r="B1169" s="44"/>
      <c r="C1169" s="44"/>
      <c r="D1169" s="104"/>
      <c r="E1169" s="104"/>
      <c r="F1169" s="112"/>
      <c r="G1169" s="104"/>
      <c r="H1169" s="104"/>
      <c r="I1169" s="145"/>
      <c r="J1169" s="145"/>
      <c r="K1169" s="145"/>
      <c r="L1169" s="104"/>
      <c r="M1169" s="160"/>
      <c r="N1169" s="135"/>
      <c r="O1169" s="160"/>
      <c r="P1169" s="135"/>
      <c r="Q1169" s="119"/>
      <c r="R1169" s="119"/>
      <c r="S1169" s="191"/>
      <c r="T1169" s="105"/>
      <c r="U1169" s="162"/>
      <c r="V1169" s="105"/>
      <c r="W1169" s="30"/>
      <c r="X1169" s="30"/>
      <c r="Y1169" s="112"/>
      <c r="Z1169" s="33"/>
      <c r="AA1169" s="33"/>
      <c r="AB1169" s="33"/>
      <c r="AC1169" s="33"/>
      <c r="AD1169" s="33"/>
      <c r="AE1169" s="33"/>
    </row>
    <row r="1170">
      <c r="A1170" s="116"/>
      <c r="B1170" s="44"/>
      <c r="C1170" s="44"/>
      <c r="D1170" s="104"/>
      <c r="E1170" s="104"/>
      <c r="F1170" s="112"/>
      <c r="G1170" s="104"/>
      <c r="H1170" s="104"/>
      <c r="I1170" s="145"/>
      <c r="J1170" s="145"/>
      <c r="K1170" s="145"/>
      <c r="L1170" s="104"/>
      <c r="M1170" s="160"/>
      <c r="N1170" s="135"/>
      <c r="O1170" s="160"/>
      <c r="P1170" s="135"/>
      <c r="Q1170" s="119"/>
      <c r="R1170" s="119"/>
      <c r="S1170" s="191"/>
      <c r="T1170" s="105"/>
      <c r="U1170" s="162"/>
      <c r="V1170" s="105"/>
      <c r="W1170" s="30"/>
      <c r="X1170" s="30"/>
      <c r="Y1170" s="112"/>
      <c r="Z1170" s="33"/>
      <c r="AA1170" s="33"/>
      <c r="AB1170" s="33"/>
      <c r="AC1170" s="33"/>
      <c r="AD1170" s="33"/>
      <c r="AE1170" s="33"/>
    </row>
    <row r="1171">
      <c r="A1171" s="116"/>
      <c r="B1171" s="44"/>
      <c r="C1171" s="44"/>
      <c r="D1171" s="104"/>
      <c r="E1171" s="104"/>
      <c r="F1171" s="112"/>
      <c r="G1171" s="104"/>
      <c r="H1171" s="104"/>
      <c r="I1171" s="145"/>
      <c r="J1171" s="145"/>
      <c r="K1171" s="145"/>
      <c r="L1171" s="104"/>
      <c r="M1171" s="160"/>
      <c r="N1171" s="135"/>
      <c r="O1171" s="160"/>
      <c r="P1171" s="135"/>
      <c r="Q1171" s="119"/>
      <c r="R1171" s="119"/>
      <c r="S1171" s="191"/>
      <c r="T1171" s="105"/>
      <c r="U1171" s="162"/>
      <c r="V1171" s="105"/>
      <c r="W1171" s="30"/>
      <c r="X1171" s="30"/>
      <c r="Y1171" s="112"/>
      <c r="Z1171" s="33"/>
      <c r="AA1171" s="33"/>
      <c r="AB1171" s="33"/>
      <c r="AC1171" s="33"/>
      <c r="AD1171" s="33"/>
      <c r="AE1171" s="33"/>
    </row>
    <row r="1172">
      <c r="A1172" s="116"/>
      <c r="B1172" s="44"/>
      <c r="C1172" s="44"/>
      <c r="D1172" s="104"/>
      <c r="E1172" s="104"/>
      <c r="F1172" s="112"/>
      <c r="G1172" s="104"/>
      <c r="H1172" s="104"/>
      <c r="I1172" s="145"/>
      <c r="J1172" s="145"/>
      <c r="K1172" s="145"/>
      <c r="L1172" s="104"/>
      <c r="M1172" s="160"/>
      <c r="N1172" s="135"/>
      <c r="O1172" s="160"/>
      <c r="P1172" s="135"/>
      <c r="Q1172" s="119"/>
      <c r="R1172" s="119"/>
      <c r="S1172" s="191"/>
      <c r="T1172" s="105"/>
      <c r="U1172" s="162"/>
      <c r="V1172" s="105"/>
      <c r="W1172" s="30"/>
      <c r="X1172" s="30"/>
      <c r="Y1172" s="112"/>
      <c r="Z1172" s="33"/>
      <c r="AA1172" s="33"/>
      <c r="AB1172" s="33"/>
      <c r="AC1172" s="33"/>
      <c r="AD1172" s="33"/>
      <c r="AE1172" s="33"/>
    </row>
    <row r="1173">
      <c r="A1173" s="116"/>
      <c r="B1173" s="44"/>
      <c r="C1173" s="44"/>
      <c r="D1173" s="104"/>
      <c r="E1173" s="104"/>
      <c r="F1173" s="112"/>
      <c r="G1173" s="104"/>
      <c r="H1173" s="104"/>
      <c r="I1173" s="145"/>
      <c r="J1173" s="145"/>
      <c r="K1173" s="145"/>
      <c r="L1173" s="104"/>
      <c r="M1173" s="160"/>
      <c r="N1173" s="135"/>
      <c r="O1173" s="160"/>
      <c r="P1173" s="135"/>
      <c r="Q1173" s="119"/>
      <c r="R1173" s="119"/>
      <c r="S1173" s="191"/>
      <c r="T1173" s="105"/>
      <c r="U1173" s="162"/>
      <c r="V1173" s="105"/>
      <c r="W1173" s="30"/>
      <c r="X1173" s="30"/>
      <c r="Y1173" s="112"/>
      <c r="Z1173" s="33"/>
      <c r="AA1173" s="33"/>
      <c r="AB1173" s="33"/>
      <c r="AC1173" s="33"/>
      <c r="AD1173" s="33"/>
      <c r="AE1173" s="33"/>
    </row>
    <row r="1174">
      <c r="A1174" s="116"/>
      <c r="B1174" s="44"/>
      <c r="C1174" s="44"/>
      <c r="D1174" s="104"/>
      <c r="E1174" s="104"/>
      <c r="F1174" s="112"/>
      <c r="G1174" s="104"/>
      <c r="H1174" s="104"/>
      <c r="I1174" s="145"/>
      <c r="J1174" s="145"/>
      <c r="K1174" s="145"/>
      <c r="L1174" s="104"/>
      <c r="M1174" s="160"/>
      <c r="N1174" s="135"/>
      <c r="O1174" s="160"/>
      <c r="P1174" s="135"/>
      <c r="Q1174" s="119"/>
      <c r="R1174" s="119"/>
      <c r="S1174" s="191"/>
      <c r="T1174" s="105"/>
      <c r="U1174" s="162"/>
      <c r="V1174" s="105"/>
      <c r="W1174" s="30"/>
      <c r="X1174" s="30"/>
      <c r="Y1174" s="112"/>
      <c r="Z1174" s="33"/>
      <c r="AA1174" s="33"/>
      <c r="AB1174" s="33"/>
      <c r="AC1174" s="33"/>
      <c r="AD1174" s="33"/>
      <c r="AE1174" s="33"/>
    </row>
    <row r="1175">
      <c r="A1175" s="116"/>
      <c r="B1175" s="44"/>
      <c r="C1175" s="44"/>
      <c r="D1175" s="104"/>
      <c r="E1175" s="104"/>
      <c r="F1175" s="112"/>
      <c r="G1175" s="104"/>
      <c r="H1175" s="104"/>
      <c r="I1175" s="145"/>
      <c r="J1175" s="145"/>
      <c r="K1175" s="145"/>
      <c r="L1175" s="104"/>
      <c r="M1175" s="160"/>
      <c r="N1175" s="135"/>
      <c r="O1175" s="160"/>
      <c r="P1175" s="135"/>
      <c r="Q1175" s="119"/>
      <c r="R1175" s="119"/>
      <c r="S1175" s="191"/>
      <c r="T1175" s="105"/>
      <c r="U1175" s="162"/>
      <c r="V1175" s="105"/>
      <c r="W1175" s="30"/>
      <c r="X1175" s="30"/>
      <c r="Y1175" s="112"/>
      <c r="Z1175" s="33"/>
      <c r="AA1175" s="33"/>
      <c r="AB1175" s="33"/>
      <c r="AC1175" s="33"/>
      <c r="AD1175" s="33"/>
      <c r="AE1175" s="33"/>
    </row>
    <row r="1176">
      <c r="A1176" s="116"/>
      <c r="B1176" s="44"/>
      <c r="C1176" s="44"/>
      <c r="D1176" s="104"/>
      <c r="E1176" s="104"/>
      <c r="F1176" s="112"/>
      <c r="G1176" s="104"/>
      <c r="H1176" s="104"/>
      <c r="I1176" s="145"/>
      <c r="J1176" s="145"/>
      <c r="K1176" s="145"/>
      <c r="L1176" s="104"/>
      <c r="M1176" s="160"/>
      <c r="N1176" s="135"/>
      <c r="O1176" s="160"/>
      <c r="P1176" s="135"/>
      <c r="Q1176" s="119"/>
      <c r="R1176" s="119"/>
      <c r="S1176" s="191"/>
      <c r="T1176" s="105"/>
      <c r="U1176" s="162"/>
      <c r="V1176" s="105"/>
      <c r="W1176" s="30"/>
      <c r="X1176" s="30"/>
      <c r="Y1176" s="112"/>
      <c r="Z1176" s="33"/>
      <c r="AA1176" s="33"/>
      <c r="AB1176" s="33"/>
      <c r="AC1176" s="33"/>
      <c r="AD1176" s="33"/>
      <c r="AE1176" s="33"/>
    </row>
    <row r="1177">
      <c r="A1177" s="116"/>
      <c r="B1177" s="44"/>
      <c r="C1177" s="44"/>
      <c r="D1177" s="104"/>
      <c r="E1177" s="104"/>
      <c r="F1177" s="112"/>
      <c r="G1177" s="104"/>
      <c r="H1177" s="104"/>
      <c r="I1177" s="145"/>
      <c r="J1177" s="145"/>
      <c r="K1177" s="145"/>
      <c r="L1177" s="104"/>
      <c r="M1177" s="160"/>
      <c r="N1177" s="135"/>
      <c r="O1177" s="160"/>
      <c r="P1177" s="135"/>
      <c r="Q1177" s="119"/>
      <c r="R1177" s="119"/>
      <c r="S1177" s="191"/>
      <c r="T1177" s="105"/>
      <c r="U1177" s="162"/>
      <c r="V1177" s="105"/>
      <c r="W1177" s="30"/>
      <c r="X1177" s="30"/>
      <c r="Y1177" s="112"/>
      <c r="Z1177" s="33"/>
      <c r="AA1177" s="33"/>
      <c r="AB1177" s="33"/>
      <c r="AC1177" s="33"/>
      <c r="AD1177" s="33"/>
      <c r="AE1177" s="33"/>
    </row>
    <row r="1178">
      <c r="A1178" s="116"/>
      <c r="B1178" s="44"/>
      <c r="C1178" s="44"/>
      <c r="D1178" s="104"/>
      <c r="E1178" s="104"/>
      <c r="F1178" s="112"/>
      <c r="G1178" s="104"/>
      <c r="H1178" s="104"/>
      <c r="I1178" s="145"/>
      <c r="J1178" s="145"/>
      <c r="K1178" s="145"/>
      <c r="L1178" s="104"/>
      <c r="M1178" s="160"/>
      <c r="N1178" s="135"/>
      <c r="O1178" s="160"/>
      <c r="P1178" s="135"/>
      <c r="Q1178" s="119"/>
      <c r="R1178" s="119"/>
      <c r="S1178" s="191"/>
      <c r="T1178" s="105"/>
      <c r="U1178" s="162"/>
      <c r="V1178" s="105"/>
      <c r="W1178" s="30"/>
      <c r="X1178" s="30"/>
      <c r="Y1178" s="112"/>
      <c r="Z1178" s="33"/>
      <c r="AA1178" s="33"/>
      <c r="AB1178" s="33"/>
      <c r="AC1178" s="33"/>
      <c r="AD1178" s="33"/>
      <c r="AE1178" s="33"/>
    </row>
    <row r="1179">
      <c r="A1179" s="116"/>
      <c r="B1179" s="44"/>
      <c r="C1179" s="44"/>
      <c r="D1179" s="104"/>
      <c r="E1179" s="104"/>
      <c r="F1179" s="112"/>
      <c r="G1179" s="104"/>
      <c r="H1179" s="104"/>
      <c r="I1179" s="145"/>
      <c r="J1179" s="145"/>
      <c r="K1179" s="145"/>
      <c r="L1179" s="104"/>
      <c r="M1179" s="160"/>
      <c r="N1179" s="135"/>
      <c r="O1179" s="160"/>
      <c r="P1179" s="135"/>
      <c r="Q1179" s="119"/>
      <c r="R1179" s="119"/>
      <c r="S1179" s="191"/>
      <c r="T1179" s="105"/>
      <c r="U1179" s="162"/>
      <c r="V1179" s="105"/>
      <c r="W1179" s="30"/>
      <c r="X1179" s="30"/>
      <c r="Y1179" s="112"/>
      <c r="Z1179" s="33"/>
      <c r="AA1179" s="33"/>
      <c r="AB1179" s="33"/>
      <c r="AC1179" s="33"/>
      <c r="AD1179" s="33"/>
      <c r="AE1179" s="33"/>
    </row>
    <row r="1180">
      <c r="A1180" s="116"/>
      <c r="B1180" s="44"/>
      <c r="C1180" s="44"/>
      <c r="D1180" s="104"/>
      <c r="E1180" s="104"/>
      <c r="F1180" s="112"/>
      <c r="G1180" s="104"/>
      <c r="H1180" s="104"/>
      <c r="I1180" s="145"/>
      <c r="J1180" s="145"/>
      <c r="K1180" s="145"/>
      <c r="L1180" s="104"/>
      <c r="M1180" s="160"/>
      <c r="N1180" s="135"/>
      <c r="O1180" s="160"/>
      <c r="P1180" s="135"/>
      <c r="Q1180" s="119"/>
      <c r="R1180" s="119"/>
      <c r="S1180" s="191"/>
      <c r="T1180" s="105"/>
      <c r="U1180" s="162"/>
      <c r="V1180" s="105"/>
      <c r="W1180" s="30"/>
      <c r="X1180" s="30"/>
      <c r="Y1180" s="112"/>
      <c r="Z1180" s="33"/>
      <c r="AA1180" s="33"/>
      <c r="AB1180" s="33"/>
      <c r="AC1180" s="33"/>
      <c r="AD1180" s="33"/>
      <c r="AE1180" s="33"/>
    </row>
    <row r="1181">
      <c r="A1181" s="116"/>
      <c r="B1181" s="44"/>
      <c r="C1181" s="44"/>
      <c r="D1181" s="104"/>
      <c r="E1181" s="104"/>
      <c r="F1181" s="112"/>
      <c r="G1181" s="104"/>
      <c r="H1181" s="104"/>
      <c r="I1181" s="145"/>
      <c r="J1181" s="145"/>
      <c r="K1181" s="145"/>
      <c r="L1181" s="104"/>
      <c r="M1181" s="160"/>
      <c r="N1181" s="135"/>
      <c r="O1181" s="160"/>
      <c r="P1181" s="135"/>
      <c r="Q1181" s="119"/>
      <c r="R1181" s="119"/>
      <c r="S1181" s="191"/>
      <c r="T1181" s="105"/>
      <c r="U1181" s="162"/>
      <c r="V1181" s="105"/>
      <c r="W1181" s="30"/>
      <c r="X1181" s="30"/>
      <c r="Y1181" s="112"/>
      <c r="Z1181" s="33"/>
      <c r="AA1181" s="33"/>
      <c r="AB1181" s="33"/>
      <c r="AC1181" s="33"/>
      <c r="AD1181" s="33"/>
      <c r="AE1181" s="33"/>
    </row>
    <row r="1182">
      <c r="A1182" s="116"/>
      <c r="B1182" s="44"/>
      <c r="C1182" s="44"/>
      <c r="D1182" s="104"/>
      <c r="E1182" s="104"/>
      <c r="F1182" s="112"/>
      <c r="G1182" s="104"/>
      <c r="H1182" s="104"/>
      <c r="I1182" s="145"/>
      <c r="J1182" s="145"/>
      <c r="K1182" s="145"/>
      <c r="L1182" s="104"/>
      <c r="M1182" s="160"/>
      <c r="N1182" s="135"/>
      <c r="O1182" s="160"/>
      <c r="P1182" s="135"/>
      <c r="Q1182" s="119"/>
      <c r="R1182" s="119"/>
      <c r="S1182" s="191"/>
      <c r="T1182" s="105"/>
      <c r="U1182" s="162"/>
      <c r="V1182" s="105"/>
      <c r="W1182" s="30"/>
      <c r="X1182" s="30"/>
      <c r="Y1182" s="112"/>
      <c r="Z1182" s="33"/>
      <c r="AA1182" s="33"/>
      <c r="AB1182" s="33"/>
      <c r="AC1182" s="33"/>
      <c r="AD1182" s="33"/>
      <c r="AE1182" s="33"/>
    </row>
    <row r="1183">
      <c r="A1183" s="116"/>
      <c r="B1183" s="44"/>
      <c r="C1183" s="44"/>
      <c r="D1183" s="104"/>
      <c r="E1183" s="104"/>
      <c r="F1183" s="112"/>
      <c r="G1183" s="104"/>
      <c r="H1183" s="104"/>
      <c r="I1183" s="145"/>
      <c r="J1183" s="145"/>
      <c r="K1183" s="145"/>
      <c r="L1183" s="104"/>
      <c r="M1183" s="160"/>
      <c r="N1183" s="135"/>
      <c r="O1183" s="160"/>
      <c r="P1183" s="135"/>
      <c r="Q1183" s="119"/>
      <c r="R1183" s="119"/>
      <c r="S1183" s="191"/>
      <c r="T1183" s="105"/>
      <c r="U1183" s="162"/>
      <c r="V1183" s="105"/>
      <c r="W1183" s="30"/>
      <c r="X1183" s="30"/>
      <c r="Y1183" s="112"/>
      <c r="Z1183" s="33"/>
      <c r="AA1183" s="33"/>
      <c r="AB1183" s="33"/>
      <c r="AC1183" s="33"/>
      <c r="AD1183" s="33"/>
      <c r="AE1183" s="33"/>
    </row>
    <row r="1184">
      <c r="A1184" s="116"/>
      <c r="B1184" s="44"/>
      <c r="C1184" s="44"/>
      <c r="D1184" s="104"/>
      <c r="E1184" s="104"/>
      <c r="F1184" s="112"/>
      <c r="G1184" s="104"/>
      <c r="H1184" s="104"/>
      <c r="I1184" s="145"/>
      <c r="J1184" s="145"/>
      <c r="K1184" s="145"/>
      <c r="L1184" s="104"/>
      <c r="M1184" s="160"/>
      <c r="N1184" s="135"/>
      <c r="O1184" s="160"/>
      <c r="P1184" s="135"/>
      <c r="Q1184" s="119"/>
      <c r="R1184" s="119"/>
      <c r="S1184" s="191"/>
      <c r="T1184" s="105"/>
      <c r="U1184" s="162"/>
      <c r="V1184" s="105"/>
      <c r="W1184" s="30"/>
      <c r="X1184" s="30"/>
      <c r="Y1184" s="112"/>
      <c r="Z1184" s="33"/>
      <c r="AA1184" s="33"/>
      <c r="AB1184" s="33"/>
      <c r="AC1184" s="33"/>
      <c r="AD1184" s="33"/>
      <c r="AE1184" s="33"/>
    </row>
    <row r="1185">
      <c r="A1185" s="116"/>
      <c r="B1185" s="44"/>
      <c r="C1185" s="44"/>
      <c r="D1185" s="104"/>
      <c r="E1185" s="104"/>
      <c r="F1185" s="112"/>
      <c r="G1185" s="104"/>
      <c r="H1185" s="104"/>
      <c r="I1185" s="145"/>
      <c r="J1185" s="145"/>
      <c r="K1185" s="145"/>
      <c r="L1185" s="104"/>
      <c r="M1185" s="160"/>
      <c r="N1185" s="135"/>
      <c r="O1185" s="160"/>
      <c r="P1185" s="135"/>
      <c r="Q1185" s="119"/>
      <c r="R1185" s="119"/>
      <c r="S1185" s="191"/>
      <c r="T1185" s="105"/>
      <c r="U1185" s="162"/>
      <c r="V1185" s="105"/>
      <c r="W1185" s="30"/>
      <c r="X1185" s="30"/>
      <c r="Y1185" s="112"/>
      <c r="Z1185" s="33"/>
      <c r="AA1185" s="33"/>
      <c r="AB1185" s="33"/>
      <c r="AC1185" s="33"/>
      <c r="AD1185" s="33"/>
      <c r="AE1185" s="33"/>
    </row>
    <row r="1186">
      <c r="A1186" s="116"/>
      <c r="B1186" s="44"/>
      <c r="C1186" s="44"/>
      <c r="D1186" s="104"/>
      <c r="E1186" s="104"/>
      <c r="F1186" s="112"/>
      <c r="G1186" s="104"/>
      <c r="H1186" s="104"/>
      <c r="I1186" s="145"/>
      <c r="J1186" s="145"/>
      <c r="K1186" s="145"/>
      <c r="L1186" s="104"/>
      <c r="M1186" s="160"/>
      <c r="N1186" s="135"/>
      <c r="O1186" s="160"/>
      <c r="P1186" s="135"/>
      <c r="Q1186" s="119"/>
      <c r="R1186" s="119"/>
      <c r="S1186" s="191"/>
      <c r="T1186" s="105"/>
      <c r="U1186" s="162"/>
      <c r="V1186" s="105"/>
      <c r="W1186" s="30"/>
      <c r="X1186" s="30"/>
      <c r="Y1186" s="112"/>
      <c r="Z1186" s="33"/>
      <c r="AA1186" s="33"/>
      <c r="AB1186" s="33"/>
      <c r="AC1186" s="33"/>
      <c r="AD1186" s="33"/>
      <c r="AE1186" s="33"/>
    </row>
    <row r="1187">
      <c r="A1187" s="116"/>
      <c r="B1187" s="44"/>
      <c r="C1187" s="44"/>
      <c r="D1187" s="104"/>
      <c r="E1187" s="104"/>
      <c r="F1187" s="112"/>
      <c r="G1187" s="104"/>
      <c r="H1187" s="104"/>
      <c r="I1187" s="145"/>
      <c r="J1187" s="145"/>
      <c r="K1187" s="145"/>
      <c r="L1187" s="104"/>
      <c r="M1187" s="160"/>
      <c r="N1187" s="135"/>
      <c r="O1187" s="160"/>
      <c r="P1187" s="135"/>
      <c r="Q1187" s="119"/>
      <c r="R1187" s="119"/>
      <c r="S1187" s="191"/>
      <c r="T1187" s="105"/>
      <c r="U1187" s="162"/>
      <c r="V1187" s="105"/>
      <c r="W1187" s="30"/>
      <c r="X1187" s="30"/>
      <c r="Y1187" s="112"/>
      <c r="Z1187" s="33"/>
      <c r="AA1187" s="33"/>
      <c r="AB1187" s="33"/>
      <c r="AC1187" s="33"/>
      <c r="AD1187" s="33"/>
      <c r="AE1187" s="33"/>
    </row>
    <row r="1188">
      <c r="A1188" s="116"/>
      <c r="B1188" s="44"/>
      <c r="C1188" s="44"/>
      <c r="D1188" s="104"/>
      <c r="E1188" s="104"/>
      <c r="F1188" s="112"/>
      <c r="G1188" s="104"/>
      <c r="H1188" s="104"/>
      <c r="I1188" s="145"/>
      <c r="J1188" s="145"/>
      <c r="K1188" s="145"/>
      <c r="L1188" s="104"/>
      <c r="M1188" s="160"/>
      <c r="N1188" s="135"/>
      <c r="O1188" s="160"/>
      <c r="P1188" s="135"/>
      <c r="Q1188" s="119"/>
      <c r="R1188" s="119"/>
      <c r="S1188" s="191"/>
      <c r="T1188" s="105"/>
      <c r="U1188" s="162"/>
      <c r="V1188" s="105"/>
      <c r="W1188" s="30"/>
      <c r="X1188" s="30"/>
      <c r="Y1188" s="112"/>
      <c r="Z1188" s="33"/>
      <c r="AA1188" s="33"/>
      <c r="AB1188" s="33"/>
      <c r="AC1188" s="33"/>
      <c r="AD1188" s="33"/>
      <c r="AE1188" s="33"/>
    </row>
    <row r="1189">
      <c r="A1189" s="116"/>
      <c r="B1189" s="44"/>
      <c r="C1189" s="44"/>
      <c r="D1189" s="104"/>
      <c r="E1189" s="104"/>
      <c r="F1189" s="112"/>
      <c r="G1189" s="104"/>
      <c r="H1189" s="104"/>
      <c r="I1189" s="145"/>
      <c r="J1189" s="145"/>
      <c r="K1189" s="145"/>
      <c r="L1189" s="104"/>
      <c r="M1189" s="160"/>
      <c r="N1189" s="135"/>
      <c r="O1189" s="160"/>
      <c r="P1189" s="135"/>
      <c r="Q1189" s="119"/>
      <c r="R1189" s="119"/>
      <c r="S1189" s="191"/>
      <c r="T1189" s="105"/>
      <c r="U1189" s="162"/>
      <c r="V1189" s="105"/>
      <c r="W1189" s="30"/>
      <c r="X1189" s="30"/>
      <c r="Y1189" s="112"/>
      <c r="Z1189" s="33"/>
      <c r="AA1189" s="33"/>
      <c r="AB1189" s="33"/>
      <c r="AC1189" s="33"/>
      <c r="AD1189" s="33"/>
      <c r="AE1189" s="33"/>
    </row>
    <row r="1190">
      <c r="A1190" s="116"/>
      <c r="B1190" s="44"/>
      <c r="C1190" s="44"/>
      <c r="D1190" s="104"/>
      <c r="E1190" s="104"/>
      <c r="F1190" s="112"/>
      <c r="G1190" s="104"/>
      <c r="H1190" s="104"/>
      <c r="I1190" s="145"/>
      <c r="J1190" s="145"/>
      <c r="K1190" s="145"/>
      <c r="L1190" s="104"/>
      <c r="M1190" s="160"/>
      <c r="N1190" s="135"/>
      <c r="O1190" s="160"/>
      <c r="P1190" s="135"/>
      <c r="Q1190" s="119"/>
      <c r="R1190" s="119"/>
      <c r="S1190" s="191"/>
      <c r="T1190" s="105"/>
      <c r="U1190" s="162"/>
      <c r="V1190" s="105"/>
      <c r="W1190" s="30"/>
      <c r="X1190" s="30"/>
      <c r="Y1190" s="112"/>
      <c r="Z1190" s="33"/>
      <c r="AA1190" s="33"/>
      <c r="AB1190" s="33"/>
      <c r="AC1190" s="33"/>
      <c r="AD1190" s="33"/>
      <c r="AE1190" s="33"/>
    </row>
    <row r="1191">
      <c r="A1191" s="116"/>
      <c r="B1191" s="44"/>
      <c r="C1191" s="44"/>
      <c r="D1191" s="104"/>
      <c r="E1191" s="104"/>
      <c r="F1191" s="112"/>
      <c r="G1191" s="104"/>
      <c r="H1191" s="104"/>
      <c r="I1191" s="145"/>
      <c r="J1191" s="145"/>
      <c r="K1191" s="145"/>
      <c r="L1191" s="104"/>
      <c r="M1191" s="160"/>
      <c r="N1191" s="135"/>
      <c r="O1191" s="160"/>
      <c r="P1191" s="135"/>
      <c r="Q1191" s="119"/>
      <c r="R1191" s="119"/>
      <c r="S1191" s="191"/>
      <c r="T1191" s="105"/>
      <c r="U1191" s="162"/>
      <c r="V1191" s="105"/>
      <c r="W1191" s="30"/>
      <c r="X1191" s="30"/>
      <c r="Y1191" s="112"/>
      <c r="Z1191" s="33"/>
      <c r="AA1191" s="33"/>
      <c r="AB1191" s="33"/>
      <c r="AC1191" s="33"/>
      <c r="AD1191" s="33"/>
      <c r="AE1191" s="33"/>
    </row>
    <row r="1192">
      <c r="A1192" s="116"/>
      <c r="B1192" s="44"/>
      <c r="C1192" s="44"/>
      <c r="D1192" s="104"/>
      <c r="E1192" s="104"/>
      <c r="F1192" s="112"/>
      <c r="G1192" s="104"/>
      <c r="H1192" s="104"/>
      <c r="I1192" s="145"/>
      <c r="J1192" s="145"/>
      <c r="K1192" s="145"/>
      <c r="L1192" s="104"/>
      <c r="M1192" s="160"/>
      <c r="N1192" s="135"/>
      <c r="O1192" s="160"/>
      <c r="P1192" s="135"/>
      <c r="Q1192" s="119"/>
      <c r="R1192" s="119"/>
      <c r="S1192" s="191"/>
      <c r="T1192" s="105"/>
      <c r="U1192" s="162"/>
      <c r="V1192" s="105"/>
      <c r="W1192" s="30"/>
      <c r="X1192" s="30"/>
      <c r="Y1192" s="112"/>
      <c r="Z1192" s="33"/>
      <c r="AA1192" s="33"/>
      <c r="AB1192" s="33"/>
      <c r="AC1192" s="33"/>
      <c r="AD1192" s="33"/>
      <c r="AE1192" s="33"/>
    </row>
    <row r="1193">
      <c r="A1193" s="116"/>
      <c r="B1193" s="44"/>
      <c r="C1193" s="44"/>
      <c r="D1193" s="104"/>
      <c r="E1193" s="104"/>
      <c r="F1193" s="112"/>
      <c r="G1193" s="104"/>
      <c r="H1193" s="104"/>
      <c r="I1193" s="145"/>
      <c r="J1193" s="145"/>
      <c r="K1193" s="145"/>
      <c r="L1193" s="104"/>
      <c r="M1193" s="160"/>
      <c r="N1193" s="135"/>
      <c r="O1193" s="160"/>
      <c r="P1193" s="135"/>
      <c r="Q1193" s="119"/>
      <c r="R1193" s="119"/>
      <c r="S1193" s="191"/>
      <c r="T1193" s="105"/>
      <c r="U1193" s="162"/>
      <c r="V1193" s="105"/>
      <c r="W1193" s="30"/>
      <c r="X1193" s="30"/>
      <c r="Y1193" s="112"/>
      <c r="Z1193" s="33"/>
      <c r="AA1193" s="33"/>
      <c r="AB1193" s="33"/>
      <c r="AC1193" s="33"/>
      <c r="AD1193" s="33"/>
      <c r="AE1193" s="33"/>
    </row>
    <row r="1194">
      <c r="A1194" s="116"/>
      <c r="B1194" s="44"/>
      <c r="C1194" s="44"/>
      <c r="D1194" s="104"/>
      <c r="E1194" s="104"/>
      <c r="F1194" s="112"/>
      <c r="G1194" s="104"/>
      <c r="H1194" s="104"/>
      <c r="I1194" s="145"/>
      <c r="J1194" s="145"/>
      <c r="K1194" s="145"/>
      <c r="L1194" s="104"/>
      <c r="M1194" s="160"/>
      <c r="N1194" s="135"/>
      <c r="O1194" s="160"/>
      <c r="P1194" s="135"/>
      <c r="Q1194" s="119"/>
      <c r="R1194" s="119"/>
      <c r="S1194" s="191"/>
      <c r="T1194" s="105"/>
      <c r="U1194" s="162"/>
      <c r="V1194" s="105"/>
      <c r="W1194" s="30"/>
      <c r="X1194" s="30"/>
      <c r="Y1194" s="112"/>
      <c r="Z1194" s="33"/>
      <c r="AA1194" s="33"/>
      <c r="AB1194" s="33"/>
      <c r="AC1194" s="33"/>
      <c r="AD1194" s="33"/>
      <c r="AE1194" s="33"/>
    </row>
    <row r="1195">
      <c r="A1195" s="116"/>
      <c r="B1195" s="44"/>
      <c r="C1195" s="44"/>
      <c r="D1195" s="104"/>
      <c r="E1195" s="104"/>
      <c r="F1195" s="112"/>
      <c r="G1195" s="104"/>
      <c r="H1195" s="104"/>
      <c r="I1195" s="145"/>
      <c r="J1195" s="145"/>
      <c r="K1195" s="145"/>
      <c r="L1195" s="104"/>
      <c r="M1195" s="160"/>
      <c r="N1195" s="135"/>
      <c r="O1195" s="160"/>
      <c r="P1195" s="135"/>
      <c r="Q1195" s="119"/>
      <c r="R1195" s="119"/>
      <c r="S1195" s="191"/>
      <c r="T1195" s="105"/>
      <c r="U1195" s="162"/>
      <c r="V1195" s="105"/>
      <c r="W1195" s="30"/>
      <c r="X1195" s="30"/>
      <c r="Y1195" s="112"/>
      <c r="Z1195" s="33"/>
      <c r="AA1195" s="33"/>
      <c r="AB1195" s="33"/>
      <c r="AC1195" s="33"/>
      <c r="AD1195" s="33"/>
      <c r="AE1195" s="33"/>
    </row>
    <row r="1196">
      <c r="A1196" s="116"/>
      <c r="B1196" s="44"/>
      <c r="C1196" s="44"/>
      <c r="D1196" s="104"/>
      <c r="E1196" s="104"/>
      <c r="F1196" s="112"/>
      <c r="G1196" s="104"/>
      <c r="H1196" s="104"/>
      <c r="I1196" s="145"/>
      <c r="J1196" s="145"/>
      <c r="K1196" s="145"/>
      <c r="L1196" s="104"/>
      <c r="M1196" s="160"/>
      <c r="N1196" s="135"/>
      <c r="O1196" s="160"/>
      <c r="P1196" s="135"/>
      <c r="Q1196" s="119"/>
      <c r="R1196" s="119"/>
      <c r="S1196" s="191"/>
      <c r="T1196" s="105"/>
      <c r="U1196" s="162"/>
      <c r="V1196" s="105"/>
      <c r="W1196" s="30"/>
      <c r="X1196" s="30"/>
      <c r="Y1196" s="112"/>
      <c r="Z1196" s="33"/>
      <c r="AA1196" s="33"/>
      <c r="AB1196" s="33"/>
      <c r="AC1196" s="33"/>
      <c r="AD1196" s="33"/>
      <c r="AE1196" s="33"/>
    </row>
    <row r="1197">
      <c r="A1197" s="116"/>
      <c r="B1197" s="44"/>
      <c r="C1197" s="44"/>
      <c r="D1197" s="104"/>
      <c r="E1197" s="104"/>
      <c r="F1197" s="112"/>
      <c r="G1197" s="104"/>
      <c r="H1197" s="104"/>
      <c r="I1197" s="145"/>
      <c r="J1197" s="145"/>
      <c r="K1197" s="145"/>
      <c r="L1197" s="104"/>
      <c r="M1197" s="160"/>
      <c r="N1197" s="135"/>
      <c r="O1197" s="160"/>
      <c r="P1197" s="135"/>
      <c r="Q1197" s="119"/>
      <c r="R1197" s="119"/>
      <c r="S1197" s="191"/>
      <c r="T1197" s="105"/>
      <c r="U1197" s="162"/>
      <c r="V1197" s="105"/>
      <c r="W1197" s="30"/>
      <c r="X1197" s="30"/>
      <c r="Y1197" s="112"/>
      <c r="Z1197" s="33"/>
      <c r="AA1197" s="33"/>
      <c r="AB1197" s="33"/>
      <c r="AC1197" s="33"/>
      <c r="AD1197" s="33"/>
      <c r="AE1197" s="33"/>
    </row>
    <row r="1198">
      <c r="A1198" s="116"/>
      <c r="B1198" s="44"/>
      <c r="C1198" s="44"/>
      <c r="D1198" s="104"/>
      <c r="E1198" s="104"/>
      <c r="F1198" s="112"/>
      <c r="G1198" s="104"/>
      <c r="H1198" s="104"/>
      <c r="I1198" s="145"/>
      <c r="J1198" s="145"/>
      <c r="K1198" s="145"/>
      <c r="L1198" s="104"/>
      <c r="M1198" s="160"/>
      <c r="N1198" s="135"/>
      <c r="O1198" s="160"/>
      <c r="P1198" s="135"/>
      <c r="Q1198" s="119"/>
      <c r="R1198" s="119"/>
      <c r="S1198" s="191"/>
      <c r="T1198" s="105"/>
      <c r="U1198" s="162"/>
      <c r="V1198" s="105"/>
      <c r="W1198" s="30"/>
      <c r="X1198" s="30"/>
      <c r="Y1198" s="112"/>
      <c r="Z1198" s="33"/>
      <c r="AA1198" s="33"/>
      <c r="AB1198" s="33"/>
      <c r="AC1198" s="33"/>
      <c r="AD1198" s="33"/>
      <c r="AE1198" s="33"/>
    </row>
    <row r="1199">
      <c r="A1199" s="116"/>
      <c r="B1199" s="44"/>
      <c r="C1199" s="44"/>
      <c r="D1199" s="104"/>
      <c r="E1199" s="104"/>
      <c r="F1199" s="112"/>
      <c r="G1199" s="104"/>
      <c r="H1199" s="104"/>
      <c r="I1199" s="145"/>
      <c r="J1199" s="145"/>
      <c r="K1199" s="145"/>
      <c r="L1199" s="104"/>
      <c r="M1199" s="160"/>
      <c r="N1199" s="135"/>
      <c r="O1199" s="160"/>
      <c r="P1199" s="135"/>
      <c r="Q1199" s="119"/>
      <c r="R1199" s="119"/>
      <c r="S1199" s="191"/>
      <c r="T1199" s="105"/>
      <c r="U1199" s="162"/>
      <c r="V1199" s="105"/>
      <c r="W1199" s="30"/>
      <c r="X1199" s="30"/>
      <c r="Y1199" s="112"/>
      <c r="Z1199" s="33"/>
      <c r="AA1199" s="33"/>
      <c r="AB1199" s="33"/>
      <c r="AC1199" s="33"/>
      <c r="AD1199" s="33"/>
      <c r="AE1199" s="33"/>
    </row>
    <row r="1200">
      <c r="A1200" s="116"/>
      <c r="B1200" s="44"/>
      <c r="C1200" s="44"/>
      <c r="D1200" s="104"/>
      <c r="E1200" s="104"/>
      <c r="F1200" s="112"/>
      <c r="G1200" s="104"/>
      <c r="H1200" s="104"/>
      <c r="I1200" s="145"/>
      <c r="J1200" s="145"/>
      <c r="K1200" s="145"/>
      <c r="L1200" s="104"/>
      <c r="M1200" s="160"/>
      <c r="N1200" s="135"/>
      <c r="O1200" s="160"/>
      <c r="P1200" s="135"/>
      <c r="Q1200" s="119"/>
      <c r="R1200" s="119"/>
      <c r="S1200" s="191"/>
      <c r="T1200" s="105"/>
      <c r="U1200" s="162"/>
      <c r="V1200" s="105"/>
      <c r="W1200" s="30"/>
      <c r="X1200" s="30"/>
      <c r="Y1200" s="112"/>
      <c r="Z1200" s="33"/>
      <c r="AA1200" s="33"/>
      <c r="AB1200" s="33"/>
      <c r="AC1200" s="33"/>
      <c r="AD1200" s="33"/>
      <c r="AE1200" s="33"/>
    </row>
    <row r="1201">
      <c r="A1201" s="116"/>
      <c r="B1201" s="44"/>
      <c r="C1201" s="44"/>
      <c r="D1201" s="104"/>
      <c r="E1201" s="104"/>
      <c r="F1201" s="112"/>
      <c r="G1201" s="104"/>
      <c r="H1201" s="104"/>
      <c r="I1201" s="145"/>
      <c r="J1201" s="145"/>
      <c r="K1201" s="145"/>
      <c r="L1201" s="104"/>
      <c r="M1201" s="160"/>
      <c r="N1201" s="135"/>
      <c r="O1201" s="160"/>
      <c r="P1201" s="135"/>
      <c r="Q1201" s="119"/>
      <c r="R1201" s="119"/>
      <c r="S1201" s="191"/>
      <c r="T1201" s="105"/>
      <c r="U1201" s="162"/>
      <c r="V1201" s="105"/>
      <c r="W1201" s="30"/>
      <c r="X1201" s="30"/>
      <c r="Y1201" s="112"/>
      <c r="Z1201" s="33"/>
      <c r="AA1201" s="33"/>
      <c r="AB1201" s="33"/>
      <c r="AC1201" s="33"/>
      <c r="AD1201" s="33"/>
      <c r="AE1201" s="33"/>
    </row>
    <row r="1202">
      <c r="A1202" s="116"/>
      <c r="B1202" s="44"/>
      <c r="C1202" s="44"/>
      <c r="D1202" s="104"/>
      <c r="E1202" s="104"/>
      <c r="F1202" s="112"/>
      <c r="G1202" s="104"/>
      <c r="H1202" s="104"/>
      <c r="I1202" s="145"/>
      <c r="J1202" s="145"/>
      <c r="K1202" s="145"/>
      <c r="L1202" s="104"/>
      <c r="M1202" s="160"/>
      <c r="N1202" s="135"/>
      <c r="O1202" s="160"/>
      <c r="P1202" s="135"/>
      <c r="Q1202" s="119"/>
      <c r="R1202" s="119"/>
      <c r="S1202" s="191"/>
      <c r="T1202" s="105"/>
      <c r="U1202" s="162"/>
      <c r="V1202" s="105"/>
      <c r="W1202" s="30"/>
      <c r="X1202" s="30"/>
      <c r="Y1202" s="112"/>
      <c r="Z1202" s="33"/>
      <c r="AA1202" s="33"/>
      <c r="AB1202" s="33"/>
      <c r="AC1202" s="33"/>
      <c r="AD1202" s="33"/>
      <c r="AE1202" s="33"/>
    </row>
    <row r="1203">
      <c r="A1203" s="116"/>
      <c r="B1203" s="44"/>
      <c r="C1203" s="44"/>
      <c r="D1203" s="104"/>
      <c r="E1203" s="104"/>
      <c r="F1203" s="112"/>
      <c r="G1203" s="104"/>
      <c r="H1203" s="104"/>
      <c r="I1203" s="145"/>
      <c r="J1203" s="145"/>
      <c r="K1203" s="145"/>
      <c r="L1203" s="104"/>
      <c r="M1203" s="160"/>
      <c r="N1203" s="135"/>
      <c r="O1203" s="160"/>
      <c r="P1203" s="135"/>
      <c r="Q1203" s="119"/>
      <c r="R1203" s="119"/>
      <c r="S1203" s="191"/>
      <c r="T1203" s="105"/>
      <c r="U1203" s="162"/>
      <c r="V1203" s="105"/>
      <c r="W1203" s="30"/>
      <c r="X1203" s="30"/>
      <c r="Y1203" s="112"/>
      <c r="Z1203" s="33"/>
      <c r="AA1203" s="33"/>
      <c r="AB1203" s="33"/>
      <c r="AC1203" s="33"/>
      <c r="AD1203" s="33"/>
      <c r="AE1203" s="3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8.86"/>
    <col customWidth="1" min="2" max="2" width="8.0"/>
    <col customWidth="1" min="3" max="3" width="14.71"/>
    <col customWidth="1" min="5" max="5" width="9.57"/>
    <col customWidth="1" min="6" max="6" width="9.43"/>
    <col customWidth="1" min="7" max="7" width="10.14"/>
    <col customWidth="1" min="8" max="8" width="11.29"/>
    <col customWidth="1" min="10" max="10" width="12.0"/>
    <col customWidth="1" min="12" max="12" width="12.0"/>
    <col customWidth="1" min="18" max="18" width="13.71"/>
    <col customWidth="1" min="24" max="24" width="12.0"/>
    <col customWidth="1" min="28" max="28" width="13.43"/>
  </cols>
  <sheetData>
    <row r="1">
      <c r="A1" s="7" t="s">
        <v>2384</v>
      </c>
      <c r="B1" s="1" t="s">
        <v>1</v>
      </c>
      <c r="C1" s="2" t="s">
        <v>2385</v>
      </c>
      <c r="D1" s="7" t="s">
        <v>2432</v>
      </c>
      <c r="E1" s="6" t="s">
        <v>3</v>
      </c>
      <c r="F1" s="6" t="s">
        <v>4</v>
      </c>
      <c r="G1" s="208" t="s">
        <v>5</v>
      </c>
      <c r="H1" s="4" t="s">
        <v>6</v>
      </c>
      <c r="I1" s="5" t="s">
        <v>7</v>
      </c>
      <c r="J1" s="5" t="s">
        <v>2386</v>
      </c>
      <c r="K1" s="5" t="s">
        <v>2387</v>
      </c>
      <c r="L1" s="5" t="s">
        <v>2388</v>
      </c>
      <c r="M1" s="1" t="s">
        <v>2433</v>
      </c>
      <c r="N1" s="7" t="s">
        <v>2434</v>
      </c>
      <c r="O1" s="7" t="s">
        <v>11</v>
      </c>
      <c r="P1" s="209" t="s">
        <v>2389</v>
      </c>
      <c r="Q1" s="210" t="s">
        <v>2390</v>
      </c>
      <c r="R1" s="7" t="s">
        <v>2435</v>
      </c>
      <c r="S1" s="211" t="s">
        <v>2436</v>
      </c>
      <c r="T1" s="1" t="s">
        <v>14</v>
      </c>
      <c r="U1" s="210" t="s">
        <v>2391</v>
      </c>
      <c r="V1" s="7" t="s">
        <v>17</v>
      </c>
      <c r="W1" s="209" t="s">
        <v>18</v>
      </c>
      <c r="X1" s="211" t="s">
        <v>18</v>
      </c>
      <c r="Y1" s="11" t="s">
        <v>2393</v>
      </c>
      <c r="Z1" s="5" t="s">
        <v>2437</v>
      </c>
      <c r="AA1" s="167" t="s">
        <v>22</v>
      </c>
      <c r="AB1" s="212" t="s">
        <v>23</v>
      </c>
      <c r="AC1" s="14"/>
      <c r="AD1" s="7" t="s">
        <v>24</v>
      </c>
      <c r="AE1" s="1" t="s">
        <v>26</v>
      </c>
      <c r="AF1" s="7"/>
      <c r="AG1" s="7"/>
      <c r="AH1" s="14"/>
      <c r="AI1" s="14"/>
      <c r="AJ1" s="14"/>
    </row>
    <row r="2">
      <c r="A2" s="34" t="s">
        <v>276</v>
      </c>
      <c r="B2" s="16">
        <v>2015.0</v>
      </c>
      <c r="C2" s="17" t="s">
        <v>29</v>
      </c>
      <c r="D2" s="17" t="s">
        <v>2438</v>
      </c>
      <c r="E2" s="19">
        <v>46.0</v>
      </c>
      <c r="F2" s="19">
        <v>51.0</v>
      </c>
      <c r="G2" s="21" t="str">
        <f t="shared" ref="G2:G134" si="1">(E2+F2)/2</f>
        <v>48.5</v>
      </c>
      <c r="H2" s="28">
        <v>57.0</v>
      </c>
      <c r="I2" s="19">
        <v>53.0</v>
      </c>
      <c r="J2" s="20" t="str">
        <f>SUM(H2-I2)</f>
        <v>4</v>
      </c>
      <c r="K2" s="21" t="str">
        <f>(H2+I2)/2</f>
        <v>55</v>
      </c>
      <c r="L2" s="20" t="str">
        <f>SUM(G2-K2)</f>
        <v>-6.5</v>
      </c>
      <c r="M2" s="33"/>
      <c r="N2" s="17" t="s">
        <v>2439</v>
      </c>
      <c r="O2" s="17" t="s">
        <v>117</v>
      </c>
      <c r="P2" s="213">
        <v>8246267.0</v>
      </c>
      <c r="Q2" s="214" t="str">
        <f t="shared" ref="Q2:Q243" si="2">P2/1000000</f>
        <v>8</v>
      </c>
      <c r="R2" s="17">
        <v>1960.0</v>
      </c>
      <c r="S2" s="214" t="str">
        <f t="shared" ref="S2:S460" si="3">P2/R2</f>
        <v>4207</v>
      </c>
      <c r="T2" s="215">
        <v>2.9216212E7</v>
      </c>
      <c r="U2" s="214" t="str">
        <f t="shared" ref="U2:U243" si="4">T2/1000000</f>
        <v>29</v>
      </c>
      <c r="V2" s="215">
        <v>0.0</v>
      </c>
      <c r="W2" s="216" t="str">
        <f t="shared" ref="W2:W134" si="5">SUM(T2+V2)</f>
        <v>29,216,212</v>
      </c>
      <c r="X2" s="214" t="str">
        <f t="shared" ref="X2:X243" si="6">W2/1000000</f>
        <v>29</v>
      </c>
      <c r="Y2" s="217" t="str">
        <f t="shared" ref="Y2:Y134" si="7">(V2/W2)*100</f>
        <v>0.00</v>
      </c>
      <c r="Z2" s="28">
        <v>8000000.0</v>
      </c>
      <c r="AA2" s="218" t="str">
        <f t="shared" ref="AA2:AA10" si="8">(W2/Z2)*100</f>
        <v>365.20</v>
      </c>
      <c r="AB2" s="217" t="str">
        <f t="shared" ref="AB2:AB134" si="9">(P2/W2)*100</f>
        <v>28.22</v>
      </c>
      <c r="AC2" s="33"/>
      <c r="AD2" s="17"/>
      <c r="AE2" s="33"/>
      <c r="AF2" s="33"/>
      <c r="AG2" s="33"/>
      <c r="AH2" s="33"/>
      <c r="AI2" s="33"/>
      <c r="AJ2" s="33"/>
    </row>
    <row r="3">
      <c r="A3" s="34" t="s">
        <v>96</v>
      </c>
      <c r="B3" s="16">
        <v>2015.0</v>
      </c>
      <c r="C3" s="17" t="s">
        <v>29</v>
      </c>
      <c r="D3" s="17" t="s">
        <v>2440</v>
      </c>
      <c r="E3" s="19">
        <v>16.0</v>
      </c>
      <c r="F3" s="19">
        <v>33.0</v>
      </c>
      <c r="G3" s="21" t="str">
        <f t="shared" si="1"/>
        <v>24.5</v>
      </c>
      <c r="H3" s="19" t="s">
        <v>2441</v>
      </c>
      <c r="I3" s="19">
        <v>22.0</v>
      </c>
      <c r="J3" s="28" t="s">
        <v>2441</v>
      </c>
      <c r="K3" s="19" t="s">
        <v>2441</v>
      </c>
      <c r="L3" s="28" t="s">
        <v>2441</v>
      </c>
      <c r="M3" s="33"/>
      <c r="N3" s="17" t="s">
        <v>2442</v>
      </c>
      <c r="O3" s="17" t="s">
        <v>97</v>
      </c>
      <c r="P3" s="213">
        <v>1.4287159E7</v>
      </c>
      <c r="Q3" s="214" t="str">
        <f t="shared" si="2"/>
        <v>14</v>
      </c>
      <c r="R3" s="17">
        <v>3653.0</v>
      </c>
      <c r="S3" s="214" t="str">
        <f t="shared" si="3"/>
        <v>3911</v>
      </c>
      <c r="T3" s="215">
        <v>8.325703E7</v>
      </c>
      <c r="U3" s="214" t="str">
        <f t="shared" si="4"/>
        <v>83</v>
      </c>
      <c r="V3" s="215">
        <v>6.9519824E7</v>
      </c>
      <c r="W3" s="216" t="str">
        <f t="shared" si="5"/>
        <v>152,776,854</v>
      </c>
      <c r="X3" s="214" t="str">
        <f t="shared" si="6"/>
        <v>153</v>
      </c>
      <c r="Y3" s="217" t="str">
        <f t="shared" si="7"/>
        <v>45.50</v>
      </c>
      <c r="Z3" s="28">
        <v>9.0E7</v>
      </c>
      <c r="AA3" s="218" t="str">
        <f t="shared" si="8"/>
        <v>169.75</v>
      </c>
      <c r="AB3" s="217" t="str">
        <f t="shared" si="9"/>
        <v>9.35</v>
      </c>
      <c r="AC3" s="33"/>
      <c r="AD3" s="17"/>
      <c r="AE3" s="33"/>
      <c r="AF3" s="33"/>
      <c r="AG3" s="33"/>
      <c r="AH3" s="33"/>
      <c r="AI3" s="33"/>
      <c r="AJ3" s="33"/>
    </row>
    <row r="4">
      <c r="A4" s="34" t="s">
        <v>75</v>
      </c>
      <c r="B4" s="16">
        <v>2015.0</v>
      </c>
      <c r="C4" s="17" t="s">
        <v>29</v>
      </c>
      <c r="D4" s="17" t="s">
        <v>2443</v>
      </c>
      <c r="E4" s="19">
        <v>80.0</v>
      </c>
      <c r="F4" s="19">
        <v>64.0</v>
      </c>
      <c r="G4" s="21" t="str">
        <f t="shared" si="1"/>
        <v>72</v>
      </c>
      <c r="H4" s="19">
        <v>89.0</v>
      </c>
      <c r="I4" s="19">
        <v>80.0</v>
      </c>
      <c r="J4" s="20" t="str">
        <f t="shared" ref="J4:J12" si="10">SUM(H4-I4)</f>
        <v>9</v>
      </c>
      <c r="K4" s="21" t="str">
        <f t="shared" ref="K4:K12" si="11">(H4+I4)/2</f>
        <v>84.5</v>
      </c>
      <c r="L4" s="20" t="str">
        <f t="shared" ref="L4:L12" si="12">SUM(G4-K4)</f>
        <v>-12.5</v>
      </c>
      <c r="M4" s="33"/>
      <c r="N4" s="17" t="s">
        <v>2444</v>
      </c>
      <c r="O4" s="17" t="s">
        <v>34</v>
      </c>
      <c r="P4" s="213">
        <v>5.7225526E7</v>
      </c>
      <c r="Q4" s="214" t="str">
        <f t="shared" si="2"/>
        <v>57</v>
      </c>
      <c r="R4" s="17">
        <v>3856.0</v>
      </c>
      <c r="S4" s="214" t="str">
        <f t="shared" si="3"/>
        <v>14841</v>
      </c>
      <c r="T4" s="215">
        <v>1.79267303E8</v>
      </c>
      <c r="U4" s="214" t="str">
        <f t="shared" si="4"/>
        <v>179</v>
      </c>
      <c r="V4" s="215">
        <v>3.345E8</v>
      </c>
      <c r="W4" s="216" t="str">
        <f t="shared" si="5"/>
        <v>513,767,303</v>
      </c>
      <c r="X4" s="214" t="str">
        <f t="shared" si="6"/>
        <v>514</v>
      </c>
      <c r="Y4" s="217" t="str">
        <f t="shared" si="7"/>
        <v>65.11</v>
      </c>
      <c r="Z4" s="28">
        <v>1.3E8</v>
      </c>
      <c r="AA4" s="218" t="str">
        <f t="shared" si="8"/>
        <v>395.21</v>
      </c>
      <c r="AB4" s="217" t="str">
        <f t="shared" si="9"/>
        <v>11.14</v>
      </c>
      <c r="AC4" s="33"/>
      <c r="AD4" s="17"/>
      <c r="AE4" s="33"/>
      <c r="AF4" s="33"/>
      <c r="AG4" s="33"/>
      <c r="AH4" s="33"/>
      <c r="AI4" s="33"/>
      <c r="AJ4" s="33"/>
    </row>
    <row r="5">
      <c r="A5" s="15" t="s">
        <v>294</v>
      </c>
      <c r="B5" s="16">
        <v>2015.0</v>
      </c>
      <c r="C5" s="17" t="s">
        <v>29</v>
      </c>
      <c r="D5" s="17" t="s">
        <v>2445</v>
      </c>
      <c r="E5" s="19">
        <v>35.0</v>
      </c>
      <c r="F5" s="19">
        <v>39.0</v>
      </c>
      <c r="G5" s="21" t="str">
        <f t="shared" si="1"/>
        <v>37</v>
      </c>
      <c r="H5" s="19">
        <v>75.0</v>
      </c>
      <c r="I5" s="19">
        <v>50.0</v>
      </c>
      <c r="J5" s="20" t="str">
        <f t="shared" si="10"/>
        <v>25</v>
      </c>
      <c r="K5" s="21" t="str">
        <f t="shared" si="11"/>
        <v>62.5</v>
      </c>
      <c r="L5" s="20" t="str">
        <f t="shared" si="12"/>
        <v>-25.5</v>
      </c>
      <c r="M5" s="33"/>
      <c r="N5" s="17" t="s">
        <v>2444</v>
      </c>
      <c r="O5" s="17" t="s">
        <v>295</v>
      </c>
      <c r="P5" s="213">
        <v>362422.0</v>
      </c>
      <c r="Q5" s="214" t="str">
        <f t="shared" si="2"/>
        <v>0</v>
      </c>
      <c r="R5" s="17">
        <v>280.0</v>
      </c>
      <c r="S5" s="214" t="str">
        <f t="shared" si="3"/>
        <v>1294</v>
      </c>
      <c r="T5" s="215">
        <v>1009301.0</v>
      </c>
      <c r="U5" s="214" t="str">
        <f t="shared" si="4"/>
        <v>1</v>
      </c>
      <c r="V5" s="215">
        <v>0.0</v>
      </c>
      <c r="W5" s="216" t="str">
        <f t="shared" si="5"/>
        <v>1,009,301</v>
      </c>
      <c r="X5" s="214" t="str">
        <f t="shared" si="6"/>
        <v>1</v>
      </c>
      <c r="Y5" s="217" t="str">
        <f t="shared" si="7"/>
        <v>0.00</v>
      </c>
      <c r="Z5" s="19">
        <v>3500000.0</v>
      </c>
      <c r="AA5" s="218" t="str">
        <f t="shared" si="8"/>
        <v>28.84</v>
      </c>
      <c r="AB5" s="217" t="str">
        <f t="shared" si="9"/>
        <v>35.91</v>
      </c>
      <c r="AC5" s="33"/>
      <c r="AD5" s="33"/>
      <c r="AE5" s="33"/>
      <c r="AF5" s="33"/>
      <c r="AG5" s="33"/>
      <c r="AH5" s="33"/>
      <c r="AI5" s="33"/>
      <c r="AJ5" s="33"/>
    </row>
    <row r="6">
      <c r="A6" s="15" t="s">
        <v>137</v>
      </c>
      <c r="B6" s="16">
        <v>2015.0</v>
      </c>
      <c r="C6" s="17" t="s">
        <v>29</v>
      </c>
      <c r="D6" s="17" t="s">
        <v>2446</v>
      </c>
      <c r="E6" s="19">
        <v>76.0</v>
      </c>
      <c r="F6" s="19">
        <v>68.0</v>
      </c>
      <c r="G6" s="21" t="str">
        <f t="shared" si="1"/>
        <v>72</v>
      </c>
      <c r="H6" s="28">
        <v>97.0</v>
      </c>
      <c r="I6" s="19">
        <v>77.0</v>
      </c>
      <c r="J6" s="20" t="str">
        <f t="shared" si="10"/>
        <v>20</v>
      </c>
      <c r="K6" s="21" t="str">
        <f t="shared" si="11"/>
        <v>87</v>
      </c>
      <c r="L6" s="20" t="str">
        <f t="shared" si="12"/>
        <v>-15</v>
      </c>
      <c r="M6" s="33"/>
      <c r="N6" s="17" t="s">
        <v>2439</v>
      </c>
      <c r="O6" s="17" t="s">
        <v>138</v>
      </c>
      <c r="P6" s="213">
        <v>2.2635037E7</v>
      </c>
      <c r="Q6" s="214" t="str">
        <f t="shared" si="2"/>
        <v>23</v>
      </c>
      <c r="R6" s="17">
        <v>7100.0</v>
      </c>
      <c r="S6" s="214" t="str">
        <f t="shared" si="3"/>
        <v>3188</v>
      </c>
      <c r="T6" s="215">
        <v>6.1853408E7</v>
      </c>
      <c r="U6" s="214" t="str">
        <f t="shared" si="4"/>
        <v>62</v>
      </c>
      <c r="V6" s="215">
        <v>1.85E7</v>
      </c>
      <c r="W6" s="216" t="str">
        <f t="shared" si="5"/>
        <v>80,353,408</v>
      </c>
      <c r="X6" s="214" t="str">
        <f t="shared" si="6"/>
        <v>80</v>
      </c>
      <c r="Y6" s="217" t="str">
        <f t="shared" si="7"/>
        <v>23.02</v>
      </c>
      <c r="Z6" s="28">
        <v>5.3E7</v>
      </c>
      <c r="AA6" s="218" t="str">
        <f t="shared" si="8"/>
        <v>151.61</v>
      </c>
      <c r="AB6" s="217" t="str">
        <f t="shared" si="9"/>
        <v>28.17</v>
      </c>
      <c r="AC6" s="33"/>
      <c r="AD6" s="17"/>
      <c r="AE6" s="33"/>
      <c r="AF6" s="33"/>
      <c r="AG6" s="33"/>
      <c r="AH6" s="33"/>
      <c r="AI6" s="33"/>
      <c r="AJ6" s="33"/>
    </row>
    <row r="7">
      <c r="A7" s="15" t="s">
        <v>146</v>
      </c>
      <c r="B7" s="16">
        <v>2015.0</v>
      </c>
      <c r="C7" s="17" t="s">
        <v>29</v>
      </c>
      <c r="D7" s="17" t="s">
        <v>2447</v>
      </c>
      <c r="E7" s="19">
        <v>31.0</v>
      </c>
      <c r="F7" s="19">
        <v>41.0</v>
      </c>
      <c r="G7" s="21" t="str">
        <f t="shared" si="1"/>
        <v>36</v>
      </c>
      <c r="H7" s="28">
        <v>57.0</v>
      </c>
      <c r="I7" s="19">
        <v>73.0</v>
      </c>
      <c r="J7" s="20" t="str">
        <f t="shared" si="10"/>
        <v>-16</v>
      </c>
      <c r="K7" s="21" t="str">
        <f t="shared" si="11"/>
        <v>65</v>
      </c>
      <c r="L7" s="20" t="str">
        <f t="shared" si="12"/>
        <v>-29</v>
      </c>
      <c r="M7" s="33"/>
      <c r="N7" s="17" t="s">
        <v>2439</v>
      </c>
      <c r="O7" s="17" t="s">
        <v>147</v>
      </c>
      <c r="P7" s="213">
        <v>1.3346782E7</v>
      </c>
      <c r="Q7" s="214" t="str">
        <f t="shared" si="2"/>
        <v>13</v>
      </c>
      <c r="R7" s="17">
        <v>3201.0</v>
      </c>
      <c r="S7" s="214" t="str">
        <f t="shared" si="3"/>
        <v>4170</v>
      </c>
      <c r="T7" s="215">
        <v>3.1569268E7</v>
      </c>
      <c r="U7" s="214" t="str">
        <f t="shared" si="4"/>
        <v>32</v>
      </c>
      <c r="V7" s="215">
        <v>7.05E7</v>
      </c>
      <c r="W7" s="216" t="str">
        <f t="shared" si="5"/>
        <v>102,069,268</v>
      </c>
      <c r="X7" s="214" t="str">
        <f t="shared" si="6"/>
        <v>102</v>
      </c>
      <c r="Y7" s="217" t="str">
        <f t="shared" si="7"/>
        <v>69.07</v>
      </c>
      <c r="Z7" s="28">
        <v>4.9E7</v>
      </c>
      <c r="AA7" s="218" t="str">
        <f t="shared" si="8"/>
        <v>208.30</v>
      </c>
      <c r="AB7" s="217" t="str">
        <f t="shared" si="9"/>
        <v>13.08</v>
      </c>
      <c r="AC7" s="33"/>
      <c r="AD7" s="17"/>
      <c r="AE7" s="33"/>
      <c r="AF7" s="33"/>
      <c r="AG7" s="33"/>
      <c r="AH7" s="33"/>
      <c r="AI7" s="33"/>
      <c r="AJ7" s="33"/>
    </row>
    <row r="8">
      <c r="A8" s="34" t="s">
        <v>92</v>
      </c>
      <c r="B8" s="16">
        <v>2015.0</v>
      </c>
      <c r="C8" s="17" t="s">
        <v>29</v>
      </c>
      <c r="D8" s="17" t="s">
        <v>2443</v>
      </c>
      <c r="E8" s="19">
        <v>85.0</v>
      </c>
      <c r="F8" s="19">
        <v>67.0</v>
      </c>
      <c r="G8" s="21" t="str">
        <f t="shared" si="1"/>
        <v>76</v>
      </c>
      <c r="H8" s="19">
        <v>79.0</v>
      </c>
      <c r="I8" s="19">
        <v>76.0</v>
      </c>
      <c r="J8" s="20" t="str">
        <f t="shared" si="10"/>
        <v>3</v>
      </c>
      <c r="K8" s="21" t="str">
        <f t="shared" si="11"/>
        <v>77.5</v>
      </c>
      <c r="L8" s="20" t="str">
        <f t="shared" si="12"/>
        <v>-1.5</v>
      </c>
      <c r="M8" s="33"/>
      <c r="N8" s="17" t="s">
        <v>2442</v>
      </c>
      <c r="O8" s="17" t="s">
        <v>61</v>
      </c>
      <c r="P8" s="213">
        <v>6.7877361E7</v>
      </c>
      <c r="Q8" s="214" t="str">
        <f t="shared" si="2"/>
        <v>68</v>
      </c>
      <c r="R8" s="17">
        <v>3845.0</v>
      </c>
      <c r="S8" s="214" t="str">
        <f t="shared" si="3"/>
        <v>17653</v>
      </c>
      <c r="T8" s="215">
        <v>2.01151353E8</v>
      </c>
      <c r="U8" s="214" t="str">
        <f t="shared" si="4"/>
        <v>201</v>
      </c>
      <c r="V8" s="215">
        <v>3.412E8</v>
      </c>
      <c r="W8" s="216" t="str">
        <f t="shared" si="5"/>
        <v>542,351,353</v>
      </c>
      <c r="X8" s="214" t="str">
        <f t="shared" si="6"/>
        <v>542</v>
      </c>
      <c r="Y8" s="217" t="str">
        <f t="shared" si="7"/>
        <v>62.91</v>
      </c>
      <c r="Z8" s="28">
        <v>9.5E7</v>
      </c>
      <c r="AA8" s="218" t="str">
        <f t="shared" si="8"/>
        <v>570.90</v>
      </c>
      <c r="AB8" s="217" t="str">
        <f t="shared" si="9"/>
        <v>12.52</v>
      </c>
      <c r="AC8" s="33"/>
      <c r="AD8" s="17"/>
      <c r="AE8" s="33"/>
      <c r="AF8" s="33"/>
      <c r="AG8" s="33"/>
      <c r="AH8" s="33"/>
      <c r="AI8" s="33"/>
      <c r="AJ8" s="33"/>
    </row>
    <row r="9">
      <c r="A9" s="34" t="s">
        <v>192</v>
      </c>
      <c r="B9" s="16">
        <v>2015.0</v>
      </c>
      <c r="C9" s="17" t="s">
        <v>29</v>
      </c>
      <c r="D9" s="17" t="s">
        <v>2446</v>
      </c>
      <c r="E9" s="19">
        <v>32.0</v>
      </c>
      <c r="F9" s="19">
        <v>38.0</v>
      </c>
      <c r="G9" s="21" t="str">
        <f t="shared" si="1"/>
        <v>35</v>
      </c>
      <c r="H9" s="28">
        <v>64.0</v>
      </c>
      <c r="I9" s="19">
        <v>51.0</v>
      </c>
      <c r="J9" s="20" t="str">
        <f t="shared" si="10"/>
        <v>13</v>
      </c>
      <c r="K9" s="21" t="str">
        <f t="shared" si="11"/>
        <v>57.5</v>
      </c>
      <c r="L9" s="20" t="str">
        <f t="shared" si="12"/>
        <v>-22.5</v>
      </c>
      <c r="M9" s="33"/>
      <c r="N9" s="17" t="s">
        <v>2439</v>
      </c>
      <c r="O9" s="17" t="s">
        <v>117</v>
      </c>
      <c r="P9" s="213">
        <v>1.028325E7</v>
      </c>
      <c r="Q9" s="214" t="str">
        <f t="shared" si="2"/>
        <v>10</v>
      </c>
      <c r="R9" s="17">
        <v>3108.0</v>
      </c>
      <c r="S9" s="214" t="str">
        <f t="shared" si="3"/>
        <v>3309</v>
      </c>
      <c r="T9" s="215">
        <v>3.2363404E7</v>
      </c>
      <c r="U9" s="214" t="str">
        <f t="shared" si="4"/>
        <v>32</v>
      </c>
      <c r="V9" s="215">
        <v>1.22E7</v>
      </c>
      <c r="W9" s="216" t="str">
        <f t="shared" si="5"/>
        <v>44,563,404</v>
      </c>
      <c r="X9" s="214" t="str">
        <f t="shared" si="6"/>
        <v>45</v>
      </c>
      <c r="Y9" s="217" t="str">
        <f t="shared" si="7"/>
        <v>27.38</v>
      </c>
      <c r="Z9" s="28">
        <v>3.0E7</v>
      </c>
      <c r="AA9" s="218" t="str">
        <f t="shared" si="8"/>
        <v>148.54</v>
      </c>
      <c r="AB9" s="217" t="str">
        <f t="shared" si="9"/>
        <v>23.08</v>
      </c>
      <c r="AC9" s="33"/>
      <c r="AD9" s="17"/>
      <c r="AE9" s="33"/>
      <c r="AF9" s="33"/>
      <c r="AG9" s="33"/>
      <c r="AH9" s="33"/>
      <c r="AI9" s="33"/>
      <c r="AJ9" s="33"/>
    </row>
    <row r="10">
      <c r="A10" s="34" t="s">
        <v>77</v>
      </c>
      <c r="B10" s="16">
        <v>2015.0</v>
      </c>
      <c r="C10" s="17" t="s">
        <v>29</v>
      </c>
      <c r="D10" s="17" t="s">
        <v>2440</v>
      </c>
      <c r="E10" s="19">
        <v>9.0</v>
      </c>
      <c r="F10" s="19">
        <v>27.0</v>
      </c>
      <c r="G10" s="21" t="str">
        <f t="shared" si="1"/>
        <v>18</v>
      </c>
      <c r="H10" s="28">
        <v>20.0</v>
      </c>
      <c r="I10" s="19">
        <v>26.0</v>
      </c>
      <c r="J10" s="20" t="str">
        <f t="shared" si="10"/>
        <v>-6</v>
      </c>
      <c r="K10" s="21" t="str">
        <f t="shared" si="11"/>
        <v>23</v>
      </c>
      <c r="L10" s="20" t="str">
        <f t="shared" si="12"/>
        <v>-5</v>
      </c>
      <c r="M10" s="33"/>
      <c r="N10" s="17" t="s">
        <v>2444</v>
      </c>
      <c r="O10" s="17" t="s">
        <v>34</v>
      </c>
      <c r="P10" s="213">
        <v>2.5685737E7</v>
      </c>
      <c r="Q10" s="214" t="str">
        <f t="shared" si="2"/>
        <v>26</v>
      </c>
      <c r="R10" s="17">
        <v>3995.0</v>
      </c>
      <c r="S10" s="214" t="str">
        <f t="shared" si="3"/>
        <v>6429</v>
      </c>
      <c r="T10" s="215">
        <v>5.6117548E7</v>
      </c>
      <c r="U10" s="214" t="str">
        <f t="shared" si="4"/>
        <v>56</v>
      </c>
      <c r="V10" s="215">
        <v>1.11765333E8</v>
      </c>
      <c r="W10" s="216" t="str">
        <f t="shared" si="5"/>
        <v>167,882,881</v>
      </c>
      <c r="X10" s="214" t="str">
        <f t="shared" si="6"/>
        <v>168</v>
      </c>
      <c r="Y10" s="217" t="str">
        <f t="shared" si="7"/>
        <v>66.57</v>
      </c>
      <c r="Z10" s="28">
        <v>1.2E8</v>
      </c>
      <c r="AA10" s="218" t="str">
        <f t="shared" si="8"/>
        <v>139.90</v>
      </c>
      <c r="AB10" s="217" t="str">
        <f t="shared" si="9"/>
        <v>15.30</v>
      </c>
      <c r="AC10" s="33"/>
      <c r="AD10" s="17"/>
      <c r="AE10" s="33"/>
      <c r="AF10" s="33"/>
      <c r="AG10" s="33"/>
      <c r="AH10" s="33"/>
      <c r="AI10" s="33"/>
      <c r="AJ10" s="33"/>
    </row>
    <row r="11">
      <c r="A11" s="34" t="s">
        <v>228</v>
      </c>
      <c r="B11" s="16">
        <v>2015.0</v>
      </c>
      <c r="C11" s="17" t="s">
        <v>29</v>
      </c>
      <c r="D11" s="17" t="s">
        <v>2448</v>
      </c>
      <c r="E11" s="19">
        <v>85.0</v>
      </c>
      <c r="F11" s="19">
        <v>71.0</v>
      </c>
      <c r="G11" s="21" t="str">
        <f t="shared" si="1"/>
        <v>78</v>
      </c>
      <c r="H11" s="41">
        <v>77.0</v>
      </c>
      <c r="I11" s="40">
        <v>75.0</v>
      </c>
      <c r="J11" s="20" t="str">
        <f t="shared" si="10"/>
        <v>2</v>
      </c>
      <c r="K11" s="21" t="str">
        <f t="shared" si="11"/>
        <v>76</v>
      </c>
      <c r="L11" s="20" t="str">
        <f t="shared" si="12"/>
        <v>2</v>
      </c>
      <c r="M11" s="33"/>
      <c r="N11" s="17" t="s">
        <v>2444</v>
      </c>
      <c r="O11" s="17" t="s">
        <v>89</v>
      </c>
      <c r="P11" s="213">
        <v>2287234.0</v>
      </c>
      <c r="Q11" s="214" t="str">
        <f t="shared" si="2"/>
        <v>2</v>
      </c>
      <c r="R11" s="17">
        <v>865.0</v>
      </c>
      <c r="S11" s="214" t="str">
        <f t="shared" si="3"/>
        <v>2644</v>
      </c>
      <c r="T11" s="215">
        <v>1.22365E7</v>
      </c>
      <c r="U11" s="214" t="str">
        <f t="shared" si="4"/>
        <v>12</v>
      </c>
      <c r="V11" s="215">
        <v>1.7993477E7</v>
      </c>
      <c r="W11" s="216" t="str">
        <f t="shared" si="5"/>
        <v>30,229,977</v>
      </c>
      <c r="X11" s="214" t="str">
        <f t="shared" si="6"/>
        <v>30</v>
      </c>
      <c r="Y11" s="217" t="str">
        <f t="shared" si="7"/>
        <v>59.52</v>
      </c>
      <c r="Z11" s="28" t="s">
        <v>2441</v>
      </c>
      <c r="AA11" s="219" t="s">
        <v>2441</v>
      </c>
      <c r="AB11" s="217" t="str">
        <f t="shared" si="9"/>
        <v>7.57</v>
      </c>
      <c r="AC11" s="33"/>
      <c r="AD11" s="17"/>
      <c r="AE11" s="33"/>
      <c r="AF11" s="33"/>
      <c r="AG11" s="33"/>
      <c r="AH11" s="33"/>
      <c r="AI11" s="33"/>
      <c r="AJ11" s="33"/>
    </row>
    <row r="12">
      <c r="A12" s="34" t="s">
        <v>152</v>
      </c>
      <c r="B12" s="16">
        <v>2015.0</v>
      </c>
      <c r="C12" s="17" t="s">
        <v>29</v>
      </c>
      <c r="D12" s="17" t="s">
        <v>2449</v>
      </c>
      <c r="E12" s="19">
        <v>24.0</v>
      </c>
      <c r="F12" s="19">
        <v>46.0</v>
      </c>
      <c r="G12" s="21" t="str">
        <f t="shared" si="1"/>
        <v>35</v>
      </c>
      <c r="H12" s="40">
        <v>42.0</v>
      </c>
      <c r="I12" s="19">
        <v>31.0</v>
      </c>
      <c r="J12" s="20" t="str">
        <f t="shared" si="10"/>
        <v>11</v>
      </c>
      <c r="K12" s="21" t="str">
        <f t="shared" si="11"/>
        <v>36.5</v>
      </c>
      <c r="L12" s="20" t="str">
        <f t="shared" si="12"/>
        <v>-1.5</v>
      </c>
      <c r="M12" s="33"/>
      <c r="N12" s="17" t="s">
        <v>2439</v>
      </c>
      <c r="O12" s="17" t="s">
        <v>153</v>
      </c>
      <c r="P12" s="213">
        <v>8.517145E7</v>
      </c>
      <c r="Q12" s="214" t="str">
        <f t="shared" si="2"/>
        <v>85</v>
      </c>
      <c r="R12" s="17">
        <v>3646.0</v>
      </c>
      <c r="S12" s="214" t="str">
        <f t="shared" si="3"/>
        <v>23360</v>
      </c>
      <c r="T12" s="215">
        <v>1.6616723E8</v>
      </c>
      <c r="U12" s="214" t="str">
        <f t="shared" si="4"/>
        <v>166</v>
      </c>
      <c r="V12" s="215">
        <v>4.03484237E8</v>
      </c>
      <c r="W12" s="216" t="str">
        <f t="shared" si="5"/>
        <v>569,651,467</v>
      </c>
      <c r="X12" s="214" t="str">
        <f t="shared" si="6"/>
        <v>570</v>
      </c>
      <c r="Y12" s="217" t="str">
        <f t="shared" si="7"/>
        <v>70.83</v>
      </c>
      <c r="Z12" s="28">
        <v>4.0E7</v>
      </c>
      <c r="AA12" s="218" t="str">
        <f t="shared" ref="AA12:AA20" si="13">(W12/Z12)*100</f>
        <v>1424.13</v>
      </c>
      <c r="AB12" s="217" t="str">
        <f t="shared" si="9"/>
        <v>14.95</v>
      </c>
      <c r="AC12" s="33"/>
      <c r="AD12" s="17"/>
      <c r="AE12" s="33"/>
      <c r="AF12" s="33"/>
      <c r="AG12" s="33"/>
      <c r="AH12" s="33"/>
      <c r="AI12" s="33"/>
      <c r="AJ12" s="33"/>
    </row>
    <row r="13">
      <c r="A13" s="34" t="s">
        <v>129</v>
      </c>
      <c r="B13" s="16">
        <v>2015.0</v>
      </c>
      <c r="C13" s="17" t="s">
        <v>29</v>
      </c>
      <c r="D13" s="17" t="s">
        <v>2447</v>
      </c>
      <c r="E13" s="19">
        <v>74.0</v>
      </c>
      <c r="F13" s="19">
        <v>59.0</v>
      </c>
      <c r="G13" s="21" t="str">
        <f t="shared" si="1"/>
        <v>66.5</v>
      </c>
      <c r="H13" s="41" t="s">
        <v>2441</v>
      </c>
      <c r="I13" s="19">
        <v>70.0</v>
      </c>
      <c r="J13" s="28" t="s">
        <v>2441</v>
      </c>
      <c r="K13" s="19" t="s">
        <v>2441</v>
      </c>
      <c r="L13" s="28" t="s">
        <v>2441</v>
      </c>
      <c r="M13" s="33"/>
      <c r="N13" s="17" t="s">
        <v>2442</v>
      </c>
      <c r="O13" s="17" t="s">
        <v>130</v>
      </c>
      <c r="P13" s="213">
        <v>2.3618556E7</v>
      </c>
      <c r="Q13" s="214" t="str">
        <f t="shared" si="2"/>
        <v>24</v>
      </c>
      <c r="R13" s="17">
        <v>3051.0</v>
      </c>
      <c r="S13" s="214" t="str">
        <f t="shared" si="3"/>
        <v>7741</v>
      </c>
      <c r="T13" s="215">
        <v>5.7436461E7</v>
      </c>
      <c r="U13" s="214" t="str">
        <f t="shared" si="4"/>
        <v>57</v>
      </c>
      <c r="V13" s="215">
        <v>1.86E7</v>
      </c>
      <c r="W13" s="216" t="str">
        <f t="shared" si="5"/>
        <v>76,036,461</v>
      </c>
      <c r="X13" s="214" t="str">
        <f t="shared" si="6"/>
        <v>76</v>
      </c>
      <c r="Y13" s="217" t="str">
        <f t="shared" si="7"/>
        <v>24.46</v>
      </c>
      <c r="Z13" s="28">
        <v>5.8E7</v>
      </c>
      <c r="AA13" s="218" t="str">
        <f t="shared" si="13"/>
        <v>131.10</v>
      </c>
      <c r="AB13" s="217" t="str">
        <f t="shared" si="9"/>
        <v>31.06</v>
      </c>
      <c r="AC13" s="33"/>
      <c r="AD13" s="17"/>
      <c r="AE13" s="33"/>
      <c r="AF13" s="33"/>
      <c r="AG13" s="33"/>
      <c r="AH13" s="33"/>
      <c r="AI13" s="33"/>
      <c r="AJ13" s="33"/>
    </row>
    <row r="14">
      <c r="A14" s="34" t="s">
        <v>170</v>
      </c>
      <c r="B14" s="16">
        <v>2015.0</v>
      </c>
      <c r="C14" s="17" t="s">
        <v>29</v>
      </c>
      <c r="D14" s="17" t="s">
        <v>2440</v>
      </c>
      <c r="E14" s="19">
        <v>7.0</v>
      </c>
      <c r="F14" s="19">
        <v>28.0</v>
      </c>
      <c r="G14" s="21" t="str">
        <f t="shared" si="1"/>
        <v>17.5</v>
      </c>
      <c r="H14" s="41">
        <v>47.0</v>
      </c>
      <c r="I14" s="19">
        <v>37.0</v>
      </c>
      <c r="J14" s="20" t="str">
        <f t="shared" ref="J14:J21" si="14">SUM(H14-I14)</f>
        <v>10</v>
      </c>
      <c r="K14" s="21" t="str">
        <f t="shared" ref="K14:K21" si="15">(H14+I14)/2</f>
        <v>42</v>
      </c>
      <c r="L14" s="20" t="str">
        <f t="shared" ref="L14:L21" si="16">SUM(G14-K14)</f>
        <v>-24.5</v>
      </c>
      <c r="M14" s="33"/>
      <c r="N14" s="17" t="s">
        <v>2439</v>
      </c>
      <c r="O14" s="17" t="s">
        <v>34</v>
      </c>
      <c r="P14" s="213">
        <v>8326530.0</v>
      </c>
      <c r="Q14" s="214" t="str">
        <f t="shared" si="2"/>
        <v>8</v>
      </c>
      <c r="R14" s="17">
        <v>3261.0</v>
      </c>
      <c r="S14" s="214" t="str">
        <f t="shared" si="3"/>
        <v>2553</v>
      </c>
      <c r="T14" s="215">
        <v>2.246745E7</v>
      </c>
      <c r="U14" s="214" t="str">
        <f t="shared" si="4"/>
        <v>22</v>
      </c>
      <c r="V14" s="215">
        <v>5.9792987E7</v>
      </c>
      <c r="W14" s="216" t="str">
        <f t="shared" si="5"/>
        <v>82,260,437</v>
      </c>
      <c r="X14" s="214" t="str">
        <f t="shared" si="6"/>
        <v>82</v>
      </c>
      <c r="Y14" s="217" t="str">
        <f t="shared" si="7"/>
        <v>72.69</v>
      </c>
      <c r="Z14" s="28">
        <v>3.5E7</v>
      </c>
      <c r="AA14" s="218" t="str">
        <f t="shared" si="13"/>
        <v>235.03</v>
      </c>
      <c r="AB14" s="217" t="str">
        <f t="shared" si="9"/>
        <v>10.12</v>
      </c>
      <c r="AC14" s="33"/>
      <c r="AD14" s="17"/>
      <c r="AE14" s="33"/>
      <c r="AF14" s="33"/>
      <c r="AG14" s="33"/>
      <c r="AH14" s="33"/>
      <c r="AI14" s="33"/>
      <c r="AJ14" s="33"/>
    </row>
    <row r="15">
      <c r="A15" s="34" t="s">
        <v>71</v>
      </c>
      <c r="B15" s="16">
        <v>2015.0</v>
      </c>
      <c r="C15" s="17" t="s">
        <v>29</v>
      </c>
      <c r="D15" s="17" t="s">
        <v>2440</v>
      </c>
      <c r="E15" s="19">
        <v>47.0</v>
      </c>
      <c r="F15" s="19">
        <v>55.0</v>
      </c>
      <c r="G15" s="21" t="str">
        <f t="shared" si="1"/>
        <v>51</v>
      </c>
      <c r="H15" s="40">
        <v>64.0</v>
      </c>
      <c r="I15" s="19">
        <v>74.0</v>
      </c>
      <c r="J15" s="20" t="str">
        <f t="shared" si="14"/>
        <v>-10</v>
      </c>
      <c r="K15" s="21" t="str">
        <f t="shared" si="15"/>
        <v>69</v>
      </c>
      <c r="L15" s="20" t="str">
        <f t="shared" si="16"/>
        <v>-18</v>
      </c>
      <c r="M15" s="33"/>
      <c r="N15" s="17" t="s">
        <v>2442</v>
      </c>
      <c r="O15" s="17" t="s">
        <v>42</v>
      </c>
      <c r="P15" s="213">
        <v>5.2107731E7</v>
      </c>
      <c r="Q15" s="214" t="str">
        <f t="shared" si="2"/>
        <v>52</v>
      </c>
      <c r="R15" s="17">
        <v>3708.0</v>
      </c>
      <c r="S15" s="214" t="str">
        <f t="shared" si="3"/>
        <v>14053</v>
      </c>
      <c r="T15" s="215">
        <v>1.7739751E8</v>
      </c>
      <c r="U15" s="214" t="str">
        <f t="shared" si="4"/>
        <v>177</v>
      </c>
      <c r="V15" s="215">
        <v>2.08644097E8</v>
      </c>
      <c r="W15" s="216" t="str">
        <f t="shared" si="5"/>
        <v>386,041,607</v>
      </c>
      <c r="X15" s="214" t="str">
        <f t="shared" si="6"/>
        <v>386</v>
      </c>
      <c r="Y15" s="217" t="str">
        <f t="shared" si="7"/>
        <v>54.05</v>
      </c>
      <c r="Z15" s="28">
        <v>1.35E8</v>
      </c>
      <c r="AA15" s="218" t="str">
        <f t="shared" si="13"/>
        <v>285.96</v>
      </c>
      <c r="AB15" s="217" t="str">
        <f t="shared" si="9"/>
        <v>13.50</v>
      </c>
      <c r="AC15" s="33"/>
      <c r="AD15" s="17"/>
      <c r="AE15" s="33"/>
      <c r="AF15" s="33"/>
      <c r="AG15" s="33"/>
      <c r="AH15" s="33"/>
      <c r="AI15" s="33"/>
      <c r="AJ15" s="33"/>
    </row>
    <row r="16">
      <c r="A16" s="34" t="s">
        <v>88</v>
      </c>
      <c r="B16" s="16">
        <v>2015.0</v>
      </c>
      <c r="C16" s="17" t="s">
        <v>29</v>
      </c>
      <c r="D16" s="17" t="s">
        <v>2446</v>
      </c>
      <c r="E16" s="19">
        <v>43.0</v>
      </c>
      <c r="F16" s="19">
        <v>47.0</v>
      </c>
      <c r="G16" s="21" t="str">
        <f t="shared" si="1"/>
        <v>45</v>
      </c>
      <c r="H16" s="40">
        <v>57.0</v>
      </c>
      <c r="I16" s="19">
        <v>70.0</v>
      </c>
      <c r="J16" s="20" t="str">
        <f t="shared" si="14"/>
        <v>-13</v>
      </c>
      <c r="K16" s="21" t="str">
        <f t="shared" si="15"/>
        <v>63.5</v>
      </c>
      <c r="L16" s="20" t="str">
        <f t="shared" si="16"/>
        <v>-18.5</v>
      </c>
      <c r="M16" s="33"/>
      <c r="N16" s="17" t="s">
        <v>2444</v>
      </c>
      <c r="O16" s="17" t="s">
        <v>89</v>
      </c>
      <c r="P16" s="213">
        <v>1.1053366E7</v>
      </c>
      <c r="Q16" s="214" t="str">
        <f t="shared" si="2"/>
        <v>11</v>
      </c>
      <c r="R16" s="17">
        <v>3103.0</v>
      </c>
      <c r="S16" s="214" t="str">
        <f t="shared" si="3"/>
        <v>3562</v>
      </c>
      <c r="T16" s="215">
        <v>2.476035E7</v>
      </c>
      <c r="U16" s="214" t="str">
        <f t="shared" si="4"/>
        <v>25</v>
      </c>
      <c r="V16" s="215">
        <v>6.56E7</v>
      </c>
      <c r="W16" s="216" t="str">
        <f t="shared" si="5"/>
        <v>90,360,350</v>
      </c>
      <c r="X16" s="214" t="str">
        <f t="shared" si="6"/>
        <v>90</v>
      </c>
      <c r="Y16" s="217" t="str">
        <f t="shared" si="7"/>
        <v>72.60</v>
      </c>
      <c r="Z16" s="28">
        <v>1.0E8</v>
      </c>
      <c r="AA16" s="218" t="str">
        <f t="shared" si="13"/>
        <v>90.36</v>
      </c>
      <c r="AB16" s="217" t="str">
        <f t="shared" si="9"/>
        <v>12.23</v>
      </c>
      <c r="AC16" s="33"/>
      <c r="AD16" s="33"/>
      <c r="AE16" s="33"/>
      <c r="AF16" s="33"/>
      <c r="AG16" s="33"/>
      <c r="AH16" s="33"/>
      <c r="AI16" s="33"/>
      <c r="AJ16" s="33"/>
    </row>
    <row r="17">
      <c r="A17" s="43" t="s">
        <v>79</v>
      </c>
      <c r="B17" s="16">
        <v>2015.0</v>
      </c>
      <c r="C17" s="17" t="s">
        <v>29</v>
      </c>
      <c r="D17" s="17" t="s">
        <v>2450</v>
      </c>
      <c r="E17" s="19">
        <v>30.0</v>
      </c>
      <c r="F17" s="19">
        <v>42.0</v>
      </c>
      <c r="G17" s="21" t="str">
        <f t="shared" si="1"/>
        <v>36</v>
      </c>
      <c r="H17" s="40">
        <v>61.0</v>
      </c>
      <c r="I17" s="19">
        <v>54.0</v>
      </c>
      <c r="J17" s="20" t="str">
        <f t="shared" si="14"/>
        <v>7</v>
      </c>
      <c r="K17" s="21" t="str">
        <f t="shared" si="15"/>
        <v>57.5</v>
      </c>
      <c r="L17" s="20" t="str">
        <f t="shared" si="16"/>
        <v>-21.5</v>
      </c>
      <c r="M17" s="33"/>
      <c r="N17" s="17" t="s">
        <v>2444</v>
      </c>
      <c r="O17" s="17" t="s">
        <v>34</v>
      </c>
      <c r="P17" s="213">
        <v>5.226368E7</v>
      </c>
      <c r="Q17" s="214" t="str">
        <f t="shared" si="2"/>
        <v>52</v>
      </c>
      <c r="R17" s="17">
        <v>3875.0</v>
      </c>
      <c r="S17" s="214" t="str">
        <f t="shared" si="3"/>
        <v>13487</v>
      </c>
      <c r="T17" s="215">
        <v>1.30179072E8</v>
      </c>
      <c r="U17" s="214" t="str">
        <f t="shared" si="4"/>
        <v>130</v>
      </c>
      <c r="V17" s="215">
        <v>1.66823455E8</v>
      </c>
      <c r="W17" s="216" t="str">
        <f t="shared" si="5"/>
        <v>297,002,527</v>
      </c>
      <c r="X17" s="214" t="str">
        <f t="shared" si="6"/>
        <v>297</v>
      </c>
      <c r="Y17" s="217" t="str">
        <f t="shared" si="7"/>
        <v>56.17</v>
      </c>
      <c r="Z17" s="28">
        <v>1.1E8</v>
      </c>
      <c r="AA17" s="218" t="str">
        <f t="shared" si="13"/>
        <v>270.00</v>
      </c>
      <c r="AB17" s="217" t="str">
        <f t="shared" si="9"/>
        <v>17.60</v>
      </c>
      <c r="AC17" s="33"/>
      <c r="AD17" s="17"/>
      <c r="AE17" s="33"/>
      <c r="AF17" s="33"/>
      <c r="AG17" s="33"/>
      <c r="AH17" s="33"/>
      <c r="AI17" s="33"/>
      <c r="AJ17" s="33"/>
    </row>
    <row r="18">
      <c r="A18" s="34" t="s">
        <v>250</v>
      </c>
      <c r="B18" s="16">
        <v>2015.0</v>
      </c>
      <c r="C18" s="17" t="s">
        <v>29</v>
      </c>
      <c r="D18" s="17" t="s">
        <v>2449</v>
      </c>
      <c r="E18" s="19">
        <v>65.0</v>
      </c>
      <c r="F18" s="19">
        <v>49.0</v>
      </c>
      <c r="G18" s="21" t="str">
        <f t="shared" si="1"/>
        <v>57</v>
      </c>
      <c r="H18" s="40">
        <v>60.0</v>
      </c>
      <c r="I18" s="19">
        <v>74.0</v>
      </c>
      <c r="J18" s="20" t="str">
        <f t="shared" si="14"/>
        <v>-14</v>
      </c>
      <c r="K18" s="21" t="str">
        <f t="shared" si="15"/>
        <v>67</v>
      </c>
      <c r="L18" s="20" t="str">
        <f t="shared" si="16"/>
        <v>-10</v>
      </c>
      <c r="M18" s="33"/>
      <c r="N18" s="17" t="s">
        <v>2444</v>
      </c>
      <c r="O18" s="17" t="s">
        <v>130</v>
      </c>
      <c r="P18" s="213">
        <v>1.6293325E7</v>
      </c>
      <c r="Q18" s="214" t="str">
        <f t="shared" si="2"/>
        <v>16</v>
      </c>
      <c r="R18" s="220">
        <v>2902.0</v>
      </c>
      <c r="S18" s="214" t="str">
        <f t="shared" si="3"/>
        <v>5615</v>
      </c>
      <c r="T18" s="215">
        <v>4.2725475E7</v>
      </c>
      <c r="U18" s="214" t="str">
        <f t="shared" si="4"/>
        <v>43</v>
      </c>
      <c r="V18" s="215">
        <v>1.9020015E7</v>
      </c>
      <c r="W18" s="216" t="str">
        <f t="shared" si="5"/>
        <v>61,745,490</v>
      </c>
      <c r="X18" s="214" t="str">
        <f t="shared" si="6"/>
        <v>62</v>
      </c>
      <c r="Y18" s="217" t="str">
        <f t="shared" si="7"/>
        <v>30.80</v>
      </c>
      <c r="Z18" s="28">
        <v>1.5E7</v>
      </c>
      <c r="AA18" s="218" t="str">
        <f t="shared" si="13"/>
        <v>411.64</v>
      </c>
      <c r="AB18" s="217" t="str">
        <f t="shared" si="9"/>
        <v>26.39</v>
      </c>
      <c r="AC18" s="33"/>
      <c r="AD18" s="33"/>
      <c r="AE18" s="33"/>
      <c r="AF18" s="33"/>
      <c r="AG18" s="33"/>
      <c r="AH18" s="33"/>
      <c r="AI18" s="33"/>
      <c r="AJ18" s="33"/>
    </row>
    <row r="19">
      <c r="A19" s="34" t="s">
        <v>278</v>
      </c>
      <c r="B19" s="16">
        <v>2015.0</v>
      </c>
      <c r="C19" s="17" t="s">
        <v>29</v>
      </c>
      <c r="D19" s="17" t="s">
        <v>2448</v>
      </c>
      <c r="E19" s="19">
        <v>81.0</v>
      </c>
      <c r="F19" s="19">
        <v>74.0</v>
      </c>
      <c r="G19" s="21" t="str">
        <f t="shared" si="1"/>
        <v>77.5</v>
      </c>
      <c r="H19" s="41">
        <v>88.0</v>
      </c>
      <c r="I19" s="19">
        <v>84.0</v>
      </c>
      <c r="J19" s="20" t="str">
        <f t="shared" si="14"/>
        <v>4</v>
      </c>
      <c r="K19" s="21" t="str">
        <f t="shared" si="15"/>
        <v>86</v>
      </c>
      <c r="L19" s="20" t="str">
        <f t="shared" si="16"/>
        <v>-8.5</v>
      </c>
      <c r="M19" s="33"/>
      <c r="N19" s="17" t="s">
        <v>2444</v>
      </c>
      <c r="O19" s="17" t="s">
        <v>89</v>
      </c>
      <c r="P19" s="213">
        <v>1246803.0</v>
      </c>
      <c r="Q19" s="214" t="str">
        <f t="shared" si="2"/>
        <v>1</v>
      </c>
      <c r="R19" s="17">
        <v>870.0</v>
      </c>
      <c r="S19" s="214" t="str">
        <f t="shared" si="3"/>
        <v>1433</v>
      </c>
      <c r="T19" s="215">
        <v>6758416.0</v>
      </c>
      <c r="U19" s="214" t="str">
        <f t="shared" si="4"/>
        <v>7</v>
      </c>
      <c r="V19" s="215">
        <v>2316333.0</v>
      </c>
      <c r="W19" s="216" t="str">
        <f t="shared" si="5"/>
        <v>9,074,749</v>
      </c>
      <c r="X19" s="214" t="str">
        <f t="shared" si="6"/>
        <v>9</v>
      </c>
      <c r="Y19" s="217" t="str">
        <f t="shared" si="7"/>
        <v>25.53</v>
      </c>
      <c r="Z19" s="28">
        <v>8000000.0</v>
      </c>
      <c r="AA19" s="218" t="str">
        <f t="shared" si="13"/>
        <v>113.43</v>
      </c>
      <c r="AB19" s="217" t="str">
        <f t="shared" si="9"/>
        <v>13.74</v>
      </c>
      <c r="AC19" s="33"/>
      <c r="AD19" s="17"/>
      <c r="AE19" s="33"/>
      <c r="AF19" s="33"/>
      <c r="AG19" s="33"/>
      <c r="AH19" s="33"/>
      <c r="AI19" s="33"/>
      <c r="AJ19" s="33"/>
    </row>
    <row r="20">
      <c r="A20" s="34" t="s">
        <v>123</v>
      </c>
      <c r="B20" s="16">
        <v>2015.0</v>
      </c>
      <c r="C20" s="17" t="s">
        <v>29</v>
      </c>
      <c r="D20" s="17" t="s">
        <v>2451</v>
      </c>
      <c r="E20" s="19">
        <v>12.0</v>
      </c>
      <c r="F20" s="19">
        <v>27.0</v>
      </c>
      <c r="G20" s="21" t="str">
        <f t="shared" si="1"/>
        <v>19.5</v>
      </c>
      <c r="H20" s="41">
        <v>30.0</v>
      </c>
      <c r="I20" s="19">
        <v>32.0</v>
      </c>
      <c r="J20" s="20" t="str">
        <f t="shared" si="14"/>
        <v>-2</v>
      </c>
      <c r="K20" s="21" t="str">
        <f t="shared" si="15"/>
        <v>31</v>
      </c>
      <c r="L20" s="20" t="str">
        <f t="shared" si="16"/>
        <v>-11.5</v>
      </c>
      <c r="M20" s="33"/>
      <c r="N20" s="17" t="s">
        <v>2439</v>
      </c>
      <c r="O20" s="17" t="s">
        <v>100</v>
      </c>
      <c r="P20" s="213">
        <v>4200586.0</v>
      </c>
      <c r="Q20" s="214" t="str">
        <f t="shared" si="2"/>
        <v>4</v>
      </c>
      <c r="R20" s="17">
        <v>2648.0</v>
      </c>
      <c r="S20" s="214" t="str">
        <f t="shared" si="3"/>
        <v>1586</v>
      </c>
      <c r="T20" s="215">
        <v>7696134.0</v>
      </c>
      <c r="U20" s="214" t="str">
        <f t="shared" si="4"/>
        <v>8</v>
      </c>
      <c r="V20" s="215">
        <v>3.9579561E7</v>
      </c>
      <c r="W20" s="216" t="str">
        <f t="shared" si="5"/>
        <v>47,275,695</v>
      </c>
      <c r="X20" s="214" t="str">
        <f t="shared" si="6"/>
        <v>47</v>
      </c>
      <c r="Y20" s="217" t="str">
        <f t="shared" si="7"/>
        <v>83.72</v>
      </c>
      <c r="Z20" s="28">
        <v>6.0E7</v>
      </c>
      <c r="AA20" s="218" t="str">
        <f t="shared" si="13"/>
        <v>78.79</v>
      </c>
      <c r="AB20" s="217" t="str">
        <f t="shared" si="9"/>
        <v>8.89</v>
      </c>
      <c r="AC20" s="33"/>
      <c r="AD20" s="17"/>
      <c r="AE20" s="33"/>
      <c r="AF20" s="33"/>
      <c r="AG20" s="33"/>
      <c r="AH20" s="33"/>
      <c r="AI20" s="33"/>
      <c r="AJ20" s="33"/>
    </row>
    <row r="21">
      <c r="A21" s="34" t="s">
        <v>230</v>
      </c>
      <c r="B21" s="16">
        <v>2015.0</v>
      </c>
      <c r="C21" s="17" t="s">
        <v>29</v>
      </c>
      <c r="D21" s="17" t="s">
        <v>2452</v>
      </c>
      <c r="E21" s="19">
        <v>87.0</v>
      </c>
      <c r="F21" s="19">
        <v>67.0</v>
      </c>
      <c r="G21" s="21" t="str">
        <f t="shared" si="1"/>
        <v>77</v>
      </c>
      <c r="H21" s="41">
        <v>76.0</v>
      </c>
      <c r="I21" s="19">
        <v>79.0</v>
      </c>
      <c r="J21" s="20" t="str">
        <f t="shared" si="14"/>
        <v>-3</v>
      </c>
      <c r="K21" s="21" t="str">
        <f t="shared" si="15"/>
        <v>77.5</v>
      </c>
      <c r="L21" s="20" t="str">
        <f t="shared" si="16"/>
        <v>-0.5</v>
      </c>
      <c r="M21" s="33"/>
      <c r="N21" s="17" t="s">
        <v>2442</v>
      </c>
      <c r="O21" s="17" t="s">
        <v>138</v>
      </c>
      <c r="P21" s="213">
        <v>2434908.0</v>
      </c>
      <c r="Q21" s="214" t="str">
        <f t="shared" si="2"/>
        <v>2</v>
      </c>
      <c r="R21" s="17">
        <v>361.0</v>
      </c>
      <c r="S21" s="214" t="str">
        <f t="shared" si="3"/>
        <v>6745</v>
      </c>
      <c r="T21" s="215">
        <v>1.7737646E7</v>
      </c>
      <c r="U21" s="214" t="str">
        <f t="shared" si="4"/>
        <v>18</v>
      </c>
      <c r="V21" s="215">
        <v>0.0</v>
      </c>
      <c r="W21" s="216" t="str">
        <f t="shared" si="5"/>
        <v>17,737,646</v>
      </c>
      <c r="X21" s="214" t="str">
        <f t="shared" si="6"/>
        <v>18</v>
      </c>
      <c r="Y21" s="217" t="str">
        <f t="shared" si="7"/>
        <v>0.00</v>
      </c>
      <c r="Z21" s="28" t="s">
        <v>2441</v>
      </c>
      <c r="AA21" s="219" t="s">
        <v>2441</v>
      </c>
      <c r="AB21" s="217" t="str">
        <f t="shared" si="9"/>
        <v>13.73</v>
      </c>
      <c r="AC21" s="33"/>
      <c r="AD21" s="17"/>
      <c r="AE21" s="33"/>
      <c r="AF21" s="33"/>
      <c r="AG21" s="33"/>
      <c r="AH21" s="33"/>
      <c r="AI21" s="33"/>
      <c r="AJ21" s="33"/>
    </row>
    <row r="22">
      <c r="A22" s="34" t="s">
        <v>2453</v>
      </c>
      <c r="B22" s="16">
        <v>2015.0</v>
      </c>
      <c r="C22" s="17" t="s">
        <v>29</v>
      </c>
      <c r="D22" s="17" t="s">
        <v>2454</v>
      </c>
      <c r="E22" s="19">
        <v>85.0</v>
      </c>
      <c r="F22" s="19">
        <v>82.0</v>
      </c>
      <c r="G22" s="21" t="str">
        <f t="shared" si="1"/>
        <v>83.5</v>
      </c>
      <c r="H22" s="40">
        <v>56.0</v>
      </c>
      <c r="I22" s="19" t="s">
        <v>2441</v>
      </c>
      <c r="J22" s="28" t="s">
        <v>2441</v>
      </c>
      <c r="K22" s="19" t="s">
        <v>2441</v>
      </c>
      <c r="L22" s="28" t="s">
        <v>2441</v>
      </c>
      <c r="M22" s="33"/>
      <c r="N22" s="17" t="s">
        <v>2455</v>
      </c>
      <c r="O22" s="17" t="s">
        <v>2456</v>
      </c>
      <c r="P22" s="213">
        <v>34144.0</v>
      </c>
      <c r="Q22" s="214" t="str">
        <f t="shared" si="2"/>
        <v>0</v>
      </c>
      <c r="R22" s="17">
        <v>15.0</v>
      </c>
      <c r="S22" s="214" t="str">
        <f t="shared" si="3"/>
        <v>2276</v>
      </c>
      <c r="T22" s="215">
        <v>63675.0</v>
      </c>
      <c r="U22" s="214" t="str">
        <f t="shared" si="4"/>
        <v>0</v>
      </c>
      <c r="V22" s="215">
        <v>0.0</v>
      </c>
      <c r="W22" s="216" t="str">
        <f t="shared" si="5"/>
        <v>63,675</v>
      </c>
      <c r="X22" s="214" t="str">
        <f t="shared" si="6"/>
        <v>0</v>
      </c>
      <c r="Y22" s="217" t="str">
        <f t="shared" si="7"/>
        <v>0.00</v>
      </c>
      <c r="Z22" s="28" t="s">
        <v>2441</v>
      </c>
      <c r="AA22" s="219" t="s">
        <v>2441</v>
      </c>
      <c r="AB22" s="217" t="str">
        <f t="shared" si="9"/>
        <v>53.62</v>
      </c>
      <c r="AC22" s="33"/>
      <c r="AD22" s="17"/>
      <c r="AE22" s="33"/>
      <c r="AF22" s="33"/>
      <c r="AG22" s="33"/>
      <c r="AH22" s="33"/>
      <c r="AI22" s="33"/>
      <c r="AJ22" s="33"/>
    </row>
    <row r="23">
      <c r="A23" s="34" t="s">
        <v>60</v>
      </c>
      <c r="B23" s="16">
        <v>2015.0</v>
      </c>
      <c r="C23" s="17" t="s">
        <v>29</v>
      </c>
      <c r="D23" s="17" t="s">
        <v>2446</v>
      </c>
      <c r="E23" s="19">
        <v>26.0</v>
      </c>
      <c r="F23" s="19">
        <v>36.0</v>
      </c>
      <c r="G23" s="21" t="str">
        <f t="shared" si="1"/>
        <v>31</v>
      </c>
      <c r="H23" s="41">
        <v>50.0</v>
      </c>
      <c r="I23" s="19">
        <v>50.0</v>
      </c>
      <c r="J23" s="20" t="str">
        <f t="shared" ref="J23:J27" si="17">SUM(H23-I23)</f>
        <v>0</v>
      </c>
      <c r="K23" s="21" t="str">
        <f t="shared" ref="K23:K27" si="18">(H23+I23)/2</f>
        <v>50</v>
      </c>
      <c r="L23" s="20" t="str">
        <f t="shared" ref="L23:L27" si="19">SUM(G23-K23)</f>
        <v>-19</v>
      </c>
      <c r="M23" s="33"/>
      <c r="N23" s="17" t="s">
        <v>2442</v>
      </c>
      <c r="O23" s="17" t="s">
        <v>61</v>
      </c>
      <c r="P23" s="213">
        <v>1.5315435E7</v>
      </c>
      <c r="Q23" s="214" t="str">
        <f t="shared" si="2"/>
        <v>15</v>
      </c>
      <c r="R23" s="17">
        <v>3515.0</v>
      </c>
      <c r="S23" s="214" t="str">
        <f t="shared" si="3"/>
        <v>4357</v>
      </c>
      <c r="T23" s="215">
        <v>3.237135E7</v>
      </c>
      <c r="U23" s="214" t="str">
        <f t="shared" si="4"/>
        <v>32</v>
      </c>
      <c r="V23" s="215">
        <v>8.16E7</v>
      </c>
      <c r="W23" s="216" t="str">
        <f t="shared" si="5"/>
        <v>113,971,350</v>
      </c>
      <c r="X23" s="214" t="str">
        <f t="shared" si="6"/>
        <v>114</v>
      </c>
      <c r="Y23" s="217" t="str">
        <f t="shared" si="7"/>
        <v>71.60</v>
      </c>
      <c r="Z23" s="28">
        <v>1.5E8</v>
      </c>
      <c r="AA23" s="218" t="str">
        <f t="shared" ref="AA23:AA32" si="20">(W23/Z23)*100</f>
        <v>75.98</v>
      </c>
      <c r="AB23" s="217" t="str">
        <f t="shared" si="9"/>
        <v>13.44</v>
      </c>
      <c r="AC23" s="33"/>
      <c r="AD23" s="17"/>
      <c r="AE23" s="33"/>
      <c r="AF23" s="33"/>
      <c r="AG23" s="33"/>
      <c r="AH23" s="33"/>
      <c r="AI23" s="33"/>
      <c r="AJ23" s="33"/>
    </row>
    <row r="24">
      <c r="A24" s="34" t="s">
        <v>60</v>
      </c>
      <c r="B24" s="16">
        <v>2015.0</v>
      </c>
      <c r="C24" s="17" t="s">
        <v>29</v>
      </c>
      <c r="D24" s="17" t="s">
        <v>2446</v>
      </c>
      <c r="E24" s="19">
        <v>26.0</v>
      </c>
      <c r="F24" s="19">
        <v>36.0</v>
      </c>
      <c r="G24" s="21" t="str">
        <f t="shared" si="1"/>
        <v>31</v>
      </c>
      <c r="H24" s="40">
        <v>46.0</v>
      </c>
      <c r="I24" s="19">
        <v>48.0</v>
      </c>
      <c r="J24" s="20" t="str">
        <f t="shared" si="17"/>
        <v>-2</v>
      </c>
      <c r="K24" s="21" t="str">
        <f t="shared" si="18"/>
        <v>47</v>
      </c>
      <c r="L24" s="20" t="str">
        <f t="shared" si="19"/>
        <v>-16</v>
      </c>
      <c r="M24" s="33"/>
      <c r="N24" s="17" t="s">
        <v>2442</v>
      </c>
      <c r="O24" s="17" t="s">
        <v>61</v>
      </c>
      <c r="P24" s="213">
        <v>1.5315435E7</v>
      </c>
      <c r="Q24" s="214" t="str">
        <f t="shared" si="2"/>
        <v>15</v>
      </c>
      <c r="R24" s="17">
        <v>3515.0</v>
      </c>
      <c r="S24" s="214" t="str">
        <f t="shared" si="3"/>
        <v>4357</v>
      </c>
      <c r="T24" s="215">
        <v>3.4991522E7</v>
      </c>
      <c r="U24" s="214" t="str">
        <f t="shared" si="4"/>
        <v>35</v>
      </c>
      <c r="V24" s="215">
        <v>9.15E7</v>
      </c>
      <c r="W24" s="216" t="str">
        <f t="shared" si="5"/>
        <v>126,491,522</v>
      </c>
      <c r="X24" s="214" t="str">
        <f t="shared" si="6"/>
        <v>126</v>
      </c>
      <c r="Y24" s="217" t="str">
        <f t="shared" si="7"/>
        <v>72.34</v>
      </c>
      <c r="Z24" s="19">
        <v>1.5E8</v>
      </c>
      <c r="AA24" s="218" t="str">
        <f t="shared" si="20"/>
        <v>84.33</v>
      </c>
      <c r="AB24" s="217" t="str">
        <f t="shared" si="9"/>
        <v>12.11</v>
      </c>
      <c r="AC24" s="33"/>
      <c r="AD24" s="17"/>
      <c r="AE24" s="33"/>
      <c r="AF24" s="33"/>
      <c r="AG24" s="33"/>
      <c r="AH24" s="33"/>
      <c r="AI24" s="33"/>
      <c r="AJ24" s="33"/>
    </row>
    <row r="25">
      <c r="A25" s="34" t="s">
        <v>256</v>
      </c>
      <c r="B25" s="16">
        <v>2015.0</v>
      </c>
      <c r="C25" s="17" t="s">
        <v>29</v>
      </c>
      <c r="D25" s="17" t="s">
        <v>2440</v>
      </c>
      <c r="E25" s="19">
        <v>56.0</v>
      </c>
      <c r="F25" s="19">
        <v>56.0</v>
      </c>
      <c r="G25" s="21" t="str">
        <f t="shared" si="1"/>
        <v>56</v>
      </c>
      <c r="H25" s="41">
        <v>52.0</v>
      </c>
      <c r="I25" s="19">
        <v>64.0</v>
      </c>
      <c r="J25" s="20" t="str">
        <f t="shared" si="17"/>
        <v>-12</v>
      </c>
      <c r="K25" s="21" t="str">
        <f t="shared" si="18"/>
        <v>58</v>
      </c>
      <c r="L25" s="20" t="str">
        <f t="shared" si="19"/>
        <v>-2</v>
      </c>
      <c r="M25" s="33"/>
      <c r="N25" s="17" t="s">
        <v>2444</v>
      </c>
      <c r="O25" s="17" t="s">
        <v>89</v>
      </c>
      <c r="P25" s="213">
        <v>1.265014E7</v>
      </c>
      <c r="Q25" s="214" t="str">
        <f t="shared" si="2"/>
        <v>13</v>
      </c>
      <c r="R25" s="17">
        <v>3031.0</v>
      </c>
      <c r="S25" s="214" t="str">
        <f t="shared" si="3"/>
        <v>4174</v>
      </c>
      <c r="T25" s="215">
        <v>3.2000304E7</v>
      </c>
      <c r="U25" s="214" t="str">
        <f t="shared" si="4"/>
        <v>32</v>
      </c>
      <c r="V25" s="215">
        <v>5.3511996E7</v>
      </c>
      <c r="W25" s="216" t="str">
        <f t="shared" si="5"/>
        <v>85,512,300</v>
      </c>
      <c r="X25" s="214" t="str">
        <f t="shared" si="6"/>
        <v>86</v>
      </c>
      <c r="Y25" s="217" t="str">
        <f t="shared" si="7"/>
        <v>62.58</v>
      </c>
      <c r="Z25" s="28">
        <v>1.2E7</v>
      </c>
      <c r="AA25" s="218" t="str">
        <f t="shared" si="20"/>
        <v>712.60</v>
      </c>
      <c r="AB25" s="217" t="str">
        <f t="shared" si="9"/>
        <v>14.79</v>
      </c>
      <c r="AC25" s="33"/>
      <c r="AD25" s="17"/>
      <c r="AE25" s="33"/>
      <c r="AF25" s="33"/>
      <c r="AG25" s="33"/>
      <c r="AH25" s="33"/>
      <c r="AI25" s="33"/>
      <c r="AJ25" s="33"/>
    </row>
    <row r="26">
      <c r="A26" s="34" t="s">
        <v>99</v>
      </c>
      <c r="B26" s="16">
        <v>2015.0</v>
      </c>
      <c r="C26" s="17" t="s">
        <v>29</v>
      </c>
      <c r="D26" s="17" t="s">
        <v>2457</v>
      </c>
      <c r="E26" s="19">
        <v>17.0</v>
      </c>
      <c r="F26" s="19">
        <v>27.0</v>
      </c>
      <c r="G26" s="21" t="str">
        <f t="shared" si="1"/>
        <v>22</v>
      </c>
      <c r="H26" s="41">
        <v>51.0</v>
      </c>
      <c r="I26" s="19">
        <v>53.0</v>
      </c>
      <c r="J26" s="20" t="str">
        <f t="shared" si="17"/>
        <v>-2</v>
      </c>
      <c r="K26" s="21" t="str">
        <f t="shared" si="18"/>
        <v>52</v>
      </c>
      <c r="L26" s="20" t="str">
        <f t="shared" si="19"/>
        <v>-30</v>
      </c>
      <c r="M26" s="33"/>
      <c r="N26" s="17" t="s">
        <v>2444</v>
      </c>
      <c r="O26" s="17" t="s">
        <v>100</v>
      </c>
      <c r="P26" s="213">
        <v>2.4011616E7</v>
      </c>
      <c r="Q26" s="214" t="str">
        <f t="shared" si="2"/>
        <v>24</v>
      </c>
      <c r="R26" s="17">
        <v>3723.0</v>
      </c>
      <c r="S26" s="214" t="str">
        <f t="shared" si="3"/>
        <v>6450</v>
      </c>
      <c r="T26" s="215">
        <v>7.8747585E7</v>
      </c>
      <c r="U26" s="214" t="str">
        <f t="shared" si="4"/>
        <v>79</v>
      </c>
      <c r="V26" s="215">
        <v>1.64819305E8</v>
      </c>
      <c r="W26" s="216" t="str">
        <f t="shared" si="5"/>
        <v>243,566,890</v>
      </c>
      <c r="X26" s="214" t="str">
        <f t="shared" si="6"/>
        <v>244</v>
      </c>
      <c r="Y26" s="217" t="str">
        <f t="shared" si="7"/>
        <v>67.67</v>
      </c>
      <c r="Z26" s="28">
        <v>8.8E7</v>
      </c>
      <c r="AA26" s="218" t="str">
        <f t="shared" si="20"/>
        <v>276.78</v>
      </c>
      <c r="AB26" s="217" t="str">
        <f t="shared" si="9"/>
        <v>9.86</v>
      </c>
      <c r="AC26" s="33"/>
      <c r="AD26" s="17"/>
      <c r="AE26" s="33"/>
      <c r="AF26" s="33"/>
      <c r="AG26" s="33"/>
      <c r="AH26" s="33"/>
      <c r="AI26" s="33"/>
      <c r="AJ26" s="33"/>
    </row>
    <row r="27">
      <c r="A27" s="34" t="s">
        <v>282</v>
      </c>
      <c r="B27" s="16">
        <v>2015.0</v>
      </c>
      <c r="C27" s="17" t="s">
        <v>29</v>
      </c>
      <c r="D27" s="17" t="s">
        <v>2458</v>
      </c>
      <c r="E27" s="19">
        <v>96.0</v>
      </c>
      <c r="F27" s="19">
        <v>85.0</v>
      </c>
      <c r="G27" s="21" t="str">
        <f t="shared" si="1"/>
        <v>90.5</v>
      </c>
      <c r="H27" s="41">
        <v>97.0</v>
      </c>
      <c r="I27" s="19">
        <v>82.0</v>
      </c>
      <c r="J27" s="20" t="str">
        <f t="shared" si="17"/>
        <v>15</v>
      </c>
      <c r="K27" s="21" t="str">
        <f t="shared" si="18"/>
        <v>89.5</v>
      </c>
      <c r="L27" s="20" t="str">
        <f t="shared" si="19"/>
        <v>1</v>
      </c>
      <c r="M27" s="33"/>
      <c r="N27" s="17" t="s">
        <v>2439</v>
      </c>
      <c r="O27" s="17" t="s">
        <v>89</v>
      </c>
      <c r="P27" s="213">
        <v>118298.0</v>
      </c>
      <c r="Q27" s="214" t="str">
        <f t="shared" si="2"/>
        <v>0</v>
      </c>
      <c r="R27" s="17">
        <v>4.0</v>
      </c>
      <c r="S27" s="214" t="str">
        <f t="shared" si="3"/>
        <v>29575</v>
      </c>
      <c r="T27" s="215">
        <v>1406104.0</v>
      </c>
      <c r="U27" s="214" t="str">
        <f t="shared" si="4"/>
        <v>1</v>
      </c>
      <c r="V27" s="215">
        <v>0.0</v>
      </c>
      <c r="W27" s="216" t="str">
        <f t="shared" si="5"/>
        <v>1,406,104</v>
      </c>
      <c r="X27" s="214" t="str">
        <f t="shared" si="6"/>
        <v>1</v>
      </c>
      <c r="Y27" s="217" t="str">
        <f t="shared" si="7"/>
        <v>0.00</v>
      </c>
      <c r="Z27" s="28">
        <v>6000000.0</v>
      </c>
      <c r="AA27" s="218" t="str">
        <f t="shared" si="20"/>
        <v>23.44</v>
      </c>
      <c r="AB27" s="217" t="str">
        <f t="shared" si="9"/>
        <v>8.41</v>
      </c>
      <c r="AC27" s="33"/>
      <c r="AD27" s="17"/>
      <c r="AE27" s="33"/>
      <c r="AF27" s="33"/>
      <c r="AG27" s="33"/>
      <c r="AH27" s="33"/>
      <c r="AI27" s="33"/>
      <c r="AJ27" s="33"/>
    </row>
    <row r="28">
      <c r="A28" s="34" t="s">
        <v>241</v>
      </c>
      <c r="B28" s="16">
        <v>2015.0</v>
      </c>
      <c r="C28" s="17" t="s">
        <v>29</v>
      </c>
      <c r="D28" s="17" t="s">
        <v>2459</v>
      </c>
      <c r="E28" s="19">
        <v>41.0</v>
      </c>
      <c r="F28" s="19">
        <v>45.0</v>
      </c>
      <c r="G28" s="21" t="str">
        <f t="shared" si="1"/>
        <v>43</v>
      </c>
      <c r="H28" s="40" t="s">
        <v>2441</v>
      </c>
      <c r="I28" s="19">
        <v>43.0</v>
      </c>
      <c r="J28" s="28" t="s">
        <v>2441</v>
      </c>
      <c r="K28" s="19" t="s">
        <v>2441</v>
      </c>
      <c r="L28" s="28" t="s">
        <v>2441</v>
      </c>
      <c r="M28" s="33"/>
      <c r="N28" s="17" t="s">
        <v>2444</v>
      </c>
      <c r="O28" s="17" t="s">
        <v>111</v>
      </c>
      <c r="P28" s="213">
        <v>6652996.0</v>
      </c>
      <c r="Q28" s="214" t="str">
        <f t="shared" si="2"/>
        <v>7</v>
      </c>
      <c r="R28" s="17">
        <v>2392.0</v>
      </c>
      <c r="S28" s="214" t="str">
        <f t="shared" si="3"/>
        <v>2781</v>
      </c>
      <c r="T28" s="215">
        <v>2.0047288E7</v>
      </c>
      <c r="U28" s="214" t="str">
        <f t="shared" si="4"/>
        <v>20</v>
      </c>
      <c r="V28" s="215">
        <v>0.0</v>
      </c>
      <c r="W28" s="216" t="str">
        <f t="shared" si="5"/>
        <v>20,047,288</v>
      </c>
      <c r="X28" s="214" t="str">
        <f t="shared" si="6"/>
        <v>20</v>
      </c>
      <c r="Y28" s="217" t="str">
        <f t="shared" si="7"/>
        <v>0.00</v>
      </c>
      <c r="Z28" s="19">
        <v>1.95E7</v>
      </c>
      <c r="AA28" s="218" t="str">
        <f t="shared" si="20"/>
        <v>102.81</v>
      </c>
      <c r="AB28" s="217" t="str">
        <f t="shared" si="9"/>
        <v>33.19</v>
      </c>
      <c r="AC28" s="33"/>
      <c r="AD28" s="17"/>
      <c r="AE28" s="33"/>
      <c r="AF28" s="33"/>
      <c r="AG28" s="33"/>
      <c r="AH28" s="33"/>
      <c r="AI28" s="33"/>
      <c r="AJ28" s="33"/>
    </row>
    <row r="29">
      <c r="A29" s="34" t="s">
        <v>218</v>
      </c>
      <c r="B29" s="16">
        <v>2015.0</v>
      </c>
      <c r="C29" s="17" t="s">
        <v>29</v>
      </c>
      <c r="D29" s="17" t="s">
        <v>2451</v>
      </c>
      <c r="E29" s="19">
        <v>99.0</v>
      </c>
      <c r="F29" s="19">
        <v>81.0</v>
      </c>
      <c r="G29" s="21" t="str">
        <f t="shared" si="1"/>
        <v>90</v>
      </c>
      <c r="H29" s="41">
        <v>82.0</v>
      </c>
      <c r="I29" s="19">
        <v>89.0</v>
      </c>
      <c r="J29" s="20" t="str">
        <f t="shared" ref="J29:J43" si="21">SUM(H29-I29)</f>
        <v>-7</v>
      </c>
      <c r="K29" s="21" t="str">
        <f t="shared" ref="K29:K43" si="22">(H29+I29)/2</f>
        <v>85.5</v>
      </c>
      <c r="L29" s="20" t="str">
        <f t="shared" ref="L29:L43" si="23">SUM(G29-K29)</f>
        <v>4.5</v>
      </c>
      <c r="M29" s="33"/>
      <c r="N29" s="17" t="s">
        <v>2442</v>
      </c>
      <c r="O29" s="17" t="s">
        <v>42</v>
      </c>
      <c r="P29" s="213">
        <v>4038962.0</v>
      </c>
      <c r="Q29" s="214" t="str">
        <f t="shared" si="2"/>
        <v>4</v>
      </c>
      <c r="R29" s="17">
        <v>2320.0</v>
      </c>
      <c r="S29" s="214" t="str">
        <f t="shared" si="3"/>
        <v>1741</v>
      </c>
      <c r="T29" s="215">
        <v>1.9375982E7</v>
      </c>
      <c r="U29" s="214" t="str">
        <f t="shared" si="4"/>
        <v>19</v>
      </c>
      <c r="V29" s="215">
        <v>6.41E7</v>
      </c>
      <c r="W29" s="216" t="str">
        <f t="shared" si="5"/>
        <v>83,475,982</v>
      </c>
      <c r="X29" s="214" t="str">
        <f t="shared" si="6"/>
        <v>83</v>
      </c>
      <c r="Y29" s="217" t="str">
        <f t="shared" si="7"/>
        <v>76.79</v>
      </c>
      <c r="Z29" s="28">
        <v>2.5E7</v>
      </c>
      <c r="AA29" s="218" t="str">
        <f t="shared" si="20"/>
        <v>333.90</v>
      </c>
      <c r="AB29" s="217" t="str">
        <f t="shared" si="9"/>
        <v>4.84</v>
      </c>
      <c r="AC29" s="33"/>
      <c r="AD29" s="17"/>
      <c r="AE29" s="33"/>
      <c r="AF29" s="33"/>
      <c r="AG29" s="33"/>
      <c r="AH29" s="33"/>
      <c r="AI29" s="33"/>
      <c r="AJ29" s="33"/>
    </row>
    <row r="30">
      <c r="A30" s="34" t="s">
        <v>207</v>
      </c>
      <c r="B30" s="16">
        <v>2015.0</v>
      </c>
      <c r="C30" s="17" t="s">
        <v>29</v>
      </c>
      <c r="D30" s="17" t="s">
        <v>2460</v>
      </c>
      <c r="E30" s="19">
        <v>87.0</v>
      </c>
      <c r="F30" s="19">
        <v>81.0</v>
      </c>
      <c r="G30" s="21" t="str">
        <f t="shared" si="1"/>
        <v>84</v>
      </c>
      <c r="H30" s="40">
        <v>89.0</v>
      </c>
      <c r="I30" s="19">
        <v>89.0</v>
      </c>
      <c r="J30" s="20" t="str">
        <f t="shared" si="21"/>
        <v>0</v>
      </c>
      <c r="K30" s="21" t="str">
        <f t="shared" si="22"/>
        <v>89</v>
      </c>
      <c r="L30" s="20" t="str">
        <f t="shared" si="23"/>
        <v>-5</v>
      </c>
      <c r="M30" s="33"/>
      <c r="N30" s="17" t="s">
        <v>2439</v>
      </c>
      <c r="O30" s="17" t="s">
        <v>89</v>
      </c>
      <c r="P30" s="213">
        <v>1.0531026E7</v>
      </c>
      <c r="Q30" s="214" t="str">
        <f t="shared" si="2"/>
        <v>11</v>
      </c>
      <c r="R30" s="17">
        <v>1585.0</v>
      </c>
      <c r="S30" s="214" t="str">
        <f t="shared" si="3"/>
        <v>6644</v>
      </c>
      <c r="T30" s="215">
        <v>6.0900477E7</v>
      </c>
      <c r="U30" s="214" t="str">
        <f t="shared" si="4"/>
        <v>61</v>
      </c>
      <c r="V30" s="215">
        <v>4.18E7</v>
      </c>
      <c r="W30" s="216" t="str">
        <f t="shared" si="5"/>
        <v>102,700,477</v>
      </c>
      <c r="X30" s="214" t="str">
        <f t="shared" si="6"/>
        <v>103</v>
      </c>
      <c r="Y30" s="217" t="str">
        <f t="shared" si="7"/>
        <v>40.70</v>
      </c>
      <c r="Z30" s="28">
        <v>2.8E7</v>
      </c>
      <c r="AA30" s="218" t="str">
        <f t="shared" si="20"/>
        <v>366.79</v>
      </c>
      <c r="AB30" s="217" t="str">
        <f t="shared" si="9"/>
        <v>10.25</v>
      </c>
      <c r="AC30" s="33"/>
      <c r="AD30" s="17"/>
      <c r="AE30" s="33"/>
      <c r="AF30" s="33"/>
      <c r="AG30" s="33"/>
      <c r="AH30" s="33"/>
      <c r="AI30" s="33"/>
      <c r="AJ30" s="33"/>
    </row>
    <row r="31">
      <c r="A31" s="34" t="s">
        <v>305</v>
      </c>
      <c r="B31" s="16">
        <v>2015.0</v>
      </c>
      <c r="C31" s="17" t="s">
        <v>29</v>
      </c>
      <c r="D31" s="17" t="s">
        <v>2461</v>
      </c>
      <c r="E31" s="19">
        <v>95.0</v>
      </c>
      <c r="F31" s="19">
        <v>87.0</v>
      </c>
      <c r="G31" s="21" t="str">
        <f t="shared" si="1"/>
        <v>91</v>
      </c>
      <c r="H31" s="41">
        <v>80.0</v>
      </c>
      <c r="I31" s="19">
        <v>64.0</v>
      </c>
      <c r="J31" s="20" t="str">
        <f t="shared" si="21"/>
        <v>16</v>
      </c>
      <c r="K31" s="21" t="str">
        <f t="shared" si="22"/>
        <v>72</v>
      </c>
      <c r="L31" s="20" t="str">
        <f t="shared" si="23"/>
        <v>19</v>
      </c>
      <c r="M31" s="33"/>
      <c r="N31" s="17" t="s">
        <v>2439</v>
      </c>
      <c r="O31" s="17" t="s">
        <v>89</v>
      </c>
      <c r="P31" s="213">
        <v>393153.0</v>
      </c>
      <c r="Q31" s="214" t="str">
        <f t="shared" si="2"/>
        <v>0</v>
      </c>
      <c r="R31" s="17">
        <v>795.0</v>
      </c>
      <c r="S31" s="214" t="str">
        <f t="shared" si="3"/>
        <v>495</v>
      </c>
      <c r="T31" s="215">
        <v>1477002.0</v>
      </c>
      <c r="U31" s="214" t="str">
        <f t="shared" si="4"/>
        <v>1</v>
      </c>
      <c r="V31" s="215">
        <v>0.0</v>
      </c>
      <c r="W31" s="216" t="str">
        <f t="shared" si="5"/>
        <v>1,477,002</v>
      </c>
      <c r="X31" s="214" t="str">
        <f t="shared" si="6"/>
        <v>1</v>
      </c>
      <c r="Y31" s="217" t="str">
        <f t="shared" si="7"/>
        <v>0.00</v>
      </c>
      <c r="Z31" s="28">
        <v>2000000.0</v>
      </c>
      <c r="AA31" s="218" t="str">
        <f t="shared" si="20"/>
        <v>73.85</v>
      </c>
      <c r="AB31" s="217" t="str">
        <f t="shared" si="9"/>
        <v>26.62</v>
      </c>
      <c r="AC31" s="33"/>
      <c r="AD31" s="17"/>
      <c r="AE31" s="33"/>
      <c r="AF31" s="33"/>
      <c r="AG31" s="33"/>
      <c r="AH31" s="33"/>
      <c r="AI31" s="33"/>
      <c r="AJ31" s="33"/>
    </row>
    <row r="32">
      <c r="A32" s="34" t="s">
        <v>274</v>
      </c>
      <c r="B32" s="16">
        <v>2015.0</v>
      </c>
      <c r="C32" s="17" t="s">
        <v>29</v>
      </c>
      <c r="D32" s="17" t="s">
        <v>2451</v>
      </c>
      <c r="E32" s="19">
        <v>71.0</v>
      </c>
      <c r="F32" s="19">
        <v>56.0</v>
      </c>
      <c r="G32" s="21" t="str">
        <f t="shared" si="1"/>
        <v>63.5</v>
      </c>
      <c r="H32" s="41">
        <v>67.0</v>
      </c>
      <c r="I32" s="19">
        <v>67.0</v>
      </c>
      <c r="J32" s="20" t="str">
        <f t="shared" si="21"/>
        <v>0</v>
      </c>
      <c r="K32" s="21" t="str">
        <f t="shared" si="22"/>
        <v>67</v>
      </c>
      <c r="L32" s="20" t="str">
        <f t="shared" si="23"/>
        <v>-3.5</v>
      </c>
      <c r="M32" s="33"/>
      <c r="N32" s="17" t="s">
        <v>2444</v>
      </c>
      <c r="O32" s="17" t="s">
        <v>117</v>
      </c>
      <c r="P32" s="213">
        <v>1.0809149E7</v>
      </c>
      <c r="Q32" s="214" t="str">
        <f t="shared" si="2"/>
        <v>11</v>
      </c>
      <c r="R32" s="17">
        <v>2575.0</v>
      </c>
      <c r="S32" s="214" t="str">
        <f t="shared" si="3"/>
        <v>4198</v>
      </c>
      <c r="T32" s="215">
        <v>3.4030343E7</v>
      </c>
      <c r="U32" s="214" t="str">
        <f t="shared" si="4"/>
        <v>34</v>
      </c>
      <c r="V32" s="215">
        <v>9498291.0</v>
      </c>
      <c r="W32" s="216" t="str">
        <f t="shared" si="5"/>
        <v>43,528,634</v>
      </c>
      <c r="X32" s="214" t="str">
        <f t="shared" si="6"/>
        <v>44</v>
      </c>
      <c r="Y32" s="217" t="str">
        <f t="shared" si="7"/>
        <v>21.82</v>
      </c>
      <c r="Z32" s="19">
        <v>8500000.0</v>
      </c>
      <c r="AA32" s="218" t="str">
        <f t="shared" si="20"/>
        <v>512.10</v>
      </c>
      <c r="AB32" s="217" t="str">
        <f t="shared" si="9"/>
        <v>24.83</v>
      </c>
      <c r="AC32" s="33"/>
      <c r="AD32" s="17"/>
      <c r="AE32" s="33"/>
      <c r="AF32" s="33"/>
      <c r="AG32" s="33"/>
      <c r="AH32" s="33"/>
      <c r="AI32" s="33"/>
      <c r="AJ32" s="33"/>
    </row>
    <row r="33">
      <c r="A33" s="34" t="s">
        <v>299</v>
      </c>
      <c r="B33" s="16">
        <v>2015.0</v>
      </c>
      <c r="C33" s="17" t="s">
        <v>29</v>
      </c>
      <c r="D33" s="17" t="s">
        <v>2458</v>
      </c>
      <c r="E33" s="19">
        <v>91.0</v>
      </c>
      <c r="F33" s="19">
        <v>82.0</v>
      </c>
      <c r="G33" s="21" t="str">
        <f t="shared" si="1"/>
        <v>86.5</v>
      </c>
      <c r="H33" s="40">
        <v>88.0</v>
      </c>
      <c r="I33" s="19">
        <v>79.0</v>
      </c>
      <c r="J33" s="20" t="str">
        <f t="shared" si="21"/>
        <v>9</v>
      </c>
      <c r="K33" s="21" t="str">
        <f t="shared" si="22"/>
        <v>83.5</v>
      </c>
      <c r="L33" s="20" t="str">
        <f t="shared" si="23"/>
        <v>3</v>
      </c>
      <c r="M33" s="33"/>
      <c r="N33" s="17" t="s">
        <v>2439</v>
      </c>
      <c r="O33" s="17" t="s">
        <v>89</v>
      </c>
      <c r="P33" s="213">
        <v>123238.0</v>
      </c>
      <c r="Q33" s="214" t="str">
        <f t="shared" si="2"/>
        <v>0</v>
      </c>
      <c r="R33" s="17">
        <v>4.0</v>
      </c>
      <c r="S33" s="214" t="str">
        <f t="shared" si="3"/>
        <v>30810</v>
      </c>
      <c r="T33" s="215">
        <v>2961006.0</v>
      </c>
      <c r="U33" s="214" t="str">
        <f t="shared" si="4"/>
        <v>3</v>
      </c>
      <c r="V33" s="215">
        <v>0.0</v>
      </c>
      <c r="W33" s="216" t="str">
        <f t="shared" si="5"/>
        <v>2,961,006</v>
      </c>
      <c r="X33" s="214" t="str">
        <f t="shared" si="6"/>
        <v>3</v>
      </c>
      <c r="Y33" s="217" t="str">
        <f t="shared" si="7"/>
        <v>0.00</v>
      </c>
      <c r="Z33" s="28" t="s">
        <v>2441</v>
      </c>
      <c r="AA33" s="219" t="s">
        <v>2441</v>
      </c>
      <c r="AB33" s="217" t="str">
        <f t="shared" si="9"/>
        <v>4.16</v>
      </c>
      <c r="AC33" s="33"/>
      <c r="AD33" s="17"/>
      <c r="AE33" s="33"/>
      <c r="AF33" s="33"/>
      <c r="AG33" s="33"/>
      <c r="AH33" s="33"/>
      <c r="AI33" s="33"/>
      <c r="AJ33" s="33"/>
    </row>
    <row r="34">
      <c r="A34" s="34" t="s">
        <v>155</v>
      </c>
      <c r="B34" s="16">
        <v>2015.0</v>
      </c>
      <c r="C34" s="17" t="s">
        <v>29</v>
      </c>
      <c r="D34" s="17" t="s">
        <v>2462</v>
      </c>
      <c r="E34" s="19">
        <v>16.0</v>
      </c>
      <c r="F34" s="19">
        <v>39.0</v>
      </c>
      <c r="G34" s="21" t="str">
        <f t="shared" si="1"/>
        <v>27.5</v>
      </c>
      <c r="H34" s="41">
        <v>34.0</v>
      </c>
      <c r="I34" s="19">
        <v>45.0</v>
      </c>
      <c r="J34" s="20" t="str">
        <f t="shared" si="21"/>
        <v>-11</v>
      </c>
      <c r="K34" s="21" t="str">
        <f t="shared" si="22"/>
        <v>39.5</v>
      </c>
      <c r="L34" s="20" t="str">
        <f t="shared" si="23"/>
        <v>-12</v>
      </c>
      <c r="M34" s="33"/>
      <c r="N34" s="17" t="s">
        <v>2439</v>
      </c>
      <c r="O34" s="17" t="s">
        <v>111</v>
      </c>
      <c r="P34" s="213">
        <v>5028702.0</v>
      </c>
      <c r="Q34" s="214" t="str">
        <f t="shared" si="2"/>
        <v>5</v>
      </c>
      <c r="R34" s="17">
        <v>2816.0</v>
      </c>
      <c r="S34" s="214" t="str">
        <f t="shared" si="3"/>
        <v>1786</v>
      </c>
      <c r="T34" s="215">
        <v>1.0664749E7</v>
      </c>
      <c r="U34" s="214" t="str">
        <f t="shared" si="4"/>
        <v>11</v>
      </c>
      <c r="V34" s="215">
        <v>0.0</v>
      </c>
      <c r="W34" s="216" t="str">
        <f t="shared" si="5"/>
        <v>10,664,749</v>
      </c>
      <c r="X34" s="214" t="str">
        <f t="shared" si="6"/>
        <v>11</v>
      </c>
      <c r="Y34" s="217" t="str">
        <f t="shared" si="7"/>
        <v>0.00</v>
      </c>
      <c r="Z34" s="28">
        <v>4.0E7</v>
      </c>
      <c r="AA34" s="218" t="str">
        <f t="shared" ref="AA34:AA66" si="24">(W34/Z34)*100</f>
        <v>26.66</v>
      </c>
      <c r="AB34" s="217" t="str">
        <f t="shared" si="9"/>
        <v>47.15</v>
      </c>
      <c r="AC34" s="33"/>
      <c r="AD34" s="17"/>
      <c r="AE34" s="33"/>
      <c r="AF34" s="33"/>
      <c r="AG34" s="33"/>
      <c r="AH34" s="33"/>
      <c r="AI34" s="33"/>
      <c r="AJ34" s="33"/>
    </row>
    <row r="35">
      <c r="A35" s="34" t="s">
        <v>188</v>
      </c>
      <c r="B35" s="16">
        <v>2015.0</v>
      </c>
      <c r="C35" s="17" t="s">
        <v>29</v>
      </c>
      <c r="D35" s="17" t="s">
        <v>2440</v>
      </c>
      <c r="E35" s="19">
        <v>30.0</v>
      </c>
      <c r="F35" s="19">
        <v>33.0</v>
      </c>
      <c r="G35" s="21" t="str">
        <f t="shared" si="1"/>
        <v>31.5</v>
      </c>
      <c r="H35" s="41">
        <v>73.0</v>
      </c>
      <c r="I35" s="19">
        <v>48.0</v>
      </c>
      <c r="J35" s="20" t="str">
        <f t="shared" si="21"/>
        <v>25</v>
      </c>
      <c r="K35" s="21" t="str">
        <f t="shared" si="22"/>
        <v>60.5</v>
      </c>
      <c r="L35" s="20" t="str">
        <f t="shared" si="23"/>
        <v>-29</v>
      </c>
      <c r="M35" s="33"/>
      <c r="N35" s="17" t="s">
        <v>2444</v>
      </c>
      <c r="O35" s="17" t="s">
        <v>153</v>
      </c>
      <c r="P35" s="213">
        <v>1.3019686E7</v>
      </c>
      <c r="Q35" s="214" t="str">
        <f t="shared" si="2"/>
        <v>13</v>
      </c>
      <c r="R35" s="17">
        <v>3366.0</v>
      </c>
      <c r="S35" s="214" t="str">
        <f t="shared" si="3"/>
        <v>3868</v>
      </c>
      <c r="T35" s="215">
        <v>3.7446117E7</v>
      </c>
      <c r="U35" s="214" t="str">
        <f t="shared" si="4"/>
        <v>37</v>
      </c>
      <c r="V35" s="215">
        <v>2.5498698E7</v>
      </c>
      <c r="W35" s="216" t="str">
        <f t="shared" si="5"/>
        <v>62,944,815</v>
      </c>
      <c r="X35" s="214" t="str">
        <f t="shared" si="6"/>
        <v>63</v>
      </c>
      <c r="Y35" s="217" t="str">
        <f t="shared" si="7"/>
        <v>40.51</v>
      </c>
      <c r="Z35" s="28">
        <v>3.4E7</v>
      </c>
      <c r="AA35" s="218" t="str">
        <f t="shared" si="24"/>
        <v>185.13</v>
      </c>
      <c r="AB35" s="217" t="str">
        <f t="shared" si="9"/>
        <v>20.68</v>
      </c>
      <c r="AC35" s="33"/>
      <c r="AD35" s="17"/>
      <c r="AE35" s="33"/>
      <c r="AF35" s="33"/>
      <c r="AG35" s="33"/>
      <c r="AH35" s="33"/>
      <c r="AI35" s="33"/>
      <c r="AJ35" s="33"/>
    </row>
    <row r="36">
      <c r="A36" s="34" t="s">
        <v>104</v>
      </c>
      <c r="B36" s="16">
        <v>2015.0</v>
      </c>
      <c r="C36" s="17" t="s">
        <v>29</v>
      </c>
      <c r="D36" s="17" t="s">
        <v>2446</v>
      </c>
      <c r="E36" s="19">
        <v>68.0</v>
      </c>
      <c r="F36" s="19">
        <v>55.0</v>
      </c>
      <c r="G36" s="21" t="str">
        <f t="shared" si="1"/>
        <v>61.5</v>
      </c>
      <c r="H36" s="41">
        <v>79.0</v>
      </c>
      <c r="I36" s="19">
        <v>78.0</v>
      </c>
      <c r="J36" s="20" t="str">
        <f t="shared" si="21"/>
        <v>1</v>
      </c>
      <c r="K36" s="21" t="str">
        <f t="shared" si="22"/>
        <v>78.5</v>
      </c>
      <c r="L36" s="20" t="str">
        <f t="shared" si="23"/>
        <v>-17</v>
      </c>
      <c r="M36" s="33"/>
      <c r="N36" s="17" t="s">
        <v>2444</v>
      </c>
      <c r="O36" s="17" t="s">
        <v>38</v>
      </c>
      <c r="P36" s="213">
        <v>1.3421036E7</v>
      </c>
      <c r="Q36" s="214" t="str">
        <f t="shared" si="2"/>
        <v>13</v>
      </c>
      <c r="R36" s="17">
        <v>3638.0</v>
      </c>
      <c r="S36" s="214" t="str">
        <f t="shared" si="3"/>
        <v>3689</v>
      </c>
      <c r="T36" s="215">
        <v>4.5445109E7</v>
      </c>
      <c r="U36" s="214" t="str">
        <f t="shared" si="4"/>
        <v>45</v>
      </c>
      <c r="V36" s="215">
        <v>5.51E7</v>
      </c>
      <c r="W36" s="216" t="str">
        <f t="shared" si="5"/>
        <v>100,545,109</v>
      </c>
      <c r="X36" s="214" t="str">
        <f t="shared" si="6"/>
        <v>101</v>
      </c>
      <c r="Y36" s="217" t="str">
        <f t="shared" si="7"/>
        <v>54.80</v>
      </c>
      <c r="Z36" s="28">
        <v>7.5E7</v>
      </c>
      <c r="AA36" s="218" t="str">
        <f t="shared" si="24"/>
        <v>134.06</v>
      </c>
      <c r="AB36" s="217" t="str">
        <f t="shared" si="9"/>
        <v>13.35</v>
      </c>
      <c r="AC36" s="33"/>
      <c r="AD36" s="17"/>
      <c r="AE36" s="33"/>
      <c r="AF36" s="33"/>
      <c r="AG36" s="33"/>
      <c r="AH36" s="33"/>
      <c r="AI36" s="33"/>
      <c r="AJ36" s="33"/>
    </row>
    <row r="37">
      <c r="A37" s="34" t="s">
        <v>83</v>
      </c>
      <c r="B37" s="16">
        <v>2015.0</v>
      </c>
      <c r="C37" s="17" t="s">
        <v>29</v>
      </c>
      <c r="D37" s="17" t="s">
        <v>2440</v>
      </c>
      <c r="E37" s="19">
        <v>93.0</v>
      </c>
      <c r="F37" s="19">
        <v>80.0</v>
      </c>
      <c r="G37" s="21" t="str">
        <f t="shared" si="1"/>
        <v>86.5</v>
      </c>
      <c r="H37" s="40">
        <v>93.0</v>
      </c>
      <c r="I37" s="19">
        <v>81.0</v>
      </c>
      <c r="J37" s="20" t="str">
        <f t="shared" si="21"/>
        <v>12</v>
      </c>
      <c r="K37" s="21" t="str">
        <f t="shared" si="22"/>
        <v>87</v>
      </c>
      <c r="L37" s="20" t="str">
        <f t="shared" si="23"/>
        <v>-0.5</v>
      </c>
      <c r="M37" s="33"/>
      <c r="N37" s="17" t="s">
        <v>2444</v>
      </c>
      <c r="O37" s="17" t="s">
        <v>48</v>
      </c>
      <c r="P37" s="213">
        <v>5.4308575E7</v>
      </c>
      <c r="Q37" s="214" t="str">
        <f t="shared" si="2"/>
        <v>54</v>
      </c>
      <c r="R37" s="17">
        <v>3831.0</v>
      </c>
      <c r="S37" s="214" t="str">
        <f t="shared" si="3"/>
        <v>14176</v>
      </c>
      <c r="T37" s="215">
        <v>1.96841665E8</v>
      </c>
      <c r="U37" s="214" t="str">
        <f t="shared" si="4"/>
        <v>197</v>
      </c>
      <c r="V37" s="215">
        <v>2.62015153E8</v>
      </c>
      <c r="W37" s="216" t="str">
        <f t="shared" si="5"/>
        <v>458,856,818</v>
      </c>
      <c r="X37" s="214" t="str">
        <f t="shared" si="6"/>
        <v>459</v>
      </c>
      <c r="Y37" s="217" t="str">
        <f t="shared" si="7"/>
        <v>57.10</v>
      </c>
      <c r="Z37" s="28">
        <v>1.08E8</v>
      </c>
      <c r="AA37" s="218" t="str">
        <f t="shared" si="24"/>
        <v>424.87</v>
      </c>
      <c r="AB37" s="217" t="str">
        <f t="shared" si="9"/>
        <v>11.84</v>
      </c>
      <c r="AC37" s="33"/>
      <c r="AD37" s="17"/>
      <c r="AE37" s="33"/>
      <c r="AF37" s="33"/>
      <c r="AG37" s="33"/>
      <c r="AH37" s="33"/>
      <c r="AI37" s="33"/>
      <c r="AJ37" s="33"/>
    </row>
    <row r="38">
      <c r="A38" s="34" t="s">
        <v>90</v>
      </c>
      <c r="B38" s="16">
        <v>2015.0</v>
      </c>
      <c r="C38" s="17" t="s">
        <v>29</v>
      </c>
      <c r="D38" s="17" t="s">
        <v>2440</v>
      </c>
      <c r="E38" s="19">
        <v>86.0</v>
      </c>
      <c r="F38" s="19">
        <v>67.0</v>
      </c>
      <c r="G38" s="21" t="str">
        <f t="shared" si="1"/>
        <v>76.5</v>
      </c>
      <c r="H38" s="40">
        <v>81.0</v>
      </c>
      <c r="I38" s="19">
        <v>83.0</v>
      </c>
      <c r="J38" s="20" t="str">
        <f t="shared" si="21"/>
        <v>-2</v>
      </c>
      <c r="K38" s="21" t="str">
        <f t="shared" si="22"/>
        <v>82</v>
      </c>
      <c r="L38" s="20" t="str">
        <f t="shared" si="23"/>
        <v>-5.5</v>
      </c>
      <c r="M38" s="33"/>
      <c r="N38" s="17" t="s">
        <v>2463</v>
      </c>
      <c r="O38" s="17" t="s">
        <v>42</v>
      </c>
      <c r="P38" s="213">
        <v>4.4213073E7</v>
      </c>
      <c r="Q38" s="214" t="str">
        <f t="shared" si="2"/>
        <v>44</v>
      </c>
      <c r="R38" s="17">
        <v>3897.0</v>
      </c>
      <c r="S38" s="214" t="str">
        <f t="shared" si="3"/>
        <v>11345</v>
      </c>
      <c r="T38" s="215">
        <v>1.27742629E8</v>
      </c>
      <c r="U38" s="214" t="str">
        <f t="shared" si="4"/>
        <v>128</v>
      </c>
      <c r="V38" s="215">
        <v>4.4601164E7</v>
      </c>
      <c r="W38" s="216" t="str">
        <f t="shared" si="5"/>
        <v>172,343,793</v>
      </c>
      <c r="X38" s="214" t="str">
        <f t="shared" si="6"/>
        <v>172</v>
      </c>
      <c r="Y38" s="217" t="str">
        <f t="shared" si="7"/>
        <v>25.88</v>
      </c>
      <c r="Z38" s="19">
        <v>9.9E7</v>
      </c>
      <c r="AA38" s="218" t="str">
        <f t="shared" si="24"/>
        <v>174.08</v>
      </c>
      <c r="AB38" s="217" t="str">
        <f t="shared" si="9"/>
        <v>25.65</v>
      </c>
      <c r="AC38" s="33"/>
      <c r="AD38" s="33"/>
      <c r="AE38" s="33"/>
      <c r="AF38" s="33"/>
      <c r="AG38" s="33"/>
      <c r="AH38" s="33"/>
      <c r="AI38" s="33"/>
      <c r="AJ38" s="33"/>
    </row>
    <row r="39">
      <c r="A39" s="34" t="s">
        <v>73</v>
      </c>
      <c r="B39" s="16">
        <v>2015.0</v>
      </c>
      <c r="C39" s="17" t="s">
        <v>29</v>
      </c>
      <c r="D39" s="17" t="s">
        <v>2440</v>
      </c>
      <c r="E39" s="19">
        <v>38.0</v>
      </c>
      <c r="F39" s="19">
        <v>76.0</v>
      </c>
      <c r="G39" s="21" t="str">
        <f t="shared" si="1"/>
        <v>57</v>
      </c>
      <c r="H39" s="40">
        <v>86.0</v>
      </c>
      <c r="I39" s="19">
        <v>81.0</v>
      </c>
      <c r="J39" s="20" t="str">
        <f t="shared" si="21"/>
        <v>5</v>
      </c>
      <c r="K39" s="21" t="str">
        <f t="shared" si="22"/>
        <v>83.5</v>
      </c>
      <c r="L39" s="20" t="str">
        <f t="shared" si="23"/>
        <v>-26.5</v>
      </c>
      <c r="M39" s="33"/>
      <c r="N39" s="17" t="s">
        <v>2439</v>
      </c>
      <c r="O39" s="17" t="s">
        <v>34</v>
      </c>
      <c r="P39" s="213">
        <v>3.982684E7</v>
      </c>
      <c r="Q39" s="214" t="str">
        <f t="shared" si="2"/>
        <v>40</v>
      </c>
      <c r="R39" s="17">
        <v>3375.0</v>
      </c>
      <c r="S39" s="214" t="str">
        <f t="shared" si="3"/>
        <v>11801</v>
      </c>
      <c r="T39" s="215">
        <v>1.38171368E8</v>
      </c>
      <c r="U39" s="214" t="str">
        <f t="shared" si="4"/>
        <v>138</v>
      </c>
      <c r="V39" s="215">
        <v>1.3656409E8</v>
      </c>
      <c r="W39" s="216" t="str">
        <f t="shared" si="5"/>
        <v>274,735,458</v>
      </c>
      <c r="X39" s="214" t="str">
        <f t="shared" si="6"/>
        <v>275</v>
      </c>
      <c r="Y39" s="217" t="str">
        <f t="shared" si="7"/>
        <v>49.71</v>
      </c>
      <c r="Z39" s="19">
        <v>1.35E8</v>
      </c>
      <c r="AA39" s="218" t="str">
        <f t="shared" si="24"/>
        <v>203.51</v>
      </c>
      <c r="AB39" s="217" t="str">
        <f t="shared" si="9"/>
        <v>14.50</v>
      </c>
      <c r="AC39" s="33"/>
      <c r="AD39" s="17"/>
      <c r="AE39" s="33"/>
      <c r="AF39" s="33"/>
      <c r="AG39" s="33"/>
      <c r="AH39" s="33"/>
      <c r="AI39" s="33"/>
      <c r="AJ39" s="33"/>
    </row>
    <row r="40">
      <c r="A40" s="42" t="s">
        <v>106</v>
      </c>
      <c r="B40" s="16">
        <v>2015.0</v>
      </c>
      <c r="C40" s="17" t="s">
        <v>29</v>
      </c>
      <c r="D40" s="17" t="s">
        <v>2460</v>
      </c>
      <c r="E40" s="19">
        <v>78.0</v>
      </c>
      <c r="F40" s="19">
        <v>62.0</v>
      </c>
      <c r="G40" s="21" t="str">
        <f t="shared" si="1"/>
        <v>70</v>
      </c>
      <c r="H40" s="40">
        <v>55.0</v>
      </c>
      <c r="I40" s="19">
        <v>67.0</v>
      </c>
      <c r="J40" s="20" t="str">
        <f t="shared" si="21"/>
        <v>-12</v>
      </c>
      <c r="K40" s="21" t="str">
        <f t="shared" si="22"/>
        <v>61</v>
      </c>
      <c r="L40" s="20" t="str">
        <f t="shared" si="23"/>
        <v>9</v>
      </c>
      <c r="M40" s="33"/>
      <c r="N40" s="17" t="s">
        <v>2442</v>
      </c>
      <c r="O40" s="17" t="s">
        <v>42</v>
      </c>
      <c r="P40" s="213">
        <v>5.5365012E7</v>
      </c>
      <c r="Q40" s="214" t="str">
        <f t="shared" si="2"/>
        <v>55</v>
      </c>
      <c r="R40" s="17">
        <v>3641.0</v>
      </c>
      <c r="S40" s="214" t="str">
        <f t="shared" si="3"/>
        <v>15206</v>
      </c>
      <c r="T40" s="215">
        <v>1.62994032E8</v>
      </c>
      <c r="U40" s="214" t="str">
        <f t="shared" si="4"/>
        <v>163</v>
      </c>
      <c r="V40" s="215">
        <v>1.52951E8</v>
      </c>
      <c r="W40" s="216" t="str">
        <f t="shared" si="5"/>
        <v>315,945,032</v>
      </c>
      <c r="X40" s="214" t="str">
        <f t="shared" si="6"/>
        <v>316</v>
      </c>
      <c r="Y40" s="217" t="str">
        <f t="shared" si="7"/>
        <v>48.41</v>
      </c>
      <c r="Z40" s="28">
        <v>7.4E7</v>
      </c>
      <c r="AA40" s="218" t="str">
        <f t="shared" si="24"/>
        <v>426.95</v>
      </c>
      <c r="AB40" s="217" t="str">
        <f t="shared" si="9"/>
        <v>17.52</v>
      </c>
      <c r="AC40" s="33"/>
      <c r="AD40" s="17"/>
      <c r="AE40" s="33"/>
      <c r="AF40" s="33"/>
      <c r="AG40" s="33"/>
      <c r="AH40" s="33"/>
      <c r="AI40" s="33"/>
      <c r="AJ40" s="33"/>
    </row>
    <row r="41">
      <c r="A41" s="34" t="s">
        <v>157</v>
      </c>
      <c r="B41" s="16">
        <v>2015.0</v>
      </c>
      <c r="C41" s="17" t="s">
        <v>29</v>
      </c>
      <c r="D41" s="17" t="s">
        <v>2440</v>
      </c>
      <c r="E41" s="19">
        <v>27.0</v>
      </c>
      <c r="F41" s="19">
        <v>36.0</v>
      </c>
      <c r="G41" s="21" t="str">
        <f t="shared" si="1"/>
        <v>31.5</v>
      </c>
      <c r="H41" s="40">
        <v>42.0</v>
      </c>
      <c r="I41" s="19">
        <v>53.0</v>
      </c>
      <c r="J41" s="20" t="str">
        <f t="shared" si="21"/>
        <v>-11</v>
      </c>
      <c r="K41" s="21" t="str">
        <f t="shared" si="22"/>
        <v>47.5</v>
      </c>
      <c r="L41" s="20" t="str">
        <f t="shared" si="23"/>
        <v>-16</v>
      </c>
      <c r="M41" s="33"/>
      <c r="N41" s="17" t="s">
        <v>2444</v>
      </c>
      <c r="O41" s="17" t="s">
        <v>89</v>
      </c>
      <c r="P41" s="213">
        <v>2469341.0</v>
      </c>
      <c r="Q41" s="214" t="str">
        <f t="shared" si="2"/>
        <v>2</v>
      </c>
      <c r="R41" s="17">
        <v>2797.0</v>
      </c>
      <c r="S41" s="214" t="str">
        <f t="shared" si="3"/>
        <v>883</v>
      </c>
      <c r="T41" s="215">
        <v>5773519.0</v>
      </c>
      <c r="U41" s="214" t="str">
        <f t="shared" si="4"/>
        <v>6</v>
      </c>
      <c r="V41" s="215">
        <v>2.7363123E7</v>
      </c>
      <c r="W41" s="216" t="str">
        <f t="shared" si="5"/>
        <v>33,136,642</v>
      </c>
      <c r="X41" s="214" t="str">
        <f t="shared" si="6"/>
        <v>33</v>
      </c>
      <c r="Y41" s="217" t="str">
        <f t="shared" si="7"/>
        <v>82.58</v>
      </c>
      <c r="Z41" s="19">
        <v>4.0E7</v>
      </c>
      <c r="AA41" s="218" t="str">
        <f t="shared" si="24"/>
        <v>82.84</v>
      </c>
      <c r="AB41" s="217" t="str">
        <f t="shared" si="9"/>
        <v>7.45</v>
      </c>
      <c r="AC41" s="33"/>
      <c r="AD41" s="17"/>
      <c r="AE41" s="33"/>
      <c r="AF41" s="33"/>
      <c r="AG41" s="33"/>
      <c r="AH41" s="33"/>
      <c r="AI41" s="33"/>
      <c r="AJ41" s="33"/>
    </row>
    <row r="42">
      <c r="A42" s="34" t="s">
        <v>262</v>
      </c>
      <c r="B42" s="16">
        <v>2015.0</v>
      </c>
      <c r="C42" s="17" t="s">
        <v>126</v>
      </c>
      <c r="D42" s="17" t="s">
        <v>2464</v>
      </c>
      <c r="E42" s="19">
        <v>77.0</v>
      </c>
      <c r="F42" s="19">
        <v>58.0</v>
      </c>
      <c r="G42" s="21" t="str">
        <f t="shared" si="1"/>
        <v>67.5</v>
      </c>
      <c r="H42" s="41">
        <v>74.0</v>
      </c>
      <c r="I42" s="19">
        <v>70.0</v>
      </c>
      <c r="J42" s="20" t="str">
        <f t="shared" si="21"/>
        <v>4</v>
      </c>
      <c r="K42" s="21" t="str">
        <f t="shared" si="22"/>
        <v>72</v>
      </c>
      <c r="L42" s="20" t="str">
        <f t="shared" si="23"/>
        <v>-4.5</v>
      </c>
      <c r="M42" s="33"/>
      <c r="N42" s="17" t="s">
        <v>2439</v>
      </c>
      <c r="O42" s="17" t="s">
        <v>127</v>
      </c>
      <c r="P42" s="213">
        <v>1479158.0</v>
      </c>
      <c r="Q42" s="214" t="str">
        <f t="shared" si="2"/>
        <v>1</v>
      </c>
      <c r="R42" s="17">
        <v>739.0</v>
      </c>
      <c r="S42" s="214" t="str">
        <f t="shared" si="3"/>
        <v>2002</v>
      </c>
      <c r="T42" s="215">
        <v>5637066.0</v>
      </c>
      <c r="U42" s="214" t="str">
        <f t="shared" si="4"/>
        <v>6</v>
      </c>
      <c r="V42" s="215">
        <v>0.0</v>
      </c>
      <c r="W42" s="216" t="str">
        <f t="shared" si="5"/>
        <v>5,637,066</v>
      </c>
      <c r="X42" s="214" t="str">
        <f t="shared" si="6"/>
        <v>6</v>
      </c>
      <c r="Y42" s="217" t="str">
        <f t="shared" si="7"/>
        <v>0.00</v>
      </c>
      <c r="Z42" s="28">
        <v>1.0E7</v>
      </c>
      <c r="AA42" s="218" t="str">
        <f t="shared" si="24"/>
        <v>56.37</v>
      </c>
      <c r="AB42" s="217" t="str">
        <f t="shared" si="9"/>
        <v>26.24</v>
      </c>
      <c r="AC42" s="33"/>
      <c r="AD42" s="17"/>
      <c r="AE42" s="33"/>
      <c r="AF42" s="33"/>
      <c r="AG42" s="33"/>
      <c r="AH42" s="33"/>
      <c r="AI42" s="33"/>
      <c r="AJ42" s="33"/>
    </row>
    <row r="43">
      <c r="A43" s="34" t="s">
        <v>132</v>
      </c>
      <c r="B43" s="16">
        <v>2015.0</v>
      </c>
      <c r="C43" s="17" t="s">
        <v>126</v>
      </c>
      <c r="D43" s="17" t="s">
        <v>2449</v>
      </c>
      <c r="E43" s="19">
        <v>72.0</v>
      </c>
      <c r="F43" s="19">
        <v>64.0</v>
      </c>
      <c r="G43" s="21" t="str">
        <f t="shared" si="1"/>
        <v>68</v>
      </c>
      <c r="H43" s="41">
        <v>73.0</v>
      </c>
      <c r="I43" s="19">
        <v>72.0</v>
      </c>
      <c r="J43" s="20" t="str">
        <f t="shared" si="21"/>
        <v>1</v>
      </c>
      <c r="K43" s="21" t="str">
        <f t="shared" si="22"/>
        <v>72.5</v>
      </c>
      <c r="L43" s="20" t="str">
        <f t="shared" si="23"/>
        <v>-4.5</v>
      </c>
      <c r="M43" s="33"/>
      <c r="N43" s="17" t="s">
        <v>2444</v>
      </c>
      <c r="O43" s="17" t="s">
        <v>111</v>
      </c>
      <c r="P43" s="213">
        <v>1.3242895E7</v>
      </c>
      <c r="Q43" s="214" t="str">
        <f t="shared" si="2"/>
        <v>13</v>
      </c>
      <c r="R43" s="17">
        <v>3006.0</v>
      </c>
      <c r="S43" s="214" t="str">
        <f t="shared" si="3"/>
        <v>4405</v>
      </c>
      <c r="T43" s="215">
        <v>4.239091E7</v>
      </c>
      <c r="U43" s="214" t="str">
        <f t="shared" si="4"/>
        <v>42</v>
      </c>
      <c r="V43" s="215">
        <v>1.3449574E8</v>
      </c>
      <c r="W43" s="216" t="str">
        <f t="shared" si="5"/>
        <v>176,886,650</v>
      </c>
      <c r="X43" s="214" t="str">
        <f t="shared" si="6"/>
        <v>177</v>
      </c>
      <c r="Y43" s="217" t="str">
        <f t="shared" si="7"/>
        <v>76.03</v>
      </c>
      <c r="Z43" s="28">
        <v>5.5E7</v>
      </c>
      <c r="AA43" s="218" t="str">
        <f t="shared" si="24"/>
        <v>321.61</v>
      </c>
      <c r="AB43" s="217" t="str">
        <f t="shared" si="9"/>
        <v>7.49</v>
      </c>
      <c r="AC43" s="33"/>
      <c r="AD43" s="17"/>
      <c r="AE43" s="33"/>
      <c r="AF43" s="33"/>
      <c r="AG43" s="33"/>
      <c r="AH43" s="33"/>
      <c r="AI43" s="33"/>
      <c r="AJ43" s="33"/>
    </row>
    <row r="44">
      <c r="A44" s="34" t="s">
        <v>280</v>
      </c>
      <c r="B44" s="16">
        <v>2015.0</v>
      </c>
      <c r="C44" s="17" t="s">
        <v>126</v>
      </c>
      <c r="D44" s="17" t="s">
        <v>2451</v>
      </c>
      <c r="E44" s="19">
        <v>46.0</v>
      </c>
      <c r="F44" s="19">
        <v>50.0</v>
      </c>
      <c r="G44" s="21" t="str">
        <f t="shared" si="1"/>
        <v>48</v>
      </c>
      <c r="H44" s="40" t="s">
        <v>2441</v>
      </c>
      <c r="I44" s="19">
        <v>72.0</v>
      </c>
      <c r="J44" s="28" t="s">
        <v>2441</v>
      </c>
      <c r="K44" s="19" t="s">
        <v>2441</v>
      </c>
      <c r="L44" s="28" t="s">
        <v>2441</v>
      </c>
      <c r="M44" s="33"/>
      <c r="N44" s="17" t="s">
        <v>2444</v>
      </c>
      <c r="O44" s="17" t="s">
        <v>89</v>
      </c>
      <c r="P44" s="213">
        <v>37983.0</v>
      </c>
      <c r="Q44" s="214" t="str">
        <f t="shared" si="2"/>
        <v>0</v>
      </c>
      <c r="R44" s="17">
        <v>5.0</v>
      </c>
      <c r="S44" s="214" t="str">
        <f t="shared" si="3"/>
        <v>7597</v>
      </c>
      <c r="T44" s="215">
        <v>573335.0</v>
      </c>
      <c r="U44" s="214" t="str">
        <f t="shared" si="4"/>
        <v>1</v>
      </c>
      <c r="V44" s="215">
        <v>0.0</v>
      </c>
      <c r="W44" s="216" t="str">
        <f t="shared" si="5"/>
        <v>573,335</v>
      </c>
      <c r="X44" s="214" t="str">
        <f t="shared" si="6"/>
        <v>1</v>
      </c>
      <c r="Y44" s="217" t="str">
        <f t="shared" si="7"/>
        <v>0.00</v>
      </c>
      <c r="Z44" s="19">
        <v>7000000.0</v>
      </c>
      <c r="AA44" s="218" t="str">
        <f t="shared" si="24"/>
        <v>8.19</v>
      </c>
      <c r="AB44" s="217" t="str">
        <f t="shared" si="9"/>
        <v>6.62</v>
      </c>
      <c r="AC44" s="33"/>
      <c r="AD44" s="17"/>
      <c r="AE44" s="33"/>
      <c r="AF44" s="33"/>
      <c r="AG44" s="33"/>
      <c r="AH44" s="33"/>
      <c r="AI44" s="33"/>
      <c r="AJ44" s="33"/>
    </row>
    <row r="45">
      <c r="A45" s="34" t="s">
        <v>125</v>
      </c>
      <c r="B45" s="16">
        <v>2015.0</v>
      </c>
      <c r="C45" s="17" t="s">
        <v>126</v>
      </c>
      <c r="D45" s="17" t="s">
        <v>2440</v>
      </c>
      <c r="E45" s="19">
        <v>57.0</v>
      </c>
      <c r="F45" s="19">
        <v>55.0</v>
      </c>
      <c r="G45" s="21" t="str">
        <f t="shared" si="1"/>
        <v>56</v>
      </c>
      <c r="H45" s="40">
        <v>58.0</v>
      </c>
      <c r="I45" s="19">
        <v>67.0</v>
      </c>
      <c r="J45" s="20" t="str">
        <f t="shared" ref="J45:J54" si="25">SUM(H45-I45)</f>
        <v>-9</v>
      </c>
      <c r="K45" s="21" t="str">
        <f t="shared" ref="K45:K54" si="26">(H45+I45)/2</f>
        <v>62.5</v>
      </c>
      <c r="L45" s="20" t="str">
        <f t="shared" ref="L45:L54" si="27">SUM(G45-K45)</f>
        <v>-6.5</v>
      </c>
      <c r="M45" s="33"/>
      <c r="N45" s="17" t="s">
        <v>2444</v>
      </c>
      <c r="O45" s="17" t="s">
        <v>127</v>
      </c>
      <c r="P45" s="213">
        <v>1.7015168E7</v>
      </c>
      <c r="Q45" s="214" t="str">
        <f t="shared" si="2"/>
        <v>17</v>
      </c>
      <c r="R45" s="17">
        <v>2896.0</v>
      </c>
      <c r="S45" s="214" t="str">
        <f t="shared" si="3"/>
        <v>5875</v>
      </c>
      <c r="T45" s="215">
        <v>5.5343624E7</v>
      </c>
      <c r="U45" s="214" t="str">
        <f t="shared" si="4"/>
        <v>55</v>
      </c>
      <c r="V45" s="215">
        <v>3.9769949E7</v>
      </c>
      <c r="W45" s="216" t="str">
        <f t="shared" si="5"/>
        <v>95,113,573</v>
      </c>
      <c r="X45" s="214" t="str">
        <f t="shared" si="6"/>
        <v>95</v>
      </c>
      <c r="Y45" s="217" t="str">
        <f t="shared" si="7"/>
        <v>41.81</v>
      </c>
      <c r="Z45" s="19">
        <v>6.0E7</v>
      </c>
      <c r="AA45" s="218" t="str">
        <f t="shared" si="24"/>
        <v>158.52</v>
      </c>
      <c r="AB45" s="217" t="str">
        <f t="shared" si="9"/>
        <v>17.89</v>
      </c>
      <c r="AC45" s="33"/>
      <c r="AD45" s="17"/>
      <c r="AE45" s="33"/>
      <c r="AF45" s="33"/>
      <c r="AG45" s="33"/>
      <c r="AH45" s="33"/>
      <c r="AI45" s="33"/>
      <c r="AJ45" s="33"/>
    </row>
    <row r="46">
      <c r="A46" s="34" t="s">
        <v>247</v>
      </c>
      <c r="B46" s="16">
        <v>2015.0</v>
      </c>
      <c r="C46" s="17" t="s">
        <v>126</v>
      </c>
      <c r="D46" s="17" t="s">
        <v>2443</v>
      </c>
      <c r="E46" s="19">
        <v>79.0</v>
      </c>
      <c r="F46" s="19">
        <v>60.0</v>
      </c>
      <c r="G46" s="21" t="str">
        <f t="shared" si="1"/>
        <v>69.5</v>
      </c>
      <c r="H46" s="41">
        <v>89.0</v>
      </c>
      <c r="I46" s="19">
        <v>73.0</v>
      </c>
      <c r="J46" s="20" t="str">
        <f t="shared" si="25"/>
        <v>16</v>
      </c>
      <c r="K46" s="21" t="str">
        <f t="shared" si="26"/>
        <v>81</v>
      </c>
      <c r="L46" s="20" t="str">
        <f t="shared" si="27"/>
        <v>-11.5</v>
      </c>
      <c r="M46" s="33"/>
      <c r="N46" s="17" t="s">
        <v>2442</v>
      </c>
      <c r="O46" s="17" t="s">
        <v>248</v>
      </c>
      <c r="P46" s="213">
        <v>1.1020798E7</v>
      </c>
      <c r="Q46" s="214" t="str">
        <f t="shared" si="2"/>
        <v>11</v>
      </c>
      <c r="R46" s="17">
        <v>2755.0</v>
      </c>
      <c r="S46" s="214" t="str">
        <f t="shared" si="3"/>
        <v>4000</v>
      </c>
      <c r="T46" s="215">
        <v>4.448241E7</v>
      </c>
      <c r="U46" s="214" t="str">
        <f t="shared" si="4"/>
        <v>44</v>
      </c>
      <c r="V46" s="215">
        <v>0.0</v>
      </c>
      <c r="W46" s="216" t="str">
        <f t="shared" si="5"/>
        <v>44,482,410</v>
      </c>
      <c r="X46" s="214" t="str">
        <f t="shared" si="6"/>
        <v>44</v>
      </c>
      <c r="Y46" s="217" t="str">
        <f t="shared" si="7"/>
        <v>0.00</v>
      </c>
      <c r="Z46" s="28">
        <v>1.7E7</v>
      </c>
      <c r="AA46" s="218" t="str">
        <f t="shared" si="24"/>
        <v>261.66</v>
      </c>
      <c r="AB46" s="217" t="str">
        <f t="shared" si="9"/>
        <v>24.78</v>
      </c>
      <c r="AC46" s="33"/>
      <c r="AD46" s="17"/>
      <c r="AE46" s="33"/>
      <c r="AF46" s="33"/>
      <c r="AG46" s="33"/>
      <c r="AH46" s="33"/>
      <c r="AI46" s="33"/>
      <c r="AJ46" s="33"/>
    </row>
    <row r="47">
      <c r="A47" s="34" t="s">
        <v>232</v>
      </c>
      <c r="B47" s="16">
        <v>2015.0</v>
      </c>
      <c r="C47" s="17" t="s">
        <v>126</v>
      </c>
      <c r="D47" s="17" t="s">
        <v>2465</v>
      </c>
      <c r="E47" s="19">
        <v>34.0</v>
      </c>
      <c r="F47" s="19">
        <v>34.0</v>
      </c>
      <c r="G47" s="21" t="str">
        <f t="shared" si="1"/>
        <v>34</v>
      </c>
      <c r="H47" s="40">
        <v>83.0</v>
      </c>
      <c r="I47" s="19">
        <v>53.0</v>
      </c>
      <c r="J47" s="20" t="str">
        <f t="shared" si="25"/>
        <v>30</v>
      </c>
      <c r="K47" s="21" t="str">
        <f t="shared" si="26"/>
        <v>68</v>
      </c>
      <c r="L47" s="20" t="str">
        <f t="shared" si="27"/>
        <v>-34</v>
      </c>
      <c r="M47" s="33"/>
      <c r="N47" s="17" t="s">
        <v>2442</v>
      </c>
      <c r="O47" s="17" t="s">
        <v>89</v>
      </c>
      <c r="P47" s="213">
        <v>1365000.0</v>
      </c>
      <c r="Q47" s="214" t="str">
        <f t="shared" si="2"/>
        <v>1</v>
      </c>
      <c r="R47" s="17">
        <v>1565.0</v>
      </c>
      <c r="S47" s="214" t="str">
        <f t="shared" si="3"/>
        <v>872</v>
      </c>
      <c r="T47" s="215">
        <v>2246000.0</v>
      </c>
      <c r="U47" s="214" t="str">
        <f t="shared" si="4"/>
        <v>2</v>
      </c>
      <c r="V47" s="215">
        <v>0.0</v>
      </c>
      <c r="W47" s="216" t="str">
        <f t="shared" si="5"/>
        <v>2,246,000</v>
      </c>
      <c r="X47" s="214" t="str">
        <f t="shared" si="6"/>
        <v>2</v>
      </c>
      <c r="Y47" s="217" t="str">
        <f t="shared" si="7"/>
        <v>0.00</v>
      </c>
      <c r="Z47" s="19">
        <v>2.0E7</v>
      </c>
      <c r="AA47" s="218" t="str">
        <f t="shared" si="24"/>
        <v>11.23</v>
      </c>
      <c r="AB47" s="217" t="str">
        <f t="shared" si="9"/>
        <v>60.77</v>
      </c>
      <c r="AC47" s="33"/>
      <c r="AD47" s="33"/>
      <c r="AE47" s="33"/>
      <c r="AF47" s="33"/>
      <c r="AG47" s="33"/>
      <c r="AH47" s="33"/>
      <c r="AI47" s="33"/>
      <c r="AJ47" s="33"/>
    </row>
    <row r="48">
      <c r="A48" s="34" t="s">
        <v>234</v>
      </c>
      <c r="B48" s="16">
        <v>2015.0</v>
      </c>
      <c r="C48" s="17" t="s">
        <v>126</v>
      </c>
      <c r="D48" s="17" t="s">
        <v>2462</v>
      </c>
      <c r="E48" s="19">
        <v>96.0</v>
      </c>
      <c r="F48" s="19">
        <v>90.0</v>
      </c>
      <c r="G48" s="21" t="str">
        <f t="shared" si="1"/>
        <v>93</v>
      </c>
      <c r="H48" s="40">
        <v>95.0</v>
      </c>
      <c r="I48" s="19">
        <v>89.0</v>
      </c>
      <c r="J48" s="20" t="str">
        <f t="shared" si="25"/>
        <v>6</v>
      </c>
      <c r="K48" s="21" t="str">
        <f t="shared" si="26"/>
        <v>92</v>
      </c>
      <c r="L48" s="20" t="str">
        <f t="shared" si="27"/>
        <v>1</v>
      </c>
      <c r="M48" s="33"/>
      <c r="N48" s="17" t="s">
        <v>2439</v>
      </c>
      <c r="O48" s="17" t="s">
        <v>89</v>
      </c>
      <c r="P48" s="213">
        <v>295009.0</v>
      </c>
      <c r="Q48" s="214" t="str">
        <f t="shared" si="2"/>
        <v>0</v>
      </c>
      <c r="R48" s="17">
        <v>5.0</v>
      </c>
      <c r="S48" s="214" t="str">
        <f t="shared" si="3"/>
        <v>59002</v>
      </c>
      <c r="T48" s="215">
        <v>295009.0</v>
      </c>
      <c r="U48" s="214" t="str">
        <f t="shared" si="4"/>
        <v>0</v>
      </c>
      <c r="V48" s="215">
        <v>0.0</v>
      </c>
      <c r="W48" s="216" t="str">
        <f t="shared" si="5"/>
        <v>295,009</v>
      </c>
      <c r="X48" s="214" t="str">
        <f t="shared" si="6"/>
        <v>0</v>
      </c>
      <c r="Y48" s="217" t="str">
        <f t="shared" si="7"/>
        <v>0.00</v>
      </c>
      <c r="Z48" s="28">
        <v>2.0E7</v>
      </c>
      <c r="AA48" s="218" t="str">
        <f t="shared" si="24"/>
        <v>1.48</v>
      </c>
      <c r="AB48" s="217" t="str">
        <f t="shared" si="9"/>
        <v>100.00</v>
      </c>
      <c r="AC48" s="33"/>
      <c r="AD48" s="17"/>
      <c r="AE48" s="33"/>
      <c r="AF48" s="33"/>
      <c r="AG48" s="33"/>
      <c r="AH48" s="33"/>
      <c r="AI48" s="33"/>
      <c r="AJ48" s="33"/>
    </row>
    <row r="49">
      <c r="A49" s="34" t="s">
        <v>194</v>
      </c>
      <c r="B49" s="16">
        <v>2015.0</v>
      </c>
      <c r="C49" s="17" t="s">
        <v>126</v>
      </c>
      <c r="D49" s="17" t="s">
        <v>2449</v>
      </c>
      <c r="E49" s="19">
        <v>85.0</v>
      </c>
      <c r="F49" s="19">
        <v>82.0</v>
      </c>
      <c r="G49" s="21" t="str">
        <f t="shared" si="1"/>
        <v>83.5</v>
      </c>
      <c r="H49" s="41">
        <v>77.0</v>
      </c>
      <c r="I49" s="19">
        <v>63.0</v>
      </c>
      <c r="J49" s="20" t="str">
        <f t="shared" si="25"/>
        <v>14</v>
      </c>
      <c r="K49" s="21" t="str">
        <f t="shared" si="26"/>
        <v>70</v>
      </c>
      <c r="L49" s="20" t="str">
        <f t="shared" si="27"/>
        <v>13.5</v>
      </c>
      <c r="M49" s="33"/>
      <c r="N49" s="17" t="s">
        <v>2439</v>
      </c>
      <c r="O49" s="17" t="s">
        <v>89</v>
      </c>
      <c r="P49" s="213">
        <v>7105735.0</v>
      </c>
      <c r="Q49" s="214" t="str">
        <f t="shared" si="2"/>
        <v>7</v>
      </c>
      <c r="R49" s="17">
        <v>2493.0</v>
      </c>
      <c r="S49" s="214" t="str">
        <f t="shared" si="3"/>
        <v>2850</v>
      </c>
      <c r="T49" s="215">
        <v>1.6658868E7</v>
      </c>
      <c r="U49" s="214" t="str">
        <f t="shared" si="4"/>
        <v>17</v>
      </c>
      <c r="V49" s="215">
        <v>0.0</v>
      </c>
      <c r="W49" s="216" t="str">
        <f t="shared" si="5"/>
        <v>16,658,868</v>
      </c>
      <c r="X49" s="214" t="str">
        <f t="shared" si="6"/>
        <v>17</v>
      </c>
      <c r="Y49" s="217" t="str">
        <f t="shared" si="7"/>
        <v>0.00</v>
      </c>
      <c r="Z49" s="28">
        <v>3.0E7</v>
      </c>
      <c r="AA49" s="218" t="str">
        <f t="shared" si="24"/>
        <v>55.53</v>
      </c>
      <c r="AB49" s="217" t="str">
        <f t="shared" si="9"/>
        <v>42.65</v>
      </c>
      <c r="AC49" s="33"/>
      <c r="AD49" s="17"/>
      <c r="AE49" s="33"/>
      <c r="AF49" s="33"/>
      <c r="AG49" s="33"/>
      <c r="AH49" s="33"/>
      <c r="AI49" s="33"/>
      <c r="AJ49" s="33"/>
    </row>
    <row r="50">
      <c r="A50" s="43" t="s">
        <v>209</v>
      </c>
      <c r="B50" s="16">
        <v>2015.0</v>
      </c>
      <c r="C50" s="17" t="s">
        <v>126</v>
      </c>
      <c r="D50" s="17" t="s">
        <v>2449</v>
      </c>
      <c r="E50" s="19">
        <v>89.0</v>
      </c>
      <c r="F50" s="19">
        <v>72.0</v>
      </c>
      <c r="G50" s="21" t="str">
        <f t="shared" si="1"/>
        <v>80.5</v>
      </c>
      <c r="H50" s="40">
        <v>94.0</v>
      </c>
      <c r="I50" s="19">
        <v>75.0</v>
      </c>
      <c r="J50" s="20" t="str">
        <f t="shared" si="25"/>
        <v>19</v>
      </c>
      <c r="K50" s="21" t="str">
        <f t="shared" si="26"/>
        <v>84.5</v>
      </c>
      <c r="L50" s="20" t="str">
        <f t="shared" si="27"/>
        <v>-4</v>
      </c>
      <c r="M50" s="33"/>
      <c r="N50" s="17" t="s">
        <v>2439</v>
      </c>
      <c r="O50" s="17" t="s">
        <v>89</v>
      </c>
      <c r="P50" s="213">
        <v>6.020018E7</v>
      </c>
      <c r="Q50" s="214" t="str">
        <f t="shared" si="2"/>
        <v>60</v>
      </c>
      <c r="R50" s="17">
        <v>2757.0</v>
      </c>
      <c r="S50" s="214" t="str">
        <f t="shared" si="3"/>
        <v>21835</v>
      </c>
      <c r="T50" s="215">
        <v>1.61058813E8</v>
      </c>
      <c r="U50" s="214" t="str">
        <f t="shared" si="4"/>
        <v>161</v>
      </c>
      <c r="V50" s="215">
        <v>3.8854128E7</v>
      </c>
      <c r="W50" s="216" t="str">
        <f t="shared" si="5"/>
        <v>199,912,941</v>
      </c>
      <c r="X50" s="214" t="str">
        <f t="shared" si="6"/>
        <v>200</v>
      </c>
      <c r="Y50" s="217" t="str">
        <f t="shared" si="7"/>
        <v>19.44</v>
      </c>
      <c r="Z50" s="28">
        <v>2.8E7</v>
      </c>
      <c r="AA50" s="218" t="str">
        <f t="shared" si="24"/>
        <v>713.97</v>
      </c>
      <c r="AB50" s="217" t="str">
        <f t="shared" si="9"/>
        <v>30.11</v>
      </c>
      <c r="AC50" s="33"/>
      <c r="AD50" s="17"/>
      <c r="AE50" s="33"/>
      <c r="AF50" s="33"/>
      <c r="AG50" s="33"/>
      <c r="AH50" s="33"/>
      <c r="AI50" s="33"/>
      <c r="AJ50" s="33"/>
    </row>
    <row r="51">
      <c r="A51" s="34" t="s">
        <v>213</v>
      </c>
      <c r="B51" s="16">
        <v>2015.0</v>
      </c>
      <c r="C51" s="17" t="s">
        <v>126</v>
      </c>
      <c r="D51" s="17" t="s">
        <v>2446</v>
      </c>
      <c r="E51" s="19">
        <v>42.0</v>
      </c>
      <c r="F51" s="19">
        <v>55.0</v>
      </c>
      <c r="G51" s="21" t="str">
        <f t="shared" si="1"/>
        <v>48.5</v>
      </c>
      <c r="H51" s="40">
        <v>63.0</v>
      </c>
      <c r="I51" s="19">
        <v>52.0</v>
      </c>
      <c r="J51" s="20" t="str">
        <f t="shared" si="25"/>
        <v>11</v>
      </c>
      <c r="K51" s="21" t="str">
        <f t="shared" si="26"/>
        <v>57.5</v>
      </c>
      <c r="L51" s="20" t="str">
        <f t="shared" si="27"/>
        <v>-9</v>
      </c>
      <c r="M51" s="33"/>
      <c r="N51" s="17" t="s">
        <v>2444</v>
      </c>
      <c r="O51" s="17" t="s">
        <v>89</v>
      </c>
      <c r="P51" s="213">
        <v>5787266.0</v>
      </c>
      <c r="Q51" s="214" t="str">
        <f t="shared" si="2"/>
        <v>6</v>
      </c>
      <c r="R51" s="17">
        <v>2452.0</v>
      </c>
      <c r="S51" s="214" t="str">
        <f t="shared" si="3"/>
        <v>2360</v>
      </c>
      <c r="T51" s="215">
        <v>1.194489E7</v>
      </c>
      <c r="U51" s="214" t="str">
        <f t="shared" si="4"/>
        <v>12</v>
      </c>
      <c r="V51" s="215">
        <v>1.2675001E7</v>
      </c>
      <c r="W51" s="216" t="str">
        <f t="shared" si="5"/>
        <v>24,619,891</v>
      </c>
      <c r="X51" s="214" t="str">
        <f t="shared" si="6"/>
        <v>25</v>
      </c>
      <c r="Y51" s="217" t="str">
        <f t="shared" si="7"/>
        <v>51.48</v>
      </c>
      <c r="Z51" s="19">
        <v>2.6E7</v>
      </c>
      <c r="AA51" s="218" t="str">
        <f t="shared" si="24"/>
        <v>94.69</v>
      </c>
      <c r="AB51" s="217" t="str">
        <f t="shared" si="9"/>
        <v>23.51</v>
      </c>
      <c r="AC51" s="33"/>
      <c r="AD51" s="17"/>
      <c r="AE51" s="33"/>
      <c r="AF51" s="33"/>
      <c r="AG51" s="33"/>
      <c r="AH51" s="33"/>
      <c r="AI51" s="33"/>
      <c r="AJ51" s="33"/>
    </row>
    <row r="52">
      <c r="A52" s="34" t="s">
        <v>172</v>
      </c>
      <c r="B52" s="16">
        <v>2015.0</v>
      </c>
      <c r="C52" s="17" t="s">
        <v>126</v>
      </c>
      <c r="D52" s="17" t="s">
        <v>2466</v>
      </c>
      <c r="E52" s="19">
        <v>86.0</v>
      </c>
      <c r="F52" s="19">
        <v>70.0</v>
      </c>
      <c r="G52" s="21" t="str">
        <f t="shared" si="1"/>
        <v>78</v>
      </c>
      <c r="H52" s="41">
        <v>84.0</v>
      </c>
      <c r="I52" s="19">
        <v>74.0</v>
      </c>
      <c r="J52" s="20" t="str">
        <f t="shared" si="25"/>
        <v>10</v>
      </c>
      <c r="K52" s="21" t="str">
        <f t="shared" si="26"/>
        <v>79</v>
      </c>
      <c r="L52" s="20" t="str">
        <f t="shared" si="27"/>
        <v>-1</v>
      </c>
      <c r="M52" s="33"/>
      <c r="N52" s="17" t="s">
        <v>2442</v>
      </c>
      <c r="O52" s="17" t="s">
        <v>173</v>
      </c>
      <c r="P52" s="213">
        <v>3719177.0</v>
      </c>
      <c r="Q52" s="214" t="str">
        <f t="shared" si="2"/>
        <v>4</v>
      </c>
      <c r="R52" s="17">
        <v>2509.0</v>
      </c>
      <c r="S52" s="214" t="str">
        <f t="shared" si="3"/>
        <v>1482</v>
      </c>
      <c r="T52" s="215">
        <v>1.0137502E7</v>
      </c>
      <c r="U52" s="214" t="str">
        <f t="shared" si="4"/>
        <v>10</v>
      </c>
      <c r="V52" s="215">
        <v>4.1101314E7</v>
      </c>
      <c r="W52" s="216" t="str">
        <f t="shared" si="5"/>
        <v>51,238,816</v>
      </c>
      <c r="X52" s="214" t="str">
        <f t="shared" si="6"/>
        <v>51</v>
      </c>
      <c r="Y52" s="217" t="str">
        <f t="shared" si="7"/>
        <v>80.22</v>
      </c>
      <c r="Z52" s="28">
        <v>3.5E7</v>
      </c>
      <c r="AA52" s="218" t="str">
        <f t="shared" si="24"/>
        <v>146.40</v>
      </c>
      <c r="AB52" s="217" t="str">
        <f t="shared" si="9"/>
        <v>7.26</v>
      </c>
      <c r="AC52" s="33"/>
      <c r="AD52" s="17"/>
      <c r="AE52" s="33"/>
      <c r="AF52" s="33"/>
      <c r="AG52" s="33"/>
      <c r="AH52" s="33"/>
      <c r="AI52" s="33"/>
      <c r="AJ52" s="33"/>
    </row>
    <row r="53">
      <c r="A53" s="34" t="s">
        <v>260</v>
      </c>
      <c r="B53" s="16">
        <v>2015.0</v>
      </c>
      <c r="C53" s="17" t="s">
        <v>126</v>
      </c>
      <c r="D53" s="17" t="s">
        <v>2467</v>
      </c>
      <c r="E53" s="19">
        <v>52.0</v>
      </c>
      <c r="F53" s="19">
        <v>51.0</v>
      </c>
      <c r="G53" s="21" t="str">
        <f t="shared" si="1"/>
        <v>51.5</v>
      </c>
      <c r="H53" s="41">
        <v>81.0</v>
      </c>
      <c r="I53" s="19">
        <v>71.0</v>
      </c>
      <c r="J53" s="20" t="str">
        <f t="shared" si="25"/>
        <v>10</v>
      </c>
      <c r="K53" s="21" t="str">
        <f t="shared" si="26"/>
        <v>76</v>
      </c>
      <c r="L53" s="20" t="str">
        <f t="shared" si="27"/>
        <v>-24.5</v>
      </c>
      <c r="M53" s="33"/>
      <c r="N53" s="17" t="s">
        <v>2444</v>
      </c>
      <c r="O53" s="17" t="s">
        <v>89</v>
      </c>
      <c r="P53" s="213">
        <v>2091551.0</v>
      </c>
      <c r="Q53" s="214" t="str">
        <f t="shared" si="2"/>
        <v>2</v>
      </c>
      <c r="R53" s="17">
        <v>258.0</v>
      </c>
      <c r="S53" s="214" t="str">
        <f t="shared" si="3"/>
        <v>8107</v>
      </c>
      <c r="T53" s="215">
        <v>3.3307195E7</v>
      </c>
      <c r="U53" s="214" t="str">
        <f t="shared" si="4"/>
        <v>33</v>
      </c>
      <c r="V53" s="215">
        <v>2.618589E7</v>
      </c>
      <c r="W53" s="216" t="str">
        <f t="shared" si="5"/>
        <v>59,493,085</v>
      </c>
      <c r="X53" s="214" t="str">
        <f t="shared" si="6"/>
        <v>59</v>
      </c>
      <c r="Y53" s="217" t="str">
        <f t="shared" si="7"/>
        <v>44.02</v>
      </c>
      <c r="Z53" s="28">
        <v>1.1E7</v>
      </c>
      <c r="AA53" s="218" t="str">
        <f t="shared" si="24"/>
        <v>540.85</v>
      </c>
      <c r="AB53" s="217" t="str">
        <f t="shared" si="9"/>
        <v>3.52</v>
      </c>
      <c r="AC53" s="33"/>
      <c r="AD53" s="17"/>
      <c r="AE53" s="33"/>
      <c r="AF53" s="33"/>
      <c r="AG53" s="33"/>
      <c r="AH53" s="33"/>
      <c r="AI53" s="33"/>
      <c r="AJ53" s="33"/>
    </row>
    <row r="54">
      <c r="A54" s="34" t="s">
        <v>220</v>
      </c>
      <c r="B54" s="16">
        <v>2015.0</v>
      </c>
      <c r="C54" s="17" t="s">
        <v>126</v>
      </c>
      <c r="D54" s="17" t="s">
        <v>2468</v>
      </c>
      <c r="E54" s="19">
        <v>83.0</v>
      </c>
      <c r="F54" s="19">
        <v>57.0</v>
      </c>
      <c r="G54" s="21" t="str">
        <f t="shared" si="1"/>
        <v>70</v>
      </c>
      <c r="H54" s="41">
        <v>91.0</v>
      </c>
      <c r="I54" s="19">
        <v>78.0</v>
      </c>
      <c r="J54" s="20" t="str">
        <f t="shared" si="25"/>
        <v>13</v>
      </c>
      <c r="K54" s="21" t="str">
        <f t="shared" si="26"/>
        <v>84.5</v>
      </c>
      <c r="L54" s="20" t="str">
        <f t="shared" si="27"/>
        <v>-14.5</v>
      </c>
      <c r="M54" s="33"/>
      <c r="N54" s="17" t="s">
        <v>2442</v>
      </c>
      <c r="O54" s="17" t="s">
        <v>89</v>
      </c>
      <c r="P54" s="213">
        <v>4002226.0</v>
      </c>
      <c r="Q54" s="214" t="str">
        <f t="shared" si="2"/>
        <v>4</v>
      </c>
      <c r="R54" s="17">
        <v>1553.0</v>
      </c>
      <c r="S54" s="214" t="str">
        <f t="shared" si="3"/>
        <v>2577</v>
      </c>
      <c r="T54" s="215">
        <v>1.2515813E7</v>
      </c>
      <c r="U54" s="214" t="str">
        <f t="shared" si="4"/>
        <v>13</v>
      </c>
      <c r="V54" s="215">
        <v>0.0</v>
      </c>
      <c r="W54" s="216" t="str">
        <f t="shared" si="5"/>
        <v>12,515,813</v>
      </c>
      <c r="X54" s="214" t="str">
        <f t="shared" si="6"/>
        <v>13</v>
      </c>
      <c r="Y54" s="217" t="str">
        <f t="shared" si="7"/>
        <v>0.00</v>
      </c>
      <c r="Z54" s="28">
        <v>2.5E7</v>
      </c>
      <c r="AA54" s="218" t="str">
        <f t="shared" si="24"/>
        <v>50.06</v>
      </c>
      <c r="AB54" s="217" t="str">
        <f t="shared" si="9"/>
        <v>31.98</v>
      </c>
      <c r="AC54" s="33"/>
      <c r="AD54" s="17"/>
      <c r="AE54" s="33"/>
      <c r="AF54" s="33"/>
      <c r="AG54" s="33"/>
      <c r="AH54" s="33"/>
      <c r="AI54" s="33"/>
      <c r="AJ54" s="33"/>
    </row>
    <row r="55">
      <c r="A55" s="34" t="s">
        <v>175</v>
      </c>
      <c r="B55" s="16">
        <v>2015.0</v>
      </c>
      <c r="C55" s="17" t="s">
        <v>176</v>
      </c>
      <c r="D55" s="17" t="s">
        <v>2457</v>
      </c>
      <c r="E55" s="19">
        <v>63.0</v>
      </c>
      <c r="F55" s="19">
        <v>56.0</v>
      </c>
      <c r="G55" s="21" t="str">
        <f t="shared" si="1"/>
        <v>59.5</v>
      </c>
      <c r="H55" s="40" t="s">
        <v>2441</v>
      </c>
      <c r="I55" s="19">
        <v>62.0</v>
      </c>
      <c r="J55" s="28" t="s">
        <v>2441</v>
      </c>
      <c r="K55" s="19" t="s">
        <v>2441</v>
      </c>
      <c r="L55" s="28" t="s">
        <v>2441</v>
      </c>
      <c r="M55" s="33"/>
      <c r="N55" s="17" t="s">
        <v>2444</v>
      </c>
      <c r="O55" s="17" t="s">
        <v>89</v>
      </c>
      <c r="P55" s="213">
        <v>1.05E7</v>
      </c>
      <c r="Q55" s="214" t="str">
        <f t="shared" si="2"/>
        <v>11</v>
      </c>
      <c r="R55" s="17">
        <v>2841.0</v>
      </c>
      <c r="S55" s="214" t="str">
        <f t="shared" si="3"/>
        <v>3696</v>
      </c>
      <c r="T55" s="215">
        <v>3.3938587E7</v>
      </c>
      <c r="U55" s="214" t="str">
        <f t="shared" si="4"/>
        <v>34</v>
      </c>
      <c r="V55" s="215">
        <v>4762465.0</v>
      </c>
      <c r="W55" s="216" t="str">
        <f t="shared" si="5"/>
        <v>38,701,052</v>
      </c>
      <c r="X55" s="214" t="str">
        <f t="shared" si="6"/>
        <v>39</v>
      </c>
      <c r="Y55" s="217" t="str">
        <f t="shared" si="7"/>
        <v>12.31</v>
      </c>
      <c r="Z55" s="19">
        <v>3.5E7</v>
      </c>
      <c r="AA55" s="218" t="str">
        <f t="shared" si="24"/>
        <v>110.57</v>
      </c>
      <c r="AB55" s="217" t="str">
        <f t="shared" si="9"/>
        <v>27.13</v>
      </c>
      <c r="AC55" s="33"/>
      <c r="AD55" s="17"/>
      <c r="AE55" s="33"/>
      <c r="AF55" s="33"/>
      <c r="AG55" s="33"/>
      <c r="AH55" s="33"/>
      <c r="AI55" s="33"/>
      <c r="AJ55" s="33"/>
    </row>
    <row r="56">
      <c r="A56" s="34" t="s">
        <v>159</v>
      </c>
      <c r="B56" s="16">
        <v>2015.0</v>
      </c>
      <c r="C56" s="17" t="s">
        <v>2469</v>
      </c>
      <c r="D56" s="17" t="s">
        <v>2443</v>
      </c>
      <c r="E56" s="19">
        <v>92.0</v>
      </c>
      <c r="F56" s="19">
        <v>81.0</v>
      </c>
      <c r="G56" s="21" t="str">
        <f t="shared" si="1"/>
        <v>86.5</v>
      </c>
      <c r="H56" s="41">
        <v>98.0</v>
      </c>
      <c r="I56" s="19">
        <v>80.0</v>
      </c>
      <c r="J56" s="20" t="str">
        <f t="shared" ref="J56:J109" si="28">SUM(H56-I56)</f>
        <v>18</v>
      </c>
      <c r="K56" s="21" t="str">
        <f t="shared" ref="K56:K109" si="29">(H56+I56)/2</f>
        <v>89</v>
      </c>
      <c r="L56" s="20" t="str">
        <f t="shared" ref="L56:L109" si="30">SUM(G56-K56)</f>
        <v>-2.5</v>
      </c>
      <c r="M56" s="33"/>
      <c r="N56" s="17" t="s">
        <v>2444</v>
      </c>
      <c r="O56" s="17" t="s">
        <v>111</v>
      </c>
      <c r="P56" s="213">
        <v>1.5371203E7</v>
      </c>
      <c r="Q56" s="214" t="str">
        <f t="shared" si="2"/>
        <v>15</v>
      </c>
      <c r="R56" s="17">
        <v>2811.0</v>
      </c>
      <c r="S56" s="214" t="str">
        <f t="shared" si="3"/>
        <v>5468</v>
      </c>
      <c r="T56" s="215">
        <v>4.55319E7</v>
      </c>
      <c r="U56" s="214" t="str">
        <f t="shared" si="4"/>
        <v>46</v>
      </c>
      <c r="V56" s="215">
        <v>1.2329643E7</v>
      </c>
      <c r="W56" s="216" t="str">
        <f t="shared" si="5"/>
        <v>57,861,543</v>
      </c>
      <c r="X56" s="214" t="str">
        <f t="shared" si="6"/>
        <v>58</v>
      </c>
      <c r="Y56" s="217" t="str">
        <f t="shared" si="7"/>
        <v>21.31</v>
      </c>
      <c r="Z56" s="28">
        <v>4.0E7</v>
      </c>
      <c r="AA56" s="218" t="str">
        <f t="shared" si="24"/>
        <v>144.65</v>
      </c>
      <c r="AB56" s="217" t="str">
        <f t="shared" si="9"/>
        <v>26.57</v>
      </c>
      <c r="AC56" s="33"/>
      <c r="AD56" s="17"/>
      <c r="AE56" s="33"/>
      <c r="AF56" s="33"/>
      <c r="AG56" s="33"/>
      <c r="AH56" s="33"/>
      <c r="AI56" s="33"/>
      <c r="AJ56" s="33"/>
    </row>
    <row r="57">
      <c r="A57" s="34" t="s">
        <v>164</v>
      </c>
      <c r="B57" s="16">
        <v>2015.0</v>
      </c>
      <c r="C57" s="17" t="s">
        <v>41</v>
      </c>
      <c r="D57" s="17" t="s">
        <v>2470</v>
      </c>
      <c r="E57" s="19">
        <v>19.0</v>
      </c>
      <c r="F57" s="19">
        <v>40.0</v>
      </c>
      <c r="G57" s="21" t="str">
        <f t="shared" si="1"/>
        <v>29.5</v>
      </c>
      <c r="H57" s="41">
        <v>31.0</v>
      </c>
      <c r="I57" s="19">
        <v>44.0</v>
      </c>
      <c r="J57" s="20" t="str">
        <f t="shared" si="28"/>
        <v>-13</v>
      </c>
      <c r="K57" s="21" t="str">
        <f t="shared" si="29"/>
        <v>37.5</v>
      </c>
      <c r="L57" s="20" t="str">
        <f t="shared" si="30"/>
        <v>-8</v>
      </c>
      <c r="M57" s="33"/>
      <c r="N57" s="17" t="s">
        <v>2444</v>
      </c>
      <c r="O57" s="17" t="s">
        <v>127</v>
      </c>
      <c r="P57" s="213">
        <v>9670235.0</v>
      </c>
      <c r="Q57" s="214" t="str">
        <f t="shared" si="2"/>
        <v>10</v>
      </c>
      <c r="R57" s="17">
        <v>2815.0</v>
      </c>
      <c r="S57" s="214" t="str">
        <f t="shared" si="3"/>
        <v>3435</v>
      </c>
      <c r="T57" s="215">
        <v>2.1067116E7</v>
      </c>
      <c r="U57" s="214" t="str">
        <f t="shared" si="4"/>
        <v>21</v>
      </c>
      <c r="V57" s="215">
        <v>5182904.0</v>
      </c>
      <c r="W57" s="216" t="str">
        <f t="shared" si="5"/>
        <v>26,250,020</v>
      </c>
      <c r="X57" s="214" t="str">
        <f t="shared" si="6"/>
        <v>26</v>
      </c>
      <c r="Y57" s="217" t="str">
        <f t="shared" si="7"/>
        <v>19.74</v>
      </c>
      <c r="Z57" s="28">
        <v>3.7E7</v>
      </c>
      <c r="AA57" s="218" t="str">
        <f t="shared" si="24"/>
        <v>70.95</v>
      </c>
      <c r="AB57" s="217" t="str">
        <f t="shared" si="9"/>
        <v>36.84</v>
      </c>
      <c r="AC57" s="33"/>
      <c r="AD57" s="17"/>
      <c r="AE57" s="33"/>
      <c r="AF57" s="33"/>
      <c r="AG57" s="33"/>
      <c r="AH57" s="33"/>
      <c r="AI57" s="33"/>
      <c r="AJ57" s="33"/>
    </row>
    <row r="58">
      <c r="A58" s="34" t="s">
        <v>211</v>
      </c>
      <c r="B58" s="16">
        <v>2015.0</v>
      </c>
      <c r="C58" s="17" t="s">
        <v>41</v>
      </c>
      <c r="D58" s="17" t="s">
        <v>2451</v>
      </c>
      <c r="E58" s="19">
        <v>45.0</v>
      </c>
      <c r="F58" s="19">
        <v>50.0</v>
      </c>
      <c r="G58" s="21" t="str">
        <f t="shared" si="1"/>
        <v>47.5</v>
      </c>
      <c r="H58" s="41">
        <v>51.0</v>
      </c>
      <c r="I58" s="19">
        <v>64.0</v>
      </c>
      <c r="J58" s="20" t="str">
        <f t="shared" si="28"/>
        <v>-13</v>
      </c>
      <c r="K58" s="21" t="str">
        <f t="shared" si="29"/>
        <v>57.5</v>
      </c>
      <c r="L58" s="20" t="str">
        <f t="shared" si="30"/>
        <v>-10</v>
      </c>
      <c r="M58" s="33"/>
      <c r="N58" s="17" t="s">
        <v>2439</v>
      </c>
      <c r="O58" s="17" t="s">
        <v>100</v>
      </c>
      <c r="P58" s="213">
        <v>5454284.0</v>
      </c>
      <c r="Q58" s="214" t="str">
        <f t="shared" si="2"/>
        <v>5</v>
      </c>
      <c r="R58" s="17">
        <v>1963.0</v>
      </c>
      <c r="S58" s="214" t="str">
        <f t="shared" si="3"/>
        <v>2779</v>
      </c>
      <c r="T58" s="215">
        <v>1.4440985E7</v>
      </c>
      <c r="U58" s="214" t="str">
        <f t="shared" si="4"/>
        <v>14</v>
      </c>
      <c r="V58" s="215">
        <v>1000000.0</v>
      </c>
      <c r="W58" s="216" t="str">
        <f t="shared" si="5"/>
        <v>15,440,985</v>
      </c>
      <c r="X58" s="214" t="str">
        <f t="shared" si="6"/>
        <v>15</v>
      </c>
      <c r="Y58" s="217" t="str">
        <f t="shared" si="7"/>
        <v>6.48</v>
      </c>
      <c r="Z58" s="28">
        <v>2.8E7</v>
      </c>
      <c r="AA58" s="218" t="str">
        <f t="shared" si="24"/>
        <v>55.15</v>
      </c>
      <c r="AB58" s="217" t="str">
        <f t="shared" si="9"/>
        <v>35.32</v>
      </c>
      <c r="AC58" s="33"/>
      <c r="AD58" s="17"/>
      <c r="AE58" s="33"/>
      <c r="AF58" s="33"/>
      <c r="AG58" s="33"/>
      <c r="AH58" s="33"/>
      <c r="AI58" s="33"/>
      <c r="AJ58" s="33"/>
    </row>
    <row r="59">
      <c r="A59" s="34" t="s">
        <v>110</v>
      </c>
      <c r="B59" s="16">
        <v>2015.0</v>
      </c>
      <c r="C59" s="17" t="s">
        <v>41</v>
      </c>
      <c r="D59" s="17" t="s">
        <v>2449</v>
      </c>
      <c r="E59" s="19">
        <v>34.0</v>
      </c>
      <c r="F59" s="19">
        <v>51.0</v>
      </c>
      <c r="G59" s="21" t="str">
        <f t="shared" si="1"/>
        <v>42.5</v>
      </c>
      <c r="H59" s="41">
        <v>25.0</v>
      </c>
      <c r="I59" s="19">
        <v>53.0</v>
      </c>
      <c r="J59" s="20" t="str">
        <f t="shared" si="28"/>
        <v>-28</v>
      </c>
      <c r="K59" s="21" t="str">
        <f t="shared" si="29"/>
        <v>39</v>
      </c>
      <c r="L59" s="20" t="str">
        <f t="shared" si="30"/>
        <v>3.5</v>
      </c>
      <c r="M59" s="33"/>
      <c r="N59" s="17" t="s">
        <v>2439</v>
      </c>
      <c r="O59" s="17" t="s">
        <v>111</v>
      </c>
      <c r="P59" s="213">
        <v>3901815.0</v>
      </c>
      <c r="Q59" s="214" t="str">
        <f t="shared" si="2"/>
        <v>4</v>
      </c>
      <c r="R59" s="17">
        <v>2567.0</v>
      </c>
      <c r="S59" s="214" t="str">
        <f t="shared" si="3"/>
        <v>1520</v>
      </c>
      <c r="T59" s="215">
        <v>7889395.0</v>
      </c>
      <c r="U59" s="214" t="str">
        <f t="shared" si="4"/>
        <v>8</v>
      </c>
      <c r="V59" s="215">
        <v>9863545.0</v>
      </c>
      <c r="W59" s="216" t="str">
        <f t="shared" si="5"/>
        <v>17,752,940</v>
      </c>
      <c r="X59" s="214" t="str">
        <f t="shared" si="6"/>
        <v>18</v>
      </c>
      <c r="Y59" s="217" t="str">
        <f t="shared" si="7"/>
        <v>55.56</v>
      </c>
      <c r="Z59" s="28">
        <v>7.0E7</v>
      </c>
      <c r="AA59" s="218" t="str">
        <f t="shared" si="24"/>
        <v>25.36</v>
      </c>
      <c r="AB59" s="217" t="str">
        <f t="shared" si="9"/>
        <v>21.98</v>
      </c>
      <c r="AC59" s="33"/>
      <c r="AD59" s="17"/>
      <c r="AE59" s="33"/>
      <c r="AF59" s="33"/>
      <c r="AG59" s="33"/>
      <c r="AH59" s="33"/>
      <c r="AI59" s="33"/>
      <c r="AJ59" s="33"/>
    </row>
    <row r="60">
      <c r="A60" s="34" t="s">
        <v>166</v>
      </c>
      <c r="B60" s="16">
        <v>2015.0</v>
      </c>
      <c r="C60" s="17" t="s">
        <v>41</v>
      </c>
      <c r="D60" s="17" t="s">
        <v>2467</v>
      </c>
      <c r="E60" s="19">
        <v>28.0</v>
      </c>
      <c r="F60" s="19">
        <v>42.0</v>
      </c>
      <c r="G60" s="21" t="str">
        <f t="shared" si="1"/>
        <v>35</v>
      </c>
      <c r="H60" s="41">
        <v>89.0</v>
      </c>
      <c r="I60" s="19">
        <v>44.0</v>
      </c>
      <c r="J60" s="20" t="str">
        <f t="shared" si="28"/>
        <v>45</v>
      </c>
      <c r="K60" s="21" t="str">
        <f t="shared" si="29"/>
        <v>66.5</v>
      </c>
      <c r="L60" s="20" t="str">
        <f t="shared" si="30"/>
        <v>-31.5</v>
      </c>
      <c r="M60" s="33"/>
      <c r="N60" s="17" t="s">
        <v>2439</v>
      </c>
      <c r="O60" s="17" t="s">
        <v>117</v>
      </c>
      <c r="P60" s="213">
        <v>5002521.0</v>
      </c>
      <c r="Q60" s="214" t="str">
        <f t="shared" si="2"/>
        <v>5</v>
      </c>
      <c r="R60" s="17">
        <v>3003.0</v>
      </c>
      <c r="S60" s="214" t="str">
        <f t="shared" si="3"/>
        <v>1666</v>
      </c>
      <c r="T60" s="215">
        <v>5002521.0</v>
      </c>
      <c r="U60" s="214" t="str">
        <f t="shared" si="4"/>
        <v>5</v>
      </c>
      <c r="V60" s="215">
        <v>4577251.0</v>
      </c>
      <c r="W60" s="216" t="str">
        <f t="shared" si="5"/>
        <v>9,579,772</v>
      </c>
      <c r="X60" s="214" t="str">
        <f t="shared" si="6"/>
        <v>10</v>
      </c>
      <c r="Y60" s="217" t="str">
        <f t="shared" si="7"/>
        <v>47.78</v>
      </c>
      <c r="Z60" s="28">
        <v>3.7E7</v>
      </c>
      <c r="AA60" s="218" t="str">
        <f t="shared" si="24"/>
        <v>25.89</v>
      </c>
      <c r="AB60" s="217" t="str">
        <f t="shared" si="9"/>
        <v>52.22</v>
      </c>
      <c r="AC60" s="33"/>
      <c r="AD60" s="17"/>
      <c r="AE60" s="33"/>
      <c r="AF60" s="33"/>
      <c r="AG60" s="33"/>
      <c r="AH60" s="33"/>
      <c r="AI60" s="33"/>
      <c r="AJ60" s="33"/>
    </row>
    <row r="61">
      <c r="A61" s="34" t="s">
        <v>264</v>
      </c>
      <c r="B61" s="16">
        <v>2015.0</v>
      </c>
      <c r="C61" s="17" t="s">
        <v>41</v>
      </c>
      <c r="D61" s="17" t="s">
        <v>2449</v>
      </c>
      <c r="E61" s="19">
        <v>32.0</v>
      </c>
      <c r="F61" s="19">
        <v>44.0</v>
      </c>
      <c r="G61" s="21" t="str">
        <f t="shared" si="1"/>
        <v>38</v>
      </c>
      <c r="H61" s="40">
        <v>44.0</v>
      </c>
      <c r="I61" s="19">
        <v>68.0</v>
      </c>
      <c r="J61" s="20" t="str">
        <f t="shared" si="28"/>
        <v>-24</v>
      </c>
      <c r="K61" s="21" t="str">
        <f t="shared" si="29"/>
        <v>56</v>
      </c>
      <c r="L61" s="20" t="str">
        <f t="shared" si="30"/>
        <v>-18</v>
      </c>
      <c r="M61" s="33"/>
      <c r="N61" s="17" t="s">
        <v>2439</v>
      </c>
      <c r="O61" s="17" t="s">
        <v>89</v>
      </c>
      <c r="P61" s="213">
        <v>96250.0</v>
      </c>
      <c r="Q61" s="214" t="str">
        <f t="shared" si="2"/>
        <v>0</v>
      </c>
      <c r="R61" s="17">
        <v>10.0</v>
      </c>
      <c r="S61" s="214" t="str">
        <f t="shared" si="3"/>
        <v>9625</v>
      </c>
      <c r="T61" s="215">
        <v>538460.0</v>
      </c>
      <c r="U61" s="214" t="str">
        <f t="shared" si="4"/>
        <v>1</v>
      </c>
      <c r="V61" s="215">
        <v>2017065.0</v>
      </c>
      <c r="W61" s="216" t="str">
        <f t="shared" si="5"/>
        <v>2,555,525</v>
      </c>
      <c r="X61" s="214" t="str">
        <f t="shared" si="6"/>
        <v>3</v>
      </c>
      <c r="Y61" s="217" t="str">
        <f t="shared" si="7"/>
        <v>78.93</v>
      </c>
      <c r="Z61" s="19">
        <v>1.0E7</v>
      </c>
      <c r="AA61" s="218" t="str">
        <f t="shared" si="24"/>
        <v>25.56</v>
      </c>
      <c r="AB61" s="217" t="str">
        <f t="shared" si="9"/>
        <v>3.77</v>
      </c>
      <c r="AC61" s="33"/>
      <c r="AD61" s="17"/>
      <c r="AE61" s="33"/>
      <c r="AF61" s="33"/>
      <c r="AG61" s="33"/>
      <c r="AH61" s="33"/>
      <c r="AI61" s="33"/>
      <c r="AJ61" s="33"/>
    </row>
    <row r="62">
      <c r="A62" s="34" t="s">
        <v>134</v>
      </c>
      <c r="B62" s="16">
        <v>2015.0</v>
      </c>
      <c r="C62" s="17" t="s">
        <v>41</v>
      </c>
      <c r="D62" s="17" t="s">
        <v>2449</v>
      </c>
      <c r="E62" s="19">
        <v>69.0</v>
      </c>
      <c r="F62" s="19">
        <v>66.0</v>
      </c>
      <c r="G62" s="21" t="str">
        <f t="shared" si="1"/>
        <v>67.5</v>
      </c>
      <c r="H62" s="41">
        <v>62.0</v>
      </c>
      <c r="I62" s="19">
        <v>73.0</v>
      </c>
      <c r="J62" s="20" t="str">
        <f t="shared" si="28"/>
        <v>-11</v>
      </c>
      <c r="K62" s="21" t="str">
        <f t="shared" si="29"/>
        <v>67.5</v>
      </c>
      <c r="L62" s="20" t="str">
        <f t="shared" si="30"/>
        <v>0</v>
      </c>
      <c r="M62" s="33"/>
      <c r="N62" s="17" t="s">
        <v>2439</v>
      </c>
      <c r="O62" s="17" t="s">
        <v>135</v>
      </c>
      <c r="P62" s="213">
        <v>1.314331E7</v>
      </c>
      <c r="Q62" s="214" t="str">
        <f t="shared" si="2"/>
        <v>13</v>
      </c>
      <c r="R62" s="17">
        <v>2984.0</v>
      </c>
      <c r="S62" s="214" t="str">
        <f t="shared" si="3"/>
        <v>4405</v>
      </c>
      <c r="T62" s="215">
        <v>2.7961325E7</v>
      </c>
      <c r="U62" s="214" t="str">
        <f t="shared" si="4"/>
        <v>28</v>
      </c>
      <c r="V62" s="215">
        <v>3.4377759E7</v>
      </c>
      <c r="W62" s="216" t="str">
        <f t="shared" si="5"/>
        <v>62,339,084</v>
      </c>
      <c r="X62" s="214" t="str">
        <f t="shared" si="6"/>
        <v>62</v>
      </c>
      <c r="Y62" s="217" t="str">
        <f t="shared" si="7"/>
        <v>55.15</v>
      </c>
      <c r="Z62" s="28">
        <v>5.5E7</v>
      </c>
      <c r="AA62" s="218" t="str">
        <f t="shared" si="24"/>
        <v>113.34</v>
      </c>
      <c r="AB62" s="217" t="str">
        <f t="shared" si="9"/>
        <v>21.08</v>
      </c>
      <c r="AC62" s="33"/>
      <c r="AD62" s="17"/>
      <c r="AE62" s="33"/>
      <c r="AF62" s="33"/>
      <c r="AG62" s="33"/>
      <c r="AH62" s="33"/>
      <c r="AI62" s="33"/>
      <c r="AJ62" s="33"/>
    </row>
    <row r="63">
      <c r="A63" s="34" t="s">
        <v>140</v>
      </c>
      <c r="B63" s="16">
        <v>2015.0</v>
      </c>
      <c r="C63" s="17" t="s">
        <v>41</v>
      </c>
      <c r="D63" s="17" t="s">
        <v>2460</v>
      </c>
      <c r="E63" s="19">
        <v>30.0</v>
      </c>
      <c r="F63" s="19">
        <v>42.0</v>
      </c>
      <c r="G63" s="21" t="str">
        <f t="shared" si="1"/>
        <v>36</v>
      </c>
      <c r="H63" s="40">
        <v>64.0</v>
      </c>
      <c r="I63" s="19">
        <v>60.0</v>
      </c>
      <c r="J63" s="20" t="str">
        <f t="shared" si="28"/>
        <v>4</v>
      </c>
      <c r="K63" s="21" t="str">
        <f t="shared" si="29"/>
        <v>62</v>
      </c>
      <c r="L63" s="20" t="str">
        <f t="shared" si="30"/>
        <v>-26</v>
      </c>
      <c r="M63" s="33"/>
      <c r="N63" s="17" t="s">
        <v>2444</v>
      </c>
      <c r="O63" s="17" t="s">
        <v>117</v>
      </c>
      <c r="P63" s="213">
        <v>3.8740203E7</v>
      </c>
      <c r="Q63" s="214" t="str">
        <f t="shared" si="2"/>
        <v>39</v>
      </c>
      <c r="R63" s="17">
        <v>3271.0</v>
      </c>
      <c r="S63" s="214" t="str">
        <f t="shared" si="3"/>
        <v>11844</v>
      </c>
      <c r="T63" s="215">
        <v>1.43005343E8</v>
      </c>
      <c r="U63" s="214" t="str">
        <f t="shared" si="4"/>
        <v>143</v>
      </c>
      <c r="V63" s="215">
        <v>6.76E7</v>
      </c>
      <c r="W63" s="216" t="str">
        <f t="shared" si="5"/>
        <v>210,605,343</v>
      </c>
      <c r="X63" s="214" t="str">
        <f t="shared" si="6"/>
        <v>211</v>
      </c>
      <c r="Y63" s="217" t="str">
        <f t="shared" si="7"/>
        <v>32.10</v>
      </c>
      <c r="Z63" s="19">
        <v>5.0E7</v>
      </c>
      <c r="AA63" s="218" t="str">
        <f t="shared" si="24"/>
        <v>421.21</v>
      </c>
      <c r="AB63" s="217" t="str">
        <f t="shared" si="9"/>
        <v>18.39</v>
      </c>
      <c r="AC63" s="33"/>
      <c r="AD63" s="33"/>
      <c r="AE63" s="33"/>
      <c r="AF63" s="33"/>
      <c r="AG63" s="33"/>
      <c r="AH63" s="33"/>
      <c r="AI63" s="33"/>
      <c r="AJ63" s="33"/>
    </row>
    <row r="64">
      <c r="A64" s="34" t="s">
        <v>307</v>
      </c>
      <c r="B64" s="16">
        <v>2015.0</v>
      </c>
      <c r="C64" s="17" t="s">
        <v>41</v>
      </c>
      <c r="D64" s="17" t="s">
        <v>2468</v>
      </c>
      <c r="E64" s="19">
        <v>18.0</v>
      </c>
      <c r="F64" s="19">
        <v>22.0</v>
      </c>
      <c r="G64" s="21" t="str">
        <f t="shared" si="1"/>
        <v>20</v>
      </c>
      <c r="H64" s="41">
        <v>84.0</v>
      </c>
      <c r="I64" s="19">
        <v>47.0</v>
      </c>
      <c r="J64" s="20" t="str">
        <f t="shared" si="28"/>
        <v>37</v>
      </c>
      <c r="K64" s="21" t="str">
        <f t="shared" si="29"/>
        <v>65.5</v>
      </c>
      <c r="L64" s="20" t="str">
        <f t="shared" si="30"/>
        <v>-45.5</v>
      </c>
      <c r="M64" s="33"/>
      <c r="N64" s="17" t="s">
        <v>2444</v>
      </c>
      <c r="O64" s="17" t="s">
        <v>89</v>
      </c>
      <c r="P64" s="213">
        <v>3591282.0</v>
      </c>
      <c r="Q64" s="214" t="str">
        <f t="shared" si="2"/>
        <v>4</v>
      </c>
      <c r="R64" s="17">
        <v>1320.0</v>
      </c>
      <c r="S64" s="214" t="str">
        <f t="shared" si="3"/>
        <v>2721</v>
      </c>
      <c r="T64" s="215">
        <v>1.29856E7</v>
      </c>
      <c r="U64" s="214" t="str">
        <f t="shared" si="4"/>
        <v>13</v>
      </c>
      <c r="V64" s="215">
        <v>0.0</v>
      </c>
      <c r="W64" s="216" t="str">
        <f t="shared" si="5"/>
        <v>12,985,600</v>
      </c>
      <c r="X64" s="214" t="str">
        <f t="shared" si="6"/>
        <v>13</v>
      </c>
      <c r="Y64" s="217" t="str">
        <f t="shared" si="7"/>
        <v>0.00</v>
      </c>
      <c r="Z64" s="28">
        <v>2000000.0</v>
      </c>
      <c r="AA64" s="218" t="str">
        <f t="shared" si="24"/>
        <v>649.28</v>
      </c>
      <c r="AB64" s="217" t="str">
        <f t="shared" si="9"/>
        <v>27.66</v>
      </c>
      <c r="AC64" s="33"/>
      <c r="AD64" s="17"/>
      <c r="AE64" s="33"/>
      <c r="AF64" s="33"/>
      <c r="AG64" s="33"/>
      <c r="AH64" s="33"/>
      <c r="AI64" s="33"/>
      <c r="AJ64" s="33"/>
    </row>
    <row r="65">
      <c r="A65" s="34" t="s">
        <v>311</v>
      </c>
      <c r="B65" s="16">
        <v>2015.0</v>
      </c>
      <c r="C65" s="17" t="s">
        <v>41</v>
      </c>
      <c r="D65" s="17" t="s">
        <v>2462</v>
      </c>
      <c r="E65" s="19">
        <v>87.0</v>
      </c>
      <c r="F65" s="19">
        <v>72.0</v>
      </c>
      <c r="G65" s="21" t="str">
        <f t="shared" si="1"/>
        <v>79.5</v>
      </c>
      <c r="H65" s="41">
        <v>85.0</v>
      </c>
      <c r="I65" s="19">
        <v>75.0</v>
      </c>
      <c r="J65" s="20" t="str">
        <f t="shared" si="28"/>
        <v>10</v>
      </c>
      <c r="K65" s="21" t="str">
        <f t="shared" si="29"/>
        <v>80</v>
      </c>
      <c r="L65" s="20" t="str">
        <f t="shared" si="30"/>
        <v>-0.5</v>
      </c>
      <c r="M65" s="33"/>
      <c r="N65" s="17" t="s">
        <v>2439</v>
      </c>
      <c r="O65" s="17" t="s">
        <v>127</v>
      </c>
      <c r="P65" s="213">
        <v>6100010.0</v>
      </c>
      <c r="Q65" s="214" t="str">
        <f t="shared" si="2"/>
        <v>6</v>
      </c>
      <c r="R65" s="17">
        <v>2002.0</v>
      </c>
      <c r="S65" s="214" t="str">
        <f t="shared" si="3"/>
        <v>3047</v>
      </c>
      <c r="T65" s="215">
        <v>1.750647E7</v>
      </c>
      <c r="U65" s="214" t="str">
        <f t="shared" si="4"/>
        <v>18</v>
      </c>
      <c r="V65" s="215">
        <v>0.0</v>
      </c>
      <c r="W65" s="216" t="str">
        <f t="shared" si="5"/>
        <v>17,506,470</v>
      </c>
      <c r="X65" s="214" t="str">
        <f t="shared" si="6"/>
        <v>18</v>
      </c>
      <c r="Y65" s="217" t="str">
        <f t="shared" si="7"/>
        <v>0.00</v>
      </c>
      <c r="Z65" s="28">
        <v>700000.0</v>
      </c>
      <c r="AA65" s="218" t="str">
        <f t="shared" si="24"/>
        <v>2500.92</v>
      </c>
      <c r="AB65" s="217" t="str">
        <f t="shared" si="9"/>
        <v>34.84</v>
      </c>
      <c r="AC65" s="33"/>
      <c r="AD65" s="17"/>
      <c r="AE65" s="33"/>
      <c r="AF65" s="33"/>
      <c r="AG65" s="33"/>
      <c r="AH65" s="33"/>
      <c r="AI65" s="33"/>
      <c r="AJ65" s="33"/>
    </row>
    <row r="66">
      <c r="A66" s="34" t="s">
        <v>252</v>
      </c>
      <c r="B66" s="16">
        <v>2015.0</v>
      </c>
      <c r="C66" s="17" t="s">
        <v>41</v>
      </c>
      <c r="D66" s="17" t="s">
        <v>2458</v>
      </c>
      <c r="E66" s="19">
        <v>92.0</v>
      </c>
      <c r="F66" s="19">
        <v>78.0</v>
      </c>
      <c r="G66" s="21" t="str">
        <f t="shared" si="1"/>
        <v>85</v>
      </c>
      <c r="H66" s="41">
        <v>85.0</v>
      </c>
      <c r="I66" s="19">
        <v>80.0</v>
      </c>
      <c r="J66" s="20" t="str">
        <f t="shared" si="28"/>
        <v>5</v>
      </c>
      <c r="K66" s="21" t="str">
        <f t="shared" si="29"/>
        <v>82.5</v>
      </c>
      <c r="L66" s="20" t="str">
        <f t="shared" si="30"/>
        <v>2.5</v>
      </c>
      <c r="M66" s="33"/>
      <c r="N66" s="17" t="s">
        <v>2439</v>
      </c>
      <c r="O66" s="17" t="s">
        <v>216</v>
      </c>
      <c r="P66" s="213">
        <v>5349500.0</v>
      </c>
      <c r="Q66" s="214" t="str">
        <f t="shared" si="2"/>
        <v>5</v>
      </c>
      <c r="R66" s="17">
        <v>1255.0</v>
      </c>
      <c r="S66" s="214" t="str">
        <f t="shared" si="3"/>
        <v>4263</v>
      </c>
      <c r="T66" s="215">
        <v>2.5442958E7</v>
      </c>
      <c r="U66" s="214" t="str">
        <f t="shared" si="4"/>
        <v>25</v>
      </c>
      <c r="V66" s="215">
        <v>1.1426456E7</v>
      </c>
      <c r="W66" s="216" t="str">
        <f t="shared" si="5"/>
        <v>36,869,414</v>
      </c>
      <c r="X66" s="214" t="str">
        <f t="shared" si="6"/>
        <v>37</v>
      </c>
      <c r="Y66" s="217" t="str">
        <f t="shared" si="7"/>
        <v>30.99</v>
      </c>
      <c r="Z66" s="28">
        <v>1.5E7</v>
      </c>
      <c r="AA66" s="218" t="str">
        <f t="shared" si="24"/>
        <v>245.80</v>
      </c>
      <c r="AB66" s="217" t="str">
        <f t="shared" si="9"/>
        <v>14.51</v>
      </c>
      <c r="AC66" s="33"/>
      <c r="AD66" s="17"/>
      <c r="AE66" s="33"/>
      <c r="AF66" s="33"/>
      <c r="AG66" s="33"/>
      <c r="AH66" s="33"/>
      <c r="AI66" s="33"/>
      <c r="AJ66" s="33"/>
    </row>
    <row r="67">
      <c r="A67" s="34" t="s">
        <v>301</v>
      </c>
      <c r="B67" s="16">
        <v>2015.0</v>
      </c>
      <c r="C67" s="17" t="s">
        <v>41</v>
      </c>
      <c r="D67" s="17" t="s">
        <v>2471</v>
      </c>
      <c r="E67" s="19">
        <v>90.0</v>
      </c>
      <c r="F67" s="19">
        <v>81.0</v>
      </c>
      <c r="G67" s="21" t="str">
        <f t="shared" si="1"/>
        <v>85.5</v>
      </c>
      <c r="H67" s="40">
        <v>61.0</v>
      </c>
      <c r="I67" s="19">
        <v>80.0</v>
      </c>
      <c r="J67" s="20" t="str">
        <f t="shared" si="28"/>
        <v>-19</v>
      </c>
      <c r="K67" s="21" t="str">
        <f t="shared" si="29"/>
        <v>70.5</v>
      </c>
      <c r="L67" s="20" t="str">
        <f t="shared" si="30"/>
        <v>15</v>
      </c>
      <c r="M67" s="33"/>
      <c r="N67" s="17" t="s">
        <v>2444</v>
      </c>
      <c r="O67" s="17" t="s">
        <v>89</v>
      </c>
      <c r="P67" s="213">
        <v>8682.0</v>
      </c>
      <c r="Q67" s="214" t="str">
        <f t="shared" si="2"/>
        <v>0</v>
      </c>
      <c r="R67" s="17">
        <v>3.0</v>
      </c>
      <c r="S67" s="214" t="str">
        <f t="shared" si="3"/>
        <v>2894</v>
      </c>
      <c r="T67" s="215">
        <v>98495.0</v>
      </c>
      <c r="U67" s="214" t="str">
        <f t="shared" si="4"/>
        <v>0</v>
      </c>
      <c r="V67" s="215">
        <v>0.0</v>
      </c>
      <c r="W67" s="216" t="str">
        <f t="shared" si="5"/>
        <v>98,495</v>
      </c>
      <c r="X67" s="214" t="str">
        <f t="shared" si="6"/>
        <v>0</v>
      </c>
      <c r="Y67" s="217" t="str">
        <f t="shared" si="7"/>
        <v>0.00</v>
      </c>
      <c r="Z67" s="28" t="s">
        <v>2441</v>
      </c>
      <c r="AA67" s="219" t="s">
        <v>2441</v>
      </c>
      <c r="AB67" s="217" t="str">
        <f t="shared" si="9"/>
        <v>8.81</v>
      </c>
      <c r="AC67" s="33"/>
      <c r="AD67" s="17"/>
      <c r="AE67" s="33"/>
      <c r="AF67" s="33"/>
      <c r="AG67" s="33"/>
      <c r="AH67" s="33"/>
      <c r="AI67" s="33"/>
      <c r="AJ67" s="33"/>
    </row>
    <row r="68">
      <c r="A68" s="34" t="s">
        <v>142</v>
      </c>
      <c r="B68" s="16">
        <v>2015.0</v>
      </c>
      <c r="C68" s="17" t="s">
        <v>41</v>
      </c>
      <c r="D68" s="17" t="s">
        <v>2446</v>
      </c>
      <c r="E68" s="19">
        <v>57.0</v>
      </c>
      <c r="F68" s="19">
        <v>56.0</v>
      </c>
      <c r="G68" s="21" t="str">
        <f t="shared" si="1"/>
        <v>56.5</v>
      </c>
      <c r="H68" s="41">
        <v>54.0</v>
      </c>
      <c r="I68" s="19">
        <v>62.0</v>
      </c>
      <c r="J68" s="20" t="str">
        <f t="shared" si="28"/>
        <v>-8</v>
      </c>
      <c r="K68" s="21" t="str">
        <f t="shared" si="29"/>
        <v>58</v>
      </c>
      <c r="L68" s="20" t="str">
        <f t="shared" si="30"/>
        <v>-1.5</v>
      </c>
      <c r="M68" s="33"/>
      <c r="N68" s="17" t="s">
        <v>2439</v>
      </c>
      <c r="O68" s="17" t="s">
        <v>117</v>
      </c>
      <c r="P68" s="213">
        <v>1.8685137E7</v>
      </c>
      <c r="Q68" s="214" t="str">
        <f t="shared" si="2"/>
        <v>19</v>
      </c>
      <c r="R68" s="17">
        <v>3323.0</v>
      </c>
      <c r="S68" s="214" t="str">
        <f t="shared" si="3"/>
        <v>5623</v>
      </c>
      <c r="T68" s="215">
        <v>5.3862963E7</v>
      </c>
      <c r="U68" s="214" t="str">
        <f t="shared" si="4"/>
        <v>54</v>
      </c>
      <c r="V68" s="215">
        <v>1.049E8</v>
      </c>
      <c r="W68" s="216" t="str">
        <f t="shared" si="5"/>
        <v>158,762,963</v>
      </c>
      <c r="X68" s="214" t="str">
        <f t="shared" si="6"/>
        <v>159</v>
      </c>
      <c r="Y68" s="217" t="str">
        <f t="shared" si="7"/>
        <v>66.07</v>
      </c>
      <c r="Z68" s="28">
        <v>5.01E7</v>
      </c>
      <c r="AA68" s="218" t="str">
        <f t="shared" ref="AA68:AA69" si="31">(W68/Z68)*100</f>
        <v>316.89</v>
      </c>
      <c r="AB68" s="217" t="str">
        <f t="shared" si="9"/>
        <v>11.77</v>
      </c>
      <c r="AC68" s="33"/>
      <c r="AD68" s="17"/>
      <c r="AE68" s="33"/>
      <c r="AF68" s="33"/>
      <c r="AG68" s="33"/>
      <c r="AH68" s="33"/>
      <c r="AI68" s="33"/>
      <c r="AJ68" s="33"/>
    </row>
    <row r="69">
      <c r="A69" s="34" t="s">
        <v>162</v>
      </c>
      <c r="B69" s="16">
        <v>2015.0</v>
      </c>
      <c r="C69" s="17" t="s">
        <v>41</v>
      </c>
      <c r="D69" s="17" t="s">
        <v>2446</v>
      </c>
      <c r="E69" s="19">
        <v>29.0</v>
      </c>
      <c r="F69" s="19">
        <v>34.0</v>
      </c>
      <c r="G69" s="21" t="str">
        <f t="shared" si="1"/>
        <v>31.5</v>
      </c>
      <c r="H69" s="41">
        <v>48.0</v>
      </c>
      <c r="I69" s="28">
        <v>38.0</v>
      </c>
      <c r="J69" s="20" t="str">
        <f t="shared" si="28"/>
        <v>10</v>
      </c>
      <c r="K69" s="21" t="str">
        <f t="shared" si="29"/>
        <v>43</v>
      </c>
      <c r="L69" s="20" t="str">
        <f t="shared" si="30"/>
        <v>-11.5</v>
      </c>
      <c r="M69" s="33"/>
      <c r="N69" s="17" t="s">
        <v>2439</v>
      </c>
      <c r="O69" s="17" t="s">
        <v>117</v>
      </c>
      <c r="P69" s="213">
        <v>3.3803253E7</v>
      </c>
      <c r="Q69" s="214" t="str">
        <f t="shared" si="2"/>
        <v>34</v>
      </c>
      <c r="R69" s="17">
        <v>3175.0</v>
      </c>
      <c r="S69" s="214" t="str">
        <f t="shared" si="3"/>
        <v>10647</v>
      </c>
      <c r="T69" s="215">
        <v>9.0411453E7</v>
      </c>
      <c r="U69" s="214" t="str">
        <f t="shared" si="4"/>
        <v>90</v>
      </c>
      <c r="V69" s="215">
        <v>2.13E7</v>
      </c>
      <c r="W69" s="216" t="str">
        <f t="shared" si="5"/>
        <v>111,711,453</v>
      </c>
      <c r="X69" s="214" t="str">
        <f t="shared" si="6"/>
        <v>112</v>
      </c>
      <c r="Y69" s="217" t="str">
        <f t="shared" si="7"/>
        <v>19.07</v>
      </c>
      <c r="Z69" s="28">
        <v>4.0E7</v>
      </c>
      <c r="AA69" s="218" t="str">
        <f t="shared" si="31"/>
        <v>279.28</v>
      </c>
      <c r="AB69" s="217" t="str">
        <f t="shared" si="9"/>
        <v>30.26</v>
      </c>
      <c r="AC69" s="33"/>
      <c r="AD69" s="17"/>
      <c r="AE69" s="33"/>
      <c r="AF69" s="33"/>
      <c r="AG69" s="33"/>
      <c r="AH69" s="33"/>
      <c r="AI69" s="33"/>
      <c r="AJ69" s="33"/>
    </row>
    <row r="70">
      <c r="A70" s="34" t="s">
        <v>2472</v>
      </c>
      <c r="B70" s="16">
        <v>2015.0</v>
      </c>
      <c r="C70" s="17" t="s">
        <v>41</v>
      </c>
      <c r="D70" s="17" t="s">
        <v>2473</v>
      </c>
      <c r="E70" s="19">
        <v>79.0</v>
      </c>
      <c r="F70" s="19">
        <v>81.0</v>
      </c>
      <c r="G70" s="21" t="str">
        <f t="shared" si="1"/>
        <v>80</v>
      </c>
      <c r="H70" s="40">
        <v>68.0</v>
      </c>
      <c r="I70" s="19">
        <v>84.0</v>
      </c>
      <c r="J70" s="20" t="str">
        <f t="shared" si="28"/>
        <v>-16</v>
      </c>
      <c r="K70" s="21" t="str">
        <f t="shared" si="29"/>
        <v>76</v>
      </c>
      <c r="L70" s="20" t="str">
        <f t="shared" si="30"/>
        <v>4</v>
      </c>
      <c r="M70" s="33"/>
      <c r="N70" s="17" t="s">
        <v>2439</v>
      </c>
      <c r="O70" s="17" t="s">
        <v>1118</v>
      </c>
      <c r="P70" s="213">
        <v>63641.0</v>
      </c>
      <c r="Q70" s="214" t="str">
        <f t="shared" si="2"/>
        <v>0</v>
      </c>
      <c r="R70" s="17">
        <v>4.0</v>
      </c>
      <c r="S70" s="214" t="str">
        <f t="shared" si="3"/>
        <v>15910</v>
      </c>
      <c r="T70" s="215">
        <v>1080564.0</v>
      </c>
      <c r="U70" s="214" t="str">
        <f t="shared" si="4"/>
        <v>1</v>
      </c>
      <c r="V70" s="202"/>
      <c r="W70" s="216" t="str">
        <f t="shared" si="5"/>
        <v>1,080,564</v>
      </c>
      <c r="X70" s="214" t="str">
        <f t="shared" si="6"/>
        <v>1</v>
      </c>
      <c r="Y70" s="217" t="str">
        <f t="shared" si="7"/>
        <v>0.00</v>
      </c>
      <c r="Z70" s="28" t="s">
        <v>2441</v>
      </c>
      <c r="AA70" s="219" t="s">
        <v>2441</v>
      </c>
      <c r="AB70" s="217" t="str">
        <f t="shared" si="9"/>
        <v>5.89</v>
      </c>
      <c r="AC70" s="33"/>
      <c r="AD70" s="17"/>
      <c r="AE70" s="33"/>
      <c r="AF70" s="33"/>
      <c r="AG70" s="33"/>
      <c r="AH70" s="33"/>
      <c r="AI70" s="33"/>
      <c r="AJ70" s="33"/>
    </row>
    <row r="71">
      <c r="A71" s="34" t="s">
        <v>313</v>
      </c>
      <c r="B71" s="16">
        <v>2015.0</v>
      </c>
      <c r="C71" s="17" t="s">
        <v>41</v>
      </c>
      <c r="D71" s="17" t="s">
        <v>2474</v>
      </c>
      <c r="E71" s="19">
        <v>92.0</v>
      </c>
      <c r="F71" s="19">
        <v>78.0</v>
      </c>
      <c r="G71" s="21" t="str">
        <f t="shared" si="1"/>
        <v>85</v>
      </c>
      <c r="H71" s="41">
        <v>71.0</v>
      </c>
      <c r="I71" s="19">
        <v>71.0</v>
      </c>
      <c r="J71" s="20" t="str">
        <f t="shared" si="28"/>
        <v>0</v>
      </c>
      <c r="K71" s="21" t="str">
        <f t="shared" si="29"/>
        <v>71</v>
      </c>
      <c r="L71" s="20" t="str">
        <f t="shared" si="30"/>
        <v>14</v>
      </c>
      <c r="M71" s="33"/>
      <c r="N71" s="17" t="s">
        <v>2439</v>
      </c>
      <c r="O71" s="17" t="s">
        <v>117</v>
      </c>
      <c r="P71" s="213">
        <v>1501101.0</v>
      </c>
      <c r="Q71" s="214" t="str">
        <f t="shared" si="2"/>
        <v>2</v>
      </c>
      <c r="R71" s="17">
        <v>1061.0</v>
      </c>
      <c r="S71" s="214" t="str">
        <f t="shared" si="3"/>
        <v>1415</v>
      </c>
      <c r="T71" s="215">
        <v>6741296.0</v>
      </c>
      <c r="U71" s="214" t="str">
        <f t="shared" si="4"/>
        <v>7</v>
      </c>
      <c r="V71" s="215">
        <v>0.0</v>
      </c>
      <c r="W71" s="216" t="str">
        <f t="shared" si="5"/>
        <v>6,741,296</v>
      </c>
      <c r="X71" s="214" t="str">
        <f t="shared" si="6"/>
        <v>7</v>
      </c>
      <c r="Y71" s="217" t="str">
        <f t="shared" si="7"/>
        <v>0.00</v>
      </c>
      <c r="Z71" s="28">
        <v>600000.0</v>
      </c>
      <c r="AA71" s="218" t="str">
        <f t="shared" ref="AA71:AA72" si="32">(W71/Z71)*100</f>
        <v>1123.55</v>
      </c>
      <c r="AB71" s="217" t="str">
        <f t="shared" si="9"/>
        <v>22.27</v>
      </c>
      <c r="AC71" s="33"/>
      <c r="AD71" s="17"/>
      <c r="AE71" s="33"/>
      <c r="AF71" s="33"/>
      <c r="AG71" s="33"/>
      <c r="AH71" s="33"/>
      <c r="AI71" s="33"/>
      <c r="AJ71" s="33"/>
    </row>
    <row r="72">
      <c r="A72" s="34" t="s">
        <v>178</v>
      </c>
      <c r="B72" s="16">
        <v>2015.0</v>
      </c>
      <c r="C72" s="17" t="s">
        <v>41</v>
      </c>
      <c r="D72" s="17" t="s">
        <v>2446</v>
      </c>
      <c r="E72" s="19">
        <v>8.0</v>
      </c>
      <c r="F72" s="19">
        <v>31.0</v>
      </c>
      <c r="G72" s="21" t="str">
        <f t="shared" si="1"/>
        <v>19.5</v>
      </c>
      <c r="H72" s="41">
        <v>37.0</v>
      </c>
      <c r="I72" s="19">
        <v>38.0</v>
      </c>
      <c r="J72" s="20" t="str">
        <f t="shared" si="28"/>
        <v>-1</v>
      </c>
      <c r="K72" s="21" t="str">
        <f t="shared" si="29"/>
        <v>37.5</v>
      </c>
      <c r="L72" s="20" t="str">
        <f t="shared" si="30"/>
        <v>-18</v>
      </c>
      <c r="M72" s="33"/>
      <c r="N72" s="17" t="s">
        <v>2444</v>
      </c>
      <c r="O72" s="17" t="s">
        <v>117</v>
      </c>
      <c r="P72" s="213">
        <v>1.3942258E7</v>
      </c>
      <c r="Q72" s="214" t="str">
        <f t="shared" si="2"/>
        <v>14</v>
      </c>
      <c r="R72" s="17">
        <v>3003.0</v>
      </c>
      <c r="S72" s="214" t="str">
        <f t="shared" si="3"/>
        <v>4643</v>
      </c>
      <c r="T72" s="215">
        <v>3.4580201E7</v>
      </c>
      <c r="U72" s="214" t="str">
        <f t="shared" si="4"/>
        <v>35</v>
      </c>
      <c r="V72" s="215">
        <v>1.68E7</v>
      </c>
      <c r="W72" s="216" t="str">
        <f t="shared" si="5"/>
        <v>51,380,201</v>
      </c>
      <c r="X72" s="214" t="str">
        <f t="shared" si="6"/>
        <v>51</v>
      </c>
      <c r="Y72" s="217" t="str">
        <f t="shared" si="7"/>
        <v>32.70</v>
      </c>
      <c r="Z72" s="28">
        <v>3.5E7</v>
      </c>
      <c r="AA72" s="218" t="str">
        <f t="shared" si="32"/>
        <v>146.80</v>
      </c>
      <c r="AB72" s="217" t="str">
        <f t="shared" si="9"/>
        <v>27.14</v>
      </c>
      <c r="AC72" s="33"/>
      <c r="AD72" s="17"/>
      <c r="AE72" s="33"/>
      <c r="AF72" s="33"/>
      <c r="AG72" s="33"/>
      <c r="AH72" s="33"/>
      <c r="AI72" s="33"/>
      <c r="AJ72" s="33"/>
    </row>
    <row r="73">
      <c r="A73" s="34" t="s">
        <v>284</v>
      </c>
      <c r="B73" s="16">
        <v>2015.0</v>
      </c>
      <c r="C73" s="17" t="s">
        <v>41</v>
      </c>
      <c r="D73" s="17" t="s">
        <v>2464</v>
      </c>
      <c r="E73" s="19">
        <v>94.0</v>
      </c>
      <c r="F73" s="19">
        <v>75.0</v>
      </c>
      <c r="G73" s="21" t="str">
        <f t="shared" si="1"/>
        <v>84.5</v>
      </c>
      <c r="H73" s="41">
        <v>70.0</v>
      </c>
      <c r="I73" s="19">
        <v>69.0</v>
      </c>
      <c r="J73" s="20" t="str">
        <f t="shared" si="28"/>
        <v>1</v>
      </c>
      <c r="K73" s="21" t="str">
        <f t="shared" si="29"/>
        <v>69.5</v>
      </c>
      <c r="L73" s="20" t="str">
        <f t="shared" si="30"/>
        <v>15</v>
      </c>
      <c r="M73" s="33"/>
      <c r="N73" s="17" t="s">
        <v>2444</v>
      </c>
      <c r="O73" s="17" t="s">
        <v>127</v>
      </c>
      <c r="P73" s="213">
        <v>52901.0</v>
      </c>
      <c r="Q73" s="214" t="str">
        <f t="shared" si="2"/>
        <v>0</v>
      </c>
      <c r="R73" s="17">
        <v>3.0</v>
      </c>
      <c r="S73" s="214" t="str">
        <f t="shared" si="3"/>
        <v>17634</v>
      </c>
      <c r="T73" s="215">
        <v>7449681.0</v>
      </c>
      <c r="U73" s="214" t="str">
        <f t="shared" si="4"/>
        <v>7</v>
      </c>
      <c r="V73" s="215">
        <v>0.0</v>
      </c>
      <c r="W73" s="216" t="str">
        <f t="shared" si="5"/>
        <v>7,449,681</v>
      </c>
      <c r="X73" s="214" t="str">
        <f t="shared" si="6"/>
        <v>7</v>
      </c>
      <c r="Y73" s="217" t="str">
        <f t="shared" si="7"/>
        <v>0.00</v>
      </c>
      <c r="Z73" s="28" t="s">
        <v>2441</v>
      </c>
      <c r="AA73" s="219" t="s">
        <v>2441</v>
      </c>
      <c r="AB73" s="217" t="str">
        <f t="shared" si="9"/>
        <v>0.71</v>
      </c>
      <c r="AC73" s="33"/>
      <c r="AD73" s="17"/>
      <c r="AE73" s="33"/>
      <c r="AF73" s="33"/>
      <c r="AG73" s="33"/>
      <c r="AH73" s="33"/>
      <c r="AI73" s="33"/>
      <c r="AJ73" s="33"/>
    </row>
    <row r="74">
      <c r="A74" s="34" t="s">
        <v>54</v>
      </c>
      <c r="B74" s="16">
        <v>2015.0</v>
      </c>
      <c r="C74" s="17" t="s">
        <v>41</v>
      </c>
      <c r="D74" s="17" t="s">
        <v>2475</v>
      </c>
      <c r="E74" s="19">
        <v>98.0</v>
      </c>
      <c r="F74" s="19">
        <v>94.0</v>
      </c>
      <c r="G74" s="21" t="str">
        <f t="shared" si="1"/>
        <v>96</v>
      </c>
      <c r="H74" s="40">
        <v>90.0</v>
      </c>
      <c r="I74" s="19">
        <v>88.0</v>
      </c>
      <c r="J74" s="20" t="str">
        <f t="shared" si="28"/>
        <v>2</v>
      </c>
      <c r="K74" s="21" t="str">
        <f t="shared" si="29"/>
        <v>89</v>
      </c>
      <c r="L74" s="20" t="str">
        <f t="shared" si="30"/>
        <v>7</v>
      </c>
      <c r="M74" s="33"/>
      <c r="N74" s="17" t="s">
        <v>2442</v>
      </c>
      <c r="O74" s="17" t="s">
        <v>42</v>
      </c>
      <c r="P74" s="213">
        <v>9.0440272E7</v>
      </c>
      <c r="Q74" s="214" t="str">
        <f t="shared" si="2"/>
        <v>90</v>
      </c>
      <c r="R74" s="17">
        <v>3946.0</v>
      </c>
      <c r="S74" s="214" t="str">
        <f t="shared" si="3"/>
        <v>22919</v>
      </c>
      <c r="T74" s="215">
        <v>3.55597857E8</v>
      </c>
      <c r="U74" s="214" t="str">
        <f t="shared" si="4"/>
        <v>356</v>
      </c>
      <c r="V74" s="215">
        <v>4.869E8</v>
      </c>
      <c r="W74" s="216" t="str">
        <f t="shared" si="5"/>
        <v>842,497,857</v>
      </c>
      <c r="X74" s="214" t="str">
        <f t="shared" si="6"/>
        <v>842</v>
      </c>
      <c r="Y74" s="217" t="str">
        <f t="shared" si="7"/>
        <v>57.79</v>
      </c>
      <c r="Z74" s="28">
        <v>1.75E8</v>
      </c>
      <c r="AA74" s="218" t="str">
        <f t="shared" ref="AA74:AA134" si="33">(W74/Z74)*100</f>
        <v>481.43</v>
      </c>
      <c r="AB74" s="217" t="str">
        <f t="shared" si="9"/>
        <v>10.73</v>
      </c>
      <c r="AC74" s="33"/>
      <c r="AD74" s="17"/>
      <c r="AE74" s="33"/>
      <c r="AF74" s="33"/>
      <c r="AG74" s="33"/>
      <c r="AH74" s="33"/>
      <c r="AI74" s="33"/>
      <c r="AJ74" s="33"/>
    </row>
    <row r="75">
      <c r="A75" s="15" t="s">
        <v>309</v>
      </c>
      <c r="B75" s="16">
        <v>2015.0</v>
      </c>
      <c r="C75" s="17" t="s">
        <v>41</v>
      </c>
      <c r="D75" s="17" t="s">
        <v>2473</v>
      </c>
      <c r="E75" s="19">
        <v>96.0</v>
      </c>
      <c r="F75" s="19">
        <v>83.0</v>
      </c>
      <c r="G75" s="21" t="str">
        <f t="shared" si="1"/>
        <v>89.5</v>
      </c>
      <c r="H75" s="40">
        <v>65.0</v>
      </c>
      <c r="I75" s="19">
        <v>76.0</v>
      </c>
      <c r="J75" s="20" t="str">
        <f t="shared" si="28"/>
        <v>-11</v>
      </c>
      <c r="K75" s="21" t="str">
        <f t="shared" si="29"/>
        <v>70.5</v>
      </c>
      <c r="L75" s="20" t="str">
        <f t="shared" si="30"/>
        <v>19</v>
      </c>
      <c r="M75" s="33"/>
      <c r="N75" s="17" t="s">
        <v>2439</v>
      </c>
      <c r="O75" s="17" t="s">
        <v>135</v>
      </c>
      <c r="P75" s="213">
        <v>3811052.0</v>
      </c>
      <c r="Q75" s="214" t="str">
        <f t="shared" si="2"/>
        <v>4</v>
      </c>
      <c r="R75" s="17">
        <v>1218.0</v>
      </c>
      <c r="S75" s="214" t="str">
        <f t="shared" si="3"/>
        <v>3129</v>
      </c>
      <c r="T75" s="215">
        <v>1.4674076E7</v>
      </c>
      <c r="U75" s="214" t="str">
        <f t="shared" si="4"/>
        <v>15</v>
      </c>
      <c r="V75" s="215">
        <v>0.0</v>
      </c>
      <c r="W75" s="216" t="str">
        <f t="shared" si="5"/>
        <v>14,674,076</v>
      </c>
      <c r="X75" s="214" t="str">
        <f t="shared" si="6"/>
        <v>15</v>
      </c>
      <c r="Y75" s="217" t="str">
        <f t="shared" si="7"/>
        <v>0.00</v>
      </c>
      <c r="Z75" s="28">
        <v>2000000.0</v>
      </c>
      <c r="AA75" s="218" t="str">
        <f t="shared" si="33"/>
        <v>733.70</v>
      </c>
      <c r="AB75" s="217" t="str">
        <f t="shared" si="9"/>
        <v>25.97</v>
      </c>
      <c r="AC75" s="33"/>
      <c r="AD75" s="17"/>
      <c r="AE75" s="33"/>
      <c r="AF75" s="33"/>
      <c r="AG75" s="33"/>
      <c r="AH75" s="33"/>
      <c r="AI75" s="33"/>
      <c r="AJ75" s="33"/>
    </row>
    <row r="76">
      <c r="A76" s="15" t="s">
        <v>52</v>
      </c>
      <c r="B76" s="16">
        <v>2015.0</v>
      </c>
      <c r="C76" s="17" t="s">
        <v>41</v>
      </c>
      <c r="D76" s="17" t="s">
        <v>2446</v>
      </c>
      <c r="E76" s="19">
        <v>26.0</v>
      </c>
      <c r="F76" s="19">
        <v>40.0</v>
      </c>
      <c r="G76" s="21" t="str">
        <f t="shared" si="1"/>
        <v>33</v>
      </c>
      <c r="H76" s="41">
        <v>40.0</v>
      </c>
      <c r="I76" s="19">
        <v>45.0</v>
      </c>
      <c r="J76" s="20" t="str">
        <f t="shared" si="28"/>
        <v>-5</v>
      </c>
      <c r="K76" s="21" t="str">
        <f t="shared" si="29"/>
        <v>42.5</v>
      </c>
      <c r="L76" s="20" t="str">
        <f t="shared" si="30"/>
        <v>-9.5</v>
      </c>
      <c r="M76" s="33"/>
      <c r="N76" s="17" t="s">
        <v>2444</v>
      </c>
      <c r="O76" s="17" t="s">
        <v>48</v>
      </c>
      <c r="P76" s="213">
        <v>1.8372372E7</v>
      </c>
      <c r="Q76" s="214" t="str">
        <f t="shared" si="2"/>
        <v>18</v>
      </c>
      <c r="R76" s="17">
        <v>3181.0</v>
      </c>
      <c r="S76" s="214" t="str">
        <f t="shared" si="3"/>
        <v>5776</v>
      </c>
      <c r="T76" s="215">
        <v>4.7387723E7</v>
      </c>
      <c r="U76" s="214" t="str">
        <f t="shared" si="4"/>
        <v>47</v>
      </c>
      <c r="V76" s="215">
        <v>1.365E8</v>
      </c>
      <c r="W76" s="216" t="str">
        <f t="shared" si="5"/>
        <v>183,887,723</v>
      </c>
      <c r="X76" s="214" t="str">
        <f t="shared" si="6"/>
        <v>184</v>
      </c>
      <c r="Y76" s="217" t="str">
        <f t="shared" si="7"/>
        <v>74.23</v>
      </c>
      <c r="Z76" s="28">
        <v>1.76E8</v>
      </c>
      <c r="AA76" s="218" t="str">
        <f t="shared" si="33"/>
        <v>104.48</v>
      </c>
      <c r="AB76" s="217" t="str">
        <f t="shared" si="9"/>
        <v>9.99</v>
      </c>
      <c r="AC76" s="33"/>
      <c r="AD76" s="17"/>
      <c r="AE76" s="33"/>
      <c r="AF76" s="33"/>
      <c r="AG76" s="33"/>
      <c r="AH76" s="33"/>
      <c r="AI76" s="33"/>
      <c r="AJ76" s="33"/>
    </row>
    <row r="77">
      <c r="A77" s="15" t="s">
        <v>236</v>
      </c>
      <c r="B77" s="16">
        <v>2015.0</v>
      </c>
      <c r="C77" s="17" t="s">
        <v>41</v>
      </c>
      <c r="D77" s="17" t="s">
        <v>2462</v>
      </c>
      <c r="E77" s="19">
        <v>20.0</v>
      </c>
      <c r="F77" s="19">
        <v>30.0</v>
      </c>
      <c r="G77" s="21" t="str">
        <f t="shared" si="1"/>
        <v>25</v>
      </c>
      <c r="H77" s="41">
        <v>80.0</v>
      </c>
      <c r="I77" s="19">
        <v>62.0</v>
      </c>
      <c r="J77" s="20" t="str">
        <f t="shared" si="28"/>
        <v>18</v>
      </c>
      <c r="K77" s="21" t="str">
        <f t="shared" si="29"/>
        <v>71</v>
      </c>
      <c r="L77" s="20" t="str">
        <f t="shared" si="30"/>
        <v>-46</v>
      </c>
      <c r="M77" s="33"/>
      <c r="N77" s="17" t="s">
        <v>2444</v>
      </c>
      <c r="O77" s="17" t="s">
        <v>89</v>
      </c>
      <c r="P77" s="213">
        <v>2750356.0</v>
      </c>
      <c r="Q77" s="214" t="str">
        <f t="shared" si="2"/>
        <v>3</v>
      </c>
      <c r="R77" s="17">
        <v>1045.0</v>
      </c>
      <c r="S77" s="214" t="str">
        <f t="shared" si="3"/>
        <v>2632</v>
      </c>
      <c r="T77" s="215">
        <v>6485961.0</v>
      </c>
      <c r="U77" s="214" t="str">
        <f t="shared" si="4"/>
        <v>6</v>
      </c>
      <c r="V77" s="215">
        <v>0.0</v>
      </c>
      <c r="W77" s="216" t="str">
        <f t="shared" si="5"/>
        <v>6,485,961</v>
      </c>
      <c r="X77" s="214" t="str">
        <f t="shared" si="6"/>
        <v>6</v>
      </c>
      <c r="Y77" s="217" t="str">
        <f t="shared" si="7"/>
        <v>0.00</v>
      </c>
      <c r="Z77" s="28">
        <v>2.0E7</v>
      </c>
      <c r="AA77" s="218" t="str">
        <f t="shared" si="33"/>
        <v>32.43</v>
      </c>
      <c r="AB77" s="217" t="str">
        <f t="shared" si="9"/>
        <v>42.40</v>
      </c>
      <c r="AC77" s="33"/>
      <c r="AD77" s="17"/>
      <c r="AE77" s="33"/>
      <c r="AF77" s="33"/>
      <c r="AG77" s="33"/>
      <c r="AH77" s="33"/>
      <c r="AI77" s="33"/>
      <c r="AJ77" s="33"/>
    </row>
    <row r="78">
      <c r="A78" s="15" t="s">
        <v>238</v>
      </c>
      <c r="B78" s="16">
        <v>2015.0</v>
      </c>
      <c r="C78" s="17" t="s">
        <v>41</v>
      </c>
      <c r="D78" s="17" t="s">
        <v>2476</v>
      </c>
      <c r="E78" s="19">
        <v>35.0</v>
      </c>
      <c r="F78" s="19">
        <v>47.0</v>
      </c>
      <c r="G78" s="21" t="str">
        <f t="shared" si="1"/>
        <v>41</v>
      </c>
      <c r="H78" s="41">
        <v>73.0</v>
      </c>
      <c r="I78" s="19">
        <v>56.0</v>
      </c>
      <c r="J78" s="20" t="str">
        <f t="shared" si="28"/>
        <v>17</v>
      </c>
      <c r="K78" s="21" t="str">
        <f t="shared" si="29"/>
        <v>64.5</v>
      </c>
      <c r="L78" s="20" t="str">
        <f t="shared" si="30"/>
        <v>-23.5</v>
      </c>
      <c r="M78" s="33"/>
      <c r="N78" s="17" t="s">
        <v>2442</v>
      </c>
      <c r="O78" s="17" t="s">
        <v>239</v>
      </c>
      <c r="P78" s="213">
        <v>1.2155254E7</v>
      </c>
      <c r="Q78" s="214" t="str">
        <f t="shared" si="2"/>
        <v>12</v>
      </c>
      <c r="R78" s="17">
        <v>2855.0</v>
      </c>
      <c r="S78" s="214" t="str">
        <f t="shared" si="3"/>
        <v>4258</v>
      </c>
      <c r="T78" s="215">
        <v>4.2656255E7</v>
      </c>
      <c r="U78" s="214" t="str">
        <f t="shared" si="4"/>
        <v>43</v>
      </c>
      <c r="V78" s="215">
        <v>0.0</v>
      </c>
      <c r="W78" s="216" t="str">
        <f t="shared" si="5"/>
        <v>42,656,255</v>
      </c>
      <c r="X78" s="214" t="str">
        <f t="shared" si="6"/>
        <v>43</v>
      </c>
      <c r="Y78" s="217" t="str">
        <f t="shared" si="7"/>
        <v>0.00</v>
      </c>
      <c r="Z78" s="28">
        <v>2.0E7</v>
      </c>
      <c r="AA78" s="218" t="str">
        <f t="shared" si="33"/>
        <v>213.28</v>
      </c>
      <c r="AB78" s="217" t="str">
        <f t="shared" si="9"/>
        <v>28.50</v>
      </c>
      <c r="AC78" s="33"/>
      <c r="AD78" s="17"/>
      <c r="AE78" s="33"/>
      <c r="AF78" s="33"/>
      <c r="AG78" s="33"/>
      <c r="AH78" s="33"/>
      <c r="AI78" s="33"/>
      <c r="AJ78" s="33"/>
    </row>
    <row r="79">
      <c r="A79" s="15" t="s">
        <v>315</v>
      </c>
      <c r="B79" s="16">
        <v>2015.0</v>
      </c>
      <c r="C79" s="17" t="s">
        <v>41</v>
      </c>
      <c r="D79" s="17" t="s">
        <v>2467</v>
      </c>
      <c r="E79" s="19">
        <v>46.0</v>
      </c>
      <c r="F79" s="19">
        <v>38.0</v>
      </c>
      <c r="G79" s="21" t="str">
        <f t="shared" si="1"/>
        <v>42</v>
      </c>
      <c r="H79" s="41">
        <v>67.0</v>
      </c>
      <c r="I79" s="19">
        <v>65.0</v>
      </c>
      <c r="J79" s="20" t="str">
        <f t="shared" si="28"/>
        <v>2</v>
      </c>
      <c r="K79" s="21" t="str">
        <f t="shared" si="29"/>
        <v>66</v>
      </c>
      <c r="L79" s="20" t="str">
        <f t="shared" si="30"/>
        <v>-24</v>
      </c>
      <c r="M79" s="33"/>
      <c r="N79" s="17" t="s">
        <v>2439</v>
      </c>
      <c r="O79" s="17" t="s">
        <v>38</v>
      </c>
      <c r="P79" s="213">
        <v>8111264.0</v>
      </c>
      <c r="Q79" s="214" t="str">
        <f t="shared" si="2"/>
        <v>8</v>
      </c>
      <c r="R79" s="17">
        <v>3355.0</v>
      </c>
      <c r="S79" s="214" t="str">
        <f t="shared" si="3"/>
        <v>2418</v>
      </c>
      <c r="T79" s="215">
        <v>2.7203371E7</v>
      </c>
      <c r="U79" s="214" t="str">
        <f t="shared" si="4"/>
        <v>27</v>
      </c>
      <c r="V79" s="215">
        <v>2.713E7</v>
      </c>
      <c r="W79" s="216" t="str">
        <f t="shared" si="5"/>
        <v>54,333,371</v>
      </c>
      <c r="X79" s="214" t="str">
        <f t="shared" si="6"/>
        <v>54</v>
      </c>
      <c r="Y79" s="217" t="str">
        <f t="shared" si="7"/>
        <v>49.93</v>
      </c>
      <c r="Z79" s="28">
        <v>450000.0</v>
      </c>
      <c r="AA79" s="218" t="str">
        <f t="shared" si="33"/>
        <v>12074.08</v>
      </c>
      <c r="AB79" s="217" t="str">
        <f t="shared" si="9"/>
        <v>14.93</v>
      </c>
      <c r="AC79" s="33"/>
      <c r="AD79" s="17"/>
      <c r="AE79" s="33"/>
      <c r="AF79" s="33"/>
      <c r="AG79" s="33"/>
      <c r="AH79" s="33"/>
      <c r="AI79" s="33"/>
      <c r="AJ79" s="33"/>
    </row>
    <row r="80">
      <c r="A80" s="15" t="s">
        <v>243</v>
      </c>
      <c r="B80" s="16">
        <v>2015.0</v>
      </c>
      <c r="C80" s="17" t="s">
        <v>41</v>
      </c>
      <c r="D80" s="17" t="s">
        <v>2466</v>
      </c>
      <c r="E80" s="19">
        <v>64.0</v>
      </c>
      <c r="F80" s="19">
        <v>54.0</v>
      </c>
      <c r="G80" s="21" t="str">
        <f t="shared" si="1"/>
        <v>59</v>
      </c>
      <c r="H80" s="41">
        <v>51.0</v>
      </c>
      <c r="I80" s="19">
        <v>69.0</v>
      </c>
      <c r="J80" s="20" t="str">
        <f t="shared" si="28"/>
        <v>-18</v>
      </c>
      <c r="K80" s="21" t="str">
        <f t="shared" si="29"/>
        <v>60</v>
      </c>
      <c r="L80" s="20" t="str">
        <f t="shared" si="30"/>
        <v>-1</v>
      </c>
      <c r="M80" s="33"/>
      <c r="N80" s="17" t="s">
        <v>2444</v>
      </c>
      <c r="O80" s="17" t="s">
        <v>127</v>
      </c>
      <c r="P80" s="213">
        <v>6610961.0</v>
      </c>
      <c r="Q80" s="214" t="str">
        <f t="shared" si="2"/>
        <v>7</v>
      </c>
      <c r="R80" s="17">
        <v>1603.0</v>
      </c>
      <c r="S80" s="214" t="str">
        <f t="shared" si="3"/>
        <v>4124</v>
      </c>
      <c r="T80" s="215">
        <v>2.6822144E7</v>
      </c>
      <c r="U80" s="214" t="str">
        <f t="shared" si="4"/>
        <v>27</v>
      </c>
      <c r="V80" s="215">
        <v>1.3270979E7</v>
      </c>
      <c r="W80" s="216" t="str">
        <f t="shared" si="5"/>
        <v>40,093,123</v>
      </c>
      <c r="X80" s="214" t="str">
        <f t="shared" si="6"/>
        <v>40</v>
      </c>
      <c r="Y80" s="217" t="str">
        <f t="shared" si="7"/>
        <v>33.10</v>
      </c>
      <c r="Z80" s="28">
        <v>1.8E7</v>
      </c>
      <c r="AA80" s="218" t="str">
        <f t="shared" si="33"/>
        <v>222.74</v>
      </c>
      <c r="AB80" s="217" t="str">
        <f t="shared" si="9"/>
        <v>16.49</v>
      </c>
      <c r="AC80" s="33"/>
      <c r="AD80" s="17"/>
      <c r="AE80" s="33"/>
      <c r="AF80" s="33"/>
      <c r="AG80" s="33"/>
      <c r="AH80" s="33"/>
      <c r="AI80" s="33"/>
      <c r="AJ80" s="33"/>
    </row>
    <row r="81">
      <c r="A81" s="15" t="s">
        <v>144</v>
      </c>
      <c r="B81" s="16">
        <v>2015.0</v>
      </c>
      <c r="C81" s="17" t="s">
        <v>41</v>
      </c>
      <c r="D81" s="17" t="s">
        <v>2446</v>
      </c>
      <c r="E81" s="19">
        <v>60.0</v>
      </c>
      <c r="F81" s="19">
        <v>59.0</v>
      </c>
      <c r="G81" s="21" t="str">
        <f t="shared" si="1"/>
        <v>59.5</v>
      </c>
      <c r="H81" s="41">
        <v>58.0</v>
      </c>
      <c r="I81" s="19">
        <v>75.0</v>
      </c>
      <c r="J81" s="20" t="str">
        <f t="shared" si="28"/>
        <v>-17</v>
      </c>
      <c r="K81" s="21" t="str">
        <f t="shared" si="29"/>
        <v>66.5</v>
      </c>
      <c r="L81" s="20" t="str">
        <f t="shared" si="30"/>
        <v>-7</v>
      </c>
      <c r="M81" s="33"/>
      <c r="N81" s="17" t="s">
        <v>2439</v>
      </c>
      <c r="O81" s="17" t="s">
        <v>38</v>
      </c>
      <c r="P81" s="213">
        <v>1.1012305E7</v>
      </c>
      <c r="Q81" s="214" t="str">
        <f t="shared" si="2"/>
        <v>11</v>
      </c>
      <c r="R81" s="17">
        <v>3171.0</v>
      </c>
      <c r="S81" s="214" t="str">
        <f t="shared" si="3"/>
        <v>3473</v>
      </c>
      <c r="T81" s="215">
        <v>2.6461644E7</v>
      </c>
      <c r="U81" s="214" t="str">
        <f t="shared" si="4"/>
        <v>26</v>
      </c>
      <c r="V81" s="215">
        <v>4.51E7</v>
      </c>
      <c r="W81" s="216" t="str">
        <f t="shared" si="5"/>
        <v>71,561,644</v>
      </c>
      <c r="X81" s="214" t="str">
        <f t="shared" si="6"/>
        <v>72</v>
      </c>
      <c r="Y81" s="217" t="str">
        <f t="shared" si="7"/>
        <v>63.02</v>
      </c>
      <c r="Z81" s="28">
        <v>5.0E7</v>
      </c>
      <c r="AA81" s="218" t="str">
        <f t="shared" si="33"/>
        <v>143.12</v>
      </c>
      <c r="AB81" s="217" t="str">
        <f t="shared" si="9"/>
        <v>15.39</v>
      </c>
      <c r="AC81" s="33"/>
      <c r="AD81" s="17"/>
      <c r="AE81" s="33"/>
      <c r="AF81" s="33"/>
      <c r="AG81" s="33"/>
      <c r="AH81" s="33"/>
      <c r="AI81" s="33"/>
      <c r="AJ81" s="33"/>
    </row>
    <row r="82">
      <c r="A82" s="46" t="s">
        <v>81</v>
      </c>
      <c r="B82" s="16">
        <v>2015.0</v>
      </c>
      <c r="C82" s="17" t="s">
        <v>41</v>
      </c>
      <c r="D82" s="17" t="s">
        <v>2446</v>
      </c>
      <c r="E82" s="19">
        <v>50.0</v>
      </c>
      <c r="F82" s="19">
        <v>43.0</v>
      </c>
      <c r="G82" s="21" t="str">
        <f t="shared" si="1"/>
        <v>46.5</v>
      </c>
      <c r="H82" s="40">
        <v>56.0</v>
      </c>
      <c r="I82" s="19">
        <v>55.0</v>
      </c>
      <c r="J82" s="20" t="str">
        <f t="shared" si="28"/>
        <v>1</v>
      </c>
      <c r="K82" s="21" t="str">
        <f t="shared" si="29"/>
        <v>55.5</v>
      </c>
      <c r="L82" s="20" t="str">
        <f t="shared" si="30"/>
        <v>-9</v>
      </c>
      <c r="M82" s="33"/>
      <c r="N82" s="17" t="s">
        <v>2444</v>
      </c>
      <c r="O82" s="17" t="s">
        <v>38</v>
      </c>
      <c r="P82" s="213">
        <v>5.4588173E7</v>
      </c>
      <c r="Q82" s="214" t="str">
        <f t="shared" si="2"/>
        <v>55</v>
      </c>
      <c r="R82" s="17">
        <v>3777.0</v>
      </c>
      <c r="S82" s="214" t="str">
        <f t="shared" si="3"/>
        <v>14453</v>
      </c>
      <c r="T82" s="215">
        <v>1.55190832E8</v>
      </c>
      <c r="U82" s="214" t="str">
        <f t="shared" si="4"/>
        <v>155</v>
      </c>
      <c r="V82" s="215">
        <v>3.153E8</v>
      </c>
      <c r="W82" s="216" t="str">
        <f t="shared" si="5"/>
        <v>470,490,832</v>
      </c>
      <c r="X82" s="214" t="str">
        <f t="shared" si="6"/>
        <v>470</v>
      </c>
      <c r="Y82" s="217" t="str">
        <f t="shared" si="7"/>
        <v>67.02</v>
      </c>
      <c r="Z82" s="28">
        <v>1.1E8</v>
      </c>
      <c r="AA82" s="218" t="str">
        <f t="shared" si="33"/>
        <v>427.72</v>
      </c>
      <c r="AB82" s="217" t="str">
        <f t="shared" si="9"/>
        <v>11.60</v>
      </c>
      <c r="AC82" s="33"/>
      <c r="AD82" s="17"/>
      <c r="AE82" s="33"/>
      <c r="AF82" s="33"/>
      <c r="AG82" s="33"/>
      <c r="AH82" s="33"/>
      <c r="AI82" s="33"/>
      <c r="AJ82" s="33"/>
    </row>
    <row r="83">
      <c r="A83" s="15" t="s">
        <v>215</v>
      </c>
      <c r="B83" s="16">
        <v>2015.0</v>
      </c>
      <c r="C83" s="17" t="s">
        <v>41</v>
      </c>
      <c r="D83" s="17" t="s">
        <v>2477</v>
      </c>
      <c r="E83" s="19">
        <v>21.0</v>
      </c>
      <c r="F83" s="19">
        <v>34.0</v>
      </c>
      <c r="G83" s="21" t="str">
        <f t="shared" si="1"/>
        <v>27.5</v>
      </c>
      <c r="H83" s="41">
        <v>49.0</v>
      </c>
      <c r="I83" s="19">
        <v>84.0</v>
      </c>
      <c r="J83" s="20" t="str">
        <f t="shared" si="28"/>
        <v>-35</v>
      </c>
      <c r="K83" s="21" t="str">
        <f t="shared" si="29"/>
        <v>66.5</v>
      </c>
      <c r="L83" s="20" t="str">
        <f t="shared" si="30"/>
        <v>-39</v>
      </c>
      <c r="M83" s="33"/>
      <c r="N83" s="17" t="s">
        <v>2444</v>
      </c>
      <c r="O83" s="17" t="s">
        <v>216</v>
      </c>
      <c r="P83" s="213">
        <v>5403460.0</v>
      </c>
      <c r="Q83" s="214" t="str">
        <f t="shared" si="2"/>
        <v>5</v>
      </c>
      <c r="R83" s="17">
        <v>2353.0</v>
      </c>
      <c r="S83" s="214" t="str">
        <f t="shared" si="3"/>
        <v>2296</v>
      </c>
      <c r="T83" s="215">
        <v>1.2279691E7</v>
      </c>
      <c r="U83" s="214" t="str">
        <f t="shared" si="4"/>
        <v>12</v>
      </c>
      <c r="V83" s="215">
        <v>0.0</v>
      </c>
      <c r="W83" s="216" t="str">
        <f t="shared" si="5"/>
        <v>12,279,691</v>
      </c>
      <c r="X83" s="214" t="str">
        <f t="shared" si="6"/>
        <v>12</v>
      </c>
      <c r="Y83" s="217" t="str">
        <f t="shared" si="7"/>
        <v>0.00</v>
      </c>
      <c r="Z83" s="28">
        <v>2.6E7</v>
      </c>
      <c r="AA83" s="218" t="str">
        <f t="shared" si="33"/>
        <v>47.23</v>
      </c>
      <c r="AB83" s="217" t="str">
        <f t="shared" si="9"/>
        <v>44.00</v>
      </c>
      <c r="AC83" s="33"/>
      <c r="AD83" s="17"/>
      <c r="AE83" s="33"/>
      <c r="AF83" s="33"/>
      <c r="AG83" s="33"/>
      <c r="AH83" s="33"/>
      <c r="AI83" s="33"/>
      <c r="AJ83" s="33"/>
    </row>
    <row r="84">
      <c r="A84" s="15" t="s">
        <v>196</v>
      </c>
      <c r="B84" s="16">
        <v>2015.0</v>
      </c>
      <c r="C84" s="17" t="s">
        <v>41</v>
      </c>
      <c r="D84" s="17" t="s">
        <v>2451</v>
      </c>
      <c r="E84" s="19">
        <v>93.0</v>
      </c>
      <c r="F84" s="19">
        <v>81.0</v>
      </c>
      <c r="G84" s="21" t="str">
        <f t="shared" si="1"/>
        <v>87</v>
      </c>
      <c r="H84" s="41">
        <v>88.0</v>
      </c>
      <c r="I84" s="19">
        <v>85.0</v>
      </c>
      <c r="J84" s="20" t="str">
        <f t="shared" si="28"/>
        <v>3</v>
      </c>
      <c r="K84" s="21" t="str">
        <f t="shared" si="29"/>
        <v>86.5</v>
      </c>
      <c r="L84" s="20" t="str">
        <f t="shared" si="30"/>
        <v>0.5</v>
      </c>
      <c r="M84" s="33"/>
      <c r="N84" s="17" t="s">
        <v>2439</v>
      </c>
      <c r="O84" s="17" t="s">
        <v>197</v>
      </c>
      <c r="P84" s="213">
        <v>1.2148041E7</v>
      </c>
      <c r="Q84" s="214" t="str">
        <f t="shared" si="2"/>
        <v>12</v>
      </c>
      <c r="R84" s="17">
        <v>2620.0</v>
      </c>
      <c r="S84" s="214" t="str">
        <f t="shared" si="3"/>
        <v>4637</v>
      </c>
      <c r="T84" s="215">
        <v>4.3923193E7</v>
      </c>
      <c r="U84" s="214" t="str">
        <f t="shared" si="4"/>
        <v>44</v>
      </c>
      <c r="V84" s="215">
        <v>2.9982451E7</v>
      </c>
      <c r="W84" s="216" t="str">
        <f t="shared" si="5"/>
        <v>73,905,644</v>
      </c>
      <c r="X84" s="214" t="str">
        <f t="shared" si="6"/>
        <v>74</v>
      </c>
      <c r="Y84" s="217" t="str">
        <f t="shared" si="7"/>
        <v>40.57</v>
      </c>
      <c r="Z84" s="28">
        <v>3.0E7</v>
      </c>
      <c r="AA84" s="218" t="str">
        <f t="shared" si="33"/>
        <v>246.35</v>
      </c>
      <c r="AB84" s="217" t="str">
        <f t="shared" si="9"/>
        <v>16.44</v>
      </c>
      <c r="AC84" s="33"/>
      <c r="AD84" s="17"/>
      <c r="AE84" s="33"/>
      <c r="AF84" s="33"/>
      <c r="AG84" s="33"/>
      <c r="AH84" s="33"/>
      <c r="AI84" s="33"/>
      <c r="AJ84" s="33"/>
    </row>
    <row r="85">
      <c r="A85" s="15" t="s">
        <v>199</v>
      </c>
      <c r="B85" s="16">
        <v>2015.0</v>
      </c>
      <c r="C85" s="17" t="s">
        <v>41</v>
      </c>
      <c r="D85" s="17" t="s">
        <v>2449</v>
      </c>
      <c r="E85" s="19">
        <v>59.0</v>
      </c>
      <c r="F85" s="19">
        <v>58.0</v>
      </c>
      <c r="G85" s="21" t="str">
        <f t="shared" si="1"/>
        <v>58.5</v>
      </c>
      <c r="H85" s="40">
        <v>63.0</v>
      </c>
      <c r="I85" s="19">
        <v>63.0</v>
      </c>
      <c r="J85" s="20" t="str">
        <f t="shared" si="28"/>
        <v>0</v>
      </c>
      <c r="K85" s="21" t="str">
        <f t="shared" si="29"/>
        <v>63</v>
      </c>
      <c r="L85" s="20" t="str">
        <f t="shared" si="30"/>
        <v>-4.5</v>
      </c>
      <c r="M85" s="33"/>
      <c r="N85" s="17" t="s">
        <v>2439</v>
      </c>
      <c r="O85" s="17" t="s">
        <v>117</v>
      </c>
      <c r="P85" s="213">
        <v>1.3922855E7</v>
      </c>
      <c r="Q85" s="214" t="str">
        <f t="shared" si="2"/>
        <v>14</v>
      </c>
      <c r="R85" s="17">
        <v>2962.0</v>
      </c>
      <c r="S85" s="214" t="str">
        <f t="shared" si="3"/>
        <v>4700</v>
      </c>
      <c r="T85" s="215">
        <v>8.612631E7</v>
      </c>
      <c r="U85" s="214" t="str">
        <f t="shared" si="4"/>
        <v>86</v>
      </c>
      <c r="V85" s="215">
        <v>1.51E7</v>
      </c>
      <c r="W85" s="216" t="str">
        <f t="shared" si="5"/>
        <v>101,226,310</v>
      </c>
      <c r="X85" s="214" t="str">
        <f t="shared" si="6"/>
        <v>101</v>
      </c>
      <c r="Y85" s="217" t="str">
        <f t="shared" si="7"/>
        <v>14.92</v>
      </c>
      <c r="Z85" s="28">
        <v>3.0E7</v>
      </c>
      <c r="AA85" s="218" t="str">
        <f t="shared" si="33"/>
        <v>337.42</v>
      </c>
      <c r="AB85" s="217" t="str">
        <f t="shared" si="9"/>
        <v>13.75</v>
      </c>
      <c r="AC85" s="33"/>
      <c r="AD85" s="33"/>
      <c r="AE85" s="33"/>
      <c r="AF85" s="33"/>
      <c r="AG85" s="33"/>
      <c r="AH85" s="33"/>
      <c r="AI85" s="33"/>
      <c r="AJ85" s="33"/>
    </row>
    <row r="86">
      <c r="A86" s="15" t="s">
        <v>201</v>
      </c>
      <c r="B86" s="16">
        <v>2015.0</v>
      </c>
      <c r="C86" s="17" t="s">
        <v>41</v>
      </c>
      <c r="D86" s="17" t="s">
        <v>2467</v>
      </c>
      <c r="E86" s="19">
        <v>59.0</v>
      </c>
      <c r="F86" s="19">
        <v>57.0</v>
      </c>
      <c r="G86" s="21" t="str">
        <f t="shared" si="1"/>
        <v>58</v>
      </c>
      <c r="H86" s="41">
        <v>78.0</v>
      </c>
      <c r="I86" s="19">
        <v>80.0</v>
      </c>
      <c r="J86" s="20" t="str">
        <f t="shared" si="28"/>
        <v>-2</v>
      </c>
      <c r="K86" s="21" t="str">
        <f t="shared" si="29"/>
        <v>79</v>
      </c>
      <c r="L86" s="20" t="str">
        <f t="shared" si="30"/>
        <v>-21</v>
      </c>
      <c r="M86" s="33"/>
      <c r="N86" s="17" t="s">
        <v>2439</v>
      </c>
      <c r="O86" s="17" t="s">
        <v>89</v>
      </c>
      <c r="P86" s="213">
        <v>1.6701294E7</v>
      </c>
      <c r="Q86" s="214" t="str">
        <f t="shared" si="2"/>
        <v>17</v>
      </c>
      <c r="R86" s="17">
        <v>2772.0</v>
      </c>
      <c r="S86" s="214" t="str">
        <f t="shared" si="3"/>
        <v>6025</v>
      </c>
      <c r="T86" s="215">
        <v>5.2421953E7</v>
      </c>
      <c r="U86" s="214" t="str">
        <f t="shared" si="4"/>
        <v>52</v>
      </c>
      <c r="V86" s="215">
        <v>3.8481462E7</v>
      </c>
      <c r="W86" s="216" t="str">
        <f t="shared" si="5"/>
        <v>90,903,415</v>
      </c>
      <c r="X86" s="214" t="str">
        <f t="shared" si="6"/>
        <v>91</v>
      </c>
      <c r="Y86" s="217" t="str">
        <f t="shared" si="7"/>
        <v>42.33</v>
      </c>
      <c r="Z86" s="28">
        <v>3.0E7</v>
      </c>
      <c r="AA86" s="218" t="str">
        <f t="shared" si="33"/>
        <v>303.01</v>
      </c>
      <c r="AB86" s="217" t="str">
        <f t="shared" si="9"/>
        <v>18.37</v>
      </c>
      <c r="AC86" s="33"/>
      <c r="AD86" s="17"/>
      <c r="AE86" s="33"/>
      <c r="AF86" s="33"/>
      <c r="AG86" s="33"/>
      <c r="AH86" s="33"/>
      <c r="AI86" s="33"/>
      <c r="AJ86" s="33"/>
    </row>
    <row r="87">
      <c r="A87" s="15" t="s">
        <v>119</v>
      </c>
      <c r="B87" s="16">
        <v>2015.0</v>
      </c>
      <c r="C87" s="17" t="s">
        <v>41</v>
      </c>
      <c r="D87" s="17" t="s">
        <v>2440</v>
      </c>
      <c r="E87" s="19">
        <v>93.0</v>
      </c>
      <c r="F87" s="19">
        <v>75.0</v>
      </c>
      <c r="G87" s="21" t="str">
        <f t="shared" si="1"/>
        <v>84</v>
      </c>
      <c r="H87" s="40">
        <v>81.0</v>
      </c>
      <c r="I87" s="19">
        <v>58.0</v>
      </c>
      <c r="J87" s="20" t="str">
        <f t="shared" si="28"/>
        <v>23</v>
      </c>
      <c r="K87" s="21" t="str">
        <f t="shared" si="29"/>
        <v>69.5</v>
      </c>
      <c r="L87" s="20" t="str">
        <f t="shared" si="30"/>
        <v>14.5</v>
      </c>
      <c r="M87" s="33"/>
      <c r="N87" s="17" t="s">
        <v>2439</v>
      </c>
      <c r="O87" s="17" t="s">
        <v>117</v>
      </c>
      <c r="P87" s="213">
        <v>2.9085719E7</v>
      </c>
      <c r="Q87" s="214" t="str">
        <f t="shared" si="2"/>
        <v>29</v>
      </c>
      <c r="R87" s="17">
        <v>3711.0</v>
      </c>
      <c r="S87" s="214" t="str">
        <f t="shared" si="3"/>
        <v>7838</v>
      </c>
      <c r="T87" s="215">
        <v>1.10825712E8</v>
      </c>
      <c r="U87" s="214" t="str">
        <f t="shared" si="4"/>
        <v>111</v>
      </c>
      <c r="V87" s="215">
        <v>1.24840507E8</v>
      </c>
      <c r="W87" s="216" t="str">
        <f t="shared" si="5"/>
        <v>235,666,219</v>
      </c>
      <c r="X87" s="214" t="str">
        <f t="shared" si="6"/>
        <v>236</v>
      </c>
      <c r="Y87" s="217" t="str">
        <f t="shared" si="7"/>
        <v>52.97</v>
      </c>
      <c r="Z87" s="28">
        <v>6.5E7</v>
      </c>
      <c r="AA87" s="218" t="str">
        <f t="shared" si="33"/>
        <v>362.56</v>
      </c>
      <c r="AB87" s="217" t="str">
        <f t="shared" si="9"/>
        <v>12.34</v>
      </c>
      <c r="AC87" s="33"/>
      <c r="AD87" s="17"/>
      <c r="AE87" s="33"/>
      <c r="AF87" s="33"/>
      <c r="AG87" s="33"/>
      <c r="AH87" s="33"/>
      <c r="AI87" s="33"/>
      <c r="AJ87" s="33"/>
    </row>
    <row r="88">
      <c r="A88" s="15" t="s">
        <v>2478</v>
      </c>
      <c r="B88" s="16">
        <v>2015.0</v>
      </c>
      <c r="C88" s="17" t="s">
        <v>37</v>
      </c>
      <c r="D88" s="17" t="s">
        <v>2443</v>
      </c>
      <c r="E88" s="19">
        <v>94.0</v>
      </c>
      <c r="F88" s="19">
        <v>81.0</v>
      </c>
      <c r="G88" s="21" t="str">
        <f t="shared" si="1"/>
        <v>87.5</v>
      </c>
      <c r="H88" s="40">
        <v>91.0</v>
      </c>
      <c r="I88" s="19">
        <v>70.0</v>
      </c>
      <c r="J88" s="20" t="str">
        <f t="shared" si="28"/>
        <v>21</v>
      </c>
      <c r="K88" s="21" t="str">
        <f t="shared" si="29"/>
        <v>80.5</v>
      </c>
      <c r="L88" s="20" t="str">
        <f t="shared" si="30"/>
        <v>7</v>
      </c>
      <c r="M88" s="33"/>
      <c r="N88" s="17" t="s">
        <v>2444</v>
      </c>
      <c r="O88" s="17" t="s">
        <v>45</v>
      </c>
      <c r="P88" s="213">
        <v>2.47966675E8</v>
      </c>
      <c r="Q88" s="214" t="str">
        <f t="shared" si="2"/>
        <v>248</v>
      </c>
      <c r="R88" s="17">
        <v>4134.0</v>
      </c>
      <c r="S88" s="214" t="str">
        <f t="shared" si="3"/>
        <v>59982</v>
      </c>
      <c r="T88" s="215">
        <v>8.95426162E8</v>
      </c>
      <c r="U88" s="214" t="str">
        <f t="shared" si="4"/>
        <v>895</v>
      </c>
      <c r="V88" s="215">
        <v>1.0878E9</v>
      </c>
      <c r="W88" s="216" t="str">
        <f t="shared" si="5"/>
        <v>1,983,226,162</v>
      </c>
      <c r="X88" s="214" t="str">
        <f t="shared" si="6"/>
        <v>1983</v>
      </c>
      <c r="Y88" s="217" t="str">
        <f t="shared" si="7"/>
        <v>54.85</v>
      </c>
      <c r="Z88" s="28">
        <v>2.0E8</v>
      </c>
      <c r="AA88" s="218" t="str">
        <f t="shared" si="33"/>
        <v>991.61</v>
      </c>
      <c r="AB88" s="217" t="str">
        <f t="shared" si="9"/>
        <v>12.50</v>
      </c>
      <c r="AC88" s="33"/>
      <c r="AD88" s="17"/>
      <c r="AE88" s="33"/>
      <c r="AF88" s="33"/>
      <c r="AG88" s="33"/>
      <c r="AH88" s="33"/>
      <c r="AI88" s="33"/>
      <c r="AJ88" s="33"/>
    </row>
    <row r="89">
      <c r="A89" s="15" t="s">
        <v>94</v>
      </c>
      <c r="B89" s="16">
        <v>2015.0</v>
      </c>
      <c r="C89" s="17" t="s">
        <v>41</v>
      </c>
      <c r="D89" s="17" t="s">
        <v>2443</v>
      </c>
      <c r="E89" s="19">
        <v>17.0</v>
      </c>
      <c r="F89" s="19">
        <v>25.0</v>
      </c>
      <c r="G89" s="21" t="str">
        <f t="shared" si="1"/>
        <v>21</v>
      </c>
      <c r="H89" s="41">
        <v>50.0</v>
      </c>
      <c r="I89" s="19">
        <v>51.0</v>
      </c>
      <c r="J89" s="20" t="str">
        <f t="shared" si="28"/>
        <v>-1</v>
      </c>
      <c r="K89" s="21" t="str">
        <f t="shared" si="29"/>
        <v>50.5</v>
      </c>
      <c r="L89" s="20" t="str">
        <f t="shared" si="30"/>
        <v>-29.5</v>
      </c>
      <c r="M89" s="33"/>
      <c r="N89" s="17" t="s">
        <v>2442</v>
      </c>
      <c r="O89" s="17" t="s">
        <v>42</v>
      </c>
      <c r="P89" s="213">
        <v>5504441.0</v>
      </c>
      <c r="Q89" s="214" t="str">
        <f t="shared" si="2"/>
        <v>6</v>
      </c>
      <c r="R89" s="17">
        <v>3020.0</v>
      </c>
      <c r="S89" s="214" t="str">
        <f t="shared" si="3"/>
        <v>1823</v>
      </c>
      <c r="T89" s="215">
        <v>1.2429583E7</v>
      </c>
      <c r="U89" s="214" t="str">
        <f t="shared" si="4"/>
        <v>12</v>
      </c>
      <c r="V89" s="215">
        <v>0.0</v>
      </c>
      <c r="W89" s="216" t="str">
        <f t="shared" si="5"/>
        <v>12,429,583</v>
      </c>
      <c r="X89" s="214" t="str">
        <f t="shared" si="6"/>
        <v>12</v>
      </c>
      <c r="Y89" s="217" t="str">
        <f t="shared" si="7"/>
        <v>0.00</v>
      </c>
      <c r="Z89" s="28">
        <v>9.5E7</v>
      </c>
      <c r="AA89" s="218" t="str">
        <f t="shared" si="33"/>
        <v>13.08</v>
      </c>
      <c r="AB89" s="217" t="str">
        <f t="shared" si="9"/>
        <v>44.29</v>
      </c>
      <c r="AC89" s="33"/>
      <c r="AD89" s="17"/>
      <c r="AE89" s="33"/>
      <c r="AF89" s="33"/>
      <c r="AG89" s="33"/>
      <c r="AH89" s="33"/>
      <c r="AI89" s="33"/>
      <c r="AJ89" s="33"/>
    </row>
    <row r="90">
      <c r="A90" s="15" t="s">
        <v>317</v>
      </c>
      <c r="B90" s="16">
        <v>2015.0</v>
      </c>
      <c r="C90" s="17" t="s">
        <v>41</v>
      </c>
      <c r="D90" s="17" t="s">
        <v>2471</v>
      </c>
      <c r="E90" s="19">
        <v>95.0</v>
      </c>
      <c r="F90" s="19">
        <v>85.0</v>
      </c>
      <c r="G90" s="21" t="str">
        <f t="shared" si="1"/>
        <v>90</v>
      </c>
      <c r="H90" s="41">
        <v>80.0</v>
      </c>
      <c r="I90" s="19">
        <v>73.0</v>
      </c>
      <c r="J90" s="20" t="str">
        <f t="shared" si="28"/>
        <v>7</v>
      </c>
      <c r="K90" s="21" t="str">
        <f t="shared" si="29"/>
        <v>76.5</v>
      </c>
      <c r="L90" s="20" t="str">
        <f t="shared" si="30"/>
        <v>13.5</v>
      </c>
      <c r="M90" s="33"/>
      <c r="N90" s="17" t="s">
        <v>2439</v>
      </c>
      <c r="O90" s="17" t="s">
        <v>127</v>
      </c>
      <c r="P90" s="213">
        <v>60683.0</v>
      </c>
      <c r="Q90" s="214" t="str">
        <f t="shared" si="2"/>
        <v>0</v>
      </c>
      <c r="R90" s="17">
        <v>4.0</v>
      </c>
      <c r="S90" s="214" t="str">
        <f t="shared" si="3"/>
        <v>15171</v>
      </c>
      <c r="T90" s="215">
        <v>702354.0</v>
      </c>
      <c r="U90" s="214" t="str">
        <f t="shared" si="4"/>
        <v>1</v>
      </c>
      <c r="V90" s="215">
        <v>0.0</v>
      </c>
      <c r="W90" s="216" t="str">
        <f t="shared" si="5"/>
        <v>702,354</v>
      </c>
      <c r="X90" s="214" t="str">
        <f t="shared" si="6"/>
        <v>1</v>
      </c>
      <c r="Y90" s="217" t="str">
        <f t="shared" si="7"/>
        <v>0.00</v>
      </c>
      <c r="Z90" s="28">
        <v>120000.0</v>
      </c>
      <c r="AA90" s="218" t="str">
        <f t="shared" si="33"/>
        <v>585.30</v>
      </c>
      <c r="AB90" s="217" t="str">
        <f t="shared" si="9"/>
        <v>8.64</v>
      </c>
      <c r="AC90" s="33"/>
      <c r="AD90" s="17"/>
      <c r="AE90" s="33"/>
      <c r="AF90" s="33"/>
      <c r="AG90" s="33"/>
      <c r="AH90" s="33"/>
      <c r="AI90" s="33"/>
      <c r="AJ90" s="33"/>
    </row>
    <row r="91">
      <c r="A91" s="15" t="s">
        <v>290</v>
      </c>
      <c r="B91" s="16">
        <v>2015.0</v>
      </c>
      <c r="C91" s="17" t="s">
        <v>41</v>
      </c>
      <c r="D91" s="17" t="s">
        <v>2451</v>
      </c>
      <c r="E91" s="19">
        <v>54.0</v>
      </c>
      <c r="F91" s="19">
        <v>51.0</v>
      </c>
      <c r="G91" s="21" t="str">
        <f t="shared" si="1"/>
        <v>52.5</v>
      </c>
      <c r="H91" s="41">
        <v>67.0</v>
      </c>
      <c r="I91" s="19">
        <v>74.0</v>
      </c>
      <c r="J91" s="20" t="str">
        <f t="shared" si="28"/>
        <v>-7</v>
      </c>
      <c r="K91" s="21" t="str">
        <f t="shared" si="29"/>
        <v>70.5</v>
      </c>
      <c r="L91" s="20" t="str">
        <f t="shared" si="30"/>
        <v>-18</v>
      </c>
      <c r="M91" s="33"/>
      <c r="N91" s="17" t="s">
        <v>2444</v>
      </c>
      <c r="O91" s="17" t="s">
        <v>89</v>
      </c>
      <c r="P91" s="213">
        <v>1.3203458E7</v>
      </c>
      <c r="Q91" s="214" t="str">
        <f t="shared" si="2"/>
        <v>13</v>
      </c>
      <c r="R91" s="17">
        <v>2991.0</v>
      </c>
      <c r="S91" s="214" t="str">
        <f t="shared" si="3"/>
        <v>4414</v>
      </c>
      <c r="T91" s="215">
        <v>4.2629776E7</v>
      </c>
      <c r="U91" s="214" t="str">
        <f t="shared" si="4"/>
        <v>43</v>
      </c>
      <c r="V91" s="215">
        <v>0.0</v>
      </c>
      <c r="W91" s="216" t="str">
        <f t="shared" si="5"/>
        <v>42,629,776</v>
      </c>
      <c r="X91" s="214" t="str">
        <f t="shared" si="6"/>
        <v>43</v>
      </c>
      <c r="Y91" s="217" t="str">
        <f t="shared" si="7"/>
        <v>0.00</v>
      </c>
      <c r="Z91" s="28">
        <v>4000000.0</v>
      </c>
      <c r="AA91" s="218" t="str">
        <f t="shared" si="33"/>
        <v>1065.74</v>
      </c>
      <c r="AB91" s="217" t="str">
        <f t="shared" si="9"/>
        <v>30.97</v>
      </c>
      <c r="AC91" s="33"/>
      <c r="AD91" s="17"/>
      <c r="AE91" s="33"/>
      <c r="AF91" s="33"/>
      <c r="AG91" s="33"/>
      <c r="AH91" s="33"/>
      <c r="AI91" s="33"/>
      <c r="AJ91" s="33"/>
    </row>
    <row r="92">
      <c r="A92" s="15" t="s">
        <v>292</v>
      </c>
      <c r="B92" s="16">
        <v>2015.0</v>
      </c>
      <c r="C92" s="17" t="s">
        <v>41</v>
      </c>
      <c r="D92" s="17" t="s">
        <v>2449</v>
      </c>
      <c r="E92" s="19">
        <v>10.0</v>
      </c>
      <c r="F92" s="19">
        <v>30.0</v>
      </c>
      <c r="G92" s="21" t="str">
        <f t="shared" si="1"/>
        <v>20</v>
      </c>
      <c r="H92" s="41">
        <v>34.0</v>
      </c>
      <c r="I92" s="19">
        <v>54.0</v>
      </c>
      <c r="J92" s="20" t="str">
        <f t="shared" si="28"/>
        <v>-20</v>
      </c>
      <c r="K92" s="21" t="str">
        <f t="shared" si="29"/>
        <v>44</v>
      </c>
      <c r="L92" s="20" t="str">
        <f t="shared" si="30"/>
        <v>-24</v>
      </c>
      <c r="M92" s="33"/>
      <c r="N92" s="17" t="s">
        <v>2439</v>
      </c>
      <c r="O92" s="17" t="s">
        <v>111</v>
      </c>
      <c r="P92" s="213">
        <v>1.4910105E7</v>
      </c>
      <c r="Q92" s="214" t="str">
        <f t="shared" si="2"/>
        <v>15</v>
      </c>
      <c r="R92" s="17">
        <v>2602.0</v>
      </c>
      <c r="S92" s="214" t="str">
        <f t="shared" si="3"/>
        <v>5730</v>
      </c>
      <c r="T92" s="215">
        <v>3.542338E7</v>
      </c>
      <c r="U92" s="214" t="str">
        <f t="shared" si="4"/>
        <v>35</v>
      </c>
      <c r="V92" s="215">
        <v>1.4739723E7</v>
      </c>
      <c r="W92" s="216" t="str">
        <f t="shared" si="5"/>
        <v>50,163,103</v>
      </c>
      <c r="X92" s="214" t="str">
        <f t="shared" si="6"/>
        <v>50</v>
      </c>
      <c r="Y92" s="217" t="str">
        <f t="shared" si="7"/>
        <v>29.38</v>
      </c>
      <c r="Z92" s="28">
        <v>4000000.0</v>
      </c>
      <c r="AA92" s="218" t="str">
        <f t="shared" si="33"/>
        <v>1254.08</v>
      </c>
      <c r="AB92" s="217" t="str">
        <f t="shared" si="9"/>
        <v>29.72</v>
      </c>
      <c r="AC92" s="33"/>
      <c r="AD92" s="17"/>
      <c r="AE92" s="33"/>
      <c r="AF92" s="33"/>
      <c r="AG92" s="33"/>
      <c r="AH92" s="33"/>
      <c r="AI92" s="33"/>
      <c r="AJ92" s="33"/>
    </row>
    <row r="93">
      <c r="A93" s="15" t="s">
        <v>2479</v>
      </c>
      <c r="B93" s="16">
        <v>2015.0</v>
      </c>
      <c r="C93" s="17" t="s">
        <v>41</v>
      </c>
      <c r="D93" s="17" t="s">
        <v>2480</v>
      </c>
      <c r="E93" s="19">
        <v>92.0</v>
      </c>
      <c r="F93" s="19">
        <v>87.0</v>
      </c>
      <c r="G93" s="21" t="str">
        <f t="shared" si="1"/>
        <v>89.5</v>
      </c>
      <c r="H93" s="41">
        <v>67.0</v>
      </c>
      <c r="I93" s="19">
        <v>67.0</v>
      </c>
      <c r="J93" s="20" t="str">
        <f t="shared" si="28"/>
        <v>0</v>
      </c>
      <c r="K93" s="21" t="str">
        <f t="shared" si="29"/>
        <v>67</v>
      </c>
      <c r="L93" s="20" t="str">
        <f t="shared" si="30"/>
        <v>22.5</v>
      </c>
      <c r="M93" s="33"/>
      <c r="N93" s="17" t="s">
        <v>2455</v>
      </c>
      <c r="O93" s="17" t="s">
        <v>111</v>
      </c>
      <c r="P93" s="213">
        <v>11902.0</v>
      </c>
      <c r="Q93" s="214" t="str">
        <f t="shared" si="2"/>
        <v>0</v>
      </c>
      <c r="R93" s="17">
        <v>3.0</v>
      </c>
      <c r="S93" s="214" t="str">
        <f t="shared" si="3"/>
        <v>3967</v>
      </c>
      <c r="T93" s="215">
        <v>56282.0</v>
      </c>
      <c r="U93" s="214" t="str">
        <f t="shared" si="4"/>
        <v>0</v>
      </c>
      <c r="V93" s="215">
        <v>0.0</v>
      </c>
      <c r="W93" s="216" t="str">
        <f t="shared" si="5"/>
        <v>56,282</v>
      </c>
      <c r="X93" s="214" t="str">
        <f t="shared" si="6"/>
        <v>0</v>
      </c>
      <c r="Y93" s="217" t="str">
        <f t="shared" si="7"/>
        <v>0.00</v>
      </c>
      <c r="Z93" s="28">
        <v>1000000.0</v>
      </c>
      <c r="AA93" s="218" t="str">
        <f t="shared" si="33"/>
        <v>5.63</v>
      </c>
      <c r="AB93" s="217" t="str">
        <f t="shared" si="9"/>
        <v>21.15</v>
      </c>
      <c r="AC93" s="33"/>
      <c r="AD93" s="17"/>
      <c r="AE93" s="33"/>
      <c r="AF93" s="33"/>
      <c r="AG93" s="33"/>
      <c r="AH93" s="33"/>
      <c r="AI93" s="33"/>
      <c r="AJ93" s="33"/>
    </row>
    <row r="94">
      <c r="A94" s="15" t="s">
        <v>319</v>
      </c>
      <c r="B94" s="16">
        <v>2015.0</v>
      </c>
      <c r="C94" s="17" t="s">
        <v>41</v>
      </c>
      <c r="D94" s="17" t="s">
        <v>2446</v>
      </c>
      <c r="E94" s="19">
        <v>16.0</v>
      </c>
      <c r="F94" s="19">
        <v>30.0</v>
      </c>
      <c r="G94" s="21" t="str">
        <f t="shared" si="1"/>
        <v>23</v>
      </c>
      <c r="H94" s="41">
        <v>25.0</v>
      </c>
      <c r="I94" s="19">
        <v>69.0</v>
      </c>
      <c r="J94" s="20" t="str">
        <f t="shared" si="28"/>
        <v>-44</v>
      </c>
      <c r="K94" s="21" t="str">
        <f t="shared" si="29"/>
        <v>47</v>
      </c>
      <c r="L94" s="20" t="str">
        <f t="shared" si="30"/>
        <v>-24</v>
      </c>
      <c r="M94" s="33"/>
      <c r="N94" s="17" t="s">
        <v>2439</v>
      </c>
      <c r="O94" s="17" t="s">
        <v>135</v>
      </c>
      <c r="P94" s="213">
        <v>9808463.0</v>
      </c>
      <c r="Q94" s="214" t="str">
        <f t="shared" si="2"/>
        <v>10</v>
      </c>
      <c r="R94" s="17">
        <v>2720.0</v>
      </c>
      <c r="S94" s="214" t="str">
        <f t="shared" si="3"/>
        <v>3606</v>
      </c>
      <c r="T94" s="215">
        <v>2.276441E7</v>
      </c>
      <c r="U94" s="214" t="str">
        <f t="shared" si="4"/>
        <v>23</v>
      </c>
      <c r="V94" s="215">
        <v>1.54E7</v>
      </c>
      <c r="W94" s="216" t="str">
        <f t="shared" si="5"/>
        <v>38,164,410</v>
      </c>
      <c r="X94" s="214" t="str">
        <f t="shared" si="6"/>
        <v>38</v>
      </c>
      <c r="Y94" s="217" t="str">
        <f t="shared" si="7"/>
        <v>40.35</v>
      </c>
      <c r="Z94" s="28">
        <v>100000.0</v>
      </c>
      <c r="AA94" s="218" t="str">
        <f t="shared" si="33"/>
        <v>38164.41</v>
      </c>
      <c r="AB94" s="217" t="str">
        <f t="shared" si="9"/>
        <v>25.70</v>
      </c>
      <c r="AC94" s="33"/>
      <c r="AD94" s="17"/>
      <c r="AE94" s="33"/>
      <c r="AF94" s="33"/>
      <c r="AG94" s="33"/>
      <c r="AH94" s="33"/>
      <c r="AI94" s="33"/>
      <c r="AJ94" s="33"/>
    </row>
    <row r="95">
      <c r="A95" s="15" t="s">
        <v>286</v>
      </c>
      <c r="B95" s="16">
        <v>2015.0</v>
      </c>
      <c r="C95" s="17" t="s">
        <v>41</v>
      </c>
      <c r="D95" s="17" t="s">
        <v>2459</v>
      </c>
      <c r="E95" s="19">
        <v>94.0</v>
      </c>
      <c r="F95" s="19">
        <v>77.0</v>
      </c>
      <c r="G95" s="21" t="str">
        <f t="shared" si="1"/>
        <v>85.5</v>
      </c>
      <c r="H95" s="41">
        <v>78.0</v>
      </c>
      <c r="I95" s="19">
        <v>84.0</v>
      </c>
      <c r="J95" s="20" t="str">
        <f t="shared" si="28"/>
        <v>-6</v>
      </c>
      <c r="K95" s="21" t="str">
        <f t="shared" si="29"/>
        <v>81</v>
      </c>
      <c r="L95" s="20" t="str">
        <f t="shared" si="30"/>
        <v>4.5</v>
      </c>
      <c r="M95" s="33"/>
      <c r="N95" s="17" t="s">
        <v>2439</v>
      </c>
      <c r="O95" s="17" t="s">
        <v>111</v>
      </c>
      <c r="P95" s="213">
        <v>1.1854273E7</v>
      </c>
      <c r="Q95" s="214" t="str">
        <f t="shared" si="2"/>
        <v>12</v>
      </c>
      <c r="R95" s="17">
        <v>2503.0</v>
      </c>
      <c r="S95" s="214" t="str">
        <f t="shared" si="3"/>
        <v>4736</v>
      </c>
      <c r="T95" s="215">
        <v>4.3787265E7</v>
      </c>
      <c r="U95" s="214" t="str">
        <f t="shared" si="4"/>
        <v>44</v>
      </c>
      <c r="V95" s="215">
        <v>1.5191388E7</v>
      </c>
      <c r="W95" s="216" t="str">
        <f t="shared" si="5"/>
        <v>58,978,653</v>
      </c>
      <c r="X95" s="214" t="str">
        <f t="shared" si="6"/>
        <v>59</v>
      </c>
      <c r="Y95" s="217" t="str">
        <f t="shared" si="7"/>
        <v>25.76</v>
      </c>
      <c r="Z95" s="28">
        <v>5000000.0</v>
      </c>
      <c r="AA95" s="218" t="str">
        <f t="shared" si="33"/>
        <v>1179.57</v>
      </c>
      <c r="AB95" s="217" t="str">
        <f t="shared" si="9"/>
        <v>20.10</v>
      </c>
      <c r="AC95" s="33"/>
      <c r="AD95" s="17"/>
      <c r="AE95" s="33"/>
      <c r="AF95" s="33"/>
      <c r="AG95" s="33"/>
      <c r="AH95" s="33"/>
      <c r="AI95" s="33"/>
      <c r="AJ95" s="33"/>
    </row>
    <row r="96">
      <c r="A96" s="15" t="s">
        <v>40</v>
      </c>
      <c r="B96" s="16">
        <v>2015.0</v>
      </c>
      <c r="C96" s="17" t="s">
        <v>41</v>
      </c>
      <c r="D96" s="17" t="s">
        <v>2443</v>
      </c>
      <c r="E96" s="19">
        <v>77.0</v>
      </c>
      <c r="F96" s="19">
        <v>66.0</v>
      </c>
      <c r="G96" s="21" t="str">
        <f t="shared" si="1"/>
        <v>71.5</v>
      </c>
      <c r="H96" s="40">
        <v>71.0</v>
      </c>
      <c r="I96" s="19">
        <v>73.0</v>
      </c>
      <c r="J96" s="20" t="str">
        <f t="shared" si="28"/>
        <v>-2</v>
      </c>
      <c r="K96" s="21" t="str">
        <f t="shared" si="29"/>
        <v>72</v>
      </c>
      <c r="L96" s="20" t="str">
        <f t="shared" si="30"/>
        <v>-0.5</v>
      </c>
      <c r="M96" s="33"/>
      <c r="N96" s="17" t="s">
        <v>2442</v>
      </c>
      <c r="O96" s="17" t="s">
        <v>42</v>
      </c>
      <c r="P96" s="213">
        <v>3.9155217E7</v>
      </c>
      <c r="Q96" s="214" t="str">
        <f t="shared" si="2"/>
        <v>39</v>
      </c>
      <c r="R96" s="17">
        <v>3749.0</v>
      </c>
      <c r="S96" s="214" t="str">
        <f t="shared" si="3"/>
        <v>10444</v>
      </c>
      <c r="T96" s="215">
        <v>1.06619227E8</v>
      </c>
      <c r="U96" s="214" t="str">
        <f t="shared" si="4"/>
        <v>107</v>
      </c>
      <c r="V96" s="215">
        <v>1.09E8</v>
      </c>
      <c r="W96" s="216" t="str">
        <f t="shared" si="5"/>
        <v>215,619,227</v>
      </c>
      <c r="X96" s="214" t="str">
        <f t="shared" si="6"/>
        <v>216</v>
      </c>
      <c r="Y96" s="217" t="str">
        <f t="shared" si="7"/>
        <v>50.55</v>
      </c>
      <c r="Z96" s="19">
        <v>2.0E8</v>
      </c>
      <c r="AA96" s="218" t="str">
        <f t="shared" si="33"/>
        <v>107.81</v>
      </c>
      <c r="AB96" s="217" t="str">
        <f t="shared" si="9"/>
        <v>18.16</v>
      </c>
      <c r="AC96" s="33"/>
      <c r="AD96" s="33"/>
      <c r="AE96" s="33"/>
      <c r="AF96" s="33"/>
      <c r="AG96" s="33"/>
      <c r="AH96" s="33"/>
      <c r="AI96" s="33"/>
      <c r="AJ96" s="33"/>
    </row>
    <row r="97">
      <c r="A97" s="15" t="s">
        <v>149</v>
      </c>
      <c r="B97" s="16">
        <v>2015.0</v>
      </c>
      <c r="C97" s="17" t="s">
        <v>41</v>
      </c>
      <c r="D97" s="17" t="s">
        <v>2467</v>
      </c>
      <c r="E97" s="19">
        <v>77.0</v>
      </c>
      <c r="F97" s="19">
        <v>69.0</v>
      </c>
      <c r="G97" s="21" t="str">
        <f t="shared" si="1"/>
        <v>73</v>
      </c>
      <c r="H97" s="40">
        <v>77.0</v>
      </c>
      <c r="I97" s="19">
        <v>74.0</v>
      </c>
      <c r="J97" s="20" t="str">
        <f t="shared" si="28"/>
        <v>3</v>
      </c>
      <c r="K97" s="21" t="str">
        <f t="shared" si="29"/>
        <v>75.5</v>
      </c>
      <c r="L97" s="20" t="str">
        <f t="shared" si="30"/>
        <v>-2.5</v>
      </c>
      <c r="M97" s="33"/>
      <c r="N97" s="17" t="s">
        <v>2439</v>
      </c>
      <c r="O97" s="17" t="s">
        <v>150</v>
      </c>
      <c r="P97" s="213">
        <v>4610676.0</v>
      </c>
      <c r="Q97" s="214" t="str">
        <f t="shared" si="2"/>
        <v>5</v>
      </c>
      <c r="R97" s="17">
        <v>100.0</v>
      </c>
      <c r="S97" s="214" t="str">
        <f t="shared" si="3"/>
        <v>46107</v>
      </c>
      <c r="T97" s="215">
        <v>5.2316982E7</v>
      </c>
      <c r="U97" s="214" t="str">
        <f t="shared" si="4"/>
        <v>52</v>
      </c>
      <c r="V97" s="215">
        <v>5.1007561E7</v>
      </c>
      <c r="W97" s="216" t="str">
        <f t="shared" si="5"/>
        <v>103,324,543</v>
      </c>
      <c r="X97" s="214" t="str">
        <f t="shared" si="6"/>
        <v>103</v>
      </c>
      <c r="Y97" s="217" t="str">
        <f t="shared" si="7"/>
        <v>49.37</v>
      </c>
      <c r="Z97" s="19">
        <v>4.4E7</v>
      </c>
      <c r="AA97" s="218" t="str">
        <f t="shared" si="33"/>
        <v>234.83</v>
      </c>
      <c r="AB97" s="217" t="str">
        <f t="shared" si="9"/>
        <v>4.46</v>
      </c>
      <c r="AC97" s="33"/>
      <c r="AD97" s="17"/>
      <c r="AE97" s="33"/>
      <c r="AF97" s="33"/>
      <c r="AG97" s="33"/>
      <c r="AH97" s="33"/>
      <c r="AI97" s="33"/>
      <c r="AJ97" s="33"/>
    </row>
    <row r="98">
      <c r="A98" s="15" t="s">
        <v>180</v>
      </c>
      <c r="B98" s="16">
        <v>2015.0</v>
      </c>
      <c r="C98" s="17" t="s">
        <v>41</v>
      </c>
      <c r="D98" s="17" t="s">
        <v>2446</v>
      </c>
      <c r="E98" s="19">
        <v>60.0</v>
      </c>
      <c r="F98" s="19">
        <v>51.0</v>
      </c>
      <c r="G98" s="21" t="str">
        <f t="shared" si="1"/>
        <v>55.5</v>
      </c>
      <c r="H98" s="28">
        <v>78.0</v>
      </c>
      <c r="I98" s="19">
        <v>64.0</v>
      </c>
      <c r="J98" s="20" t="str">
        <f t="shared" si="28"/>
        <v>14</v>
      </c>
      <c r="K98" s="21" t="str">
        <f t="shared" si="29"/>
        <v>71</v>
      </c>
      <c r="L98" s="20" t="str">
        <f t="shared" si="30"/>
        <v>-15.5</v>
      </c>
      <c r="M98" s="33"/>
      <c r="N98" s="17" t="s">
        <v>2444</v>
      </c>
      <c r="O98" s="17" t="s">
        <v>117</v>
      </c>
      <c r="P98" s="213">
        <v>1.7728313E7</v>
      </c>
      <c r="Q98" s="214" t="str">
        <f t="shared" si="2"/>
        <v>18</v>
      </c>
      <c r="R98" s="17">
        <v>3305.0</v>
      </c>
      <c r="S98" s="214" t="str">
        <f t="shared" si="3"/>
        <v>5364</v>
      </c>
      <c r="T98" s="215">
        <v>7.1334552E7</v>
      </c>
      <c r="U98" s="214" t="str">
        <f t="shared" si="4"/>
        <v>71</v>
      </c>
      <c r="V98" s="215">
        <v>1.093E8</v>
      </c>
      <c r="W98" s="216" t="str">
        <f t="shared" si="5"/>
        <v>180,634,552</v>
      </c>
      <c r="X98" s="214" t="str">
        <f t="shared" si="6"/>
        <v>181</v>
      </c>
      <c r="Y98" s="217" t="str">
        <f t="shared" si="7"/>
        <v>60.51</v>
      </c>
      <c r="Z98" s="28">
        <v>3.5E7</v>
      </c>
      <c r="AA98" s="218" t="str">
        <f t="shared" si="33"/>
        <v>516.10</v>
      </c>
      <c r="AB98" s="217" t="str">
        <f t="shared" si="9"/>
        <v>9.81</v>
      </c>
      <c r="AC98" s="33"/>
      <c r="AD98" s="17"/>
      <c r="AE98" s="33"/>
      <c r="AF98" s="33"/>
      <c r="AG98" s="33"/>
      <c r="AH98" s="33"/>
      <c r="AI98" s="33"/>
      <c r="AJ98" s="33"/>
    </row>
    <row r="99">
      <c r="A99" s="15" t="s">
        <v>113</v>
      </c>
      <c r="B99" s="16">
        <v>2015.0</v>
      </c>
      <c r="C99" s="17" t="s">
        <v>41</v>
      </c>
      <c r="D99" s="17" t="s">
        <v>2450</v>
      </c>
      <c r="E99" s="19">
        <v>16.0</v>
      </c>
      <c r="F99" s="19">
        <v>35.0</v>
      </c>
      <c r="G99" s="21" t="str">
        <f t="shared" si="1"/>
        <v>25.5</v>
      </c>
      <c r="H99" s="28">
        <v>50.0</v>
      </c>
      <c r="I99" s="19">
        <v>47.0</v>
      </c>
      <c r="J99" s="20" t="str">
        <f t="shared" si="28"/>
        <v>3</v>
      </c>
      <c r="K99" s="21" t="str">
        <f t="shared" si="29"/>
        <v>48.5</v>
      </c>
      <c r="L99" s="20" t="str">
        <f t="shared" si="30"/>
        <v>-23</v>
      </c>
      <c r="M99" s="33"/>
      <c r="N99" s="17" t="s">
        <v>2444</v>
      </c>
      <c r="O99" s="17" t="s">
        <v>114</v>
      </c>
      <c r="P99" s="213">
        <v>1.0812861E7</v>
      </c>
      <c r="Q99" s="214" t="str">
        <f t="shared" si="2"/>
        <v>11</v>
      </c>
      <c r="R99" s="17">
        <v>3082.0</v>
      </c>
      <c r="S99" s="214" t="str">
        <f t="shared" si="3"/>
        <v>3508</v>
      </c>
      <c r="T99" s="215">
        <v>2.3520165E7</v>
      </c>
      <c r="U99" s="214" t="str">
        <f t="shared" si="4"/>
        <v>24</v>
      </c>
      <c r="V99" s="215">
        <v>5.8851554E7</v>
      </c>
      <c r="W99" s="216" t="str">
        <f t="shared" si="5"/>
        <v>82,371,719</v>
      </c>
      <c r="X99" s="214" t="str">
        <f t="shared" si="6"/>
        <v>82</v>
      </c>
      <c r="Y99" s="217" t="str">
        <f t="shared" si="7"/>
        <v>71.45</v>
      </c>
      <c r="Z99" s="28">
        <v>7.0E7</v>
      </c>
      <c r="AA99" s="218" t="str">
        <f t="shared" si="33"/>
        <v>117.67</v>
      </c>
      <c r="AB99" s="217" t="str">
        <f t="shared" si="9"/>
        <v>13.13</v>
      </c>
      <c r="AC99" s="33"/>
      <c r="AD99" s="17"/>
      <c r="AE99" s="33"/>
      <c r="AF99" s="33"/>
      <c r="AG99" s="33"/>
      <c r="AH99" s="33"/>
      <c r="AI99" s="33"/>
      <c r="AJ99" s="33"/>
    </row>
    <row r="100">
      <c r="A100" s="15" t="s">
        <v>297</v>
      </c>
      <c r="B100" s="16">
        <v>2015.0</v>
      </c>
      <c r="C100" s="17" t="s">
        <v>41</v>
      </c>
      <c r="D100" s="17" t="s">
        <v>2481</v>
      </c>
      <c r="E100" s="19">
        <v>14.0</v>
      </c>
      <c r="F100" s="19">
        <v>31.0</v>
      </c>
      <c r="G100" s="21" t="str">
        <f t="shared" si="1"/>
        <v>22.5</v>
      </c>
      <c r="H100" s="28">
        <v>23.0</v>
      </c>
      <c r="I100" s="19">
        <v>49.0</v>
      </c>
      <c r="J100" s="20" t="str">
        <f t="shared" si="28"/>
        <v>-26</v>
      </c>
      <c r="K100" s="21" t="str">
        <f t="shared" si="29"/>
        <v>36</v>
      </c>
      <c r="L100" s="20" t="str">
        <f t="shared" si="30"/>
        <v>-13.5</v>
      </c>
      <c r="M100" s="33"/>
      <c r="N100" s="17" t="s">
        <v>2444</v>
      </c>
      <c r="O100" s="17" t="s">
        <v>135</v>
      </c>
      <c r="P100" s="213">
        <v>1.0203437E7</v>
      </c>
      <c r="Q100" s="214" t="str">
        <f t="shared" si="2"/>
        <v>10</v>
      </c>
      <c r="R100" s="17">
        <v>2666.0</v>
      </c>
      <c r="S100" s="214" t="str">
        <f t="shared" si="3"/>
        <v>3827</v>
      </c>
      <c r="T100" s="215">
        <v>2.5801047E7</v>
      </c>
      <c r="U100" s="214" t="str">
        <f t="shared" si="4"/>
        <v>26</v>
      </c>
      <c r="V100" s="215">
        <v>3.8309681E7</v>
      </c>
      <c r="W100" s="216" t="str">
        <f t="shared" si="5"/>
        <v>64,110,728</v>
      </c>
      <c r="X100" s="214" t="str">
        <f t="shared" si="6"/>
        <v>64</v>
      </c>
      <c r="Y100" s="217" t="str">
        <f t="shared" si="7"/>
        <v>59.76</v>
      </c>
      <c r="Z100" s="28">
        <v>3300000.0</v>
      </c>
      <c r="AA100" s="218" t="str">
        <f t="shared" si="33"/>
        <v>1942.75</v>
      </c>
      <c r="AB100" s="217" t="str">
        <f t="shared" si="9"/>
        <v>15.92</v>
      </c>
      <c r="AC100" s="33"/>
      <c r="AD100" s="17"/>
      <c r="AE100" s="33"/>
      <c r="AF100" s="33"/>
      <c r="AG100" s="33"/>
      <c r="AH100" s="33"/>
      <c r="AI100" s="33"/>
      <c r="AJ100" s="33"/>
    </row>
    <row r="101">
      <c r="A101" s="15" t="s">
        <v>222</v>
      </c>
      <c r="B101" s="16">
        <v>2015.0</v>
      </c>
      <c r="C101" s="17" t="s">
        <v>41</v>
      </c>
      <c r="D101" s="17" t="s">
        <v>2457</v>
      </c>
      <c r="E101" s="19">
        <v>67.0</v>
      </c>
      <c r="F101" s="19">
        <v>58.0</v>
      </c>
      <c r="G101" s="21" t="str">
        <f t="shared" si="1"/>
        <v>62.5</v>
      </c>
      <c r="H101" s="19">
        <v>72.0</v>
      </c>
      <c r="I101" s="19">
        <v>62.0</v>
      </c>
      <c r="J101" s="20" t="str">
        <f t="shared" si="28"/>
        <v>10</v>
      </c>
      <c r="K101" s="21" t="str">
        <f t="shared" si="29"/>
        <v>67</v>
      </c>
      <c r="L101" s="20" t="str">
        <f t="shared" si="30"/>
        <v>-4.5</v>
      </c>
      <c r="M101" s="33"/>
      <c r="N101" s="17" t="s">
        <v>2439</v>
      </c>
      <c r="O101" s="17" t="s">
        <v>117</v>
      </c>
      <c r="P101" s="213">
        <v>9880536.0</v>
      </c>
      <c r="Q101" s="214" t="str">
        <f t="shared" si="2"/>
        <v>10</v>
      </c>
      <c r="R101" s="17">
        <v>2960.0</v>
      </c>
      <c r="S101" s="214" t="str">
        <f t="shared" si="3"/>
        <v>3338</v>
      </c>
      <c r="T101" s="215">
        <v>4.2800601E7</v>
      </c>
      <c r="U101" s="214" t="str">
        <f t="shared" si="4"/>
        <v>43</v>
      </c>
      <c r="V101" s="215">
        <v>7334506.0</v>
      </c>
      <c r="W101" s="216" t="str">
        <f t="shared" si="5"/>
        <v>50,135,107</v>
      </c>
      <c r="X101" s="214" t="str">
        <f t="shared" si="6"/>
        <v>50</v>
      </c>
      <c r="Y101" s="217" t="str">
        <f t="shared" si="7"/>
        <v>14.63</v>
      </c>
      <c r="Z101" s="19">
        <v>2.5E7</v>
      </c>
      <c r="AA101" s="218" t="str">
        <f t="shared" si="33"/>
        <v>200.54</v>
      </c>
      <c r="AB101" s="217" t="str">
        <f t="shared" si="9"/>
        <v>19.71</v>
      </c>
      <c r="AC101" s="33"/>
      <c r="AD101" s="33"/>
      <c r="AE101" s="33"/>
      <c r="AF101" s="33"/>
      <c r="AG101" s="33"/>
      <c r="AH101" s="33"/>
      <c r="AI101" s="33"/>
      <c r="AJ101" s="33"/>
    </row>
    <row r="102">
      <c r="A102" s="15" t="s">
        <v>258</v>
      </c>
      <c r="B102" s="16">
        <v>2015.0</v>
      </c>
      <c r="C102" s="17" t="s">
        <v>41</v>
      </c>
      <c r="D102" s="17" t="s">
        <v>2482</v>
      </c>
      <c r="E102" s="19">
        <v>19.0</v>
      </c>
      <c r="F102" s="19">
        <v>36.0</v>
      </c>
      <c r="G102" s="21" t="str">
        <f t="shared" si="1"/>
        <v>27.5</v>
      </c>
      <c r="H102" s="28">
        <v>54.0</v>
      </c>
      <c r="I102" s="19">
        <v>29.0</v>
      </c>
      <c r="J102" s="20" t="str">
        <f t="shared" si="28"/>
        <v>25</v>
      </c>
      <c r="K102" s="21" t="str">
        <f t="shared" si="29"/>
        <v>41.5</v>
      </c>
      <c r="L102" s="20" t="str">
        <f t="shared" si="30"/>
        <v>-14</v>
      </c>
      <c r="M102" s="33"/>
      <c r="N102" s="17" t="s">
        <v>2444</v>
      </c>
      <c r="O102" s="17" t="s">
        <v>111</v>
      </c>
      <c r="P102" s="213">
        <v>2.5888154E7</v>
      </c>
      <c r="Q102" s="214" t="str">
        <f t="shared" si="2"/>
        <v>26</v>
      </c>
      <c r="R102" s="17">
        <v>2221.0</v>
      </c>
      <c r="S102" s="214" t="str">
        <f t="shared" si="3"/>
        <v>11656</v>
      </c>
      <c r="T102" s="215">
        <v>5.6667921E7</v>
      </c>
      <c r="U102" s="214" t="str">
        <f t="shared" si="4"/>
        <v>57</v>
      </c>
      <c r="V102" s="215">
        <v>2308735.0</v>
      </c>
      <c r="W102" s="216" t="str">
        <f t="shared" si="5"/>
        <v>58,976,656</v>
      </c>
      <c r="X102" s="214" t="str">
        <f t="shared" si="6"/>
        <v>59</v>
      </c>
      <c r="Y102" s="217" t="str">
        <f t="shared" si="7"/>
        <v>3.91</v>
      </c>
      <c r="Z102" s="28">
        <v>1.2E7</v>
      </c>
      <c r="AA102" s="218" t="str">
        <f t="shared" si="33"/>
        <v>491.47</v>
      </c>
      <c r="AB102" s="217" t="str">
        <f t="shared" si="9"/>
        <v>43.90</v>
      </c>
      <c r="AC102" s="33"/>
      <c r="AD102" s="17"/>
      <c r="AE102" s="33"/>
      <c r="AF102" s="33"/>
      <c r="AG102" s="33"/>
      <c r="AH102" s="33"/>
      <c r="AI102" s="33"/>
      <c r="AJ102" s="33"/>
    </row>
    <row r="103">
      <c r="A103" s="15" t="s">
        <v>288</v>
      </c>
      <c r="B103" s="16">
        <v>2015.0</v>
      </c>
      <c r="C103" s="17" t="s">
        <v>41</v>
      </c>
      <c r="D103" s="17" t="s">
        <v>2449</v>
      </c>
      <c r="E103" s="19">
        <v>63.0</v>
      </c>
      <c r="F103" s="19">
        <v>55.0</v>
      </c>
      <c r="G103" s="21" t="str">
        <f t="shared" si="1"/>
        <v>59</v>
      </c>
      <c r="H103" s="28">
        <v>57.0</v>
      </c>
      <c r="I103" s="19">
        <v>65.0</v>
      </c>
      <c r="J103" s="20" t="str">
        <f t="shared" si="28"/>
        <v>-8</v>
      </c>
      <c r="K103" s="21" t="str">
        <f t="shared" si="29"/>
        <v>61</v>
      </c>
      <c r="L103" s="20" t="str">
        <f t="shared" si="30"/>
        <v>-2</v>
      </c>
      <c r="M103" s="33"/>
      <c r="N103" s="17" t="s">
        <v>2444</v>
      </c>
      <c r="O103" s="17" t="s">
        <v>135</v>
      </c>
      <c r="P103" s="213">
        <v>2.542756E7</v>
      </c>
      <c r="Q103" s="214" t="str">
        <f t="shared" si="2"/>
        <v>25</v>
      </c>
      <c r="R103" s="17">
        <v>3069.0</v>
      </c>
      <c r="S103" s="214" t="str">
        <f t="shared" si="3"/>
        <v>8285</v>
      </c>
      <c r="T103" s="215">
        <v>6.4704895E7</v>
      </c>
      <c r="U103" s="214" t="str">
        <f t="shared" si="4"/>
        <v>65</v>
      </c>
      <c r="V103" s="215">
        <v>2.6232544E7</v>
      </c>
      <c r="W103" s="216" t="str">
        <f t="shared" si="5"/>
        <v>90,937,439</v>
      </c>
      <c r="X103" s="214" t="str">
        <f t="shared" si="6"/>
        <v>91</v>
      </c>
      <c r="Y103" s="217" t="str">
        <f t="shared" si="7"/>
        <v>28.85</v>
      </c>
      <c r="Z103" s="28">
        <v>5000000.0</v>
      </c>
      <c r="AA103" s="218" t="str">
        <f t="shared" si="33"/>
        <v>1818.75</v>
      </c>
      <c r="AB103" s="217" t="str">
        <f t="shared" si="9"/>
        <v>27.96</v>
      </c>
      <c r="AC103" s="33"/>
      <c r="AD103" s="17"/>
      <c r="AE103" s="33"/>
      <c r="AF103" s="33"/>
      <c r="AG103" s="33"/>
      <c r="AH103" s="33"/>
      <c r="AI103" s="33"/>
      <c r="AJ103" s="33"/>
    </row>
    <row r="104">
      <c r="A104" s="15" t="s">
        <v>224</v>
      </c>
      <c r="B104" s="16">
        <v>2015.0</v>
      </c>
      <c r="C104" s="17" t="s">
        <v>41</v>
      </c>
      <c r="D104" s="17" t="s">
        <v>2482</v>
      </c>
      <c r="E104" s="19">
        <v>27.0</v>
      </c>
      <c r="F104" s="19">
        <v>35.0</v>
      </c>
      <c r="G104" s="21" t="str">
        <f t="shared" si="1"/>
        <v>31</v>
      </c>
      <c r="H104" s="28">
        <v>65.0</v>
      </c>
      <c r="I104" s="19">
        <v>31.0</v>
      </c>
      <c r="J104" s="20" t="str">
        <f t="shared" si="28"/>
        <v>34</v>
      </c>
      <c r="K104" s="21" t="str">
        <f t="shared" si="29"/>
        <v>48</v>
      </c>
      <c r="L104" s="20" t="str">
        <f t="shared" si="30"/>
        <v>-17</v>
      </c>
      <c r="M104" s="33"/>
      <c r="N104" s="17" t="s">
        <v>2439</v>
      </c>
      <c r="O104" s="17" t="s">
        <v>117</v>
      </c>
      <c r="P104" s="213">
        <v>2.0649306E7</v>
      </c>
      <c r="Q104" s="214" t="str">
        <f t="shared" si="2"/>
        <v>21</v>
      </c>
      <c r="R104" s="17">
        <v>3003.0</v>
      </c>
      <c r="S104" s="214" t="str">
        <f t="shared" si="3"/>
        <v>6876</v>
      </c>
      <c r="T104" s="215">
        <v>6.4460211E7</v>
      </c>
      <c r="U104" s="214" t="str">
        <f t="shared" si="4"/>
        <v>64</v>
      </c>
      <c r="V104" s="215">
        <v>1.5339669E7</v>
      </c>
      <c r="W104" s="216" t="str">
        <f t="shared" si="5"/>
        <v>79,799,880</v>
      </c>
      <c r="X104" s="214" t="str">
        <f t="shared" si="6"/>
        <v>80</v>
      </c>
      <c r="Y104" s="217" t="str">
        <f t="shared" si="7"/>
        <v>19.22</v>
      </c>
      <c r="Z104" s="28">
        <v>2.3E7</v>
      </c>
      <c r="AA104" s="218" t="str">
        <f t="shared" si="33"/>
        <v>346.96</v>
      </c>
      <c r="AB104" s="217" t="str">
        <f t="shared" si="9"/>
        <v>25.88</v>
      </c>
      <c r="AC104" s="33"/>
      <c r="AD104" s="17"/>
      <c r="AE104" s="33"/>
      <c r="AF104" s="33"/>
      <c r="AG104" s="33"/>
      <c r="AH104" s="33"/>
      <c r="AI104" s="33"/>
      <c r="AJ104" s="33"/>
    </row>
    <row r="105">
      <c r="A105" s="15" t="s">
        <v>47</v>
      </c>
      <c r="B105" s="16">
        <v>2015.0</v>
      </c>
      <c r="C105" s="17" t="s">
        <v>41</v>
      </c>
      <c r="D105" s="17" t="s">
        <v>2443</v>
      </c>
      <c r="E105" s="19">
        <v>50.0</v>
      </c>
      <c r="F105" s="19">
        <v>60.0</v>
      </c>
      <c r="G105" s="21" t="str">
        <f t="shared" si="1"/>
        <v>55</v>
      </c>
      <c r="H105" s="19">
        <v>52.0</v>
      </c>
      <c r="I105" s="19">
        <v>64.0</v>
      </c>
      <c r="J105" s="20" t="str">
        <f t="shared" si="28"/>
        <v>-12</v>
      </c>
      <c r="K105" s="21" t="str">
        <f t="shared" si="29"/>
        <v>58</v>
      </c>
      <c r="L105" s="20" t="str">
        <f t="shared" si="30"/>
        <v>-3</v>
      </c>
      <c r="M105" s="33"/>
      <c r="N105" s="17" t="s">
        <v>2442</v>
      </c>
      <c r="O105" s="17" t="s">
        <v>48</v>
      </c>
      <c r="P105" s="213">
        <v>3.3028165E7</v>
      </c>
      <c r="Q105" s="214" t="str">
        <f t="shared" si="2"/>
        <v>33</v>
      </c>
      <c r="R105" s="17">
        <v>3972.0</v>
      </c>
      <c r="S105" s="214" t="str">
        <f t="shared" si="3"/>
        <v>8315</v>
      </c>
      <c r="T105" s="215">
        <v>9.3436322E7</v>
      </c>
      <c r="U105" s="214" t="str">
        <f t="shared" si="4"/>
        <v>93</v>
      </c>
      <c r="V105" s="215">
        <v>1.152E8</v>
      </c>
      <c r="W105" s="216" t="str">
        <f t="shared" si="5"/>
        <v>208,636,322</v>
      </c>
      <c r="X105" s="214" t="str">
        <f t="shared" si="6"/>
        <v>209</v>
      </c>
      <c r="Y105" s="217" t="str">
        <f t="shared" si="7"/>
        <v>55.22</v>
      </c>
      <c r="Z105" s="28">
        <v>1.9E8</v>
      </c>
      <c r="AA105" s="218" t="str">
        <f t="shared" si="33"/>
        <v>109.81</v>
      </c>
      <c r="AB105" s="217" t="str">
        <f t="shared" si="9"/>
        <v>15.83</v>
      </c>
      <c r="AC105" s="33"/>
      <c r="AD105" s="17"/>
      <c r="AE105" s="33"/>
      <c r="AF105" s="33"/>
      <c r="AG105" s="33"/>
      <c r="AH105" s="33"/>
      <c r="AI105" s="33"/>
      <c r="AJ105" s="33"/>
    </row>
    <row r="106">
      <c r="A106" s="15" t="s">
        <v>182</v>
      </c>
      <c r="B106" s="16">
        <v>2015.0</v>
      </c>
      <c r="C106" s="17" t="s">
        <v>41</v>
      </c>
      <c r="D106" s="17" t="s">
        <v>2449</v>
      </c>
      <c r="E106" s="19">
        <v>85.0</v>
      </c>
      <c r="F106" s="19">
        <v>75.0</v>
      </c>
      <c r="G106" s="21" t="str">
        <f t="shared" si="1"/>
        <v>80</v>
      </c>
      <c r="H106" s="19">
        <v>73.0</v>
      </c>
      <c r="I106" s="19">
        <v>57.0</v>
      </c>
      <c r="J106" s="20" t="str">
        <f t="shared" si="28"/>
        <v>16</v>
      </c>
      <c r="K106" s="21" t="str">
        <f t="shared" si="29"/>
        <v>65</v>
      </c>
      <c r="L106" s="20" t="str">
        <f t="shared" si="30"/>
        <v>15</v>
      </c>
      <c r="M106" s="33"/>
      <c r="N106" s="17" t="s">
        <v>2439</v>
      </c>
      <c r="O106" s="17" t="s">
        <v>117</v>
      </c>
      <c r="P106" s="213">
        <v>3.009704E7</v>
      </c>
      <c r="Q106" s="214" t="str">
        <f t="shared" si="2"/>
        <v>30</v>
      </c>
      <c r="R106" s="17">
        <v>3158.0</v>
      </c>
      <c r="S106" s="214" t="str">
        <f t="shared" si="3"/>
        <v>9530</v>
      </c>
      <c r="T106" s="215">
        <v>1.1003813E8</v>
      </c>
      <c r="U106" s="214" t="str">
        <f t="shared" si="4"/>
        <v>110</v>
      </c>
      <c r="V106" s="215">
        <v>2.8288853E7</v>
      </c>
      <c r="W106" s="216" t="str">
        <f t="shared" si="5"/>
        <v>138,326,983</v>
      </c>
      <c r="X106" s="214" t="str">
        <f t="shared" si="6"/>
        <v>138</v>
      </c>
      <c r="Y106" s="217" t="str">
        <f t="shared" si="7"/>
        <v>20.45</v>
      </c>
      <c r="Z106" s="28">
        <v>3.5E7</v>
      </c>
      <c r="AA106" s="218" t="str">
        <f t="shared" si="33"/>
        <v>395.22</v>
      </c>
      <c r="AB106" s="217" t="str">
        <f t="shared" si="9"/>
        <v>21.76</v>
      </c>
      <c r="AC106" s="33"/>
      <c r="AD106" s="17"/>
      <c r="AE106" s="33"/>
      <c r="AF106" s="33"/>
      <c r="AG106" s="33"/>
      <c r="AH106" s="33"/>
      <c r="AI106" s="33"/>
      <c r="AJ106" s="33"/>
    </row>
    <row r="107">
      <c r="A107" s="15" t="s">
        <v>184</v>
      </c>
      <c r="B107" s="16">
        <v>2015.0</v>
      </c>
      <c r="C107" s="17" t="s">
        <v>41</v>
      </c>
      <c r="D107" s="17" t="s">
        <v>2440</v>
      </c>
      <c r="E107" s="19">
        <v>11.0</v>
      </c>
      <c r="F107" s="19">
        <v>32.0</v>
      </c>
      <c r="G107" s="21" t="str">
        <f t="shared" si="1"/>
        <v>21.5</v>
      </c>
      <c r="H107" s="28">
        <v>27.0</v>
      </c>
      <c r="I107" s="19">
        <v>38.0</v>
      </c>
      <c r="J107" s="20" t="str">
        <f t="shared" si="28"/>
        <v>-11</v>
      </c>
      <c r="K107" s="21" t="str">
        <f t="shared" si="29"/>
        <v>32.5</v>
      </c>
      <c r="L107" s="20" t="str">
        <f t="shared" si="30"/>
        <v>-11</v>
      </c>
      <c r="M107" s="33"/>
      <c r="N107" s="17" t="s">
        <v>2439</v>
      </c>
      <c r="O107" s="17" t="s">
        <v>117</v>
      </c>
      <c r="P107" s="213">
        <v>4772613.0</v>
      </c>
      <c r="Q107" s="214" t="str">
        <f t="shared" si="2"/>
        <v>5</v>
      </c>
      <c r="R107" s="17">
        <v>2777.0</v>
      </c>
      <c r="S107" s="214" t="str">
        <f t="shared" si="3"/>
        <v>1719</v>
      </c>
      <c r="T107" s="215">
        <v>1.0219501E7</v>
      </c>
      <c r="U107" s="214" t="str">
        <f t="shared" si="4"/>
        <v>10</v>
      </c>
      <c r="V107" s="215">
        <v>4211752.0</v>
      </c>
      <c r="W107" s="216" t="str">
        <f t="shared" si="5"/>
        <v>14,431,253</v>
      </c>
      <c r="X107" s="214" t="str">
        <f t="shared" si="6"/>
        <v>14</v>
      </c>
      <c r="Y107" s="217" t="str">
        <f t="shared" si="7"/>
        <v>29.18</v>
      </c>
      <c r="Z107" s="28">
        <v>3.5E7</v>
      </c>
      <c r="AA107" s="218" t="str">
        <f t="shared" si="33"/>
        <v>41.23</v>
      </c>
      <c r="AB107" s="217" t="str">
        <f t="shared" si="9"/>
        <v>33.07</v>
      </c>
      <c r="AC107" s="33"/>
      <c r="AD107" s="17"/>
      <c r="AE107" s="33"/>
      <c r="AF107" s="33"/>
      <c r="AG107" s="33"/>
      <c r="AH107" s="33"/>
      <c r="AI107" s="33"/>
      <c r="AJ107" s="33"/>
    </row>
    <row r="108">
      <c r="A108" s="15" t="s">
        <v>303</v>
      </c>
      <c r="B108" s="16">
        <v>2015.0</v>
      </c>
      <c r="C108" s="17" t="s">
        <v>41</v>
      </c>
      <c r="D108" s="17" t="s">
        <v>2466</v>
      </c>
      <c r="E108" s="19">
        <v>37.0</v>
      </c>
      <c r="F108" s="19">
        <v>26.0</v>
      </c>
      <c r="G108" s="21" t="str">
        <f t="shared" si="1"/>
        <v>31.5</v>
      </c>
      <c r="H108" s="28">
        <v>90.0</v>
      </c>
      <c r="I108" s="19">
        <v>53.0</v>
      </c>
      <c r="J108" s="20" t="str">
        <f t="shared" si="28"/>
        <v>37</v>
      </c>
      <c r="K108" s="21" t="str">
        <f t="shared" si="29"/>
        <v>71.5</v>
      </c>
      <c r="L108" s="20" t="str">
        <f t="shared" si="30"/>
        <v>-40</v>
      </c>
      <c r="M108" s="33"/>
      <c r="N108" s="17" t="s">
        <v>2442</v>
      </c>
      <c r="O108" s="17" t="s">
        <v>89</v>
      </c>
      <c r="P108" s="213">
        <v>1.1351389E7</v>
      </c>
      <c r="Q108" s="214" t="str">
        <f t="shared" si="2"/>
        <v>11</v>
      </c>
      <c r="R108" s="17">
        <v>1135.0</v>
      </c>
      <c r="S108" s="214" t="str">
        <f t="shared" si="3"/>
        <v>10001</v>
      </c>
      <c r="T108" s="215">
        <v>6.7217187E7</v>
      </c>
      <c r="U108" s="214" t="str">
        <f t="shared" si="4"/>
        <v>67</v>
      </c>
      <c r="V108" s="215">
        <v>0.0</v>
      </c>
      <c r="W108" s="216" t="str">
        <f t="shared" si="5"/>
        <v>67,217,187</v>
      </c>
      <c r="X108" s="214" t="str">
        <f t="shared" si="6"/>
        <v>67</v>
      </c>
      <c r="Y108" s="217" t="str">
        <f t="shared" si="7"/>
        <v>0.00</v>
      </c>
      <c r="Z108" s="28">
        <v>3000000.0</v>
      </c>
      <c r="AA108" s="218" t="str">
        <f t="shared" si="33"/>
        <v>2240.57</v>
      </c>
      <c r="AB108" s="217" t="str">
        <f t="shared" si="9"/>
        <v>16.89</v>
      </c>
      <c r="AC108" s="33"/>
      <c r="AD108" s="17"/>
      <c r="AE108" s="33"/>
      <c r="AF108" s="33"/>
      <c r="AG108" s="33"/>
      <c r="AH108" s="33"/>
      <c r="AI108" s="33"/>
      <c r="AJ108" s="33"/>
    </row>
    <row r="109">
      <c r="A109" s="15" t="s">
        <v>266</v>
      </c>
      <c r="B109" s="16">
        <v>2015.0</v>
      </c>
      <c r="C109" s="17" t="s">
        <v>37</v>
      </c>
      <c r="D109" s="17" t="s">
        <v>2477</v>
      </c>
      <c r="E109" s="19">
        <v>60.0</v>
      </c>
      <c r="F109" s="19">
        <v>52.0</v>
      </c>
      <c r="G109" s="21" t="str">
        <f t="shared" si="1"/>
        <v>56</v>
      </c>
      <c r="H109" s="28">
        <v>54.0</v>
      </c>
      <c r="I109" s="19">
        <v>68.0</v>
      </c>
      <c r="J109" s="20" t="str">
        <f t="shared" si="28"/>
        <v>-14</v>
      </c>
      <c r="K109" s="21" t="str">
        <f t="shared" si="29"/>
        <v>61</v>
      </c>
      <c r="L109" s="20" t="str">
        <f t="shared" si="30"/>
        <v>-5</v>
      </c>
      <c r="M109" s="33"/>
      <c r="N109" s="17" t="s">
        <v>2444</v>
      </c>
      <c r="O109" s="17" t="s">
        <v>135</v>
      </c>
      <c r="P109" s="213">
        <v>2.2692741E7</v>
      </c>
      <c r="Q109" s="214" t="str">
        <f t="shared" si="2"/>
        <v>23</v>
      </c>
      <c r="R109" s="17">
        <v>3002.0</v>
      </c>
      <c r="S109" s="214" t="str">
        <f t="shared" si="3"/>
        <v>7559</v>
      </c>
      <c r="T109" s="215">
        <v>5.2218558E7</v>
      </c>
      <c r="U109" s="214" t="str">
        <f t="shared" si="4"/>
        <v>52</v>
      </c>
      <c r="V109" s="215">
        <v>5.73E7</v>
      </c>
      <c r="W109" s="216" t="str">
        <f t="shared" si="5"/>
        <v>109,518,558</v>
      </c>
      <c r="X109" s="214" t="str">
        <f t="shared" si="6"/>
        <v>110</v>
      </c>
      <c r="Y109" s="217" t="str">
        <f t="shared" si="7"/>
        <v>52.32</v>
      </c>
      <c r="Z109" s="28">
        <v>1.0E7</v>
      </c>
      <c r="AA109" s="218" t="str">
        <f t="shared" si="33"/>
        <v>1095.19</v>
      </c>
      <c r="AB109" s="217" t="str">
        <f t="shared" si="9"/>
        <v>20.72</v>
      </c>
      <c r="AC109" s="33"/>
      <c r="AD109" s="17"/>
      <c r="AE109" s="33"/>
      <c r="AF109" s="33"/>
      <c r="AG109" s="33"/>
      <c r="AH109" s="33"/>
      <c r="AI109" s="33"/>
      <c r="AJ109" s="33"/>
    </row>
    <row r="110">
      <c r="A110" s="15" t="s">
        <v>85</v>
      </c>
      <c r="B110" s="16">
        <v>2015.0</v>
      </c>
      <c r="C110" s="17" t="s">
        <v>2398</v>
      </c>
      <c r="D110" s="17" t="s">
        <v>2446</v>
      </c>
      <c r="E110" s="19">
        <v>9.0</v>
      </c>
      <c r="F110" s="19">
        <v>38.0</v>
      </c>
      <c r="G110" s="21" t="str">
        <f t="shared" si="1"/>
        <v>23.5</v>
      </c>
      <c r="H110" s="19" t="s">
        <v>2441</v>
      </c>
      <c r="I110" s="19">
        <v>22.0</v>
      </c>
      <c r="J110" s="28" t="s">
        <v>2441</v>
      </c>
      <c r="K110" s="19" t="s">
        <v>2441</v>
      </c>
      <c r="L110" s="28" t="s">
        <v>2441</v>
      </c>
      <c r="M110" s="33"/>
      <c r="N110" s="17" t="s">
        <v>2444</v>
      </c>
      <c r="O110" s="17" t="s">
        <v>38</v>
      </c>
      <c r="P110" s="213">
        <v>9805000.0</v>
      </c>
      <c r="Q110" s="214" t="str">
        <f t="shared" si="2"/>
        <v>10</v>
      </c>
      <c r="R110" s="17">
        <v>2910.0</v>
      </c>
      <c r="S110" s="214" t="str">
        <f t="shared" si="3"/>
        <v>3369</v>
      </c>
      <c r="T110" s="215">
        <v>2.8305532E7</v>
      </c>
      <c r="U110" s="214" t="str">
        <f t="shared" si="4"/>
        <v>28</v>
      </c>
      <c r="V110" s="215">
        <v>8.79E7</v>
      </c>
      <c r="W110" s="216" t="str">
        <f t="shared" si="5"/>
        <v>116,205,532</v>
      </c>
      <c r="X110" s="214" t="str">
        <f t="shared" si="6"/>
        <v>116</v>
      </c>
      <c r="Y110" s="217" t="str">
        <f t="shared" si="7"/>
        <v>75.64</v>
      </c>
      <c r="Z110" s="19">
        <v>1.05E8</v>
      </c>
      <c r="AA110" s="218" t="str">
        <f t="shared" si="33"/>
        <v>110.67</v>
      </c>
      <c r="AB110" s="217" t="str">
        <f t="shared" si="9"/>
        <v>8.44</v>
      </c>
      <c r="AC110" s="33"/>
      <c r="AD110" s="17"/>
      <c r="AE110" s="33"/>
      <c r="AF110" s="33"/>
      <c r="AG110" s="33"/>
      <c r="AH110" s="33"/>
      <c r="AI110" s="33"/>
      <c r="AJ110" s="33"/>
    </row>
    <row r="111">
      <c r="A111" s="15" t="s">
        <v>186</v>
      </c>
      <c r="B111" s="16">
        <v>2015.0</v>
      </c>
      <c r="C111" s="17" t="s">
        <v>2398</v>
      </c>
      <c r="D111" s="17" t="s">
        <v>2440</v>
      </c>
      <c r="E111" s="19">
        <v>31.0</v>
      </c>
      <c r="F111" s="19">
        <v>47.0</v>
      </c>
      <c r="G111" s="21" t="str">
        <f t="shared" si="1"/>
        <v>39</v>
      </c>
      <c r="H111" s="28">
        <v>23.0</v>
      </c>
      <c r="I111" s="19">
        <v>36.0</v>
      </c>
      <c r="J111" s="20" t="str">
        <f t="shared" ref="J111:J1024" si="34">SUM(H111-I111)</f>
        <v>-13</v>
      </c>
      <c r="K111" s="21" t="str">
        <f t="shared" ref="K111:K134" si="35">(H111+I111)/2</f>
        <v>29.5</v>
      </c>
      <c r="L111" s="20" t="str">
        <f t="shared" ref="L111:L1024" si="36">SUM(G111-K111)</f>
        <v>9.5</v>
      </c>
      <c r="M111" s="33"/>
      <c r="N111" s="17" t="s">
        <v>2444</v>
      </c>
      <c r="O111" s="17" t="s">
        <v>135</v>
      </c>
      <c r="P111" s="213">
        <v>2.2260386E7</v>
      </c>
      <c r="Q111" s="214" t="str">
        <f t="shared" si="2"/>
        <v>22</v>
      </c>
      <c r="R111" s="17">
        <v>3240.0</v>
      </c>
      <c r="S111" s="214" t="str">
        <f t="shared" si="3"/>
        <v>6870</v>
      </c>
      <c r="T111" s="215">
        <v>4.7425125E7</v>
      </c>
      <c r="U111" s="214" t="str">
        <f t="shared" si="4"/>
        <v>47</v>
      </c>
      <c r="V111" s="215">
        <v>4.8012869E7</v>
      </c>
      <c r="W111" s="216" t="str">
        <f t="shared" si="5"/>
        <v>95,437,994</v>
      </c>
      <c r="X111" s="214" t="str">
        <f t="shared" si="6"/>
        <v>95</v>
      </c>
      <c r="Y111" s="217" t="str">
        <f t="shared" si="7"/>
        <v>50.31</v>
      </c>
      <c r="Z111" s="28">
        <v>3.5E7</v>
      </c>
      <c r="AA111" s="218" t="str">
        <f t="shared" si="33"/>
        <v>272.68</v>
      </c>
      <c r="AB111" s="217" t="str">
        <f t="shared" si="9"/>
        <v>23.32</v>
      </c>
      <c r="AC111" s="33"/>
      <c r="AD111" s="17"/>
      <c r="AE111" s="33"/>
      <c r="AF111" s="33"/>
      <c r="AG111" s="33"/>
      <c r="AH111" s="33"/>
      <c r="AI111" s="33"/>
      <c r="AJ111" s="33"/>
    </row>
    <row r="112">
      <c r="A112" s="15" t="s">
        <v>2483</v>
      </c>
      <c r="B112" s="16">
        <v>2015.0</v>
      </c>
      <c r="C112" s="17" t="s">
        <v>37</v>
      </c>
      <c r="D112" s="17" t="s">
        <v>2471</v>
      </c>
      <c r="E112" s="19">
        <v>89.0</v>
      </c>
      <c r="F112" s="19">
        <v>81.0</v>
      </c>
      <c r="G112" s="21" t="str">
        <f t="shared" si="1"/>
        <v>85</v>
      </c>
      <c r="H112" s="19">
        <v>66.0</v>
      </c>
      <c r="I112" s="19">
        <v>67.0</v>
      </c>
      <c r="J112" s="20" t="str">
        <f t="shared" si="34"/>
        <v>-1</v>
      </c>
      <c r="K112" s="21" t="str">
        <f t="shared" si="35"/>
        <v>66.5</v>
      </c>
      <c r="L112" s="20" t="str">
        <f t="shared" si="36"/>
        <v>18.5</v>
      </c>
      <c r="M112" s="33"/>
      <c r="N112" s="17" t="s">
        <v>2444</v>
      </c>
      <c r="O112" s="17" t="s">
        <v>127</v>
      </c>
      <c r="P112" s="213">
        <v>25313.0</v>
      </c>
      <c r="Q112" s="214" t="str">
        <f t="shared" si="2"/>
        <v>0</v>
      </c>
      <c r="R112" s="17">
        <v>2.0</v>
      </c>
      <c r="S112" s="214" t="str">
        <f t="shared" si="3"/>
        <v>12657</v>
      </c>
      <c r="T112" s="215">
        <v>222989.0</v>
      </c>
      <c r="U112" s="214" t="str">
        <f t="shared" si="4"/>
        <v>0</v>
      </c>
      <c r="V112" s="215">
        <v>0.0</v>
      </c>
      <c r="W112" s="216" t="str">
        <f t="shared" si="5"/>
        <v>222,989</v>
      </c>
      <c r="X112" s="214" t="str">
        <f t="shared" si="6"/>
        <v>0</v>
      </c>
      <c r="Y112" s="217" t="str">
        <f t="shared" si="7"/>
        <v>0.00</v>
      </c>
      <c r="Z112" s="28">
        <v>4300000.0</v>
      </c>
      <c r="AA112" s="218" t="str">
        <f t="shared" si="33"/>
        <v>5.19</v>
      </c>
      <c r="AB112" s="217" t="str">
        <f t="shared" si="9"/>
        <v>11.35</v>
      </c>
      <c r="AC112" s="33"/>
      <c r="AD112" s="17"/>
      <c r="AE112" s="33"/>
      <c r="AF112" s="33"/>
      <c r="AG112" s="33"/>
      <c r="AH112" s="33"/>
      <c r="AI112" s="33"/>
      <c r="AJ112" s="33"/>
    </row>
    <row r="113">
      <c r="A113" s="15" t="s">
        <v>168</v>
      </c>
      <c r="B113" s="16">
        <v>2015.0</v>
      </c>
      <c r="C113" s="17" t="s">
        <v>37</v>
      </c>
      <c r="D113" s="17" t="s">
        <v>2446</v>
      </c>
      <c r="E113" s="19">
        <v>93.0</v>
      </c>
      <c r="F113" s="19">
        <v>82.0</v>
      </c>
      <c r="G113" s="21" t="str">
        <f t="shared" si="1"/>
        <v>87.5</v>
      </c>
      <c r="H113" s="19">
        <v>92.0</v>
      </c>
      <c r="I113" s="19">
        <v>86.0</v>
      </c>
      <c r="J113" s="20" t="str">
        <f t="shared" si="34"/>
        <v>6</v>
      </c>
      <c r="K113" s="21" t="str">
        <f t="shared" si="35"/>
        <v>89</v>
      </c>
      <c r="L113" s="20" t="str">
        <f t="shared" si="36"/>
        <v>-1.5</v>
      </c>
      <c r="M113" s="33"/>
      <c r="N113" s="17" t="s">
        <v>2444</v>
      </c>
      <c r="O113" s="17" t="s">
        <v>89</v>
      </c>
      <c r="P113" s="213">
        <v>2.9632823E7</v>
      </c>
      <c r="Q113" s="214" t="str">
        <f t="shared" si="2"/>
        <v>30</v>
      </c>
      <c r="R113" s="17">
        <v>3404.0</v>
      </c>
      <c r="S113" s="214" t="str">
        <f t="shared" si="3"/>
        <v>8705</v>
      </c>
      <c r="T113" s="215">
        <v>9.6986653E7</v>
      </c>
      <c r="U113" s="214" t="str">
        <f t="shared" si="4"/>
        <v>97</v>
      </c>
      <c r="V113" s="215">
        <v>1.02E7</v>
      </c>
      <c r="W113" s="216" t="str">
        <f t="shared" si="5"/>
        <v>107,186,653</v>
      </c>
      <c r="X113" s="214" t="str">
        <f t="shared" si="6"/>
        <v>107</v>
      </c>
      <c r="Y113" s="217" t="str">
        <f t="shared" si="7"/>
        <v>9.52</v>
      </c>
      <c r="Z113" s="19">
        <v>3.5E7</v>
      </c>
      <c r="AA113" s="218" t="str">
        <f t="shared" si="33"/>
        <v>306.25</v>
      </c>
      <c r="AB113" s="217" t="str">
        <f t="shared" si="9"/>
        <v>27.65</v>
      </c>
      <c r="AC113" s="33"/>
      <c r="AD113" s="17"/>
      <c r="AE113" s="33"/>
      <c r="AF113" s="33"/>
      <c r="AG113" s="33"/>
      <c r="AH113" s="33"/>
      <c r="AI113" s="33"/>
      <c r="AJ113" s="33"/>
    </row>
    <row r="114">
      <c r="A114" s="15" t="s">
        <v>50</v>
      </c>
      <c r="B114" s="16">
        <v>2015.0</v>
      </c>
      <c r="C114" s="17" t="s">
        <v>37</v>
      </c>
      <c r="D114" s="17" t="s">
        <v>2449</v>
      </c>
      <c r="E114" s="19">
        <v>81.0</v>
      </c>
      <c r="F114" s="19">
        <v>67.0</v>
      </c>
      <c r="G114" s="21" t="str">
        <f t="shared" si="1"/>
        <v>74</v>
      </c>
      <c r="H114" s="19">
        <v>84.0</v>
      </c>
      <c r="I114" s="19">
        <v>68.0</v>
      </c>
      <c r="J114" s="20" t="str">
        <f t="shared" si="34"/>
        <v>16</v>
      </c>
      <c r="K114" s="21" t="str">
        <f t="shared" si="35"/>
        <v>76</v>
      </c>
      <c r="L114" s="20" t="str">
        <f t="shared" si="36"/>
        <v>-2</v>
      </c>
      <c r="M114" s="33"/>
      <c r="N114" s="17" t="s">
        <v>2444</v>
      </c>
      <c r="O114" s="17" t="s">
        <v>38</v>
      </c>
      <c r="P114" s="213">
        <v>1.4718704E8</v>
      </c>
      <c r="Q114" s="214" t="str">
        <f t="shared" si="2"/>
        <v>147</v>
      </c>
      <c r="R114" s="17">
        <v>4004.0</v>
      </c>
      <c r="S114" s="214" t="str">
        <f t="shared" si="3"/>
        <v>36760</v>
      </c>
      <c r="T114" s="215">
        <v>3.5278683E8</v>
      </c>
      <c r="U114" s="214" t="str">
        <f t="shared" si="4"/>
        <v>353</v>
      </c>
      <c r="V114" s="215">
        <v>1.162040651E9</v>
      </c>
      <c r="W114" s="216" t="str">
        <f t="shared" si="5"/>
        <v>1,514,827,481</v>
      </c>
      <c r="X114" s="214" t="str">
        <f t="shared" si="6"/>
        <v>1515</v>
      </c>
      <c r="Y114" s="217" t="str">
        <f t="shared" si="7"/>
        <v>76.71</v>
      </c>
      <c r="Z114" s="28">
        <v>1.9E8</v>
      </c>
      <c r="AA114" s="218" t="str">
        <f t="shared" si="33"/>
        <v>797.28</v>
      </c>
      <c r="AB114" s="217" t="str">
        <f t="shared" si="9"/>
        <v>9.72</v>
      </c>
      <c r="AC114" s="33"/>
      <c r="AD114" s="17"/>
      <c r="AE114" s="33"/>
      <c r="AF114" s="33"/>
      <c r="AG114" s="33"/>
      <c r="AH114" s="33"/>
      <c r="AI114" s="33"/>
      <c r="AJ114" s="33"/>
    </row>
    <row r="115">
      <c r="A115" s="15" t="s">
        <v>254</v>
      </c>
      <c r="B115" s="16">
        <v>2015.0</v>
      </c>
      <c r="C115" s="17" t="s">
        <v>37</v>
      </c>
      <c r="D115" s="17" t="s">
        <v>2460</v>
      </c>
      <c r="E115" s="19">
        <v>14.0</v>
      </c>
      <c r="F115" s="19">
        <v>29.0</v>
      </c>
      <c r="G115" s="21" t="str">
        <f t="shared" si="1"/>
        <v>21.5</v>
      </c>
      <c r="H115" s="28">
        <v>28.0</v>
      </c>
      <c r="I115" s="19">
        <v>34.0</v>
      </c>
      <c r="J115" s="20" t="str">
        <f t="shared" si="34"/>
        <v>-6</v>
      </c>
      <c r="K115" s="21" t="str">
        <f t="shared" si="35"/>
        <v>31</v>
      </c>
      <c r="L115" s="20" t="str">
        <f t="shared" si="36"/>
        <v>-9.5</v>
      </c>
      <c r="M115" s="33"/>
      <c r="N115" s="17" t="s">
        <v>2439</v>
      </c>
      <c r="O115" s="17" t="s">
        <v>117</v>
      </c>
      <c r="P115" s="213">
        <v>5963324.0</v>
      </c>
      <c r="Q115" s="214" t="str">
        <f t="shared" si="2"/>
        <v>6</v>
      </c>
      <c r="R115" s="17">
        <v>2880.0</v>
      </c>
      <c r="S115" s="214" t="str">
        <f t="shared" si="3"/>
        <v>2071</v>
      </c>
      <c r="T115" s="215">
        <v>1.2314651E7</v>
      </c>
      <c r="U115" s="214" t="str">
        <f t="shared" si="4"/>
        <v>12</v>
      </c>
      <c r="V115" s="215">
        <v>767000.0</v>
      </c>
      <c r="W115" s="216" t="str">
        <f t="shared" si="5"/>
        <v>13,081,651</v>
      </c>
      <c r="X115" s="214" t="str">
        <f t="shared" si="6"/>
        <v>13</v>
      </c>
      <c r="Y115" s="217" t="str">
        <f t="shared" si="7"/>
        <v>5.86</v>
      </c>
      <c r="Z115" s="28">
        <v>1.4E7</v>
      </c>
      <c r="AA115" s="218" t="str">
        <f t="shared" si="33"/>
        <v>93.44</v>
      </c>
      <c r="AB115" s="217" t="str">
        <f t="shared" si="9"/>
        <v>45.59</v>
      </c>
      <c r="AC115" s="33"/>
      <c r="AD115" s="17"/>
      <c r="AE115" s="33"/>
      <c r="AF115" s="33"/>
      <c r="AG115" s="33"/>
      <c r="AH115" s="33"/>
      <c r="AI115" s="33"/>
      <c r="AJ115" s="33"/>
    </row>
    <row r="116">
      <c r="A116" s="203" t="s">
        <v>102</v>
      </c>
      <c r="B116" s="16">
        <v>2015.0</v>
      </c>
      <c r="C116" s="17" t="s">
        <v>37</v>
      </c>
      <c r="D116" s="17" t="s">
        <v>2447</v>
      </c>
      <c r="E116" s="19">
        <v>51.0</v>
      </c>
      <c r="F116" s="19">
        <v>44.0</v>
      </c>
      <c r="G116" s="21" t="str">
        <f t="shared" si="1"/>
        <v>47.5</v>
      </c>
      <c r="H116" s="19">
        <v>71.0</v>
      </c>
      <c r="I116" s="19">
        <v>74.0</v>
      </c>
      <c r="J116" s="20" t="str">
        <f t="shared" si="34"/>
        <v>-3</v>
      </c>
      <c r="K116" s="21" t="str">
        <f t="shared" si="35"/>
        <v>72.5</v>
      </c>
      <c r="L116" s="20" t="str">
        <f t="shared" si="36"/>
        <v>-25</v>
      </c>
      <c r="M116" s="33"/>
      <c r="N116" s="17" t="s">
        <v>2442</v>
      </c>
      <c r="O116" s="17" t="s">
        <v>42</v>
      </c>
      <c r="P116" s="213">
        <v>4.8464322E7</v>
      </c>
      <c r="Q116" s="214" t="str">
        <f t="shared" si="2"/>
        <v>48</v>
      </c>
      <c r="R116" s="17">
        <v>3754.0</v>
      </c>
      <c r="S116" s="214" t="str">
        <f t="shared" si="3"/>
        <v>12910</v>
      </c>
      <c r="T116" s="215">
        <v>1.56461403E8</v>
      </c>
      <c r="U116" s="214" t="str">
        <f t="shared" si="4"/>
        <v>156</v>
      </c>
      <c r="V116" s="215">
        <v>2.176E8</v>
      </c>
      <c r="W116" s="216" t="str">
        <f t="shared" si="5"/>
        <v>374,061,403</v>
      </c>
      <c r="X116" s="214" t="str">
        <f t="shared" si="6"/>
        <v>374</v>
      </c>
      <c r="Y116" s="217" t="str">
        <f t="shared" si="7"/>
        <v>58.17</v>
      </c>
      <c r="Z116" s="28">
        <v>8.0E7</v>
      </c>
      <c r="AA116" s="218" t="str">
        <f t="shared" si="33"/>
        <v>467.58</v>
      </c>
      <c r="AB116" s="217" t="str">
        <f t="shared" si="9"/>
        <v>12.96</v>
      </c>
      <c r="AC116" s="33"/>
      <c r="AD116" s="17"/>
      <c r="AE116" s="33"/>
      <c r="AF116" s="33"/>
      <c r="AG116" s="33"/>
      <c r="AH116" s="33"/>
      <c r="AI116" s="33"/>
      <c r="AJ116" s="33"/>
    </row>
    <row r="117">
      <c r="A117" s="15" t="s">
        <v>63</v>
      </c>
      <c r="B117" s="16">
        <v>2015.0</v>
      </c>
      <c r="C117" s="17" t="s">
        <v>37</v>
      </c>
      <c r="D117" s="17" t="s">
        <v>2449</v>
      </c>
      <c r="E117" s="19">
        <v>71.0</v>
      </c>
      <c r="F117" s="19">
        <v>59.0</v>
      </c>
      <c r="G117" s="21" t="str">
        <f t="shared" si="1"/>
        <v>65</v>
      </c>
      <c r="H117" s="19">
        <v>80.0</v>
      </c>
      <c r="I117" s="19">
        <v>69.0</v>
      </c>
      <c r="J117" s="20" t="str">
        <f t="shared" si="34"/>
        <v>11</v>
      </c>
      <c r="K117" s="21" t="str">
        <f t="shared" si="35"/>
        <v>74.5</v>
      </c>
      <c r="L117" s="20" t="str">
        <f t="shared" si="36"/>
        <v>-9.5</v>
      </c>
      <c r="M117" s="33"/>
      <c r="N117" s="17" t="s">
        <v>2444</v>
      </c>
      <c r="O117" s="17" t="s">
        <v>64</v>
      </c>
      <c r="P117" s="213">
        <v>2.0880627E8</v>
      </c>
      <c r="Q117" s="214" t="str">
        <f t="shared" si="2"/>
        <v>209</v>
      </c>
      <c r="R117" s="17">
        <v>4274.0</v>
      </c>
      <c r="S117" s="214" t="str">
        <f t="shared" si="3"/>
        <v>48855</v>
      </c>
      <c r="T117" s="215">
        <v>6.52050585E8</v>
      </c>
      <c r="U117" s="214" t="str">
        <f t="shared" si="4"/>
        <v>652</v>
      </c>
      <c r="V117" s="215">
        <v>1.014E9</v>
      </c>
      <c r="W117" s="216" t="str">
        <f t="shared" si="5"/>
        <v>1,666,050,585</v>
      </c>
      <c r="X117" s="214" t="str">
        <f t="shared" si="6"/>
        <v>1666</v>
      </c>
      <c r="Y117" s="217" t="str">
        <f t="shared" si="7"/>
        <v>60.86</v>
      </c>
      <c r="Z117" s="28">
        <v>1.5E8</v>
      </c>
      <c r="AA117" s="218" t="str">
        <f t="shared" si="33"/>
        <v>1110.70</v>
      </c>
      <c r="AB117" s="217" t="str">
        <f t="shared" si="9"/>
        <v>12.53</v>
      </c>
      <c r="AC117" s="33"/>
      <c r="AD117" s="17"/>
      <c r="AE117" s="33"/>
      <c r="AF117" s="33"/>
      <c r="AG117" s="33"/>
      <c r="AH117" s="33"/>
      <c r="AI117" s="33"/>
      <c r="AJ117" s="33"/>
    </row>
    <row r="118">
      <c r="A118" s="203" t="s">
        <v>66</v>
      </c>
      <c r="B118" s="16">
        <v>2015.0</v>
      </c>
      <c r="C118" s="17" t="s">
        <v>37</v>
      </c>
      <c r="D118" s="17" t="s">
        <v>2476</v>
      </c>
      <c r="E118" s="19">
        <v>97.0</v>
      </c>
      <c r="F118" s="19">
        <v>89.0</v>
      </c>
      <c r="G118" s="21" t="str">
        <f t="shared" si="1"/>
        <v>93</v>
      </c>
      <c r="H118" s="19">
        <v>87.0</v>
      </c>
      <c r="I118" s="19">
        <v>87.0</v>
      </c>
      <c r="J118" s="20" t="str">
        <f t="shared" si="34"/>
        <v>0</v>
      </c>
      <c r="K118" s="21" t="str">
        <f t="shared" si="35"/>
        <v>87</v>
      </c>
      <c r="L118" s="20" t="str">
        <f t="shared" si="36"/>
        <v>6</v>
      </c>
      <c r="M118" s="33"/>
      <c r="N118" s="17" t="s">
        <v>2439</v>
      </c>
      <c r="O118" s="17" t="s">
        <v>2484</v>
      </c>
      <c r="P118" s="213">
        <v>4.5428128E7</v>
      </c>
      <c r="Q118" s="214" t="str">
        <f t="shared" si="2"/>
        <v>45</v>
      </c>
      <c r="R118" s="17">
        <v>3702.0</v>
      </c>
      <c r="S118" s="214" t="str">
        <f t="shared" si="3"/>
        <v>12271</v>
      </c>
      <c r="T118" s="215">
        <v>1.53636354E8</v>
      </c>
      <c r="U118" s="214" t="str">
        <f t="shared" si="4"/>
        <v>154</v>
      </c>
      <c r="V118" s="215">
        <v>2.211E8</v>
      </c>
      <c r="W118" s="216" t="str">
        <f t="shared" si="5"/>
        <v>374,736,354</v>
      </c>
      <c r="X118" s="214" t="str">
        <f t="shared" si="6"/>
        <v>375</v>
      </c>
      <c r="Y118" s="217" t="str">
        <f t="shared" si="7"/>
        <v>59.00</v>
      </c>
      <c r="Z118" s="28">
        <v>1.5E8</v>
      </c>
      <c r="AA118" s="218" t="str">
        <f t="shared" si="33"/>
        <v>249.82</v>
      </c>
      <c r="AB118" s="217" t="str">
        <f t="shared" si="9"/>
        <v>12.12</v>
      </c>
      <c r="AC118" s="33"/>
      <c r="AD118" s="17"/>
      <c r="AE118" s="33"/>
      <c r="AF118" s="33"/>
      <c r="AG118" s="33"/>
      <c r="AH118" s="33"/>
      <c r="AI118" s="33"/>
      <c r="AJ118" s="33"/>
    </row>
    <row r="119">
      <c r="A119" s="15" t="s">
        <v>245</v>
      </c>
      <c r="B119" s="16">
        <v>2015.0</v>
      </c>
      <c r="C119" s="17" t="s">
        <v>37</v>
      </c>
      <c r="D119" s="17" t="s">
        <v>2476</v>
      </c>
      <c r="E119" s="19">
        <v>62.0</v>
      </c>
      <c r="F119" s="19">
        <v>60.0</v>
      </c>
      <c r="G119" s="21" t="str">
        <f t="shared" si="1"/>
        <v>61</v>
      </c>
      <c r="H119" s="28">
        <v>61.0</v>
      </c>
      <c r="I119" s="19">
        <v>55.0</v>
      </c>
      <c r="J119" s="20" t="str">
        <f t="shared" si="34"/>
        <v>6</v>
      </c>
      <c r="K119" s="21" t="str">
        <f t="shared" si="35"/>
        <v>58</v>
      </c>
      <c r="L119" s="20" t="str">
        <f t="shared" si="36"/>
        <v>3</v>
      </c>
      <c r="M119" s="33"/>
      <c r="N119" s="17" t="s">
        <v>2439</v>
      </c>
      <c r="O119" s="17" t="s">
        <v>127</v>
      </c>
      <c r="P119" s="213">
        <v>1.2857184E7</v>
      </c>
      <c r="Q119" s="214" t="str">
        <f t="shared" si="2"/>
        <v>13</v>
      </c>
      <c r="R119" s="17">
        <v>3355.0</v>
      </c>
      <c r="S119" s="214" t="str">
        <f t="shared" si="3"/>
        <v>3832</v>
      </c>
      <c r="T119" s="215">
        <v>6.6013057E7</v>
      </c>
      <c r="U119" s="214" t="str">
        <f t="shared" si="4"/>
        <v>66</v>
      </c>
      <c r="V119" s="215">
        <v>5.18E7</v>
      </c>
      <c r="W119" s="216" t="str">
        <f t="shared" si="5"/>
        <v>117,813,057</v>
      </c>
      <c r="X119" s="214" t="str">
        <f t="shared" si="6"/>
        <v>118</v>
      </c>
      <c r="Y119" s="217" t="str">
        <f t="shared" si="7"/>
        <v>43.97</v>
      </c>
      <c r="Z119" s="28">
        <v>1.78E7</v>
      </c>
      <c r="AA119" s="218" t="str">
        <f t="shared" si="33"/>
        <v>661.87</v>
      </c>
      <c r="AB119" s="217" t="str">
        <f t="shared" si="9"/>
        <v>10.91</v>
      </c>
      <c r="AC119" s="33"/>
      <c r="AD119" s="17"/>
      <c r="AE119" s="33"/>
      <c r="AF119" s="33"/>
      <c r="AG119" s="33"/>
      <c r="AH119" s="33"/>
      <c r="AI119" s="33"/>
      <c r="AJ119" s="33"/>
    </row>
    <row r="120">
      <c r="A120" s="15" t="s">
        <v>121</v>
      </c>
      <c r="B120" s="16">
        <v>2015.0</v>
      </c>
      <c r="C120" s="17" t="s">
        <v>37</v>
      </c>
      <c r="D120" s="17" t="s">
        <v>2440</v>
      </c>
      <c r="E120" s="19">
        <v>49.0</v>
      </c>
      <c r="F120" s="19">
        <v>43.0</v>
      </c>
      <c r="G120" s="21" t="str">
        <f t="shared" si="1"/>
        <v>46</v>
      </c>
      <c r="H120" s="28">
        <v>63.0</v>
      </c>
      <c r="I120" s="19">
        <v>65.0</v>
      </c>
      <c r="J120" s="20" t="str">
        <f t="shared" si="34"/>
        <v>-2</v>
      </c>
      <c r="K120" s="21" t="str">
        <f t="shared" si="35"/>
        <v>64</v>
      </c>
      <c r="L120" s="20" t="str">
        <f t="shared" si="36"/>
        <v>-18</v>
      </c>
      <c r="M120" s="33"/>
      <c r="N120" s="17" t="s">
        <v>2444</v>
      </c>
      <c r="O120" s="17" t="s">
        <v>34</v>
      </c>
      <c r="P120" s="213">
        <v>3.031651E7</v>
      </c>
      <c r="Q120" s="214" t="str">
        <f t="shared" si="2"/>
        <v>30</v>
      </c>
      <c r="R120" s="17">
        <v>3791.0</v>
      </c>
      <c r="S120" s="214" t="str">
        <f t="shared" si="3"/>
        <v>7997</v>
      </c>
      <c r="T120" s="215">
        <v>7.9809643E7</v>
      </c>
      <c r="U120" s="214" t="str">
        <f t="shared" si="4"/>
        <v>80</v>
      </c>
      <c r="V120" s="215">
        <v>2.18644323E8</v>
      </c>
      <c r="W120" s="216" t="str">
        <f t="shared" si="5"/>
        <v>298,453,966</v>
      </c>
      <c r="X120" s="214" t="str">
        <f t="shared" si="6"/>
        <v>298</v>
      </c>
      <c r="Y120" s="217" t="str">
        <f t="shared" si="7"/>
        <v>73.26</v>
      </c>
      <c r="Z120" s="28">
        <v>6.1E7</v>
      </c>
      <c r="AA120" s="218" t="str">
        <f t="shared" si="33"/>
        <v>489.27</v>
      </c>
      <c r="AB120" s="217" t="str">
        <f t="shared" si="9"/>
        <v>10.16</v>
      </c>
      <c r="AC120" s="33"/>
      <c r="AD120" s="17"/>
      <c r="AE120" s="33"/>
      <c r="AF120" s="33"/>
      <c r="AG120" s="33"/>
      <c r="AH120" s="33"/>
      <c r="AI120" s="33"/>
      <c r="AJ120" s="33"/>
    </row>
    <row r="121">
      <c r="A121" s="15" t="s">
        <v>108</v>
      </c>
      <c r="B121" s="16">
        <v>2015.0</v>
      </c>
      <c r="C121" s="17" t="s">
        <v>37</v>
      </c>
      <c r="D121" s="17" t="s">
        <v>2449</v>
      </c>
      <c r="E121" s="19">
        <v>54.0</v>
      </c>
      <c r="F121" s="19">
        <v>56.0</v>
      </c>
      <c r="G121" s="21" t="str">
        <f t="shared" si="1"/>
        <v>55</v>
      </c>
      <c r="H121" s="19">
        <v>51.0</v>
      </c>
      <c r="I121" s="19">
        <v>58.0</v>
      </c>
      <c r="J121" s="20" t="str">
        <f t="shared" si="34"/>
        <v>-7</v>
      </c>
      <c r="K121" s="21" t="str">
        <f t="shared" si="35"/>
        <v>54.5</v>
      </c>
      <c r="L121" s="20" t="str">
        <f t="shared" si="36"/>
        <v>0.5</v>
      </c>
      <c r="M121" s="33"/>
      <c r="N121" s="17" t="s">
        <v>2442</v>
      </c>
      <c r="O121" s="17" t="s">
        <v>42</v>
      </c>
      <c r="P121" s="213">
        <v>1.15718405E8</v>
      </c>
      <c r="Q121" s="214" t="str">
        <f t="shared" si="2"/>
        <v>116</v>
      </c>
      <c r="R121" s="17">
        <v>4301.0</v>
      </c>
      <c r="S121" s="214" t="str">
        <f t="shared" si="3"/>
        <v>26905</v>
      </c>
      <c r="T121" s="215">
        <v>3.3524045E8</v>
      </c>
      <c r="U121" s="214" t="str">
        <f t="shared" si="4"/>
        <v>335</v>
      </c>
      <c r="V121" s="215">
        <v>8.21229247E8</v>
      </c>
      <c r="W121" s="216" t="str">
        <f t="shared" si="5"/>
        <v>1,156,469,697</v>
      </c>
      <c r="X121" s="214" t="str">
        <f t="shared" si="6"/>
        <v>1156</v>
      </c>
      <c r="Y121" s="217" t="str">
        <f t="shared" si="7"/>
        <v>71.01</v>
      </c>
      <c r="Z121" s="28">
        <v>7.4E7</v>
      </c>
      <c r="AA121" s="218" t="str">
        <f t="shared" si="33"/>
        <v>1562.80</v>
      </c>
      <c r="AB121" s="217" t="str">
        <f t="shared" si="9"/>
        <v>10.01</v>
      </c>
      <c r="AC121" s="33"/>
      <c r="AD121" s="17"/>
      <c r="AE121" s="33"/>
      <c r="AF121" s="33"/>
      <c r="AG121" s="33"/>
      <c r="AH121" s="33"/>
      <c r="AI121" s="33"/>
      <c r="AJ121" s="33"/>
    </row>
    <row r="122">
      <c r="A122" s="15" t="s">
        <v>69</v>
      </c>
      <c r="B122" s="16">
        <v>2015.0</v>
      </c>
      <c r="C122" s="17" t="s">
        <v>37</v>
      </c>
      <c r="D122" s="17" t="s">
        <v>2460</v>
      </c>
      <c r="E122" s="19">
        <v>92.0</v>
      </c>
      <c r="F122" s="19">
        <v>75.0</v>
      </c>
      <c r="G122" s="21" t="str">
        <f t="shared" si="1"/>
        <v>83.5</v>
      </c>
      <c r="H122" s="19">
        <v>89.0</v>
      </c>
      <c r="I122" s="19">
        <v>79.0</v>
      </c>
      <c r="J122" s="20" t="str">
        <f t="shared" si="34"/>
        <v>10</v>
      </c>
      <c r="K122" s="21" t="str">
        <f t="shared" si="35"/>
        <v>84</v>
      </c>
      <c r="L122" s="20" t="str">
        <f t="shared" si="36"/>
        <v>-0.5</v>
      </c>
      <c r="M122" s="33"/>
      <c r="N122" s="17" t="s">
        <v>2444</v>
      </c>
      <c r="O122" s="17" t="s">
        <v>38</v>
      </c>
      <c r="P122" s="213">
        <v>5.5520089E7</v>
      </c>
      <c r="Q122" s="214" t="str">
        <f t="shared" si="2"/>
        <v>56</v>
      </c>
      <c r="R122" s="17">
        <v>3956.0</v>
      </c>
      <c r="S122" s="214" t="str">
        <f t="shared" si="3"/>
        <v>14034</v>
      </c>
      <c r="T122" s="215">
        <v>1.95042377E8</v>
      </c>
      <c r="U122" s="214" t="str">
        <f t="shared" si="4"/>
        <v>195</v>
      </c>
      <c r="V122" s="215">
        <v>4.871E8</v>
      </c>
      <c r="W122" s="216" t="str">
        <f t="shared" si="5"/>
        <v>682,142,377</v>
      </c>
      <c r="X122" s="214" t="str">
        <f t="shared" si="6"/>
        <v>682</v>
      </c>
      <c r="Y122" s="217" t="str">
        <f t="shared" si="7"/>
        <v>71.41</v>
      </c>
      <c r="Z122" s="28">
        <v>1.5E8</v>
      </c>
      <c r="AA122" s="218" t="str">
        <f t="shared" si="33"/>
        <v>454.76</v>
      </c>
      <c r="AB122" s="217" t="str">
        <f t="shared" si="9"/>
        <v>8.14</v>
      </c>
      <c r="AC122" s="33"/>
      <c r="AD122" s="17"/>
      <c r="AE122" s="33"/>
      <c r="AF122" s="33"/>
      <c r="AG122" s="33"/>
      <c r="AH122" s="33"/>
      <c r="AI122" s="33"/>
      <c r="AJ122" s="33"/>
    </row>
    <row r="123">
      <c r="A123" s="15" t="s">
        <v>268</v>
      </c>
      <c r="B123" s="16">
        <v>2015.0</v>
      </c>
      <c r="C123" s="17" t="s">
        <v>37</v>
      </c>
      <c r="D123" s="17" t="s">
        <v>2460</v>
      </c>
      <c r="E123" s="19">
        <v>11.0</v>
      </c>
      <c r="F123" s="19">
        <v>30.0</v>
      </c>
      <c r="G123" s="21" t="str">
        <f t="shared" si="1"/>
        <v>20.5</v>
      </c>
      <c r="H123" s="28">
        <v>33.0</v>
      </c>
      <c r="I123" s="19">
        <v>37.0</v>
      </c>
      <c r="J123" s="20" t="str">
        <f t="shared" si="34"/>
        <v>-4</v>
      </c>
      <c r="K123" s="21" t="str">
        <f t="shared" si="35"/>
        <v>35</v>
      </c>
      <c r="L123" s="20" t="str">
        <f t="shared" si="36"/>
        <v>-14.5</v>
      </c>
      <c r="M123" s="33"/>
      <c r="N123" s="17" t="s">
        <v>2439</v>
      </c>
      <c r="O123" s="17" t="s">
        <v>135</v>
      </c>
      <c r="P123" s="213">
        <v>8070493.0</v>
      </c>
      <c r="Q123" s="214" t="str">
        <f t="shared" si="2"/>
        <v>8</v>
      </c>
      <c r="R123" s="17">
        <v>1656.0</v>
      </c>
      <c r="S123" s="214" t="str">
        <f t="shared" si="3"/>
        <v>4873</v>
      </c>
      <c r="T123" s="215">
        <v>1.6281378E7</v>
      </c>
      <c r="U123" s="214" t="str">
        <f t="shared" si="4"/>
        <v>16</v>
      </c>
      <c r="V123" s="215">
        <v>5.08E7</v>
      </c>
      <c r="W123" s="216" t="str">
        <f t="shared" si="5"/>
        <v>67,081,378</v>
      </c>
      <c r="X123" s="214" t="str">
        <f t="shared" si="6"/>
        <v>67</v>
      </c>
      <c r="Y123" s="217" t="str">
        <f t="shared" si="7"/>
        <v>75.73</v>
      </c>
      <c r="Z123" s="28">
        <v>1.0E7</v>
      </c>
      <c r="AA123" s="218" t="str">
        <f t="shared" si="33"/>
        <v>670.81</v>
      </c>
      <c r="AB123" s="217" t="str">
        <f t="shared" si="9"/>
        <v>12.03</v>
      </c>
      <c r="AC123" s="33"/>
      <c r="AD123" s="17"/>
      <c r="AE123" s="33"/>
      <c r="AF123" s="33"/>
      <c r="AG123" s="33"/>
      <c r="AH123" s="33"/>
      <c r="AI123" s="33"/>
      <c r="AJ123" s="33"/>
    </row>
    <row r="124">
      <c r="A124" s="15" t="s">
        <v>203</v>
      </c>
      <c r="B124" s="16">
        <v>2015.0</v>
      </c>
      <c r="C124" s="17" t="s">
        <v>37</v>
      </c>
      <c r="D124" s="17" t="s">
        <v>2457</v>
      </c>
      <c r="E124" s="19">
        <v>5.0</v>
      </c>
      <c r="F124" s="19">
        <v>13.0</v>
      </c>
      <c r="G124" s="21" t="str">
        <f t="shared" si="1"/>
        <v>9</v>
      </c>
      <c r="H124" s="28">
        <v>36.0</v>
      </c>
      <c r="I124" s="19">
        <v>24.0</v>
      </c>
      <c r="J124" s="20" t="str">
        <f t="shared" si="34"/>
        <v>12</v>
      </c>
      <c r="K124" s="21" t="str">
        <f t="shared" si="35"/>
        <v>30</v>
      </c>
      <c r="L124" s="20" t="str">
        <f t="shared" si="36"/>
        <v>-21</v>
      </c>
      <c r="M124" s="33"/>
      <c r="N124" s="17" t="s">
        <v>2442</v>
      </c>
      <c r="O124" s="17" t="s">
        <v>117</v>
      </c>
      <c r="P124" s="213">
        <v>2.3762435E7</v>
      </c>
      <c r="Q124" s="214" t="str">
        <f t="shared" si="2"/>
        <v>24</v>
      </c>
      <c r="R124" s="17">
        <v>3633.0</v>
      </c>
      <c r="S124" s="214" t="str">
        <f t="shared" si="3"/>
        <v>6541</v>
      </c>
      <c r="T124" s="215">
        <v>7.103819E7</v>
      </c>
      <c r="U124" s="214" t="str">
        <f t="shared" si="4"/>
        <v>71</v>
      </c>
      <c r="V124" s="215">
        <v>3.6492537E7</v>
      </c>
      <c r="W124" s="216" t="str">
        <f t="shared" si="5"/>
        <v>107,530,727</v>
      </c>
      <c r="X124" s="214" t="str">
        <f t="shared" si="6"/>
        <v>108</v>
      </c>
      <c r="Y124" s="217" t="str">
        <f t="shared" si="7"/>
        <v>33.94</v>
      </c>
      <c r="Z124" s="28">
        <v>3.0E7</v>
      </c>
      <c r="AA124" s="218" t="str">
        <f t="shared" si="33"/>
        <v>358.44</v>
      </c>
      <c r="AB124" s="217" t="str">
        <f t="shared" si="9"/>
        <v>22.10</v>
      </c>
      <c r="AC124" s="33"/>
      <c r="AD124" s="17"/>
      <c r="AE124" s="33"/>
      <c r="AF124" s="33"/>
      <c r="AG124" s="33"/>
      <c r="AH124" s="33"/>
      <c r="AI124" s="33"/>
      <c r="AJ124" s="33"/>
    </row>
    <row r="125">
      <c r="A125" s="15" t="s">
        <v>205</v>
      </c>
      <c r="B125" s="16">
        <v>2015.0</v>
      </c>
      <c r="C125" s="17" t="s">
        <v>37</v>
      </c>
      <c r="D125" s="17" t="s">
        <v>2449</v>
      </c>
      <c r="E125" s="19">
        <v>66.0</v>
      </c>
      <c r="F125" s="19">
        <v>63.0</v>
      </c>
      <c r="G125" s="21" t="str">
        <f t="shared" si="1"/>
        <v>64.5</v>
      </c>
      <c r="H125" s="19">
        <v>67.0</v>
      </c>
      <c r="I125" s="19">
        <v>57.0</v>
      </c>
      <c r="J125" s="20" t="str">
        <f t="shared" si="34"/>
        <v>10</v>
      </c>
      <c r="K125" s="21" t="str">
        <f t="shared" si="35"/>
        <v>62</v>
      </c>
      <c r="L125" s="20" t="str">
        <f t="shared" si="36"/>
        <v>2.5</v>
      </c>
      <c r="M125" s="33"/>
      <c r="N125" s="17" t="s">
        <v>2444</v>
      </c>
      <c r="O125" s="17" t="s">
        <v>117</v>
      </c>
      <c r="P125" s="213">
        <v>6.921689E7</v>
      </c>
      <c r="Q125" s="214" t="str">
        <f t="shared" si="2"/>
        <v>69</v>
      </c>
      <c r="R125" s="17">
        <v>3473.0</v>
      </c>
      <c r="S125" s="214" t="str">
        <f t="shared" si="3"/>
        <v>19930</v>
      </c>
      <c r="T125" s="215">
        <v>1.83785415E8</v>
      </c>
      <c r="U125" s="214" t="str">
        <f t="shared" si="4"/>
        <v>184</v>
      </c>
      <c r="V125" s="215">
        <v>1.01380369E8</v>
      </c>
      <c r="W125" s="216" t="str">
        <f t="shared" si="5"/>
        <v>285,165,784</v>
      </c>
      <c r="X125" s="214" t="str">
        <f t="shared" si="6"/>
        <v>285</v>
      </c>
      <c r="Y125" s="217" t="str">
        <f t="shared" si="7"/>
        <v>35.55</v>
      </c>
      <c r="Z125" s="28">
        <v>2.9E7</v>
      </c>
      <c r="AA125" s="218" t="str">
        <f t="shared" si="33"/>
        <v>983.33</v>
      </c>
      <c r="AB125" s="217" t="str">
        <f t="shared" si="9"/>
        <v>24.27</v>
      </c>
      <c r="AC125" s="33"/>
      <c r="AD125" s="17"/>
      <c r="AE125" s="33"/>
      <c r="AF125" s="33"/>
      <c r="AG125" s="33"/>
      <c r="AH125" s="33"/>
      <c r="AI125" s="33"/>
      <c r="AJ125" s="33"/>
    </row>
    <row r="126">
      <c r="A126" s="15" t="s">
        <v>270</v>
      </c>
      <c r="B126" s="16">
        <v>2015.0</v>
      </c>
      <c r="C126" s="17" t="s">
        <v>37</v>
      </c>
      <c r="D126" s="17" t="s">
        <v>2477</v>
      </c>
      <c r="E126" s="19">
        <v>14.0</v>
      </c>
      <c r="F126" s="19">
        <v>32.0</v>
      </c>
      <c r="G126" s="21" t="str">
        <f t="shared" si="1"/>
        <v>23</v>
      </c>
      <c r="H126" s="28">
        <v>34.0</v>
      </c>
      <c r="I126" s="19">
        <v>57.0</v>
      </c>
      <c r="J126" s="20" t="str">
        <f t="shared" si="34"/>
        <v>-23</v>
      </c>
      <c r="K126" s="21" t="str">
        <f t="shared" si="35"/>
        <v>45.5</v>
      </c>
      <c r="L126" s="20" t="str">
        <f t="shared" si="36"/>
        <v>-22.5</v>
      </c>
      <c r="M126" s="33"/>
      <c r="N126" s="17" t="s">
        <v>2439</v>
      </c>
      <c r="O126" s="17" t="s">
        <v>135</v>
      </c>
      <c r="P126" s="213">
        <v>1.0542116E7</v>
      </c>
      <c r="Q126" s="214" t="str">
        <f t="shared" si="2"/>
        <v>11</v>
      </c>
      <c r="R126" s="17">
        <v>2766.0</v>
      </c>
      <c r="S126" s="214" t="str">
        <f t="shared" si="3"/>
        <v>3811</v>
      </c>
      <c r="T126" s="215">
        <v>2.7740955E7</v>
      </c>
      <c r="U126" s="214" t="str">
        <f t="shared" si="4"/>
        <v>28</v>
      </c>
      <c r="V126" s="215">
        <v>0.0</v>
      </c>
      <c r="W126" s="216" t="str">
        <f t="shared" si="5"/>
        <v>27,740,955</v>
      </c>
      <c r="X126" s="214" t="str">
        <f t="shared" si="6"/>
        <v>28</v>
      </c>
      <c r="Y126" s="217" t="str">
        <f t="shared" si="7"/>
        <v>0.00</v>
      </c>
      <c r="Z126" s="28">
        <v>1.0E7</v>
      </c>
      <c r="AA126" s="218" t="str">
        <f t="shared" si="33"/>
        <v>277.41</v>
      </c>
      <c r="AB126" s="217" t="str">
        <f t="shared" si="9"/>
        <v>38.00</v>
      </c>
      <c r="AC126" s="33"/>
      <c r="AD126" s="17"/>
      <c r="AE126" s="33"/>
      <c r="AF126" s="33"/>
      <c r="AG126" s="33"/>
      <c r="AH126" s="33"/>
      <c r="AI126" s="33"/>
      <c r="AJ126" s="33"/>
    </row>
    <row r="127">
      <c r="A127" s="15" t="s">
        <v>36</v>
      </c>
      <c r="B127" s="16">
        <v>2015.0</v>
      </c>
      <c r="C127" s="17" t="s">
        <v>37</v>
      </c>
      <c r="D127" s="17" t="s">
        <v>2457</v>
      </c>
      <c r="E127" s="19">
        <v>64.0</v>
      </c>
      <c r="F127" s="19">
        <v>60.0</v>
      </c>
      <c r="G127" s="21" t="str">
        <f t="shared" si="1"/>
        <v>62</v>
      </c>
      <c r="H127" s="19">
        <v>65.0</v>
      </c>
      <c r="I127" s="19">
        <v>67.0</v>
      </c>
      <c r="J127" s="20" t="str">
        <f t="shared" si="34"/>
        <v>-2</v>
      </c>
      <c r="K127" s="21" t="str">
        <f t="shared" si="35"/>
        <v>66</v>
      </c>
      <c r="L127" s="20" t="str">
        <f t="shared" si="36"/>
        <v>-4</v>
      </c>
      <c r="M127" s="33"/>
      <c r="N127" s="17" t="s">
        <v>2444</v>
      </c>
      <c r="O127" s="17" t="s">
        <v>38</v>
      </c>
      <c r="P127" s="213">
        <v>7.0403148E7</v>
      </c>
      <c r="Q127" s="214" t="str">
        <f t="shared" si="2"/>
        <v>70</v>
      </c>
      <c r="R127" s="17">
        <v>3929.0</v>
      </c>
      <c r="S127" s="214" t="str">
        <f t="shared" si="3"/>
        <v>17919</v>
      </c>
      <c r="T127" s="215">
        <v>1.96489955E8</v>
      </c>
      <c r="U127" s="214" t="str">
        <f t="shared" si="4"/>
        <v>196</v>
      </c>
      <c r="V127" s="215">
        <v>6.539E8</v>
      </c>
      <c r="W127" s="216" t="str">
        <f t="shared" si="5"/>
        <v>850,389,955</v>
      </c>
      <c r="X127" s="214" t="str">
        <f t="shared" si="6"/>
        <v>850</v>
      </c>
      <c r="Y127" s="217" t="str">
        <f t="shared" si="7"/>
        <v>76.89</v>
      </c>
      <c r="Z127" s="19">
        <v>2.45E8</v>
      </c>
      <c r="AA127" s="218" t="str">
        <f t="shared" si="33"/>
        <v>347.10</v>
      </c>
      <c r="AB127" s="217" t="str">
        <f t="shared" si="9"/>
        <v>8.28</v>
      </c>
      <c r="AC127" s="33"/>
      <c r="AD127" s="33"/>
      <c r="AE127" s="33"/>
      <c r="AF127" s="33"/>
      <c r="AG127" s="33"/>
      <c r="AH127" s="33"/>
      <c r="AI127" s="33"/>
      <c r="AJ127" s="33"/>
    </row>
    <row r="128">
      <c r="A128" s="15" t="s">
        <v>116</v>
      </c>
      <c r="B128" s="16">
        <v>2015.0</v>
      </c>
      <c r="C128" s="17" t="s">
        <v>37</v>
      </c>
      <c r="D128" s="17" t="s">
        <v>2449</v>
      </c>
      <c r="E128" s="19">
        <v>46.0</v>
      </c>
      <c r="F128" s="19">
        <v>48.0</v>
      </c>
      <c r="G128" s="21" t="str">
        <f t="shared" si="1"/>
        <v>47</v>
      </c>
      <c r="H128" s="28">
        <v>57.0</v>
      </c>
      <c r="I128" s="19">
        <v>64.0</v>
      </c>
      <c r="J128" s="20" t="str">
        <f t="shared" si="34"/>
        <v>-7</v>
      </c>
      <c r="K128" s="21" t="str">
        <f t="shared" si="35"/>
        <v>60.5</v>
      </c>
      <c r="L128" s="20" t="str">
        <f t="shared" si="36"/>
        <v>-13.5</v>
      </c>
      <c r="M128" s="33"/>
      <c r="N128" s="17" t="s">
        <v>2439</v>
      </c>
      <c r="O128" s="17" t="s">
        <v>117</v>
      </c>
      <c r="P128" s="213">
        <v>3.350787E7</v>
      </c>
      <c r="Q128" s="214" t="str">
        <f t="shared" si="2"/>
        <v>34</v>
      </c>
      <c r="R128" s="17">
        <v>3442.0</v>
      </c>
      <c r="S128" s="214" t="str">
        <f t="shared" si="3"/>
        <v>9735</v>
      </c>
      <c r="T128" s="215">
        <v>8.128483E7</v>
      </c>
      <c r="U128" s="214" t="str">
        <f t="shared" si="4"/>
        <v>81</v>
      </c>
      <c r="V128" s="215">
        <v>1.32449953E8</v>
      </c>
      <c r="W128" s="216" t="str">
        <f t="shared" si="5"/>
        <v>213,734,783</v>
      </c>
      <c r="X128" s="214" t="str">
        <f t="shared" si="6"/>
        <v>214</v>
      </c>
      <c r="Y128" s="217" t="str">
        <f t="shared" si="7"/>
        <v>61.97</v>
      </c>
      <c r="Z128" s="28">
        <v>6.8E7</v>
      </c>
      <c r="AA128" s="218" t="str">
        <f t="shared" si="33"/>
        <v>314.32</v>
      </c>
      <c r="AB128" s="217" t="str">
        <f t="shared" si="9"/>
        <v>15.68</v>
      </c>
      <c r="AC128" s="33"/>
      <c r="AD128" s="17"/>
      <c r="AE128" s="33"/>
      <c r="AF128" s="33"/>
      <c r="AG128" s="33"/>
      <c r="AH128" s="33"/>
      <c r="AI128" s="33"/>
      <c r="AJ128" s="33"/>
    </row>
    <row r="129">
      <c r="A129" s="15" t="s">
        <v>58</v>
      </c>
      <c r="B129" s="16">
        <v>2015.0</v>
      </c>
      <c r="C129" s="17" t="s">
        <v>37</v>
      </c>
      <c r="D129" s="17" t="s">
        <v>2460</v>
      </c>
      <c r="E129" s="19">
        <v>25.0</v>
      </c>
      <c r="F129" s="19">
        <v>38.0</v>
      </c>
      <c r="G129" s="21" t="str">
        <f t="shared" si="1"/>
        <v>31.5</v>
      </c>
      <c r="H129" s="28">
        <v>59.0</v>
      </c>
      <c r="I129" s="19">
        <v>63.0</v>
      </c>
      <c r="J129" s="20" t="str">
        <f t="shared" si="34"/>
        <v>-4</v>
      </c>
      <c r="K129" s="21" t="str">
        <f t="shared" si="35"/>
        <v>61</v>
      </c>
      <c r="L129" s="20" t="str">
        <f t="shared" si="36"/>
        <v>-29.5</v>
      </c>
      <c r="M129" s="33"/>
      <c r="N129" s="17" t="s">
        <v>2444</v>
      </c>
      <c r="O129" s="17" t="s">
        <v>38</v>
      </c>
      <c r="P129" s="213">
        <v>2.7018486E7</v>
      </c>
      <c r="Q129" s="214" t="str">
        <f t="shared" si="2"/>
        <v>27</v>
      </c>
      <c r="R129" s="17">
        <v>3758.0</v>
      </c>
      <c r="S129" s="214" t="str">
        <f t="shared" si="3"/>
        <v>7190</v>
      </c>
      <c r="T129" s="215">
        <v>8.9760956E7</v>
      </c>
      <c r="U129" s="214" t="str">
        <f t="shared" si="4"/>
        <v>90</v>
      </c>
      <c r="V129" s="215">
        <v>3.50842581E8</v>
      </c>
      <c r="W129" s="216" t="str">
        <f t="shared" si="5"/>
        <v>440,603,537</v>
      </c>
      <c r="X129" s="214" t="str">
        <f t="shared" si="6"/>
        <v>441</v>
      </c>
      <c r="Y129" s="217" t="str">
        <f t="shared" si="7"/>
        <v>79.63</v>
      </c>
      <c r="Z129" s="28">
        <v>1.55E8</v>
      </c>
      <c r="AA129" s="218" t="str">
        <f t="shared" si="33"/>
        <v>284.26</v>
      </c>
      <c r="AB129" s="217" t="str">
        <f t="shared" si="9"/>
        <v>6.13</v>
      </c>
      <c r="AC129" s="33"/>
      <c r="AD129" s="17"/>
      <c r="AE129" s="33"/>
      <c r="AF129" s="33"/>
      <c r="AG129" s="33"/>
      <c r="AH129" s="33"/>
      <c r="AI129" s="33"/>
      <c r="AJ129" s="33"/>
    </row>
    <row r="130">
      <c r="A130" s="15" t="s">
        <v>56</v>
      </c>
      <c r="B130" s="16">
        <v>2015.0</v>
      </c>
      <c r="C130" s="17" t="s">
        <v>37</v>
      </c>
      <c r="D130" s="17" t="s">
        <v>2451</v>
      </c>
      <c r="E130" s="19">
        <v>70.0</v>
      </c>
      <c r="F130" s="19">
        <v>65.0</v>
      </c>
      <c r="G130" s="21" t="str">
        <f t="shared" si="1"/>
        <v>67.5</v>
      </c>
      <c r="H130" s="19">
        <v>70.0</v>
      </c>
      <c r="I130" s="19">
        <v>70.0</v>
      </c>
      <c r="J130" s="20" t="str">
        <f t="shared" si="34"/>
        <v>0</v>
      </c>
      <c r="K130" s="21" t="str">
        <f t="shared" si="35"/>
        <v>70</v>
      </c>
      <c r="L130" s="20" t="str">
        <f t="shared" si="36"/>
        <v>-2.5</v>
      </c>
      <c r="M130" s="33"/>
      <c r="N130" s="17" t="s">
        <v>2444</v>
      </c>
      <c r="O130" s="17" t="s">
        <v>34</v>
      </c>
      <c r="P130" s="213">
        <v>1.02665981E8</v>
      </c>
      <c r="Q130" s="214" t="str">
        <f t="shared" si="2"/>
        <v>103</v>
      </c>
      <c r="R130" s="17">
        <v>4175.0</v>
      </c>
      <c r="S130" s="214" t="str">
        <f t="shared" si="3"/>
        <v>24591</v>
      </c>
      <c r="T130" s="215">
        <v>2.65885848E8</v>
      </c>
      <c r="U130" s="214" t="str">
        <f t="shared" si="4"/>
        <v>266</v>
      </c>
      <c r="V130" s="215">
        <v>3.522E8</v>
      </c>
      <c r="W130" s="216" t="str">
        <f t="shared" si="5"/>
        <v>618,085,848</v>
      </c>
      <c r="X130" s="214" t="str">
        <f t="shared" si="6"/>
        <v>618</v>
      </c>
      <c r="Y130" s="217" t="str">
        <f t="shared" si="7"/>
        <v>56.98</v>
      </c>
      <c r="Z130" s="19">
        <v>1.6E8</v>
      </c>
      <c r="AA130" s="218" t="str">
        <f t="shared" si="33"/>
        <v>386.30</v>
      </c>
      <c r="AB130" s="217" t="str">
        <f t="shared" si="9"/>
        <v>16.61</v>
      </c>
      <c r="AC130" s="33"/>
      <c r="AD130" s="33"/>
      <c r="AE130" s="33"/>
      <c r="AF130" s="33"/>
      <c r="AG130" s="33"/>
      <c r="AH130" s="33"/>
      <c r="AI130" s="33"/>
      <c r="AJ130" s="33"/>
    </row>
    <row r="131">
      <c r="A131" s="15" t="s">
        <v>272</v>
      </c>
      <c r="B131" s="16">
        <v>2015.0</v>
      </c>
      <c r="C131" s="17" t="s">
        <v>37</v>
      </c>
      <c r="D131" s="17" t="s">
        <v>2448</v>
      </c>
      <c r="E131" s="19">
        <v>63.0</v>
      </c>
      <c r="F131" s="19">
        <v>51.0</v>
      </c>
      <c r="G131" s="21" t="str">
        <f t="shared" si="1"/>
        <v>57</v>
      </c>
      <c r="H131" s="28">
        <v>62.0</v>
      </c>
      <c r="I131" s="19">
        <v>61.0</v>
      </c>
      <c r="J131" s="20" t="str">
        <f t="shared" si="34"/>
        <v>1</v>
      </c>
      <c r="K131" s="21" t="str">
        <f t="shared" si="35"/>
        <v>61.5</v>
      </c>
      <c r="L131" s="20" t="str">
        <f t="shared" si="36"/>
        <v>-4.5</v>
      </c>
      <c r="M131" s="33"/>
      <c r="N131" s="17" t="s">
        <v>2442</v>
      </c>
      <c r="O131" s="17" t="s">
        <v>127</v>
      </c>
      <c r="P131" s="213">
        <v>8540370.0</v>
      </c>
      <c r="Q131" s="214" t="str">
        <f t="shared" si="2"/>
        <v>9</v>
      </c>
      <c r="R131" s="17">
        <v>1573.0</v>
      </c>
      <c r="S131" s="214" t="str">
        <f t="shared" si="3"/>
        <v>5429</v>
      </c>
      <c r="T131" s="215">
        <v>3.3078266E7</v>
      </c>
      <c r="U131" s="214" t="str">
        <f t="shared" si="4"/>
        <v>33</v>
      </c>
      <c r="V131" s="215">
        <v>5.29E7</v>
      </c>
      <c r="W131" s="216" t="str">
        <f t="shared" si="5"/>
        <v>85,978,266</v>
      </c>
      <c r="X131" s="214" t="str">
        <f t="shared" si="6"/>
        <v>86</v>
      </c>
      <c r="Y131" s="217" t="str">
        <f t="shared" si="7"/>
        <v>61.53</v>
      </c>
      <c r="Z131" s="28">
        <v>1.0E7</v>
      </c>
      <c r="AA131" s="218" t="str">
        <f t="shared" si="33"/>
        <v>859.78</v>
      </c>
      <c r="AB131" s="217" t="str">
        <f t="shared" si="9"/>
        <v>9.93</v>
      </c>
      <c r="AC131" s="33"/>
      <c r="AD131" s="17"/>
      <c r="AE131" s="33"/>
      <c r="AF131" s="33"/>
      <c r="AG131" s="33"/>
      <c r="AH131" s="33"/>
      <c r="AI131" s="33"/>
      <c r="AJ131" s="33"/>
    </row>
    <row r="132">
      <c r="A132" s="15" t="s">
        <v>226</v>
      </c>
      <c r="B132" s="16">
        <v>2015.0</v>
      </c>
      <c r="C132" s="17" t="s">
        <v>37</v>
      </c>
      <c r="D132" s="17" t="s">
        <v>2485</v>
      </c>
      <c r="E132" s="19">
        <v>17.0</v>
      </c>
      <c r="F132" s="19">
        <v>32.0</v>
      </c>
      <c r="G132" s="21" t="str">
        <f t="shared" si="1"/>
        <v>24.5</v>
      </c>
      <c r="H132" s="28">
        <v>35.0</v>
      </c>
      <c r="I132" s="19">
        <v>43.0</v>
      </c>
      <c r="J132" s="20" t="str">
        <f t="shared" si="34"/>
        <v>-8</v>
      </c>
      <c r="K132" s="21" t="str">
        <f t="shared" si="35"/>
        <v>39</v>
      </c>
      <c r="L132" s="20" t="str">
        <f t="shared" si="36"/>
        <v>-14.5</v>
      </c>
      <c r="M132" s="33"/>
      <c r="N132" s="17" t="s">
        <v>2444</v>
      </c>
      <c r="O132" s="17" t="s">
        <v>38</v>
      </c>
      <c r="P132" s="213">
        <v>7355622.0</v>
      </c>
      <c r="Q132" s="214" t="str">
        <f t="shared" si="2"/>
        <v>7</v>
      </c>
      <c r="R132" s="17">
        <v>3434.0</v>
      </c>
      <c r="S132" s="214" t="str">
        <f t="shared" si="3"/>
        <v>2142</v>
      </c>
      <c r="T132" s="215">
        <v>1.6016485E7</v>
      </c>
      <c r="U132" s="214" t="str">
        <f t="shared" si="4"/>
        <v>16</v>
      </c>
      <c r="V132" s="215">
        <v>1.6016485E7</v>
      </c>
      <c r="W132" s="216" t="str">
        <f t="shared" si="5"/>
        <v>32,032,970</v>
      </c>
      <c r="X132" s="214" t="str">
        <f t="shared" si="6"/>
        <v>32</v>
      </c>
      <c r="Y132" s="217" t="str">
        <f t="shared" si="7"/>
        <v>50.00</v>
      </c>
      <c r="Z132" s="28">
        <v>2.2E7</v>
      </c>
      <c r="AA132" s="218" t="str">
        <f t="shared" si="33"/>
        <v>145.60</v>
      </c>
      <c r="AB132" s="217" t="str">
        <f t="shared" si="9"/>
        <v>22.96</v>
      </c>
      <c r="AC132" s="33"/>
      <c r="AD132" s="17"/>
      <c r="AE132" s="33"/>
      <c r="AF132" s="33"/>
      <c r="AG132" s="33"/>
      <c r="AH132" s="33"/>
      <c r="AI132" s="33"/>
      <c r="AJ132" s="33"/>
    </row>
    <row r="133">
      <c r="A133" s="15" t="s">
        <v>190</v>
      </c>
      <c r="B133" s="16">
        <v>2015.0</v>
      </c>
      <c r="C133" s="17" t="s">
        <v>37</v>
      </c>
      <c r="D133" s="17" t="s">
        <v>2446</v>
      </c>
      <c r="E133" s="19">
        <v>26.0</v>
      </c>
      <c r="F133" s="19">
        <v>34.0</v>
      </c>
      <c r="G133" s="21" t="str">
        <f t="shared" si="1"/>
        <v>30</v>
      </c>
      <c r="H133" s="28">
        <v>52.0</v>
      </c>
      <c r="I133" s="19">
        <v>61.0</v>
      </c>
      <c r="J133" s="20" t="str">
        <f t="shared" si="34"/>
        <v>-9</v>
      </c>
      <c r="K133" s="21" t="str">
        <f t="shared" si="35"/>
        <v>56.5</v>
      </c>
      <c r="L133" s="20" t="str">
        <f t="shared" si="36"/>
        <v>-26.5</v>
      </c>
      <c r="M133" s="33"/>
      <c r="N133" s="17" t="s">
        <v>2439</v>
      </c>
      <c r="O133" s="17" t="s">
        <v>117</v>
      </c>
      <c r="P133" s="213">
        <v>1.4681108E7</v>
      </c>
      <c r="Q133" s="214" t="str">
        <f t="shared" si="2"/>
        <v>15</v>
      </c>
      <c r="R133" s="17">
        <v>3411.0</v>
      </c>
      <c r="S133" s="214" t="str">
        <f t="shared" si="3"/>
        <v>4304</v>
      </c>
      <c r="T133" s="215">
        <v>5.8884188E7</v>
      </c>
      <c r="U133" s="214" t="str">
        <f t="shared" si="4"/>
        <v>59</v>
      </c>
      <c r="V133" s="215">
        <v>4.52E7</v>
      </c>
      <c r="W133" s="216" t="str">
        <f t="shared" si="5"/>
        <v>104,084,188</v>
      </c>
      <c r="X133" s="214" t="str">
        <f t="shared" si="6"/>
        <v>104</v>
      </c>
      <c r="Y133" s="217" t="str">
        <f t="shared" si="7"/>
        <v>43.43</v>
      </c>
      <c r="Z133" s="28">
        <v>3.1E7</v>
      </c>
      <c r="AA133" s="218" t="str">
        <f t="shared" si="33"/>
        <v>335.76</v>
      </c>
      <c r="AB133" s="217" t="str">
        <f t="shared" si="9"/>
        <v>14.11</v>
      </c>
      <c r="AC133" s="33"/>
      <c r="AD133" s="17"/>
      <c r="AE133" s="33"/>
      <c r="AF133" s="33"/>
      <c r="AG133" s="33"/>
      <c r="AH133" s="33"/>
      <c r="AI133" s="33"/>
      <c r="AJ133" s="33"/>
    </row>
    <row r="134">
      <c r="A134" s="15" t="s">
        <v>32</v>
      </c>
      <c r="B134" s="16">
        <v>2015.0</v>
      </c>
      <c r="C134" s="17" t="s">
        <v>33</v>
      </c>
      <c r="D134" s="17" t="s">
        <v>2443</v>
      </c>
      <c r="E134" s="19">
        <v>74.0</v>
      </c>
      <c r="F134" s="19">
        <v>66.0</v>
      </c>
      <c r="G134" s="21" t="str">
        <f t="shared" si="1"/>
        <v>70</v>
      </c>
      <c r="H134" s="19">
        <v>85.0</v>
      </c>
      <c r="I134" s="19">
        <v>70.0</v>
      </c>
      <c r="J134" s="20" t="str">
        <f t="shared" si="34"/>
        <v>15</v>
      </c>
      <c r="K134" s="21" t="str">
        <f t="shared" si="35"/>
        <v>77.5</v>
      </c>
      <c r="L134" s="20" t="str">
        <f t="shared" si="36"/>
        <v>-7.5</v>
      </c>
      <c r="M134" s="33"/>
      <c r="N134" s="17" t="s">
        <v>2444</v>
      </c>
      <c r="O134" s="17" t="s">
        <v>34</v>
      </c>
      <c r="P134" s="213">
        <v>1.91271109E8</v>
      </c>
      <c r="Q134" s="214" t="str">
        <f t="shared" si="2"/>
        <v>191</v>
      </c>
      <c r="R134" s="17">
        <v>4276.0</v>
      </c>
      <c r="S134" s="214" t="str">
        <f t="shared" si="3"/>
        <v>44731</v>
      </c>
      <c r="T134" s="215">
        <v>4.59005868E8</v>
      </c>
      <c r="U134" s="214" t="str">
        <f t="shared" si="4"/>
        <v>459</v>
      </c>
      <c r="V134" s="215">
        <v>9.438E8</v>
      </c>
      <c r="W134" s="216" t="str">
        <f t="shared" si="5"/>
        <v>1,402,805,868</v>
      </c>
      <c r="X134" s="214" t="str">
        <f t="shared" si="6"/>
        <v>1403</v>
      </c>
      <c r="Y134" s="217" t="str">
        <f t="shared" si="7"/>
        <v>67.28</v>
      </c>
      <c r="Z134" s="28">
        <v>2.5E8</v>
      </c>
      <c r="AA134" s="218" t="str">
        <f t="shared" si="33"/>
        <v>561.12</v>
      </c>
      <c r="AB134" s="217" t="str">
        <f t="shared" si="9"/>
        <v>13.63</v>
      </c>
      <c r="AC134" s="33"/>
      <c r="AD134" s="17"/>
      <c r="AE134" s="33"/>
      <c r="AF134" s="33"/>
      <c r="AG134" s="33"/>
      <c r="AH134" s="33"/>
      <c r="AI134" s="33"/>
      <c r="AJ134" s="33"/>
    </row>
    <row r="135">
      <c r="A135" s="47" t="s">
        <v>447</v>
      </c>
      <c r="B135" s="48">
        <v>2014.0</v>
      </c>
      <c r="C135" s="49" t="s">
        <v>29</v>
      </c>
      <c r="D135" s="49" t="s">
        <v>2470</v>
      </c>
      <c r="E135" s="48">
        <v>85.0</v>
      </c>
      <c r="F135" s="48">
        <v>71.0</v>
      </c>
      <c r="G135" s="50" t="str">
        <f t="shared" ref="G135:G1024" si="37">AVERAGE(E135:F135)</f>
        <v>78.0</v>
      </c>
      <c r="H135" s="48">
        <v>78.0</v>
      </c>
      <c r="I135" s="48">
        <v>74.0</v>
      </c>
      <c r="J135" s="221" t="str">
        <f t="shared" si="34"/>
        <v>4</v>
      </c>
      <c r="K135" s="221" t="str">
        <f t="shared" ref="K135:K1024" si="38">AVERAGE(H135:I135)</f>
        <v>76</v>
      </c>
      <c r="L135" s="221" t="str">
        <f t="shared" si="36"/>
        <v>2</v>
      </c>
      <c r="M135" s="67"/>
      <c r="N135" s="53" t="s">
        <v>2439</v>
      </c>
      <c r="O135" s="53" t="s">
        <v>448</v>
      </c>
      <c r="P135" s="222">
        <v>5.7071445E7</v>
      </c>
      <c r="Q135" s="223" t="str">
        <f t="shared" si="2"/>
        <v>57</v>
      </c>
      <c r="R135" s="53">
        <v>3306.0</v>
      </c>
      <c r="S135" s="224" t="str">
        <f t="shared" si="3"/>
        <v>17263</v>
      </c>
      <c r="T135" s="53">
        <v>1.91719337E8</v>
      </c>
      <c r="U135" s="223" t="str">
        <f t="shared" si="4"/>
        <v>192</v>
      </c>
      <c r="V135" s="53">
        <v>1.39614539E8</v>
      </c>
      <c r="W135" s="222">
        <v>3.31333876E8</v>
      </c>
      <c r="X135" s="223" t="str">
        <f t="shared" si="6"/>
        <v>331</v>
      </c>
      <c r="Y135" s="225" t="str">
        <f t="shared" ref="Y135:Y265" si="39">SUM(V135/W135)</f>
        <v>42.14%</v>
      </c>
      <c r="Z135" s="53">
        <v>50.0</v>
      </c>
      <c r="AA135" s="59" t="str">
        <f t="shared" ref="AA135:AA243" si="40">SUM(W135/(Z135*1000000))</f>
        <v>662.67%</v>
      </c>
      <c r="AB135" s="226" t="str">
        <f t="shared" ref="AB135:AB243" si="41">(P135/(Z135*1000000))</f>
        <v>114.14%</v>
      </c>
      <c r="AC135" s="67"/>
      <c r="AD135" s="68"/>
      <c r="AE135" s="33"/>
      <c r="AF135" s="33"/>
      <c r="AG135" s="33"/>
      <c r="AH135" s="33"/>
      <c r="AI135" s="33"/>
      <c r="AJ135" s="33"/>
    </row>
    <row r="136">
      <c r="A136" s="47" t="s">
        <v>515</v>
      </c>
      <c r="B136" s="48">
        <v>2014.0</v>
      </c>
      <c r="C136" s="49" t="s">
        <v>334</v>
      </c>
      <c r="D136" s="49" t="s">
        <v>2481</v>
      </c>
      <c r="E136" s="48">
        <v>28.0</v>
      </c>
      <c r="F136" s="48">
        <v>40.0</v>
      </c>
      <c r="G136" s="50" t="str">
        <f t="shared" si="37"/>
        <v>34.0</v>
      </c>
      <c r="H136" s="48">
        <v>44.0</v>
      </c>
      <c r="I136" s="48">
        <v>57.0</v>
      </c>
      <c r="J136" s="221" t="str">
        <f t="shared" si="34"/>
        <v>-13</v>
      </c>
      <c r="K136" s="221" t="str">
        <f t="shared" si="38"/>
        <v>50.5</v>
      </c>
      <c r="L136" s="221" t="str">
        <f t="shared" si="36"/>
        <v>-16.5</v>
      </c>
      <c r="M136" s="67"/>
      <c r="N136" s="48" t="s">
        <v>2444</v>
      </c>
      <c r="O136" s="48" t="s">
        <v>516</v>
      </c>
      <c r="P136" s="227">
        <v>1.2242218E7</v>
      </c>
      <c r="Q136" s="223" t="str">
        <f t="shared" si="2"/>
        <v>12</v>
      </c>
      <c r="R136" s="48">
        <v>2872.0</v>
      </c>
      <c r="S136" s="224" t="str">
        <f t="shared" si="3"/>
        <v>4263</v>
      </c>
      <c r="T136" s="48">
        <v>3.0697999E7</v>
      </c>
      <c r="U136" s="223" t="str">
        <f t="shared" si="4"/>
        <v>31</v>
      </c>
      <c r="V136" s="48">
        <v>2.19E7</v>
      </c>
      <c r="W136" s="227">
        <v>5.2597999E7</v>
      </c>
      <c r="X136" s="223" t="str">
        <f t="shared" si="6"/>
        <v>53</v>
      </c>
      <c r="Y136" s="225" t="str">
        <f t="shared" si="39"/>
        <v>41.64%</v>
      </c>
      <c r="Z136" s="48">
        <v>28.0</v>
      </c>
      <c r="AA136" s="59" t="str">
        <f t="shared" si="40"/>
        <v>187.85%</v>
      </c>
      <c r="AB136" s="226" t="str">
        <f t="shared" si="41"/>
        <v>43.72%</v>
      </c>
      <c r="AC136" s="67"/>
      <c r="AD136" s="68"/>
      <c r="AE136" s="33"/>
      <c r="AF136" s="33"/>
      <c r="AG136" s="33"/>
      <c r="AH136" s="33"/>
      <c r="AI136" s="33"/>
      <c r="AJ136" s="33"/>
    </row>
    <row r="137">
      <c r="A137" s="47" t="s">
        <v>401</v>
      </c>
      <c r="B137" s="48">
        <v>2014.0</v>
      </c>
      <c r="C137" s="49" t="s">
        <v>37</v>
      </c>
      <c r="D137" s="49" t="s">
        <v>2446</v>
      </c>
      <c r="E137" s="48">
        <v>42.0</v>
      </c>
      <c r="F137" s="48">
        <v>48.0</v>
      </c>
      <c r="G137" s="50" t="str">
        <f t="shared" si="37"/>
        <v>45.0</v>
      </c>
      <c r="H137" s="48">
        <v>53.0</v>
      </c>
      <c r="I137" s="48">
        <v>61.0</v>
      </c>
      <c r="J137" s="221" t="str">
        <f t="shared" si="34"/>
        <v>-8</v>
      </c>
      <c r="K137" s="221" t="str">
        <f t="shared" si="38"/>
        <v>57</v>
      </c>
      <c r="L137" s="221" t="str">
        <f t="shared" si="36"/>
        <v>-12</v>
      </c>
      <c r="M137" s="67"/>
      <c r="N137" s="53" t="s">
        <v>2439</v>
      </c>
      <c r="O137" s="53" t="s">
        <v>402</v>
      </c>
      <c r="P137" s="222">
        <v>4.503846E7</v>
      </c>
      <c r="Q137" s="223" t="str">
        <f t="shared" si="2"/>
        <v>45</v>
      </c>
      <c r="R137" s="53">
        <v>3470.0</v>
      </c>
      <c r="S137" s="224" t="str">
        <f t="shared" si="3"/>
        <v>12979</v>
      </c>
      <c r="T137" s="53">
        <v>1.06580051E8</v>
      </c>
      <c r="U137" s="223" t="str">
        <f t="shared" si="4"/>
        <v>107</v>
      </c>
      <c r="V137" s="53">
        <v>2.31E8</v>
      </c>
      <c r="W137" s="222">
        <v>3.37580051E8</v>
      </c>
      <c r="X137" s="223" t="str">
        <f t="shared" si="6"/>
        <v>338</v>
      </c>
      <c r="Y137" s="225" t="str">
        <f t="shared" si="39"/>
        <v>68.43%</v>
      </c>
      <c r="Z137" s="53">
        <v>110.0</v>
      </c>
      <c r="AA137" s="59" t="str">
        <f t="shared" si="40"/>
        <v>306.89%</v>
      </c>
      <c r="AB137" s="226" t="str">
        <f t="shared" si="41"/>
        <v>40.94%</v>
      </c>
      <c r="AC137" s="67"/>
      <c r="AD137" s="68"/>
      <c r="AE137" s="33"/>
      <c r="AF137" s="33"/>
      <c r="AG137" s="33"/>
      <c r="AH137" s="33"/>
      <c r="AI137" s="33"/>
      <c r="AJ137" s="33"/>
    </row>
    <row r="138">
      <c r="A138" s="47" t="s">
        <v>482</v>
      </c>
      <c r="B138" s="48">
        <v>2014.0</v>
      </c>
      <c r="C138" s="49" t="s">
        <v>334</v>
      </c>
      <c r="D138" s="49" t="s">
        <v>2449</v>
      </c>
      <c r="E138" s="48">
        <v>33.0</v>
      </c>
      <c r="F138" s="48">
        <v>44.0</v>
      </c>
      <c r="G138" s="50" t="str">
        <f t="shared" si="37"/>
        <v>38.5</v>
      </c>
      <c r="H138" s="48">
        <v>40.0</v>
      </c>
      <c r="I138" s="48">
        <v>51.0</v>
      </c>
      <c r="J138" s="221" t="str">
        <f t="shared" si="34"/>
        <v>-11</v>
      </c>
      <c r="K138" s="221" t="str">
        <f t="shared" si="38"/>
        <v>45.5</v>
      </c>
      <c r="L138" s="221" t="str">
        <f t="shared" si="36"/>
        <v>-7</v>
      </c>
      <c r="M138" s="67"/>
      <c r="N138" s="48" t="s">
        <v>2439</v>
      </c>
      <c r="O138" s="48" t="s">
        <v>483</v>
      </c>
      <c r="P138" s="227">
        <v>1.6797385E7</v>
      </c>
      <c r="Q138" s="223" t="str">
        <f t="shared" si="2"/>
        <v>17</v>
      </c>
      <c r="R138" s="48">
        <v>3158.0</v>
      </c>
      <c r="S138" s="224" t="str">
        <f t="shared" si="3"/>
        <v>5319</v>
      </c>
      <c r="T138" s="48">
        <v>4.31393E7</v>
      </c>
      <c r="U138" s="223" t="str">
        <f t="shared" si="4"/>
        <v>43</v>
      </c>
      <c r="V138" s="48">
        <v>4.3268783E7</v>
      </c>
      <c r="W138" s="227">
        <v>8.6408083E7</v>
      </c>
      <c r="X138" s="223" t="str">
        <f t="shared" si="6"/>
        <v>86</v>
      </c>
      <c r="Y138" s="225" t="str">
        <f t="shared" si="39"/>
        <v>50.07%</v>
      </c>
      <c r="Z138" s="48">
        <v>40.0</v>
      </c>
      <c r="AA138" s="59" t="str">
        <f t="shared" si="40"/>
        <v>216.02%</v>
      </c>
      <c r="AB138" s="226" t="str">
        <f t="shared" si="41"/>
        <v>41.99%</v>
      </c>
      <c r="AC138" s="67"/>
      <c r="AD138" s="68"/>
      <c r="AE138" s="33"/>
      <c r="AF138" s="33"/>
      <c r="AG138" s="33"/>
      <c r="AH138" s="33"/>
      <c r="AI138" s="33"/>
      <c r="AJ138" s="33"/>
    </row>
    <row r="139">
      <c r="A139" s="47" t="s">
        <v>510</v>
      </c>
      <c r="B139" s="48">
        <v>2014.0</v>
      </c>
      <c r="C139" s="49" t="s">
        <v>29</v>
      </c>
      <c r="D139" s="49" t="s">
        <v>2449</v>
      </c>
      <c r="E139" s="48">
        <v>66.0</v>
      </c>
      <c r="F139" s="48">
        <v>57.0</v>
      </c>
      <c r="G139" s="50" t="str">
        <f t="shared" si="37"/>
        <v>61.5</v>
      </c>
      <c r="H139" s="48">
        <v>54.0</v>
      </c>
      <c r="I139" s="48">
        <v>66.0</v>
      </c>
      <c r="J139" s="221" t="str">
        <f t="shared" si="34"/>
        <v>-12</v>
      </c>
      <c r="K139" s="221" t="str">
        <f t="shared" si="38"/>
        <v>60</v>
      </c>
      <c r="L139" s="221" t="str">
        <f t="shared" si="36"/>
        <v>1.5</v>
      </c>
      <c r="M139" s="67"/>
      <c r="N139" s="48" t="s">
        <v>2439</v>
      </c>
      <c r="O139" s="48" t="s">
        <v>437</v>
      </c>
      <c r="P139" s="227">
        <v>1.275878E7</v>
      </c>
      <c r="Q139" s="223" t="str">
        <f t="shared" si="2"/>
        <v>13</v>
      </c>
      <c r="R139" s="48">
        <v>2712.0</v>
      </c>
      <c r="S139" s="224" t="str">
        <f t="shared" si="3"/>
        <v>4705</v>
      </c>
      <c r="T139" s="48">
        <v>2.63076E7</v>
      </c>
      <c r="U139" s="223" t="str">
        <f t="shared" si="4"/>
        <v>26</v>
      </c>
      <c r="V139" s="48">
        <v>2.6874E7</v>
      </c>
      <c r="W139" s="227">
        <v>5.31816E7</v>
      </c>
      <c r="X139" s="223" t="str">
        <f t="shared" si="6"/>
        <v>53</v>
      </c>
      <c r="Y139" s="225" t="str">
        <f t="shared" si="39"/>
        <v>50.53%</v>
      </c>
      <c r="Z139" s="48">
        <v>28.0</v>
      </c>
      <c r="AA139" s="59" t="str">
        <f t="shared" si="40"/>
        <v>189.93%</v>
      </c>
      <c r="AB139" s="226" t="str">
        <f t="shared" si="41"/>
        <v>45.57%</v>
      </c>
      <c r="AC139" s="67"/>
      <c r="AD139" s="68"/>
      <c r="AE139" s="33"/>
      <c r="AF139" s="33"/>
      <c r="AG139" s="33"/>
      <c r="AH139" s="33"/>
      <c r="AI139" s="33"/>
      <c r="AJ139" s="33"/>
    </row>
    <row r="140">
      <c r="A140" s="47" t="s">
        <v>571</v>
      </c>
      <c r="B140" s="48">
        <v>2014.0</v>
      </c>
      <c r="C140" s="49" t="s">
        <v>29</v>
      </c>
      <c r="D140" s="49" t="s">
        <v>2486</v>
      </c>
      <c r="E140" s="48">
        <v>68.0</v>
      </c>
      <c r="F140" s="48">
        <v>62.0</v>
      </c>
      <c r="G140" s="50" t="str">
        <f t="shared" si="37"/>
        <v>65.0</v>
      </c>
      <c r="H140" s="48">
        <v>66.0</v>
      </c>
      <c r="I140" s="48">
        <v>61.0</v>
      </c>
      <c r="J140" s="221" t="str">
        <f t="shared" si="34"/>
        <v>5</v>
      </c>
      <c r="K140" s="221" t="str">
        <f t="shared" si="38"/>
        <v>63.5</v>
      </c>
      <c r="L140" s="221" t="str">
        <f t="shared" si="36"/>
        <v>1.5</v>
      </c>
      <c r="M140" s="67"/>
      <c r="N140" s="48" t="s">
        <v>2439</v>
      </c>
      <c r="O140" s="48" t="s">
        <v>572</v>
      </c>
      <c r="P140" s="227">
        <v>2.5649011E7</v>
      </c>
      <c r="Q140" s="223" t="str">
        <f t="shared" si="2"/>
        <v>26</v>
      </c>
      <c r="R140" s="48">
        <v>2253.0</v>
      </c>
      <c r="S140" s="224" t="str">
        <f t="shared" si="3"/>
        <v>11384</v>
      </c>
      <c r="T140" s="48">
        <v>4.8637684E7</v>
      </c>
      <c r="U140" s="223" t="str">
        <f t="shared" si="4"/>
        <v>49</v>
      </c>
      <c r="V140" s="48">
        <v>365000.0</v>
      </c>
      <c r="W140" s="227">
        <v>4.9002684E7</v>
      </c>
      <c r="X140" s="223" t="str">
        <f t="shared" si="6"/>
        <v>49</v>
      </c>
      <c r="Y140" s="225" t="str">
        <f t="shared" si="39"/>
        <v>0.74%</v>
      </c>
      <c r="Z140" s="48">
        <v>12.5</v>
      </c>
      <c r="AA140" s="59" t="str">
        <f t="shared" si="40"/>
        <v>392.02%</v>
      </c>
      <c r="AB140" s="226" t="str">
        <f t="shared" si="41"/>
        <v>205.19%</v>
      </c>
      <c r="AC140" s="67"/>
      <c r="AD140" s="68"/>
      <c r="AE140" s="33"/>
      <c r="AF140" s="33"/>
      <c r="AG140" s="33"/>
      <c r="AH140" s="33"/>
      <c r="AI140" s="33"/>
      <c r="AJ140" s="33"/>
    </row>
    <row r="141">
      <c r="A141" s="47" t="s">
        <v>512</v>
      </c>
      <c r="B141" s="48">
        <v>2014.0</v>
      </c>
      <c r="C141" s="49" t="s">
        <v>29</v>
      </c>
      <c r="D141" s="49" t="s">
        <v>2443</v>
      </c>
      <c r="E141" s="48">
        <v>62.0</v>
      </c>
      <c r="F141" s="48">
        <v>54.0</v>
      </c>
      <c r="G141" s="50" t="str">
        <f t="shared" si="37"/>
        <v>58.0</v>
      </c>
      <c r="H141" s="48">
        <v>60.0</v>
      </c>
      <c r="I141" s="48">
        <v>54.0</v>
      </c>
      <c r="J141" s="221" t="str">
        <f t="shared" si="34"/>
        <v>6</v>
      </c>
      <c r="K141" s="221" t="str">
        <f t="shared" si="38"/>
        <v>57</v>
      </c>
      <c r="L141" s="221" t="str">
        <f t="shared" si="36"/>
        <v>1</v>
      </c>
      <c r="M141" s="67"/>
      <c r="N141" s="48" t="s">
        <v>2442</v>
      </c>
      <c r="O141" s="48" t="s">
        <v>513</v>
      </c>
      <c r="P141" s="227">
        <v>1.836023E7</v>
      </c>
      <c r="Q141" s="223" t="str">
        <f t="shared" si="2"/>
        <v>18</v>
      </c>
      <c r="R141" s="48">
        <v>3088.0</v>
      </c>
      <c r="S141" s="224" t="str">
        <f t="shared" si="3"/>
        <v>5946</v>
      </c>
      <c r="T141" s="48">
        <v>6.6954149E7</v>
      </c>
      <c r="U141" s="223" t="str">
        <f t="shared" si="4"/>
        <v>67</v>
      </c>
      <c r="V141" s="48">
        <v>3.37E7</v>
      </c>
      <c r="W141" s="227">
        <v>1.00654E8</v>
      </c>
      <c r="X141" s="223" t="str">
        <f t="shared" si="6"/>
        <v>101</v>
      </c>
      <c r="Y141" s="225" t="str">
        <f t="shared" si="39"/>
        <v>33.48%</v>
      </c>
      <c r="Z141" s="48">
        <v>28.0</v>
      </c>
      <c r="AA141" s="59" t="str">
        <f t="shared" si="40"/>
        <v>359.48%</v>
      </c>
      <c r="AB141" s="226" t="str">
        <f t="shared" si="41"/>
        <v>65.57%</v>
      </c>
      <c r="AC141" s="67"/>
      <c r="AD141" s="68"/>
      <c r="AE141" s="33"/>
      <c r="AF141" s="33"/>
      <c r="AG141" s="33"/>
      <c r="AH141" s="33"/>
      <c r="AI141" s="33"/>
      <c r="AJ141" s="33"/>
    </row>
    <row r="142">
      <c r="A142" s="47" t="s">
        <v>326</v>
      </c>
      <c r="B142" s="48">
        <v>2014.0</v>
      </c>
      <c r="C142" s="49" t="s">
        <v>327</v>
      </c>
      <c r="D142" s="49" t="s">
        <v>2446</v>
      </c>
      <c r="E142" s="48">
        <v>73.0</v>
      </c>
      <c r="F142" s="48">
        <v>72.0</v>
      </c>
      <c r="G142" s="50" t="str">
        <f t="shared" si="37"/>
        <v>72.5</v>
      </c>
      <c r="H142" s="48">
        <v>86.0</v>
      </c>
      <c r="I142" s="48">
        <v>66.0</v>
      </c>
      <c r="J142" s="221" t="str">
        <f t="shared" si="34"/>
        <v>20</v>
      </c>
      <c r="K142" s="221" t="str">
        <f t="shared" si="38"/>
        <v>76</v>
      </c>
      <c r="L142" s="221" t="str">
        <f t="shared" si="36"/>
        <v>-3.5</v>
      </c>
      <c r="M142" s="67"/>
      <c r="N142" s="48" t="s">
        <v>2439</v>
      </c>
      <c r="O142" s="61" t="s">
        <v>328</v>
      </c>
      <c r="P142" s="227">
        <v>8.9269066E7</v>
      </c>
      <c r="Q142" s="223" t="str">
        <f t="shared" si="2"/>
        <v>89</v>
      </c>
      <c r="R142" s="48">
        <v>3885.0</v>
      </c>
      <c r="S142" s="224" t="str">
        <f t="shared" si="3"/>
        <v>22978</v>
      </c>
      <c r="T142" s="48">
        <v>3.48295276E8</v>
      </c>
      <c r="U142" s="223" t="str">
        <f t="shared" si="4"/>
        <v>348</v>
      </c>
      <c r="V142" s="48">
        <v>1.934E8</v>
      </c>
      <c r="W142" s="227">
        <v>5.41695276E8</v>
      </c>
      <c r="X142" s="223" t="str">
        <f t="shared" si="6"/>
        <v>542</v>
      </c>
      <c r="Y142" s="225" t="str">
        <f t="shared" si="39"/>
        <v>35.70%</v>
      </c>
      <c r="Z142" s="48">
        <v>59.0</v>
      </c>
      <c r="AA142" s="59" t="str">
        <f t="shared" si="40"/>
        <v>918.13%</v>
      </c>
      <c r="AB142" s="226" t="str">
        <f t="shared" si="41"/>
        <v>151.30%</v>
      </c>
      <c r="AC142" s="67"/>
      <c r="AD142" s="199" t="s">
        <v>2397</v>
      </c>
      <c r="AE142" s="33"/>
      <c r="AF142" s="33"/>
      <c r="AG142" s="33"/>
      <c r="AH142" s="33"/>
      <c r="AI142" s="33"/>
      <c r="AJ142" s="33"/>
    </row>
    <row r="143">
      <c r="A143" s="47" t="s">
        <v>595</v>
      </c>
      <c r="B143" s="48">
        <v>2014.0</v>
      </c>
      <c r="C143" s="49" t="s">
        <v>2487</v>
      </c>
      <c r="D143" s="49" t="s">
        <v>2488</v>
      </c>
      <c r="E143" s="48">
        <v>29.0</v>
      </c>
      <c r="F143" s="48">
        <v>37.0</v>
      </c>
      <c r="G143" s="50" t="str">
        <f t="shared" si="37"/>
        <v>33.0</v>
      </c>
      <c r="H143" s="48">
        <v>38.0</v>
      </c>
      <c r="I143" s="48">
        <v>53.0</v>
      </c>
      <c r="J143" s="221" t="str">
        <f t="shared" si="34"/>
        <v>-15</v>
      </c>
      <c r="K143" s="221" t="str">
        <f t="shared" si="38"/>
        <v>45.5</v>
      </c>
      <c r="L143" s="221" t="str">
        <f t="shared" si="36"/>
        <v>-12.5</v>
      </c>
      <c r="M143" s="67"/>
      <c r="N143" s="48" t="s">
        <v>2439</v>
      </c>
      <c r="O143" s="48" t="s">
        <v>135</v>
      </c>
      <c r="P143" s="227">
        <v>3.7134255E7</v>
      </c>
      <c r="Q143" s="223" t="str">
        <f t="shared" si="2"/>
        <v>37</v>
      </c>
      <c r="R143" s="48">
        <v>3185.0</v>
      </c>
      <c r="S143" s="224" t="str">
        <f t="shared" si="3"/>
        <v>11659</v>
      </c>
      <c r="T143" s="48">
        <v>8.4273813E7</v>
      </c>
      <c r="U143" s="223" t="str">
        <f t="shared" si="4"/>
        <v>84</v>
      </c>
      <c r="V143" s="48">
        <v>1.71E8</v>
      </c>
      <c r="W143" s="227">
        <v>2.55273813E8</v>
      </c>
      <c r="X143" s="223" t="str">
        <f t="shared" si="6"/>
        <v>255</v>
      </c>
      <c r="Y143" s="225" t="str">
        <f t="shared" si="39"/>
        <v>66.99%</v>
      </c>
      <c r="Z143" s="48">
        <v>6.5</v>
      </c>
      <c r="AA143" s="59" t="str">
        <f t="shared" si="40"/>
        <v>3927.29%</v>
      </c>
      <c r="AB143" s="226" t="str">
        <f t="shared" si="41"/>
        <v>571.30%</v>
      </c>
      <c r="AC143" s="67"/>
      <c r="AD143" s="68"/>
      <c r="AE143" s="33"/>
      <c r="AF143" s="33"/>
      <c r="AG143" s="33"/>
      <c r="AH143" s="33"/>
      <c r="AI143" s="33"/>
      <c r="AJ143" s="33"/>
    </row>
    <row r="144">
      <c r="A144" s="47" t="s">
        <v>427</v>
      </c>
      <c r="B144" s="48">
        <v>2014.0</v>
      </c>
      <c r="C144" s="49" t="s">
        <v>29</v>
      </c>
      <c r="D144" s="49" t="s">
        <v>2470</v>
      </c>
      <c r="E144" s="48">
        <v>27.0</v>
      </c>
      <c r="F144" s="48">
        <v>33.0</v>
      </c>
      <c r="G144" s="50" t="str">
        <f t="shared" si="37"/>
        <v>30.0</v>
      </c>
      <c r="H144" s="48">
        <v>62.0</v>
      </c>
      <c r="I144" s="48">
        <v>48.0</v>
      </c>
      <c r="J144" s="221" t="str">
        <f t="shared" si="34"/>
        <v>14</v>
      </c>
      <c r="K144" s="221" t="str">
        <f t="shared" si="38"/>
        <v>55</v>
      </c>
      <c r="L144" s="221" t="str">
        <f t="shared" si="36"/>
        <v>-25</v>
      </c>
      <c r="M144" s="67"/>
      <c r="N144" s="48" t="s">
        <v>2442</v>
      </c>
      <c r="O144" s="48" t="s">
        <v>428</v>
      </c>
      <c r="P144" s="227">
        <v>1.5861939E7</v>
      </c>
      <c r="Q144" s="223" t="str">
        <f t="shared" si="2"/>
        <v>16</v>
      </c>
      <c r="R144" s="48">
        <v>3116.0</v>
      </c>
      <c r="S144" s="224" t="str">
        <f t="shared" si="3"/>
        <v>5090</v>
      </c>
      <c r="T144" s="48">
        <v>8.5911262E7</v>
      </c>
      <c r="U144" s="223" t="str">
        <f t="shared" si="4"/>
        <v>86</v>
      </c>
      <c r="V144" s="48">
        <v>4.7910554E7</v>
      </c>
      <c r="W144" s="227">
        <v>1.33821816E8</v>
      </c>
      <c r="X144" s="223" t="str">
        <f t="shared" si="6"/>
        <v>134</v>
      </c>
      <c r="Y144" s="225" t="str">
        <f t="shared" si="39"/>
        <v>35.80%</v>
      </c>
      <c r="Z144" s="48">
        <v>65.0</v>
      </c>
      <c r="AA144" s="59" t="str">
        <f t="shared" si="40"/>
        <v>205.88%</v>
      </c>
      <c r="AB144" s="226" t="str">
        <f t="shared" si="41"/>
        <v>24.40%</v>
      </c>
      <c r="AC144" s="67"/>
      <c r="AD144" s="68"/>
      <c r="AE144" s="33"/>
      <c r="AF144" s="33"/>
      <c r="AG144" s="33"/>
      <c r="AH144" s="33"/>
      <c r="AI144" s="33"/>
      <c r="AJ144" s="33"/>
    </row>
    <row r="145">
      <c r="A145" s="66" t="s">
        <v>583</v>
      </c>
      <c r="B145" s="48">
        <v>2014.0</v>
      </c>
      <c r="C145" s="48" t="s">
        <v>327</v>
      </c>
      <c r="D145" s="48" t="s">
        <v>2467</v>
      </c>
      <c r="E145" s="48">
        <v>72.0</v>
      </c>
      <c r="F145" s="48">
        <v>62.0</v>
      </c>
      <c r="G145" s="50" t="str">
        <f t="shared" si="37"/>
        <v>67.0</v>
      </c>
      <c r="H145" s="48">
        <v>70.0</v>
      </c>
      <c r="I145" s="48">
        <v>75.0</v>
      </c>
      <c r="J145" s="221" t="str">
        <f t="shared" si="34"/>
        <v>-5</v>
      </c>
      <c r="K145" s="221" t="str">
        <f t="shared" si="38"/>
        <v>72.5</v>
      </c>
      <c r="L145" s="221" t="str">
        <f t="shared" si="36"/>
        <v>-5.5</v>
      </c>
      <c r="M145" s="67"/>
      <c r="N145" s="48" t="s">
        <v>2444</v>
      </c>
      <c r="O145" s="48" t="s">
        <v>89</v>
      </c>
      <c r="P145" s="227">
        <v>3001738.0</v>
      </c>
      <c r="Q145" s="223" t="str">
        <f t="shared" si="2"/>
        <v>3</v>
      </c>
      <c r="R145" s="48">
        <v>1307.0</v>
      </c>
      <c r="S145" s="224" t="str">
        <f t="shared" si="3"/>
        <v>2297</v>
      </c>
      <c r="T145" s="48">
        <v>1.4482031E7</v>
      </c>
      <c r="U145" s="223" t="str">
        <f t="shared" si="4"/>
        <v>14</v>
      </c>
      <c r="V145" s="48">
        <v>1.4771135E7</v>
      </c>
      <c r="W145" s="227">
        <v>2.9253166E7</v>
      </c>
      <c r="X145" s="223" t="str">
        <f t="shared" si="6"/>
        <v>29</v>
      </c>
      <c r="Y145" s="225" t="str">
        <f t="shared" si="39"/>
        <v>50.49%</v>
      </c>
      <c r="Z145" s="48">
        <v>10.0</v>
      </c>
      <c r="AA145" s="59" t="str">
        <f t="shared" si="40"/>
        <v>292.53%</v>
      </c>
      <c r="AB145" s="226" t="str">
        <f t="shared" si="41"/>
        <v>30.02%</v>
      </c>
      <c r="AC145" s="67"/>
      <c r="AD145" s="68"/>
      <c r="AE145" s="33"/>
      <c r="AF145" s="33"/>
      <c r="AG145" s="33"/>
      <c r="AH145" s="33"/>
      <c r="AI145" s="33"/>
      <c r="AJ145" s="33"/>
    </row>
    <row r="146">
      <c r="A146" s="47" t="s">
        <v>321</v>
      </c>
      <c r="B146" s="48">
        <v>2014.0</v>
      </c>
      <c r="C146" s="49" t="s">
        <v>29</v>
      </c>
      <c r="D146" s="49" t="s">
        <v>2443</v>
      </c>
      <c r="E146" s="48">
        <v>89.0</v>
      </c>
      <c r="F146" s="48">
        <v>74.0</v>
      </c>
      <c r="G146" s="50" t="str">
        <f t="shared" si="37"/>
        <v>81.5</v>
      </c>
      <c r="H146" s="48">
        <v>92.0</v>
      </c>
      <c r="I146" s="48">
        <v>80.0</v>
      </c>
      <c r="J146" s="221" t="str">
        <f t="shared" si="34"/>
        <v>12</v>
      </c>
      <c r="K146" s="221" t="str">
        <f t="shared" si="38"/>
        <v>86</v>
      </c>
      <c r="L146" s="221" t="str">
        <f t="shared" si="36"/>
        <v>-4.5</v>
      </c>
      <c r="M146" s="67"/>
      <c r="N146" s="53" t="s">
        <v>2442</v>
      </c>
      <c r="O146" s="53" t="s">
        <v>322</v>
      </c>
      <c r="P146" s="222">
        <v>5.6215889E7</v>
      </c>
      <c r="Q146" s="223" t="str">
        <f t="shared" si="2"/>
        <v>56</v>
      </c>
      <c r="R146" s="53">
        <v>3761.0</v>
      </c>
      <c r="S146" s="224" t="str">
        <f t="shared" si="3"/>
        <v>14947</v>
      </c>
      <c r="T146" s="53">
        <v>2.22431643E8</v>
      </c>
      <c r="U146" s="223" t="str">
        <f t="shared" si="4"/>
        <v>222</v>
      </c>
      <c r="V146" s="53">
        <v>4.296E8</v>
      </c>
      <c r="W146" s="222">
        <v>6.52031643E8</v>
      </c>
      <c r="X146" s="223" t="str">
        <f t="shared" si="6"/>
        <v>652</v>
      </c>
      <c r="Y146" s="225" t="str">
        <f t="shared" si="39"/>
        <v>65.89%</v>
      </c>
      <c r="Z146" s="53">
        <v>165.0</v>
      </c>
      <c r="AA146" s="59" t="str">
        <f t="shared" si="40"/>
        <v>395.17%</v>
      </c>
      <c r="AB146" s="226" t="str">
        <f t="shared" si="41"/>
        <v>34.07%</v>
      </c>
      <c r="AC146" s="67"/>
      <c r="AD146" s="199" t="s">
        <v>2415</v>
      </c>
      <c r="AE146" s="33"/>
      <c r="AF146" s="33"/>
      <c r="AG146" s="33"/>
      <c r="AH146" s="33"/>
      <c r="AI146" s="33"/>
      <c r="AJ146" s="33"/>
    </row>
    <row r="147">
      <c r="A147" s="47" t="s">
        <v>333</v>
      </c>
      <c r="B147" s="48">
        <v>2014.0</v>
      </c>
      <c r="C147" s="49" t="s">
        <v>334</v>
      </c>
      <c r="D147" s="49" t="s">
        <v>2448</v>
      </c>
      <c r="E147" s="48">
        <v>93.0</v>
      </c>
      <c r="F147" s="48">
        <v>88.0</v>
      </c>
      <c r="G147" s="50" t="str">
        <f t="shared" si="37"/>
        <v>90.5</v>
      </c>
      <c r="H147" s="48">
        <v>79.0</v>
      </c>
      <c r="I147" s="48">
        <v>79.0</v>
      </c>
      <c r="J147" s="221" t="str">
        <f t="shared" si="34"/>
        <v>0</v>
      </c>
      <c r="K147" s="221" t="str">
        <f t="shared" si="38"/>
        <v>79</v>
      </c>
      <c r="L147" s="221" t="str">
        <f t="shared" si="36"/>
        <v>11.5</v>
      </c>
      <c r="M147" s="67"/>
      <c r="N147" s="48" t="s">
        <v>2439</v>
      </c>
      <c r="O147" s="48" t="s">
        <v>331</v>
      </c>
      <c r="P147" s="227">
        <v>424397.0</v>
      </c>
      <c r="Q147" s="223" t="str">
        <f t="shared" si="2"/>
        <v>0</v>
      </c>
      <c r="R147" s="48">
        <v>4.0</v>
      </c>
      <c r="S147" s="224" t="str">
        <f t="shared" si="3"/>
        <v>106099</v>
      </c>
      <c r="T147" s="48">
        <v>4.2340598E7</v>
      </c>
      <c r="U147" s="223" t="str">
        <f t="shared" si="4"/>
        <v>42</v>
      </c>
      <c r="V147" s="48">
        <v>6.0874496E7</v>
      </c>
      <c r="W147" s="227">
        <v>1.03215094E8</v>
      </c>
      <c r="X147" s="223" t="str">
        <f t="shared" si="6"/>
        <v>103</v>
      </c>
      <c r="Y147" s="225" t="str">
        <f t="shared" si="39"/>
        <v>58.98%</v>
      </c>
      <c r="Z147" s="48">
        <v>18.0</v>
      </c>
      <c r="AA147" s="59" t="str">
        <f t="shared" si="40"/>
        <v>573.42%</v>
      </c>
      <c r="AB147" s="226" t="str">
        <f t="shared" si="41"/>
        <v>2.36%</v>
      </c>
      <c r="AC147" s="67"/>
      <c r="AD147" s="199" t="s">
        <v>2409</v>
      </c>
      <c r="AE147" s="33"/>
      <c r="AF147" s="33"/>
      <c r="AG147" s="33"/>
      <c r="AH147" s="33"/>
      <c r="AI147" s="33"/>
      <c r="AJ147" s="33"/>
    </row>
    <row r="148">
      <c r="A148" s="47" t="s">
        <v>485</v>
      </c>
      <c r="B148" s="48">
        <v>2014.0</v>
      </c>
      <c r="C148" s="49" t="s">
        <v>334</v>
      </c>
      <c r="D148" s="49" t="s">
        <v>2446</v>
      </c>
      <c r="E148" s="48">
        <v>14.0</v>
      </c>
      <c r="F148" s="48">
        <v>31.0</v>
      </c>
      <c r="G148" s="50" t="str">
        <f t="shared" si="37"/>
        <v>22.5</v>
      </c>
      <c r="H148" s="48">
        <v>64.0</v>
      </c>
      <c r="I148" s="48">
        <v>42.0</v>
      </c>
      <c r="J148" s="221" t="str">
        <f t="shared" si="34"/>
        <v>22</v>
      </c>
      <c r="K148" s="221" t="str">
        <f t="shared" si="38"/>
        <v>53</v>
      </c>
      <c r="L148" s="221" t="str">
        <f t="shared" si="36"/>
        <v>-30.5</v>
      </c>
      <c r="M148" s="67"/>
      <c r="N148" s="48" t="s">
        <v>2444</v>
      </c>
      <c r="O148" s="48" t="s">
        <v>117</v>
      </c>
      <c r="P148" s="227">
        <v>1.4284031E7</v>
      </c>
      <c r="Q148" s="223" t="str">
        <f t="shared" si="2"/>
        <v>14</v>
      </c>
      <c r="R148" s="48">
        <v>3555.0</v>
      </c>
      <c r="S148" s="224" t="str">
        <f t="shared" si="3"/>
        <v>4018</v>
      </c>
      <c r="T148" s="48">
        <v>4.629461E7</v>
      </c>
      <c r="U148" s="223" t="str">
        <f t="shared" si="4"/>
        <v>46</v>
      </c>
      <c r="V148" s="48">
        <v>8.05E7</v>
      </c>
      <c r="W148" s="227">
        <v>1.2679461E8</v>
      </c>
      <c r="X148" s="223" t="str">
        <f t="shared" si="6"/>
        <v>127</v>
      </c>
      <c r="Y148" s="225" t="str">
        <f t="shared" si="39"/>
        <v>63.49%</v>
      </c>
      <c r="Z148" s="48">
        <v>40.0</v>
      </c>
      <c r="AA148" s="59" t="str">
        <f t="shared" si="40"/>
        <v>316.99%</v>
      </c>
      <c r="AB148" s="226" t="str">
        <f t="shared" si="41"/>
        <v>35.71%</v>
      </c>
      <c r="AC148" s="67"/>
      <c r="AD148" s="67"/>
      <c r="AE148" s="33"/>
      <c r="AF148" s="33"/>
      <c r="AG148" s="33"/>
      <c r="AH148" s="33"/>
      <c r="AI148" s="33"/>
      <c r="AJ148" s="33"/>
    </row>
    <row r="149">
      <c r="A149" s="47" t="s">
        <v>341</v>
      </c>
      <c r="B149" s="48">
        <v>2014.0</v>
      </c>
      <c r="C149" s="49" t="s">
        <v>334</v>
      </c>
      <c r="D149" s="49" t="s">
        <v>2480</v>
      </c>
      <c r="E149" s="48">
        <v>98.0</v>
      </c>
      <c r="F149" s="48">
        <v>100.0</v>
      </c>
      <c r="G149" s="50" t="str">
        <f t="shared" si="37"/>
        <v>99.0</v>
      </c>
      <c r="H149" s="48">
        <v>82.0</v>
      </c>
      <c r="I149" s="48">
        <v>77.0</v>
      </c>
      <c r="J149" s="221" t="str">
        <f t="shared" si="34"/>
        <v>5</v>
      </c>
      <c r="K149" s="221" t="str">
        <f t="shared" si="38"/>
        <v>79.5</v>
      </c>
      <c r="L149" s="221" t="str">
        <f t="shared" si="36"/>
        <v>19.5</v>
      </c>
      <c r="M149" s="67"/>
      <c r="N149" s="48" t="s">
        <v>2439</v>
      </c>
      <c r="O149" s="48" t="s">
        <v>89</v>
      </c>
      <c r="P149" s="227">
        <v>387618.0</v>
      </c>
      <c r="Q149" s="223" t="str">
        <f t="shared" si="2"/>
        <v>0</v>
      </c>
      <c r="R149" s="48">
        <v>5.0</v>
      </c>
      <c r="S149" s="224" t="str">
        <f t="shared" si="3"/>
        <v>77524</v>
      </c>
      <c r="T149" s="48">
        <v>2.5352281E7</v>
      </c>
      <c r="U149" s="223" t="str">
        <f t="shared" si="4"/>
        <v>25</v>
      </c>
      <c r="V149" s="48">
        <v>1.9143E7</v>
      </c>
      <c r="W149" s="227">
        <v>4.4495281E7</v>
      </c>
      <c r="X149" s="223" t="str">
        <f t="shared" si="6"/>
        <v>44</v>
      </c>
      <c r="Y149" s="225" t="str">
        <f t="shared" si="39"/>
        <v>43.02%</v>
      </c>
      <c r="Z149" s="48">
        <v>4.0</v>
      </c>
      <c r="AA149" s="59" t="str">
        <f t="shared" si="40"/>
        <v>1112.38%</v>
      </c>
      <c r="AB149" s="226" t="str">
        <f t="shared" si="41"/>
        <v>9.69%</v>
      </c>
      <c r="AC149" s="67"/>
      <c r="AD149" s="48" t="s">
        <v>342</v>
      </c>
      <c r="AE149" s="33"/>
      <c r="AF149" s="33"/>
      <c r="AG149" s="33"/>
      <c r="AH149" s="33"/>
      <c r="AI149" s="33"/>
      <c r="AJ149" s="33"/>
    </row>
    <row r="150">
      <c r="A150" s="47" t="s">
        <v>366</v>
      </c>
      <c r="B150" s="48">
        <v>2014.0</v>
      </c>
      <c r="C150" s="49" t="s">
        <v>37</v>
      </c>
      <c r="D150" s="49" t="s">
        <v>2443</v>
      </c>
      <c r="E150" s="48">
        <v>89.0</v>
      </c>
      <c r="F150" s="48">
        <v>70.0</v>
      </c>
      <c r="G150" s="50" t="str">
        <f t="shared" si="37"/>
        <v>79.5</v>
      </c>
      <c r="H150" s="48">
        <v>92.0</v>
      </c>
      <c r="I150" s="48">
        <v>82.0</v>
      </c>
      <c r="J150" s="221" t="str">
        <f t="shared" si="34"/>
        <v>10</v>
      </c>
      <c r="K150" s="221" t="str">
        <f t="shared" si="38"/>
        <v>87</v>
      </c>
      <c r="L150" s="221" t="str">
        <f t="shared" si="36"/>
        <v>-7.5</v>
      </c>
      <c r="M150" s="67"/>
      <c r="N150" s="53" t="s">
        <v>2444</v>
      </c>
      <c r="O150" s="53" t="s">
        <v>367</v>
      </c>
      <c r="P150" s="222">
        <v>9.5023721E7</v>
      </c>
      <c r="Q150" s="223" t="str">
        <f t="shared" si="2"/>
        <v>95</v>
      </c>
      <c r="R150" s="53">
        <v>3938.0</v>
      </c>
      <c r="S150" s="224" t="str">
        <f t="shared" si="3"/>
        <v>24130</v>
      </c>
      <c r="T150" s="53">
        <v>2.59766572E8</v>
      </c>
      <c r="U150" s="223" t="str">
        <f t="shared" si="4"/>
        <v>260</v>
      </c>
      <c r="V150" s="53">
        <v>4.55E8</v>
      </c>
      <c r="W150" s="222">
        <v>7.14766572E8</v>
      </c>
      <c r="X150" s="223" t="str">
        <f t="shared" si="6"/>
        <v>715</v>
      </c>
      <c r="Y150" s="225" t="str">
        <f t="shared" si="39"/>
        <v>63.66%</v>
      </c>
      <c r="Z150" s="53">
        <v>170.0</v>
      </c>
      <c r="AA150" s="59" t="str">
        <f t="shared" si="40"/>
        <v>420.45%</v>
      </c>
      <c r="AB150" s="226" t="str">
        <f t="shared" si="41"/>
        <v>55.90%</v>
      </c>
      <c r="AC150" s="67"/>
      <c r="AD150" s="67"/>
      <c r="AE150" s="33"/>
      <c r="AF150" s="33"/>
      <c r="AG150" s="33"/>
      <c r="AH150" s="33"/>
      <c r="AI150" s="33"/>
      <c r="AJ150" s="33"/>
    </row>
    <row r="151">
      <c r="A151" s="47" t="s">
        <v>581</v>
      </c>
      <c r="B151" s="48">
        <v>2014.0</v>
      </c>
      <c r="C151" s="49" t="s">
        <v>334</v>
      </c>
      <c r="D151" s="49" t="s">
        <v>2489</v>
      </c>
      <c r="E151" s="48">
        <v>86.0</v>
      </c>
      <c r="F151" s="48">
        <v>68.0</v>
      </c>
      <c r="G151" s="50" t="str">
        <f t="shared" si="37"/>
        <v>77.0</v>
      </c>
      <c r="H151" s="48">
        <v>85.0</v>
      </c>
      <c r="I151" s="48">
        <v>78.0</v>
      </c>
      <c r="J151" s="221" t="str">
        <f t="shared" si="34"/>
        <v>7</v>
      </c>
      <c r="K151" s="221" t="str">
        <f t="shared" si="38"/>
        <v>81.5</v>
      </c>
      <c r="L151" s="221" t="str">
        <f t="shared" si="36"/>
        <v>-4.5</v>
      </c>
      <c r="M151" s="67"/>
      <c r="N151" s="48" t="s">
        <v>2439</v>
      </c>
      <c r="O151" s="48" t="s">
        <v>117</v>
      </c>
      <c r="P151" s="227">
        <v>204961.0</v>
      </c>
      <c r="Q151" s="223" t="str">
        <f t="shared" si="2"/>
        <v>0</v>
      </c>
      <c r="R151" s="48">
        <v>6.0</v>
      </c>
      <c r="S151" s="224" t="str">
        <f t="shared" si="3"/>
        <v>34160</v>
      </c>
      <c r="T151" s="48">
        <v>3.1424003E7</v>
      </c>
      <c r="U151" s="223" t="str">
        <f t="shared" si="4"/>
        <v>31</v>
      </c>
      <c r="V151" s="48">
        <v>1.4543932E7</v>
      </c>
      <c r="W151" s="227">
        <v>4.5967935E7</v>
      </c>
      <c r="X151" s="223" t="str">
        <f t="shared" si="6"/>
        <v>46</v>
      </c>
      <c r="Y151" s="225" t="str">
        <f t="shared" si="39"/>
        <v>31.64%</v>
      </c>
      <c r="Z151" s="48">
        <v>11.0</v>
      </c>
      <c r="AA151" s="59" t="str">
        <f t="shared" si="40"/>
        <v>417.89%</v>
      </c>
      <c r="AB151" s="226" t="str">
        <f t="shared" si="41"/>
        <v>1.86%</v>
      </c>
      <c r="AC151" s="67"/>
      <c r="AD151" s="67"/>
      <c r="AE151" s="33"/>
      <c r="AF151" s="33"/>
      <c r="AG151" s="33"/>
      <c r="AH151" s="33"/>
      <c r="AI151" s="33"/>
      <c r="AJ151" s="33"/>
    </row>
    <row r="152">
      <c r="A152" s="47" t="s">
        <v>369</v>
      </c>
      <c r="B152" s="48">
        <v>2014.0</v>
      </c>
      <c r="C152" s="49" t="s">
        <v>37</v>
      </c>
      <c r="D152" s="49" t="s">
        <v>2440</v>
      </c>
      <c r="E152" s="48">
        <v>90.0</v>
      </c>
      <c r="F152" s="48">
        <v>79.0</v>
      </c>
      <c r="G152" s="50" t="str">
        <f t="shared" si="37"/>
        <v>84.5</v>
      </c>
      <c r="H152" s="48">
        <v>89.0</v>
      </c>
      <c r="I152" s="48">
        <v>82.0</v>
      </c>
      <c r="J152" s="221" t="str">
        <f t="shared" si="34"/>
        <v>7</v>
      </c>
      <c r="K152" s="221" t="str">
        <f t="shared" si="38"/>
        <v>85.5</v>
      </c>
      <c r="L152" s="221" t="str">
        <f t="shared" si="36"/>
        <v>-1</v>
      </c>
      <c r="M152" s="67"/>
      <c r="N152" s="53" t="s">
        <v>2444</v>
      </c>
      <c r="O152" s="53" t="s">
        <v>370</v>
      </c>
      <c r="P152" s="222">
        <v>7.2611427E7</v>
      </c>
      <c r="Q152" s="223" t="str">
        <f t="shared" si="2"/>
        <v>73</v>
      </c>
      <c r="R152" s="53">
        <v>3967.0</v>
      </c>
      <c r="S152" s="224" t="str">
        <f t="shared" si="3"/>
        <v>18304</v>
      </c>
      <c r="T152" s="53">
        <v>2.08545589E8</v>
      </c>
      <c r="U152" s="223" t="str">
        <f t="shared" si="4"/>
        <v>209</v>
      </c>
      <c r="V152" s="53">
        <v>5.0029E8</v>
      </c>
      <c r="W152" s="222">
        <v>7.08835589E8</v>
      </c>
      <c r="X152" s="223" t="str">
        <f t="shared" si="6"/>
        <v>709</v>
      </c>
      <c r="Y152" s="225" t="str">
        <f t="shared" si="39"/>
        <v>70.58%</v>
      </c>
      <c r="Z152" s="53">
        <v>170.0</v>
      </c>
      <c r="AA152" s="59" t="str">
        <f t="shared" si="40"/>
        <v>416.96%</v>
      </c>
      <c r="AB152" s="226" t="str">
        <f t="shared" si="41"/>
        <v>42.71%</v>
      </c>
      <c r="AC152" s="67"/>
      <c r="AD152" s="67"/>
      <c r="AE152" s="33"/>
      <c r="AF152" s="33"/>
      <c r="AG152" s="33"/>
      <c r="AH152" s="33"/>
      <c r="AI152" s="33"/>
      <c r="AJ152" s="33"/>
    </row>
    <row r="153">
      <c r="A153" s="47" t="s">
        <v>503</v>
      </c>
      <c r="B153" s="48">
        <v>2014.0</v>
      </c>
      <c r="C153" s="49" t="s">
        <v>29</v>
      </c>
      <c r="D153" s="49" t="s">
        <v>2486</v>
      </c>
      <c r="E153" s="48">
        <v>28.0</v>
      </c>
      <c r="F153" s="48">
        <v>40.0</v>
      </c>
      <c r="G153" s="50" t="str">
        <f t="shared" si="37"/>
        <v>34.0</v>
      </c>
      <c r="H153" s="48">
        <v>42.0</v>
      </c>
      <c r="I153" s="48">
        <v>59.0</v>
      </c>
      <c r="J153" s="221" t="str">
        <f t="shared" si="34"/>
        <v>-17</v>
      </c>
      <c r="K153" s="221" t="str">
        <f t="shared" si="38"/>
        <v>50.5</v>
      </c>
      <c r="L153" s="221" t="str">
        <f t="shared" si="36"/>
        <v>-16.5</v>
      </c>
      <c r="M153" s="67"/>
      <c r="N153" s="67"/>
      <c r="O153" s="67"/>
      <c r="P153" s="227">
        <v>9740471.0</v>
      </c>
      <c r="Q153" s="223" t="str">
        <f t="shared" si="2"/>
        <v>10</v>
      </c>
      <c r="R153" s="48">
        <v>3049.0</v>
      </c>
      <c r="S153" s="224" t="str">
        <f t="shared" si="3"/>
        <v>3195</v>
      </c>
      <c r="T153" s="48">
        <v>3.0477122E7</v>
      </c>
      <c r="U153" s="223" t="str">
        <f t="shared" si="4"/>
        <v>30</v>
      </c>
      <c r="V153" s="48">
        <v>5.7360693E7</v>
      </c>
      <c r="W153" s="227">
        <v>8.7937815E7</v>
      </c>
      <c r="X153" s="223" t="str">
        <f t="shared" si="6"/>
        <v>88</v>
      </c>
      <c r="Y153" s="225" t="str">
        <f t="shared" si="39"/>
        <v>65.23%</v>
      </c>
      <c r="Z153" s="48">
        <v>30.0</v>
      </c>
      <c r="AA153" s="59" t="str">
        <f t="shared" si="40"/>
        <v>293.13%</v>
      </c>
      <c r="AB153" s="226" t="str">
        <f t="shared" si="41"/>
        <v>32.47%</v>
      </c>
      <c r="AC153" s="67"/>
      <c r="AD153" s="67"/>
      <c r="AE153" s="33"/>
      <c r="AF153" s="33"/>
      <c r="AG153" s="33"/>
      <c r="AH153" s="33"/>
      <c r="AI153" s="33"/>
      <c r="AJ153" s="33"/>
    </row>
    <row r="154">
      <c r="A154" s="47" t="s">
        <v>412</v>
      </c>
      <c r="B154" s="48">
        <v>2014.0</v>
      </c>
      <c r="C154" s="49" t="s">
        <v>29</v>
      </c>
      <c r="D154" s="49" t="s">
        <v>2490</v>
      </c>
      <c r="E154" s="48">
        <v>40.0</v>
      </c>
      <c r="F154" s="48">
        <v>48.0</v>
      </c>
      <c r="G154" s="50" t="str">
        <f t="shared" si="37"/>
        <v>44.0</v>
      </c>
      <c r="H154" s="48">
        <v>70.0</v>
      </c>
      <c r="I154" s="48">
        <v>59.0</v>
      </c>
      <c r="J154" s="221" t="str">
        <f t="shared" si="34"/>
        <v>11</v>
      </c>
      <c r="K154" s="221" t="str">
        <f t="shared" si="38"/>
        <v>64.5</v>
      </c>
      <c r="L154" s="221" t="str">
        <f t="shared" si="36"/>
        <v>-20.5</v>
      </c>
      <c r="M154" s="67"/>
      <c r="N154" s="53" t="s">
        <v>2444</v>
      </c>
      <c r="O154" s="53" t="s">
        <v>413</v>
      </c>
      <c r="P154" s="222">
        <v>5.4607747E7</v>
      </c>
      <c r="Q154" s="223" t="str">
        <f t="shared" si="2"/>
        <v>55</v>
      </c>
      <c r="R154" s="53">
        <v>3936.0</v>
      </c>
      <c r="S154" s="224" t="str">
        <f t="shared" si="3"/>
        <v>13874</v>
      </c>
      <c r="T154" s="53">
        <v>1.50947895E8</v>
      </c>
      <c r="U154" s="223" t="str">
        <f t="shared" si="4"/>
        <v>151</v>
      </c>
      <c r="V154" s="53">
        <v>1.378E8</v>
      </c>
      <c r="W154" s="222">
        <v>2.88747895E8</v>
      </c>
      <c r="X154" s="223" t="str">
        <f t="shared" si="6"/>
        <v>289</v>
      </c>
      <c r="Y154" s="225" t="str">
        <f t="shared" si="39"/>
        <v>47.72%</v>
      </c>
      <c r="Z154" s="53">
        <v>85.0</v>
      </c>
      <c r="AA154" s="59" t="str">
        <f t="shared" si="40"/>
        <v>339.70%</v>
      </c>
      <c r="AB154" s="226" t="str">
        <f t="shared" si="41"/>
        <v>64.24%</v>
      </c>
      <c r="AC154" s="67"/>
      <c r="AD154" s="67"/>
      <c r="AE154" s="33"/>
      <c r="AF154" s="33"/>
      <c r="AG154" s="33"/>
      <c r="AH154" s="33"/>
      <c r="AI154" s="33"/>
      <c r="AJ154" s="33"/>
    </row>
    <row r="155">
      <c r="A155" s="47" t="s">
        <v>497</v>
      </c>
      <c r="B155" s="48">
        <v>2014.0</v>
      </c>
      <c r="C155" s="49" t="s">
        <v>37</v>
      </c>
      <c r="D155" s="49" t="s">
        <v>2446</v>
      </c>
      <c r="E155" s="48">
        <v>67.0</v>
      </c>
      <c r="F155" s="48">
        <v>58.0</v>
      </c>
      <c r="G155" s="50" t="str">
        <f t="shared" si="37"/>
        <v>62.5</v>
      </c>
      <c r="H155" s="48">
        <v>73.0</v>
      </c>
      <c r="I155" s="48">
        <v>54.0</v>
      </c>
      <c r="J155" s="221" t="str">
        <f t="shared" si="34"/>
        <v>19</v>
      </c>
      <c r="K155" s="221" t="str">
        <f t="shared" si="38"/>
        <v>63.5</v>
      </c>
      <c r="L155" s="221" t="str">
        <f t="shared" si="36"/>
        <v>-1</v>
      </c>
      <c r="M155" s="67"/>
      <c r="N155" s="48" t="s">
        <v>2442</v>
      </c>
      <c r="O155" s="48" t="s">
        <v>498</v>
      </c>
      <c r="P155" s="227">
        <v>1.5873397E7</v>
      </c>
      <c r="Q155" s="223" t="str">
        <f t="shared" si="2"/>
        <v>16</v>
      </c>
      <c r="R155" s="48">
        <v>3656.0</v>
      </c>
      <c r="S155" s="224" t="str">
        <f t="shared" si="3"/>
        <v>4342</v>
      </c>
      <c r="T155" s="48">
        <v>4.2024533E7</v>
      </c>
      <c r="U155" s="223" t="str">
        <f t="shared" si="4"/>
        <v>42</v>
      </c>
      <c r="V155" s="48">
        <v>1.04E7</v>
      </c>
      <c r="W155" s="227">
        <v>5.2424533E7</v>
      </c>
      <c r="X155" s="223" t="str">
        <f t="shared" si="6"/>
        <v>52</v>
      </c>
      <c r="Y155" s="225" t="str">
        <f t="shared" si="39"/>
        <v>19.84%</v>
      </c>
      <c r="Z155" s="48">
        <v>36.0</v>
      </c>
      <c r="AA155" s="59" t="str">
        <f t="shared" si="40"/>
        <v>145.62%</v>
      </c>
      <c r="AB155" s="226" t="str">
        <f t="shared" si="41"/>
        <v>44.09%</v>
      </c>
      <c r="AC155" s="67"/>
      <c r="AD155" s="67"/>
      <c r="AE155" s="33"/>
      <c r="AF155" s="33"/>
      <c r="AG155" s="33"/>
      <c r="AH155" s="33"/>
      <c r="AI155" s="33"/>
      <c r="AJ155" s="33"/>
    </row>
    <row r="156">
      <c r="A156" s="47" t="s">
        <v>418</v>
      </c>
      <c r="B156" s="48">
        <v>2014.0</v>
      </c>
      <c r="C156" s="49" t="s">
        <v>334</v>
      </c>
      <c r="D156" s="49" t="s">
        <v>2449</v>
      </c>
      <c r="E156" s="48">
        <v>23.0</v>
      </c>
      <c r="F156" s="48">
        <v>40.0</v>
      </c>
      <c r="G156" s="50" t="str">
        <f t="shared" si="37"/>
        <v>31.5</v>
      </c>
      <c r="H156" s="48">
        <v>59.0</v>
      </c>
      <c r="I156" s="48">
        <v>63.0</v>
      </c>
      <c r="J156" s="221" t="str">
        <f t="shared" si="34"/>
        <v>-4</v>
      </c>
      <c r="K156" s="221" t="str">
        <f t="shared" si="38"/>
        <v>61</v>
      </c>
      <c r="L156" s="221" t="str">
        <f t="shared" si="36"/>
        <v>-29.5</v>
      </c>
      <c r="M156" s="67"/>
      <c r="N156" s="48" t="s">
        <v>2444</v>
      </c>
      <c r="O156" s="48" t="s">
        <v>419</v>
      </c>
      <c r="P156" s="227">
        <v>2.3514615E7</v>
      </c>
      <c r="Q156" s="223" t="str">
        <f t="shared" si="2"/>
        <v>24</v>
      </c>
      <c r="R156" s="48">
        <v>2885.0</v>
      </c>
      <c r="S156" s="224" t="str">
        <f t="shared" si="3"/>
        <v>8151</v>
      </c>
      <c r="T156" s="48">
        <v>5.6280355E7</v>
      </c>
      <c r="U156" s="223" t="str">
        <f t="shared" si="4"/>
        <v>56</v>
      </c>
      <c r="V156" s="48">
        <v>1.59248846E8</v>
      </c>
      <c r="W156" s="227">
        <v>2.15529201E8</v>
      </c>
      <c r="X156" s="223" t="str">
        <f t="shared" si="6"/>
        <v>216</v>
      </c>
      <c r="Y156" s="225" t="str">
        <f t="shared" si="39"/>
        <v>73.89%</v>
      </c>
      <c r="Z156" s="48">
        <v>70.0</v>
      </c>
      <c r="AA156" s="59" t="str">
        <f t="shared" si="40"/>
        <v>307.90%</v>
      </c>
      <c r="AB156" s="226" t="str">
        <f t="shared" si="41"/>
        <v>33.59%</v>
      </c>
      <c r="AC156" s="67"/>
      <c r="AD156" s="67"/>
      <c r="AE156" s="33"/>
      <c r="AF156" s="33"/>
      <c r="AG156" s="33"/>
      <c r="AH156" s="33"/>
      <c r="AI156" s="33"/>
      <c r="AJ156" s="33"/>
    </row>
    <row r="157">
      <c r="A157" s="47" t="s">
        <v>527</v>
      </c>
      <c r="B157" s="48">
        <v>2014.0</v>
      </c>
      <c r="C157" s="49" t="s">
        <v>334</v>
      </c>
      <c r="D157" s="49" t="s">
        <v>2490</v>
      </c>
      <c r="E157" s="48">
        <v>61.0</v>
      </c>
      <c r="F157" s="48">
        <v>54.0</v>
      </c>
      <c r="G157" s="50" t="str">
        <f t="shared" si="37"/>
        <v>57.5</v>
      </c>
      <c r="H157" s="48">
        <v>66.0</v>
      </c>
      <c r="I157" s="48">
        <v>66.0</v>
      </c>
      <c r="J157" s="221" t="str">
        <f t="shared" si="34"/>
        <v>0</v>
      </c>
      <c r="K157" s="221" t="str">
        <f t="shared" si="38"/>
        <v>66</v>
      </c>
      <c r="L157" s="221" t="str">
        <f t="shared" si="36"/>
        <v>-8.5</v>
      </c>
      <c r="M157" s="67"/>
      <c r="N157" s="48" t="s">
        <v>2439</v>
      </c>
      <c r="O157" s="48" t="s">
        <v>528</v>
      </c>
      <c r="P157" s="227">
        <v>9783603.0</v>
      </c>
      <c r="Q157" s="223" t="str">
        <f t="shared" si="2"/>
        <v>10</v>
      </c>
      <c r="R157" s="48">
        <v>2781.0</v>
      </c>
      <c r="S157" s="224" t="str">
        <f t="shared" si="3"/>
        <v>3518</v>
      </c>
      <c r="T157" s="48">
        <v>2.8842237E7</v>
      </c>
      <c r="U157" s="223" t="str">
        <f t="shared" si="4"/>
        <v>29</v>
      </c>
      <c r="V157" s="48">
        <v>619809.0</v>
      </c>
      <c r="W157" s="227">
        <v>2.9462046E7</v>
      </c>
      <c r="X157" s="223" t="str">
        <f t="shared" si="6"/>
        <v>29</v>
      </c>
      <c r="Y157" s="225" t="str">
        <f t="shared" si="39"/>
        <v>2.10%</v>
      </c>
      <c r="Z157" s="48">
        <v>25.0</v>
      </c>
      <c r="AA157" s="59" t="str">
        <f t="shared" si="40"/>
        <v>117.85%</v>
      </c>
      <c r="AB157" s="226" t="str">
        <f t="shared" si="41"/>
        <v>39.13%</v>
      </c>
      <c r="AC157" s="67"/>
      <c r="AD157" s="67"/>
      <c r="AE157" s="33"/>
      <c r="AF157" s="33"/>
      <c r="AG157" s="33"/>
      <c r="AH157" s="33"/>
      <c r="AI157" s="33"/>
      <c r="AJ157" s="33"/>
    </row>
    <row r="158">
      <c r="A158" s="47" t="s">
        <v>495</v>
      </c>
      <c r="B158" s="48">
        <v>2014.0</v>
      </c>
      <c r="C158" s="49" t="s">
        <v>37</v>
      </c>
      <c r="D158" s="49" t="s">
        <v>2449</v>
      </c>
      <c r="E158" s="48">
        <v>29.0</v>
      </c>
      <c r="F158" s="48">
        <v>36.0</v>
      </c>
      <c r="G158" s="50" t="str">
        <f t="shared" si="37"/>
        <v>32.5</v>
      </c>
      <c r="H158" s="48">
        <v>38.0</v>
      </c>
      <c r="I158" s="48">
        <v>56.0</v>
      </c>
      <c r="J158" s="221" t="str">
        <f t="shared" si="34"/>
        <v>-18</v>
      </c>
      <c r="K158" s="221" t="str">
        <f t="shared" si="38"/>
        <v>47</v>
      </c>
      <c r="L158" s="221" t="str">
        <f t="shared" si="36"/>
        <v>-14.5</v>
      </c>
      <c r="M158" s="67"/>
      <c r="N158" s="48" t="s">
        <v>2444</v>
      </c>
      <c r="O158" s="48" t="s">
        <v>117</v>
      </c>
      <c r="P158" s="227">
        <v>3.6111775E7</v>
      </c>
      <c r="Q158" s="223" t="str">
        <f t="shared" si="2"/>
        <v>36</v>
      </c>
      <c r="R158" s="48">
        <v>3154.0</v>
      </c>
      <c r="S158" s="224" t="str">
        <f t="shared" si="3"/>
        <v>11450</v>
      </c>
      <c r="T158" s="48">
        <v>8.620801E7</v>
      </c>
      <c r="U158" s="223" t="str">
        <f t="shared" si="4"/>
        <v>86</v>
      </c>
      <c r="V158" s="48">
        <v>8.3629E7</v>
      </c>
      <c r="W158" s="227">
        <v>1.6983701E8</v>
      </c>
      <c r="X158" s="223" t="str">
        <f t="shared" si="6"/>
        <v>170</v>
      </c>
      <c r="Y158" s="225" t="str">
        <f t="shared" si="39"/>
        <v>49.24%</v>
      </c>
      <c r="Z158" s="48">
        <v>40.0</v>
      </c>
      <c r="AA158" s="59" t="str">
        <f t="shared" si="40"/>
        <v>424.59%</v>
      </c>
      <c r="AB158" s="226" t="str">
        <f t="shared" si="41"/>
        <v>90.28%</v>
      </c>
      <c r="AC158" s="67"/>
      <c r="AD158" s="67"/>
      <c r="AE158" s="33"/>
      <c r="AF158" s="33"/>
      <c r="AG158" s="33"/>
      <c r="AH158" s="33"/>
      <c r="AI158" s="33"/>
      <c r="AJ158" s="33"/>
    </row>
    <row r="159">
      <c r="A159" s="47" t="s">
        <v>564</v>
      </c>
      <c r="B159" s="48">
        <v>2014.0</v>
      </c>
      <c r="C159" s="49" t="s">
        <v>334</v>
      </c>
      <c r="D159" s="49" t="s">
        <v>2481</v>
      </c>
      <c r="E159" s="48">
        <v>48.0</v>
      </c>
      <c r="F159" s="48">
        <v>53.0</v>
      </c>
      <c r="G159" s="50" t="str">
        <f t="shared" si="37"/>
        <v>50.5</v>
      </c>
      <c r="H159" s="48">
        <v>47.0</v>
      </c>
      <c r="I159" s="48">
        <v>47.0</v>
      </c>
      <c r="J159" s="221" t="str">
        <f t="shared" si="34"/>
        <v>0</v>
      </c>
      <c r="K159" s="221" t="str">
        <f t="shared" si="38"/>
        <v>47</v>
      </c>
      <c r="L159" s="221" t="str">
        <f t="shared" si="36"/>
        <v>3.5</v>
      </c>
      <c r="M159" s="67"/>
      <c r="N159" s="48" t="s">
        <v>2442</v>
      </c>
      <c r="O159" s="48" t="s">
        <v>565</v>
      </c>
      <c r="P159" s="227">
        <v>8364658.0</v>
      </c>
      <c r="Q159" s="223" t="str">
        <f t="shared" si="2"/>
        <v>8</v>
      </c>
      <c r="R159" s="48">
        <v>3230.0</v>
      </c>
      <c r="S159" s="224" t="str">
        <f t="shared" si="3"/>
        <v>2590</v>
      </c>
      <c r="T159" s="48">
        <v>3.8934842E7</v>
      </c>
      <c r="U159" s="223" t="str">
        <f t="shared" si="4"/>
        <v>39</v>
      </c>
      <c r="V159" s="48">
        <v>6401862.0</v>
      </c>
      <c r="W159" s="227">
        <v>4.5336704E7</v>
      </c>
      <c r="X159" s="223" t="str">
        <f t="shared" si="6"/>
        <v>45</v>
      </c>
      <c r="Y159" s="225" t="str">
        <f t="shared" si="39"/>
        <v>14.12%</v>
      </c>
      <c r="Z159" s="48">
        <v>13.0</v>
      </c>
      <c r="AA159" s="59" t="str">
        <f t="shared" si="40"/>
        <v>348.74%</v>
      </c>
      <c r="AB159" s="226" t="str">
        <f t="shared" si="41"/>
        <v>64.34%</v>
      </c>
      <c r="AC159" s="67"/>
      <c r="AD159" s="67"/>
      <c r="AE159" s="33"/>
      <c r="AF159" s="33"/>
      <c r="AG159" s="33"/>
      <c r="AH159" s="33"/>
      <c r="AI159" s="33"/>
      <c r="AJ159" s="33"/>
    </row>
    <row r="160">
      <c r="A160" s="47" t="s">
        <v>361</v>
      </c>
      <c r="B160" s="48">
        <v>2014.0</v>
      </c>
      <c r="C160" s="49" t="s">
        <v>29</v>
      </c>
      <c r="D160" s="49" t="s">
        <v>2446</v>
      </c>
      <c r="E160" s="48">
        <v>90.0</v>
      </c>
      <c r="F160" s="48">
        <v>71.0</v>
      </c>
      <c r="G160" s="50" t="str">
        <f t="shared" si="37"/>
        <v>80.5</v>
      </c>
      <c r="H160" s="48">
        <v>90.0</v>
      </c>
      <c r="I160" s="48">
        <v>84.0</v>
      </c>
      <c r="J160" s="221" t="str">
        <f t="shared" si="34"/>
        <v>6</v>
      </c>
      <c r="K160" s="221" t="str">
        <f t="shared" si="38"/>
        <v>87</v>
      </c>
      <c r="L160" s="221" t="str">
        <f t="shared" si="36"/>
        <v>-6.5</v>
      </c>
      <c r="M160" s="67"/>
      <c r="N160" s="48" t="s">
        <v>2444</v>
      </c>
      <c r="O160" s="48" t="s">
        <v>362</v>
      </c>
      <c r="P160" s="227">
        <v>2.8760246E7</v>
      </c>
      <c r="Q160" s="223" t="str">
        <f t="shared" si="2"/>
        <v>29</v>
      </c>
      <c r="R160" s="48">
        <v>3490.0</v>
      </c>
      <c r="S160" s="224" t="str">
        <f t="shared" si="3"/>
        <v>8241</v>
      </c>
      <c r="T160" s="48">
        <v>1.00206256E8</v>
      </c>
      <c r="U160" s="223" t="str">
        <f t="shared" si="4"/>
        <v>100</v>
      </c>
      <c r="V160" s="48">
        <v>2.69E8</v>
      </c>
      <c r="W160" s="227">
        <v>3.69206256E8</v>
      </c>
      <c r="X160" s="223" t="str">
        <f t="shared" si="6"/>
        <v>369</v>
      </c>
      <c r="Y160" s="225" t="str">
        <f t="shared" si="39"/>
        <v>72.86%</v>
      </c>
      <c r="Z160" s="48">
        <v>178.0</v>
      </c>
      <c r="AA160" s="59" t="str">
        <f t="shared" si="40"/>
        <v>207.42%</v>
      </c>
      <c r="AB160" s="226" t="str">
        <f t="shared" si="41"/>
        <v>16.16%</v>
      </c>
      <c r="AC160" s="67"/>
      <c r="AD160" s="67"/>
      <c r="AE160" s="33"/>
      <c r="AF160" s="33"/>
      <c r="AG160" s="33"/>
      <c r="AH160" s="33"/>
      <c r="AI160" s="33"/>
      <c r="AJ160" s="33"/>
    </row>
    <row r="161">
      <c r="A161" s="47" t="s">
        <v>383</v>
      </c>
      <c r="B161" s="48">
        <v>2014.0</v>
      </c>
      <c r="C161" s="49" t="s">
        <v>29</v>
      </c>
      <c r="D161" s="49" t="s">
        <v>2440</v>
      </c>
      <c r="E161" s="48">
        <v>27.0</v>
      </c>
      <c r="F161" s="48">
        <v>52.0</v>
      </c>
      <c r="G161" s="50" t="str">
        <f t="shared" si="37"/>
        <v>39.5</v>
      </c>
      <c r="H161" s="48">
        <v>37.0</v>
      </c>
      <c r="I161" s="48">
        <v>46.0</v>
      </c>
      <c r="J161" s="221" t="str">
        <f t="shared" si="34"/>
        <v>-9</v>
      </c>
      <c r="K161" s="221" t="str">
        <f t="shared" si="38"/>
        <v>41.5</v>
      </c>
      <c r="L161" s="221" t="str">
        <f t="shared" si="36"/>
        <v>-2</v>
      </c>
      <c r="M161" s="67"/>
      <c r="N161" s="48" t="s">
        <v>2444</v>
      </c>
      <c r="O161" s="48" t="s">
        <v>384</v>
      </c>
      <c r="P161" s="227">
        <v>2.4115934E7</v>
      </c>
      <c r="Q161" s="223" t="str">
        <f t="shared" si="2"/>
        <v>24</v>
      </c>
      <c r="R161" s="48">
        <v>3503.0</v>
      </c>
      <c r="S161" s="224" t="str">
        <f t="shared" si="3"/>
        <v>6884</v>
      </c>
      <c r="T161" s="48">
        <v>6.5014513E7</v>
      </c>
      <c r="U161" s="223" t="str">
        <f t="shared" si="4"/>
        <v>65</v>
      </c>
      <c r="V161" s="48">
        <v>2.03017315E8</v>
      </c>
      <c r="W161" s="227">
        <v>2.68031828E8</v>
      </c>
      <c r="X161" s="223" t="str">
        <f t="shared" si="6"/>
        <v>268</v>
      </c>
      <c r="Y161" s="225" t="str">
        <f t="shared" si="39"/>
        <v>75.74%</v>
      </c>
      <c r="Z161" s="48">
        <v>140.0</v>
      </c>
      <c r="AA161" s="59" t="str">
        <f t="shared" si="40"/>
        <v>191.45%</v>
      </c>
      <c r="AB161" s="226" t="str">
        <f t="shared" si="41"/>
        <v>17.23%</v>
      </c>
      <c r="AC161" s="67"/>
      <c r="AD161" s="67"/>
      <c r="AE161" s="33"/>
      <c r="AF161" s="33"/>
      <c r="AG161" s="33"/>
      <c r="AH161" s="33"/>
      <c r="AI161" s="33"/>
      <c r="AJ161" s="33"/>
    </row>
    <row r="162">
      <c r="A162" s="66" t="s">
        <v>536</v>
      </c>
      <c r="B162" s="48">
        <v>2014.0</v>
      </c>
      <c r="C162" s="48" t="s">
        <v>126</v>
      </c>
      <c r="D162" s="48" t="s">
        <v>2491</v>
      </c>
      <c r="E162" s="48">
        <v>88.0</v>
      </c>
      <c r="F162" s="48">
        <v>81.0</v>
      </c>
      <c r="G162" s="50" t="str">
        <f t="shared" si="37"/>
        <v>84.5</v>
      </c>
      <c r="H162" s="48">
        <v>67.0</v>
      </c>
      <c r="I162" s="48">
        <v>71.0</v>
      </c>
      <c r="J162" s="221" t="str">
        <f t="shared" si="34"/>
        <v>-4</v>
      </c>
      <c r="K162" s="221" t="str">
        <f t="shared" si="38"/>
        <v>69</v>
      </c>
      <c r="L162" s="221" t="str">
        <f t="shared" si="36"/>
        <v>15.5</v>
      </c>
      <c r="M162" s="67"/>
      <c r="N162" s="48" t="s">
        <v>2439</v>
      </c>
      <c r="O162" s="48" t="s">
        <v>89</v>
      </c>
      <c r="P162" s="227">
        <v>270877.0</v>
      </c>
      <c r="Q162" s="223" t="str">
        <f t="shared" si="2"/>
        <v>0</v>
      </c>
      <c r="R162" s="48">
        <v>6.0</v>
      </c>
      <c r="S162" s="224" t="str">
        <f t="shared" si="3"/>
        <v>45146</v>
      </c>
      <c r="T162" s="48">
        <v>1.20963E7</v>
      </c>
      <c r="U162" s="223" t="str">
        <f t="shared" si="4"/>
        <v>12</v>
      </c>
      <c r="V162" s="67"/>
      <c r="W162" s="227">
        <v>1.20963E7</v>
      </c>
      <c r="X162" s="223" t="str">
        <f t="shared" si="6"/>
        <v>12</v>
      </c>
      <c r="Y162" s="225" t="str">
        <f t="shared" si="39"/>
        <v>0.00%</v>
      </c>
      <c r="Z162" s="48">
        <v>24.0</v>
      </c>
      <c r="AA162" s="59" t="str">
        <f t="shared" si="40"/>
        <v>50.40%</v>
      </c>
      <c r="AB162" s="226" t="str">
        <f t="shared" si="41"/>
        <v>1.13%</v>
      </c>
      <c r="AC162" s="67"/>
      <c r="AD162" s="67"/>
      <c r="AE162" s="33"/>
      <c r="AF162" s="33"/>
      <c r="AG162" s="33"/>
      <c r="AH162" s="33"/>
      <c r="AI162" s="33"/>
      <c r="AJ162" s="33"/>
    </row>
    <row r="163">
      <c r="A163" s="47" t="s">
        <v>421</v>
      </c>
      <c r="B163" s="48">
        <v>2014.0</v>
      </c>
      <c r="C163" s="49" t="s">
        <v>334</v>
      </c>
      <c r="D163" s="49" t="s">
        <v>2470</v>
      </c>
      <c r="E163" s="48">
        <v>77.0</v>
      </c>
      <c r="F163" s="48">
        <v>64.0</v>
      </c>
      <c r="G163" s="50" t="str">
        <f t="shared" si="37"/>
        <v>70.5</v>
      </c>
      <c r="H163" s="48">
        <v>85.0</v>
      </c>
      <c r="I163" s="48">
        <v>73.0</v>
      </c>
      <c r="J163" s="221" t="str">
        <f t="shared" si="34"/>
        <v>12</v>
      </c>
      <c r="K163" s="221" t="str">
        <f t="shared" si="38"/>
        <v>79</v>
      </c>
      <c r="L163" s="221" t="str">
        <f t="shared" si="36"/>
        <v>-8.5</v>
      </c>
      <c r="M163" s="67"/>
      <c r="N163" s="48" t="s">
        <v>2439</v>
      </c>
      <c r="O163" s="48" t="s">
        <v>422</v>
      </c>
      <c r="P163" s="227">
        <v>2.3702421E7</v>
      </c>
      <c r="Q163" s="223" t="str">
        <f t="shared" si="2"/>
        <v>24</v>
      </c>
      <c r="R163" s="48">
        <v>3173.0</v>
      </c>
      <c r="S163" s="224" t="str">
        <f t="shared" si="3"/>
        <v>7470</v>
      </c>
      <c r="T163" s="48">
        <v>8.5817906E7</v>
      </c>
      <c r="U163" s="223" t="str">
        <f t="shared" si="4"/>
        <v>86</v>
      </c>
      <c r="V163" s="48">
        <v>1.26E8</v>
      </c>
      <c r="W163" s="227">
        <v>2.11817906E8</v>
      </c>
      <c r="X163" s="223" t="str">
        <f t="shared" si="6"/>
        <v>212</v>
      </c>
      <c r="Y163" s="225" t="str">
        <f t="shared" si="39"/>
        <v>59.49%</v>
      </c>
      <c r="Z163" s="48">
        <v>68.0</v>
      </c>
      <c r="AA163" s="59" t="str">
        <f t="shared" si="40"/>
        <v>311.50%</v>
      </c>
      <c r="AB163" s="226" t="str">
        <f t="shared" si="41"/>
        <v>34.86%</v>
      </c>
      <c r="AC163" s="67"/>
      <c r="AD163" s="67"/>
      <c r="AE163" s="33"/>
      <c r="AF163" s="33"/>
      <c r="AG163" s="33"/>
      <c r="AH163" s="33"/>
      <c r="AI163" s="33"/>
      <c r="AJ163" s="33"/>
    </row>
    <row r="164">
      <c r="A164" s="47" t="s">
        <v>507</v>
      </c>
      <c r="B164" s="48">
        <v>2014.0</v>
      </c>
      <c r="C164" s="49" t="s">
        <v>126</v>
      </c>
      <c r="D164" s="49" t="s">
        <v>2449</v>
      </c>
      <c r="E164" s="48">
        <v>80.0</v>
      </c>
      <c r="F164" s="48">
        <v>71.0</v>
      </c>
      <c r="G164" s="50" t="str">
        <f t="shared" si="37"/>
        <v>75.5</v>
      </c>
      <c r="H164" s="48">
        <v>70.0</v>
      </c>
      <c r="I164" s="48">
        <v>71.0</v>
      </c>
      <c r="J164" s="221" t="str">
        <f t="shared" si="34"/>
        <v>-1</v>
      </c>
      <c r="K164" s="221" t="str">
        <f t="shared" si="38"/>
        <v>70.5</v>
      </c>
      <c r="L164" s="221" t="str">
        <f t="shared" si="36"/>
        <v>5</v>
      </c>
      <c r="M164" s="67"/>
      <c r="N164" s="48" t="s">
        <v>2444</v>
      </c>
      <c r="O164" s="48" t="s">
        <v>508</v>
      </c>
      <c r="P164" s="227">
        <v>1.3585915E7</v>
      </c>
      <c r="Q164" s="223" t="str">
        <f t="shared" si="2"/>
        <v>14</v>
      </c>
      <c r="R164" s="48">
        <v>2468.0</v>
      </c>
      <c r="S164" s="224" t="str">
        <f t="shared" si="3"/>
        <v>5505</v>
      </c>
      <c r="T164" s="48">
        <v>3.07031E7</v>
      </c>
      <c r="U164" s="223" t="str">
        <f t="shared" si="4"/>
        <v>31</v>
      </c>
      <c r="V164" s="48">
        <v>1208498.0</v>
      </c>
      <c r="W164" s="227">
        <v>3.1911598E7</v>
      </c>
      <c r="X164" s="223" t="str">
        <f t="shared" si="6"/>
        <v>32</v>
      </c>
      <c r="Y164" s="225" t="str">
        <f t="shared" si="39"/>
        <v>3.79%</v>
      </c>
      <c r="Z164" s="48">
        <v>30.0</v>
      </c>
      <c r="AA164" s="59" t="str">
        <f t="shared" si="40"/>
        <v>106.37%</v>
      </c>
      <c r="AB164" s="226" t="str">
        <f t="shared" si="41"/>
        <v>45.29%</v>
      </c>
      <c r="AC164" s="67"/>
      <c r="AD164" s="67"/>
      <c r="AE164" s="33"/>
      <c r="AF164" s="33"/>
      <c r="AG164" s="33"/>
      <c r="AH164" s="33"/>
      <c r="AI164" s="33"/>
      <c r="AJ164" s="33"/>
    </row>
    <row r="165">
      <c r="A165" s="47" t="s">
        <v>607</v>
      </c>
      <c r="B165" s="48">
        <v>2014.0</v>
      </c>
      <c r="C165" s="49" t="s">
        <v>334</v>
      </c>
      <c r="D165" s="49" t="s">
        <v>2492</v>
      </c>
      <c r="E165" s="48">
        <v>16.0</v>
      </c>
      <c r="F165" s="48">
        <v>16.0</v>
      </c>
      <c r="G165" s="50" t="str">
        <f t="shared" si="37"/>
        <v>16.0</v>
      </c>
      <c r="H165" s="48">
        <v>79.0</v>
      </c>
      <c r="I165" s="48">
        <v>35.0</v>
      </c>
      <c r="J165" s="221" t="str">
        <f t="shared" si="34"/>
        <v>44</v>
      </c>
      <c r="K165" s="221" t="str">
        <f t="shared" si="38"/>
        <v>57</v>
      </c>
      <c r="L165" s="221" t="str">
        <f t="shared" si="36"/>
        <v>-41</v>
      </c>
      <c r="M165" s="67"/>
      <c r="N165" s="48" t="s">
        <v>2442</v>
      </c>
      <c r="O165" s="48" t="s">
        <v>608</v>
      </c>
      <c r="P165" s="227">
        <v>9217013.0</v>
      </c>
      <c r="Q165" s="223" t="str">
        <f t="shared" si="2"/>
        <v>9</v>
      </c>
      <c r="R165" s="48">
        <v>780.0</v>
      </c>
      <c r="S165" s="224" t="str">
        <f t="shared" si="3"/>
        <v>11817</v>
      </c>
      <c r="T165" s="48">
        <v>6.0755732E7</v>
      </c>
      <c r="U165" s="223" t="str">
        <f t="shared" si="4"/>
        <v>61</v>
      </c>
      <c r="V165" s="48">
        <v>1875000.0</v>
      </c>
      <c r="W165" s="227">
        <v>6.2630732E7</v>
      </c>
      <c r="X165" s="223" t="str">
        <f t="shared" si="6"/>
        <v>63</v>
      </c>
      <c r="Y165" s="225" t="str">
        <f t="shared" si="39"/>
        <v>2.99%</v>
      </c>
      <c r="Z165" s="48">
        <v>2.0</v>
      </c>
      <c r="AA165" s="59" t="str">
        <f t="shared" si="40"/>
        <v>3131.54%</v>
      </c>
      <c r="AB165" s="226" t="str">
        <f t="shared" si="41"/>
        <v>460.85%</v>
      </c>
      <c r="AC165" s="67"/>
      <c r="AD165" s="67"/>
      <c r="AE165" s="33"/>
      <c r="AF165" s="33"/>
      <c r="AG165" s="33"/>
      <c r="AH165" s="33"/>
      <c r="AI165" s="33"/>
      <c r="AJ165" s="33"/>
    </row>
    <row r="166">
      <c r="A166" s="47" t="s">
        <v>375</v>
      </c>
      <c r="B166" s="48">
        <v>2014.0</v>
      </c>
      <c r="C166" s="202" t="s">
        <v>2398</v>
      </c>
      <c r="D166" s="49" t="s">
        <v>2446</v>
      </c>
      <c r="E166" s="48">
        <v>74.0</v>
      </c>
      <c r="F166" s="48">
        <v>62.0</v>
      </c>
      <c r="G166" s="50" t="str">
        <f t="shared" si="37"/>
        <v>68.0</v>
      </c>
      <c r="H166" s="48">
        <v>67.0</v>
      </c>
      <c r="I166" s="48">
        <v>68.0</v>
      </c>
      <c r="J166" s="221" t="str">
        <f t="shared" si="34"/>
        <v>-1</v>
      </c>
      <c r="K166" s="221" t="str">
        <f t="shared" si="38"/>
        <v>67.5</v>
      </c>
      <c r="L166" s="221" t="str">
        <f t="shared" si="36"/>
        <v>0.5</v>
      </c>
      <c r="M166" s="67"/>
      <c r="N166" s="53" t="s">
        <v>2444</v>
      </c>
      <c r="O166" s="53" t="s">
        <v>356</v>
      </c>
      <c r="P166" s="222">
        <v>9.3188384E7</v>
      </c>
      <c r="Q166" s="223" t="str">
        <f t="shared" si="2"/>
        <v>93</v>
      </c>
      <c r="R166" s="53">
        <v>3952.0</v>
      </c>
      <c r="S166" s="224" t="str">
        <f t="shared" si="3"/>
        <v>23580</v>
      </c>
      <c r="T166" s="53">
        <v>2.00676069E8</v>
      </c>
      <c r="U166" s="223" t="str">
        <f t="shared" si="4"/>
        <v>201</v>
      </c>
      <c r="V166" s="53">
        <v>3.28E8</v>
      </c>
      <c r="W166" s="222">
        <v>5.28676069E8</v>
      </c>
      <c r="X166" s="223" t="str">
        <f t="shared" si="6"/>
        <v>529</v>
      </c>
      <c r="Y166" s="225" t="str">
        <f t="shared" si="39"/>
        <v>62.04%</v>
      </c>
      <c r="Z166" s="53">
        <v>160.0</v>
      </c>
      <c r="AA166" s="59" t="str">
        <f t="shared" si="40"/>
        <v>330.42%</v>
      </c>
      <c r="AB166" s="226" t="str">
        <f t="shared" si="41"/>
        <v>58.24%</v>
      </c>
      <c r="AC166" s="67"/>
      <c r="AD166" s="67"/>
      <c r="AE166" s="33"/>
      <c r="AF166" s="33"/>
      <c r="AG166" s="33"/>
      <c r="AH166" s="33"/>
      <c r="AI166" s="33"/>
      <c r="AJ166" s="33"/>
    </row>
    <row r="167">
      <c r="A167" s="47" t="s">
        <v>433</v>
      </c>
      <c r="B167" s="48">
        <v>2014.0</v>
      </c>
      <c r="C167" s="49" t="s">
        <v>29</v>
      </c>
      <c r="D167" s="49" t="s">
        <v>2440</v>
      </c>
      <c r="E167" s="48">
        <v>88.0</v>
      </c>
      <c r="F167" s="48">
        <v>79.0</v>
      </c>
      <c r="G167" s="50" t="str">
        <f t="shared" si="37"/>
        <v>83.5</v>
      </c>
      <c r="H167" s="48">
        <v>88.0</v>
      </c>
      <c r="I167" s="48">
        <v>81.0</v>
      </c>
      <c r="J167" s="221" t="str">
        <f t="shared" si="34"/>
        <v>7</v>
      </c>
      <c r="K167" s="221" t="str">
        <f t="shared" si="38"/>
        <v>84.5</v>
      </c>
      <c r="L167" s="221" t="str">
        <f t="shared" si="36"/>
        <v>-1</v>
      </c>
      <c r="M167" s="67"/>
      <c r="N167" s="53" t="s">
        <v>2439</v>
      </c>
      <c r="O167" s="53" t="s">
        <v>434</v>
      </c>
      <c r="P167" s="222">
        <v>3.7513109E7</v>
      </c>
      <c r="Q167" s="223" t="str">
        <f t="shared" si="2"/>
        <v>38</v>
      </c>
      <c r="R167" s="53">
        <v>3014.0</v>
      </c>
      <c r="S167" s="224" t="str">
        <f t="shared" si="3"/>
        <v>12446</v>
      </c>
      <c r="T167" s="53">
        <v>1.67767189E8</v>
      </c>
      <c r="U167" s="223" t="str">
        <f t="shared" si="4"/>
        <v>168</v>
      </c>
      <c r="V167" s="53">
        <v>2.00294722E8</v>
      </c>
      <c r="W167" s="222">
        <v>3.68061911E8</v>
      </c>
      <c r="X167" s="223" t="str">
        <f t="shared" si="6"/>
        <v>368</v>
      </c>
      <c r="Y167" s="225" t="str">
        <f t="shared" si="39"/>
        <v>54.42%</v>
      </c>
      <c r="Z167" s="53">
        <v>61.0</v>
      </c>
      <c r="AA167" s="59" t="str">
        <f t="shared" si="40"/>
        <v>603.38%</v>
      </c>
      <c r="AB167" s="226" t="str">
        <f t="shared" si="41"/>
        <v>61.50%</v>
      </c>
      <c r="AC167" s="67"/>
      <c r="AD167" s="67"/>
      <c r="AE167" s="33"/>
      <c r="AF167" s="33"/>
      <c r="AG167" s="33"/>
      <c r="AH167" s="33"/>
      <c r="AI167" s="33"/>
      <c r="AJ167" s="33"/>
    </row>
    <row r="168">
      <c r="A168" s="47" t="s">
        <v>364</v>
      </c>
      <c r="B168" s="48">
        <v>2014.0</v>
      </c>
      <c r="C168" s="49" t="s">
        <v>29</v>
      </c>
      <c r="D168" s="49" t="s">
        <v>2443</v>
      </c>
      <c r="E168" s="48">
        <v>91.0</v>
      </c>
      <c r="F168" s="48">
        <v>76.0</v>
      </c>
      <c r="G168" s="50" t="str">
        <f t="shared" si="37"/>
        <v>83.5</v>
      </c>
      <c r="H168" s="48">
        <v>93.0</v>
      </c>
      <c r="I168" s="48">
        <v>85.0</v>
      </c>
      <c r="J168" s="221" t="str">
        <f t="shared" si="34"/>
        <v>8</v>
      </c>
      <c r="K168" s="221" t="str">
        <f t="shared" si="38"/>
        <v>89</v>
      </c>
      <c r="L168" s="221" t="str">
        <f t="shared" si="36"/>
        <v>-5.5</v>
      </c>
      <c r="M168" s="67"/>
      <c r="N168" s="53" t="s">
        <v>2444</v>
      </c>
      <c r="O168" s="53" t="s">
        <v>351</v>
      </c>
      <c r="P168" s="222">
        <v>9.4320883E7</v>
      </c>
      <c r="Q168" s="223" t="str">
        <f t="shared" si="2"/>
        <v>94</v>
      </c>
      <c r="R168" s="53">
        <v>4088.0</v>
      </c>
      <c r="S168" s="224" t="str">
        <f t="shared" si="3"/>
        <v>23073</v>
      </c>
      <c r="T168" s="53">
        <v>3.331766E8</v>
      </c>
      <c r="U168" s="223" t="str">
        <f t="shared" si="4"/>
        <v>333</v>
      </c>
      <c r="V168" s="53">
        <v>4.41E8</v>
      </c>
      <c r="W168" s="222">
        <v>7.741766E8</v>
      </c>
      <c r="X168" s="223" t="str">
        <f t="shared" si="6"/>
        <v>774</v>
      </c>
      <c r="Y168" s="225" t="str">
        <f t="shared" si="39"/>
        <v>56.96%</v>
      </c>
      <c r="Z168" s="53">
        <v>170.0</v>
      </c>
      <c r="AA168" s="59" t="str">
        <f t="shared" si="40"/>
        <v>455.40%</v>
      </c>
      <c r="AB168" s="226" t="str">
        <f t="shared" si="41"/>
        <v>55.48%</v>
      </c>
      <c r="AC168" s="67"/>
      <c r="AD168" s="67"/>
      <c r="AE168" s="33"/>
      <c r="AF168" s="33"/>
      <c r="AG168" s="33"/>
      <c r="AH168" s="33"/>
      <c r="AI168" s="33"/>
      <c r="AJ168" s="33"/>
    </row>
    <row r="169">
      <c r="A169" s="47" t="s">
        <v>574</v>
      </c>
      <c r="B169" s="48">
        <v>2014.0</v>
      </c>
      <c r="C169" s="49" t="s">
        <v>29</v>
      </c>
      <c r="D169" s="49" t="s">
        <v>2493</v>
      </c>
      <c r="E169" s="48">
        <v>46.0</v>
      </c>
      <c r="F169" s="48">
        <v>47.0</v>
      </c>
      <c r="G169" s="50" t="str">
        <f t="shared" si="37"/>
        <v>46.5</v>
      </c>
      <c r="H169" s="48">
        <v>67.0</v>
      </c>
      <c r="I169" s="48">
        <v>45.0</v>
      </c>
      <c r="J169" s="221" t="str">
        <f t="shared" si="34"/>
        <v>22</v>
      </c>
      <c r="K169" s="221" t="str">
        <f t="shared" si="38"/>
        <v>56</v>
      </c>
      <c r="L169" s="221" t="str">
        <f t="shared" si="36"/>
        <v>-9.5</v>
      </c>
      <c r="M169" s="67"/>
      <c r="N169" s="48" t="s">
        <v>2442</v>
      </c>
      <c r="O169" s="48" t="s">
        <v>89</v>
      </c>
      <c r="P169" s="227">
        <v>2.2522221E7</v>
      </c>
      <c r="Q169" s="223" t="str">
        <f t="shared" si="2"/>
        <v>23</v>
      </c>
      <c r="R169" s="48">
        <v>2417.0</v>
      </c>
      <c r="S169" s="224" t="str">
        <f t="shared" si="3"/>
        <v>9318</v>
      </c>
      <c r="T169" s="48">
        <v>9.1443253E7</v>
      </c>
      <c r="U169" s="223" t="str">
        <f t="shared" si="4"/>
        <v>91</v>
      </c>
      <c r="V169" s="48">
        <v>9889709.0</v>
      </c>
      <c r="W169" s="227">
        <v>1.01332962E8</v>
      </c>
      <c r="X169" s="223" t="str">
        <f t="shared" si="6"/>
        <v>101</v>
      </c>
      <c r="Y169" s="225" t="str">
        <f t="shared" si="39"/>
        <v>9.76%</v>
      </c>
      <c r="Z169" s="48">
        <v>12.0</v>
      </c>
      <c r="AA169" s="59" t="str">
        <f t="shared" si="40"/>
        <v>844.44%</v>
      </c>
      <c r="AB169" s="226" t="str">
        <f t="shared" si="41"/>
        <v>187.69%</v>
      </c>
      <c r="AC169" s="67"/>
      <c r="AD169" s="67"/>
      <c r="AE169" s="33"/>
      <c r="AF169" s="33"/>
      <c r="AG169" s="33"/>
      <c r="AH169" s="33"/>
      <c r="AI169" s="33"/>
      <c r="AJ169" s="33"/>
    </row>
    <row r="170">
      <c r="A170" s="47" t="s">
        <v>405</v>
      </c>
      <c r="B170" s="48">
        <v>2014.0</v>
      </c>
      <c r="C170" s="49" t="s">
        <v>29</v>
      </c>
      <c r="D170" s="49" t="s">
        <v>2494</v>
      </c>
      <c r="E170" s="48">
        <v>60.0</v>
      </c>
      <c r="F170" s="48">
        <v>47.0</v>
      </c>
      <c r="G170" s="50" t="str">
        <f t="shared" si="37"/>
        <v>53.5</v>
      </c>
      <c r="H170" s="48">
        <v>50.0</v>
      </c>
      <c r="I170" s="48">
        <v>65.0</v>
      </c>
      <c r="J170" s="221" t="str">
        <f t="shared" si="34"/>
        <v>-15</v>
      </c>
      <c r="K170" s="221" t="str">
        <f t="shared" si="38"/>
        <v>57.5</v>
      </c>
      <c r="L170" s="221" t="str">
        <f t="shared" si="36"/>
        <v>-4</v>
      </c>
      <c r="M170" s="67"/>
      <c r="N170" s="48" t="s">
        <v>2444</v>
      </c>
      <c r="O170" s="48" t="s">
        <v>34</v>
      </c>
      <c r="P170" s="227">
        <v>2.9800263E7</v>
      </c>
      <c r="Q170" s="223" t="str">
        <f t="shared" si="2"/>
        <v>30</v>
      </c>
      <c r="R170" s="48">
        <v>3595.0</v>
      </c>
      <c r="S170" s="224" t="str">
        <f t="shared" si="3"/>
        <v>8289</v>
      </c>
      <c r="T170" s="48">
        <v>7.2688614E7</v>
      </c>
      <c r="U170" s="223" t="str">
        <f t="shared" si="4"/>
        <v>73</v>
      </c>
      <c r="V170" s="48">
        <v>1.707E8</v>
      </c>
      <c r="W170" s="227">
        <v>2.43388614E8</v>
      </c>
      <c r="X170" s="223" t="str">
        <f t="shared" si="6"/>
        <v>243</v>
      </c>
      <c r="Y170" s="225" t="str">
        <f t="shared" si="39"/>
        <v>70.13%</v>
      </c>
      <c r="Z170" s="48">
        <v>100.0</v>
      </c>
      <c r="AA170" s="59" t="str">
        <f t="shared" si="40"/>
        <v>243.39%</v>
      </c>
      <c r="AB170" s="226" t="str">
        <f t="shared" si="41"/>
        <v>29.80%</v>
      </c>
      <c r="AC170" s="67"/>
      <c r="AD170" s="67"/>
      <c r="AE170" s="33"/>
      <c r="AF170" s="33"/>
      <c r="AG170" s="33"/>
      <c r="AH170" s="33"/>
      <c r="AI170" s="33"/>
      <c r="AJ170" s="33"/>
    </row>
    <row r="171">
      <c r="A171" s="47" t="s">
        <v>476</v>
      </c>
      <c r="B171" s="48">
        <v>2014.0</v>
      </c>
      <c r="C171" s="49" t="s">
        <v>37</v>
      </c>
      <c r="D171" s="49" t="s">
        <v>2446</v>
      </c>
      <c r="E171" s="48">
        <v>35.0</v>
      </c>
      <c r="F171" s="48">
        <v>40.0</v>
      </c>
      <c r="G171" s="50" t="str">
        <f t="shared" si="37"/>
        <v>37.5</v>
      </c>
      <c r="H171" s="48">
        <v>50.0</v>
      </c>
      <c r="I171" s="48">
        <v>62.0</v>
      </c>
      <c r="J171" s="221" t="str">
        <f t="shared" si="34"/>
        <v>-12</v>
      </c>
      <c r="K171" s="221" t="str">
        <f t="shared" si="38"/>
        <v>56</v>
      </c>
      <c r="L171" s="221" t="str">
        <f t="shared" si="36"/>
        <v>-18.5</v>
      </c>
      <c r="M171" s="67"/>
      <c r="N171" s="48" t="s">
        <v>2439</v>
      </c>
      <c r="O171" s="48" t="s">
        <v>477</v>
      </c>
      <c r="P171" s="227">
        <v>1.5457418E7</v>
      </c>
      <c r="Q171" s="223" t="str">
        <f t="shared" si="2"/>
        <v>15</v>
      </c>
      <c r="R171" s="48">
        <v>4580.0</v>
      </c>
      <c r="S171" s="224" t="str">
        <f t="shared" si="3"/>
        <v>3375</v>
      </c>
      <c r="T171" s="48">
        <v>5.4445357E7</v>
      </c>
      <c r="U171" s="223" t="str">
        <f t="shared" si="4"/>
        <v>54</v>
      </c>
      <c r="V171" s="48">
        <v>5.22E7</v>
      </c>
      <c r="W171" s="227">
        <v>1.06645357E8</v>
      </c>
      <c r="X171" s="223" t="str">
        <f t="shared" si="6"/>
        <v>107</v>
      </c>
      <c r="Y171" s="225" t="str">
        <f t="shared" si="39"/>
        <v>48.95%</v>
      </c>
      <c r="Z171" s="48">
        <v>42.0</v>
      </c>
      <c r="AA171" s="59" t="str">
        <f t="shared" si="40"/>
        <v>253.92%</v>
      </c>
      <c r="AB171" s="226" t="str">
        <f t="shared" si="41"/>
        <v>36.80%</v>
      </c>
      <c r="AC171" s="67"/>
      <c r="AD171" s="67"/>
      <c r="AE171" s="33"/>
      <c r="AF171" s="33"/>
      <c r="AG171" s="33"/>
      <c r="AH171" s="33"/>
      <c r="AI171" s="33"/>
      <c r="AJ171" s="33"/>
    </row>
    <row r="172">
      <c r="A172" s="47" t="s">
        <v>380</v>
      </c>
      <c r="B172" s="48">
        <v>2014.0</v>
      </c>
      <c r="C172" s="49" t="s">
        <v>37</v>
      </c>
      <c r="D172" s="49" t="s">
        <v>2440</v>
      </c>
      <c r="E172" s="48">
        <v>92.0</v>
      </c>
      <c r="F172" s="48">
        <v>76.0</v>
      </c>
      <c r="G172" s="50" t="str">
        <f t="shared" si="37"/>
        <v>84.0</v>
      </c>
      <c r="H172" s="48">
        <v>90.0</v>
      </c>
      <c r="I172" s="48">
        <v>84.0</v>
      </c>
      <c r="J172" s="221" t="str">
        <f t="shared" si="34"/>
        <v>6</v>
      </c>
      <c r="K172" s="221" t="str">
        <f t="shared" si="38"/>
        <v>87</v>
      </c>
      <c r="L172" s="221" t="str">
        <f t="shared" si="36"/>
        <v>-3</v>
      </c>
      <c r="M172" s="67"/>
      <c r="N172" s="53" t="s">
        <v>2442</v>
      </c>
      <c r="O172" s="53" t="s">
        <v>381</v>
      </c>
      <c r="P172" s="222">
        <v>4.9451322E7</v>
      </c>
      <c r="Q172" s="223" t="str">
        <f t="shared" si="2"/>
        <v>49</v>
      </c>
      <c r="R172" s="53">
        <v>4253.0</v>
      </c>
      <c r="S172" s="224" t="str">
        <f t="shared" si="3"/>
        <v>11627</v>
      </c>
      <c r="T172" s="53">
        <v>1.77002924E8</v>
      </c>
      <c r="U172" s="223" t="str">
        <f t="shared" si="4"/>
        <v>177</v>
      </c>
      <c r="V172" s="53">
        <v>4.41907011E8</v>
      </c>
      <c r="W172" s="222">
        <v>6.18909935E8</v>
      </c>
      <c r="X172" s="223" t="str">
        <f t="shared" si="6"/>
        <v>619</v>
      </c>
      <c r="Y172" s="225" t="str">
        <f t="shared" si="39"/>
        <v>71.40%</v>
      </c>
      <c r="Z172" s="53">
        <v>145.0</v>
      </c>
      <c r="AA172" s="59" t="str">
        <f t="shared" si="40"/>
        <v>426.83%</v>
      </c>
      <c r="AB172" s="226" t="str">
        <f t="shared" si="41"/>
        <v>34.10%</v>
      </c>
      <c r="AC172" s="67"/>
      <c r="AD172" s="67"/>
      <c r="AE172" s="33"/>
      <c r="AF172" s="33"/>
      <c r="AG172" s="33"/>
      <c r="AH172" s="33"/>
      <c r="AI172" s="33"/>
      <c r="AJ172" s="33"/>
    </row>
    <row r="173">
      <c r="A173" s="47" t="s">
        <v>578</v>
      </c>
      <c r="B173" s="48">
        <v>2014.0</v>
      </c>
      <c r="C173" s="49" t="s">
        <v>29</v>
      </c>
      <c r="D173" s="49" t="s">
        <v>2446</v>
      </c>
      <c r="E173" s="48">
        <v>36.0</v>
      </c>
      <c r="F173" s="48">
        <v>46.0</v>
      </c>
      <c r="G173" s="50" t="str">
        <f t="shared" si="37"/>
        <v>41.0</v>
      </c>
      <c r="H173" s="48">
        <v>62.0</v>
      </c>
      <c r="I173" s="48">
        <v>56.0</v>
      </c>
      <c r="J173" s="221" t="str">
        <f t="shared" si="34"/>
        <v>6</v>
      </c>
      <c r="K173" s="221" t="str">
        <f t="shared" si="38"/>
        <v>59</v>
      </c>
      <c r="L173" s="221" t="str">
        <f t="shared" si="36"/>
        <v>-18</v>
      </c>
      <c r="M173" s="67"/>
      <c r="N173" s="48" t="s">
        <v>2444</v>
      </c>
      <c r="O173" s="48" t="s">
        <v>579</v>
      </c>
      <c r="P173" s="227">
        <v>1.567919E7</v>
      </c>
      <c r="Q173" s="223" t="str">
        <f t="shared" si="2"/>
        <v>16</v>
      </c>
      <c r="R173" s="48">
        <v>2907.0</v>
      </c>
      <c r="S173" s="224" t="str">
        <f t="shared" si="3"/>
        <v>5394</v>
      </c>
      <c r="T173" s="48">
        <v>5.0474843E7</v>
      </c>
      <c r="U173" s="223" t="str">
        <f t="shared" si="4"/>
        <v>50</v>
      </c>
      <c r="V173" s="48">
        <v>2.78E7</v>
      </c>
      <c r="W173" s="227">
        <v>7.8274843E7</v>
      </c>
      <c r="X173" s="223" t="str">
        <f t="shared" si="6"/>
        <v>78</v>
      </c>
      <c r="Y173" s="225" t="str">
        <f t="shared" si="39"/>
        <v>35.52%</v>
      </c>
      <c r="Z173" s="48">
        <v>11.0</v>
      </c>
      <c r="AA173" s="59" t="str">
        <f t="shared" si="40"/>
        <v>711.59%</v>
      </c>
      <c r="AB173" s="226" t="str">
        <f t="shared" si="41"/>
        <v>142.54%</v>
      </c>
      <c r="AC173" s="67"/>
      <c r="AD173" s="67"/>
      <c r="AE173" s="33"/>
      <c r="AF173" s="33"/>
      <c r="AG173" s="33"/>
      <c r="AH173" s="33"/>
      <c r="AI173" s="33"/>
      <c r="AJ173" s="33"/>
    </row>
    <row r="174">
      <c r="A174" s="47" t="s">
        <v>372</v>
      </c>
      <c r="B174" s="48">
        <v>2014.0</v>
      </c>
      <c r="C174" s="49" t="s">
        <v>334</v>
      </c>
      <c r="D174" s="49" t="s">
        <v>2494</v>
      </c>
      <c r="E174" s="48">
        <v>72.0</v>
      </c>
      <c r="F174" s="48">
        <v>74.0</v>
      </c>
      <c r="G174" s="50" t="str">
        <f t="shared" si="37"/>
        <v>73.0</v>
      </c>
      <c r="H174" s="48">
        <v>86.0</v>
      </c>
      <c r="I174" s="48">
        <v>84.0</v>
      </c>
      <c r="J174" s="221" t="str">
        <f t="shared" si="34"/>
        <v>2</v>
      </c>
      <c r="K174" s="221" t="str">
        <f t="shared" si="38"/>
        <v>85</v>
      </c>
      <c r="L174" s="221" t="str">
        <f t="shared" si="36"/>
        <v>-12</v>
      </c>
      <c r="M174" s="67"/>
      <c r="N174" s="53" t="s">
        <v>2444</v>
      </c>
      <c r="O174" s="53" t="s">
        <v>373</v>
      </c>
      <c r="P174" s="222">
        <v>4.751036E7</v>
      </c>
      <c r="Q174" s="223" t="str">
        <f t="shared" si="2"/>
        <v>48</v>
      </c>
      <c r="R174" s="53">
        <v>3561.0</v>
      </c>
      <c r="S174" s="224" t="str">
        <f t="shared" si="3"/>
        <v>13342</v>
      </c>
      <c r="T174" s="53">
        <v>1.88020017E8</v>
      </c>
      <c r="U174" s="223" t="str">
        <f t="shared" si="4"/>
        <v>188</v>
      </c>
      <c r="V174" s="53">
        <v>4.847E8</v>
      </c>
      <c r="W174" s="222">
        <v>6.72720017E8</v>
      </c>
      <c r="X174" s="223" t="str">
        <f t="shared" si="6"/>
        <v>673</v>
      </c>
      <c r="Y174" s="225" t="str">
        <f t="shared" si="39"/>
        <v>72.05%</v>
      </c>
      <c r="Z174" s="53">
        <v>165.0</v>
      </c>
      <c r="AA174" s="59" t="str">
        <f t="shared" si="40"/>
        <v>407.71%</v>
      </c>
      <c r="AB174" s="226" t="str">
        <f t="shared" si="41"/>
        <v>28.79%</v>
      </c>
      <c r="AC174" s="67"/>
      <c r="AD174" s="67"/>
      <c r="AE174" s="33"/>
      <c r="AF174" s="33"/>
      <c r="AG174" s="33"/>
      <c r="AH174" s="33"/>
      <c r="AI174" s="33"/>
      <c r="AJ174" s="33"/>
    </row>
    <row r="175">
      <c r="A175" s="47" t="s">
        <v>453</v>
      </c>
      <c r="B175" s="48">
        <v>2014.0</v>
      </c>
      <c r="C175" s="49" t="s">
        <v>334</v>
      </c>
      <c r="D175" s="49" t="s">
        <v>2446</v>
      </c>
      <c r="E175" s="48">
        <v>22.0</v>
      </c>
      <c r="F175" s="48">
        <v>44.0</v>
      </c>
      <c r="G175" s="50" t="str">
        <f t="shared" si="37"/>
        <v>33.0</v>
      </c>
      <c r="H175" s="48">
        <v>43.0</v>
      </c>
      <c r="I175" s="48">
        <v>52.0</v>
      </c>
      <c r="J175" s="221" t="str">
        <f t="shared" si="34"/>
        <v>-9</v>
      </c>
      <c r="K175" s="221" t="str">
        <f t="shared" si="38"/>
        <v>47.5</v>
      </c>
      <c r="L175" s="221" t="str">
        <f t="shared" si="36"/>
        <v>-14.5</v>
      </c>
      <c r="M175" s="67"/>
      <c r="N175" s="48" t="s">
        <v>2444</v>
      </c>
      <c r="O175" s="48" t="s">
        <v>454</v>
      </c>
      <c r="P175" s="227">
        <v>1.7346427E7</v>
      </c>
      <c r="Q175" s="223" t="str">
        <f t="shared" si="2"/>
        <v>17</v>
      </c>
      <c r="R175" s="48">
        <v>3434.0</v>
      </c>
      <c r="S175" s="224" t="str">
        <f t="shared" si="3"/>
        <v>5051</v>
      </c>
      <c r="T175" s="48">
        <v>4.7602194E7</v>
      </c>
      <c r="U175" s="223" t="str">
        <f t="shared" si="4"/>
        <v>48</v>
      </c>
      <c r="V175" s="48">
        <v>1.13E8</v>
      </c>
      <c r="W175" s="227">
        <v>1.60602194E8</v>
      </c>
      <c r="X175" s="223" t="str">
        <f t="shared" si="6"/>
        <v>161</v>
      </c>
      <c r="Y175" s="225" t="str">
        <f t="shared" si="39"/>
        <v>70.36%</v>
      </c>
      <c r="Z175" s="48">
        <v>50.0</v>
      </c>
      <c r="AA175" s="59" t="str">
        <f t="shared" si="40"/>
        <v>321.20%</v>
      </c>
      <c r="AB175" s="226" t="str">
        <f t="shared" si="41"/>
        <v>34.69%</v>
      </c>
      <c r="AC175" s="67"/>
      <c r="AD175" s="67"/>
      <c r="AE175" s="33"/>
      <c r="AF175" s="33"/>
      <c r="AG175" s="33"/>
      <c r="AH175" s="33"/>
      <c r="AI175" s="33"/>
      <c r="AJ175" s="33"/>
    </row>
    <row r="176">
      <c r="A176" s="47" t="s">
        <v>450</v>
      </c>
      <c r="B176" s="48">
        <v>2014.0</v>
      </c>
      <c r="C176" s="49" t="s">
        <v>29</v>
      </c>
      <c r="D176" s="49" t="s">
        <v>2443</v>
      </c>
      <c r="E176" s="48">
        <v>71.0</v>
      </c>
      <c r="F176" s="48">
        <v>69.0</v>
      </c>
      <c r="G176" s="50" t="str">
        <f t="shared" si="37"/>
        <v>70.0</v>
      </c>
      <c r="H176" s="48">
        <v>51.0</v>
      </c>
      <c r="I176" s="48">
        <v>61.0</v>
      </c>
      <c r="J176" s="221" t="str">
        <f t="shared" si="34"/>
        <v>-10</v>
      </c>
      <c r="K176" s="221" t="str">
        <f t="shared" si="38"/>
        <v>56</v>
      </c>
      <c r="L176" s="221" t="str">
        <f t="shared" si="36"/>
        <v>14</v>
      </c>
      <c r="M176" s="67"/>
      <c r="N176" s="53" t="s">
        <v>2442</v>
      </c>
      <c r="O176" s="53" t="s">
        <v>451</v>
      </c>
      <c r="P176" s="222">
        <v>3.1051923E7</v>
      </c>
      <c r="Q176" s="223" t="str">
        <f t="shared" si="2"/>
        <v>31</v>
      </c>
      <c r="R176" s="53">
        <v>2440.0</v>
      </c>
      <c r="S176" s="224" t="str">
        <f t="shared" si="3"/>
        <v>12726</v>
      </c>
      <c r="T176" s="53">
        <v>1.28002372E8</v>
      </c>
      <c r="U176" s="223" t="str">
        <f t="shared" si="4"/>
        <v>128</v>
      </c>
      <c r="V176" s="53">
        <v>7.63E7</v>
      </c>
      <c r="W176" s="222">
        <v>2.04302372E8</v>
      </c>
      <c r="X176" s="223" t="str">
        <f t="shared" si="6"/>
        <v>204</v>
      </c>
      <c r="Y176" s="225" t="str">
        <f t="shared" si="39"/>
        <v>37.35%</v>
      </c>
      <c r="Z176" s="53">
        <v>50.0</v>
      </c>
      <c r="AA176" s="59" t="str">
        <f t="shared" si="40"/>
        <v>408.60%</v>
      </c>
      <c r="AB176" s="226" t="str">
        <f t="shared" si="41"/>
        <v>62.10%</v>
      </c>
      <c r="AC176" s="67"/>
      <c r="AD176" s="67"/>
      <c r="AE176" s="33"/>
      <c r="AF176" s="33"/>
      <c r="AG176" s="33"/>
      <c r="AH176" s="33"/>
      <c r="AI176" s="33"/>
      <c r="AJ176" s="33"/>
    </row>
    <row r="177">
      <c r="A177" s="47" t="s">
        <v>436</v>
      </c>
      <c r="B177" s="48">
        <v>2014.0</v>
      </c>
      <c r="C177" s="49" t="s">
        <v>29</v>
      </c>
      <c r="D177" s="49" t="s">
        <v>2494</v>
      </c>
      <c r="E177" s="48">
        <v>56.0</v>
      </c>
      <c r="F177" s="48">
        <v>57.0</v>
      </c>
      <c r="G177" s="50" t="str">
        <f t="shared" si="37"/>
        <v>56.5</v>
      </c>
      <c r="H177" s="48">
        <v>53.0</v>
      </c>
      <c r="I177" s="48">
        <v>60.0</v>
      </c>
      <c r="J177" s="221" t="str">
        <f t="shared" si="34"/>
        <v>-7</v>
      </c>
      <c r="K177" s="221" t="str">
        <f t="shared" si="38"/>
        <v>56.5</v>
      </c>
      <c r="L177" s="221" t="str">
        <f t="shared" si="36"/>
        <v>0</v>
      </c>
      <c r="M177" s="67"/>
      <c r="N177" s="48" t="s">
        <v>2444</v>
      </c>
      <c r="O177" s="48" t="s">
        <v>437</v>
      </c>
      <c r="P177" s="227">
        <v>1.5451981E7</v>
      </c>
      <c r="Q177" s="223" t="str">
        <f t="shared" si="2"/>
        <v>15</v>
      </c>
      <c r="R177" s="48">
        <v>3387.0</v>
      </c>
      <c r="S177" s="224" t="str">
        <f t="shared" si="3"/>
        <v>4562</v>
      </c>
      <c r="T177" s="48">
        <v>5.0577412E7</v>
      </c>
      <c r="U177" s="223" t="str">
        <f t="shared" si="4"/>
        <v>51</v>
      </c>
      <c r="V177" s="48">
        <v>8.4933618E7</v>
      </c>
      <c r="W177" s="227">
        <v>1.3551103E8</v>
      </c>
      <c r="X177" s="223" t="str">
        <f t="shared" si="6"/>
        <v>136</v>
      </c>
      <c r="Y177" s="225" t="str">
        <f t="shared" si="39"/>
        <v>62.68%</v>
      </c>
      <c r="Z177" s="48">
        <v>60.0</v>
      </c>
      <c r="AA177" s="59" t="str">
        <f t="shared" si="40"/>
        <v>225.85%</v>
      </c>
      <c r="AB177" s="226" t="str">
        <f t="shared" si="41"/>
        <v>25.75%</v>
      </c>
      <c r="AC177" s="67"/>
      <c r="AD177" s="67"/>
      <c r="AE177" s="33"/>
      <c r="AF177" s="33"/>
      <c r="AG177" s="33"/>
      <c r="AH177" s="33"/>
      <c r="AI177" s="33"/>
      <c r="AJ177" s="33"/>
    </row>
    <row r="178">
      <c r="A178" s="47" t="s">
        <v>479</v>
      </c>
      <c r="B178" s="48">
        <v>2014.0</v>
      </c>
      <c r="C178" s="49" t="s">
        <v>29</v>
      </c>
      <c r="D178" s="49" t="s">
        <v>2446</v>
      </c>
      <c r="E178" s="48">
        <v>53.0</v>
      </c>
      <c r="F178" s="48">
        <v>54.0</v>
      </c>
      <c r="G178" s="50" t="str">
        <f t="shared" si="37"/>
        <v>53.5</v>
      </c>
      <c r="H178" s="48">
        <v>63.0</v>
      </c>
      <c r="I178" s="48">
        <v>69.0</v>
      </c>
      <c r="J178" s="221" t="str">
        <f t="shared" si="34"/>
        <v>-6</v>
      </c>
      <c r="K178" s="221" t="str">
        <f t="shared" si="38"/>
        <v>66</v>
      </c>
      <c r="L178" s="221" t="str">
        <f t="shared" si="36"/>
        <v>-12.5</v>
      </c>
      <c r="M178" s="67"/>
      <c r="N178" s="48" t="s">
        <v>2439</v>
      </c>
      <c r="O178" s="48" t="s">
        <v>480</v>
      </c>
      <c r="P178" s="227">
        <v>1.3319371E7</v>
      </c>
      <c r="Q178" s="223" t="str">
        <f t="shared" si="2"/>
        <v>13</v>
      </c>
      <c r="R178" s="48">
        <v>2905.0</v>
      </c>
      <c r="S178" s="224" t="str">
        <f t="shared" si="3"/>
        <v>4585</v>
      </c>
      <c r="T178" s="48">
        <v>4.7047013E7</v>
      </c>
      <c r="U178" s="223" t="str">
        <f t="shared" si="4"/>
        <v>47</v>
      </c>
      <c r="V178" s="48">
        <v>2.03E7</v>
      </c>
      <c r="W178" s="227">
        <v>6.7347013E7</v>
      </c>
      <c r="X178" s="223" t="str">
        <f t="shared" si="6"/>
        <v>67</v>
      </c>
      <c r="Y178" s="225" t="str">
        <f t="shared" si="39"/>
        <v>30.14%</v>
      </c>
      <c r="Z178" s="48">
        <v>40.0</v>
      </c>
      <c r="AA178" s="59" t="str">
        <f t="shared" si="40"/>
        <v>168.37%</v>
      </c>
      <c r="AB178" s="226" t="str">
        <f t="shared" si="41"/>
        <v>33.30%</v>
      </c>
      <c r="AC178" s="67"/>
      <c r="AD178" s="67"/>
      <c r="AE178" s="33"/>
      <c r="AF178" s="33"/>
      <c r="AG178" s="33"/>
      <c r="AH178" s="33"/>
      <c r="AI178" s="33"/>
      <c r="AJ178" s="33"/>
    </row>
    <row r="179">
      <c r="A179" s="47" t="s">
        <v>544</v>
      </c>
      <c r="B179" s="48">
        <v>2014.0</v>
      </c>
      <c r="C179" s="49" t="s">
        <v>334</v>
      </c>
      <c r="D179" s="49" t="s">
        <v>2490</v>
      </c>
      <c r="E179" s="48">
        <v>85.0</v>
      </c>
      <c r="F179" s="48">
        <v>68.0</v>
      </c>
      <c r="G179" s="50" t="str">
        <f t="shared" si="37"/>
        <v>76.5</v>
      </c>
      <c r="H179" s="48">
        <v>80.0</v>
      </c>
      <c r="I179" s="48">
        <v>79.0</v>
      </c>
      <c r="J179" s="221" t="str">
        <f t="shared" si="34"/>
        <v>1</v>
      </c>
      <c r="K179" s="221" t="str">
        <f t="shared" si="38"/>
        <v>79.5</v>
      </c>
      <c r="L179" s="221" t="str">
        <f t="shared" si="36"/>
        <v>-3</v>
      </c>
      <c r="M179" s="67"/>
      <c r="N179" s="48" t="s">
        <v>2439</v>
      </c>
      <c r="O179" s="48" t="s">
        <v>454</v>
      </c>
      <c r="P179" s="227">
        <v>1.4415922E7</v>
      </c>
      <c r="Q179" s="223" t="str">
        <f t="shared" si="2"/>
        <v>14</v>
      </c>
      <c r="R179" s="48">
        <v>2589.0</v>
      </c>
      <c r="S179" s="224" t="str">
        <f t="shared" si="3"/>
        <v>5568</v>
      </c>
      <c r="T179" s="48">
        <v>4.3037835E7</v>
      </c>
      <c r="U179" s="223" t="str">
        <f t="shared" si="4"/>
        <v>43</v>
      </c>
      <c r="V179" s="48">
        <v>3.5702062E7</v>
      </c>
      <c r="W179" s="227">
        <v>7.8739897E7</v>
      </c>
      <c r="X179" s="223" t="str">
        <f t="shared" si="6"/>
        <v>79</v>
      </c>
      <c r="Y179" s="225" t="str">
        <f t="shared" si="39"/>
        <v>45.34%</v>
      </c>
      <c r="Z179" s="48">
        <v>20.0</v>
      </c>
      <c r="AA179" s="59" t="str">
        <f t="shared" si="40"/>
        <v>393.70%</v>
      </c>
      <c r="AB179" s="226" t="str">
        <f t="shared" si="41"/>
        <v>72.08%</v>
      </c>
      <c r="AC179" s="67"/>
      <c r="AD179" s="67"/>
      <c r="AE179" s="33"/>
      <c r="AF179" s="33"/>
      <c r="AG179" s="33"/>
      <c r="AH179" s="33"/>
      <c r="AI179" s="33"/>
      <c r="AJ179" s="33"/>
    </row>
    <row r="180">
      <c r="A180" s="66" t="s">
        <v>554</v>
      </c>
      <c r="B180" s="48">
        <v>2014.0</v>
      </c>
      <c r="C180" s="48" t="s">
        <v>29</v>
      </c>
      <c r="D180" s="48" t="s">
        <v>2492</v>
      </c>
      <c r="E180" s="48">
        <v>2.0</v>
      </c>
      <c r="F180" s="48">
        <v>12.0</v>
      </c>
      <c r="G180" s="50" t="str">
        <f t="shared" si="37"/>
        <v>7.0</v>
      </c>
      <c r="H180" s="48">
        <v>44.0</v>
      </c>
      <c r="I180" s="48">
        <v>29.0</v>
      </c>
      <c r="J180" s="221" t="str">
        <f t="shared" si="34"/>
        <v>15</v>
      </c>
      <c r="K180" s="221" t="str">
        <f t="shared" si="38"/>
        <v>36.5</v>
      </c>
      <c r="L180" s="221" t="str">
        <f t="shared" si="36"/>
        <v>-29.5</v>
      </c>
      <c r="M180" s="67"/>
      <c r="N180" s="48" t="s">
        <v>2444</v>
      </c>
      <c r="O180" s="48" t="s">
        <v>111</v>
      </c>
      <c r="P180" s="227">
        <v>6300147.0</v>
      </c>
      <c r="Q180" s="223" t="str">
        <f t="shared" si="2"/>
        <v>6</v>
      </c>
      <c r="R180" s="48">
        <v>1825.0</v>
      </c>
      <c r="S180" s="224" t="str">
        <f t="shared" si="3"/>
        <v>3452</v>
      </c>
      <c r="T180" s="48">
        <v>1.4019924E7</v>
      </c>
      <c r="U180" s="223" t="str">
        <f t="shared" si="4"/>
        <v>14</v>
      </c>
      <c r="V180" s="48">
        <v>5663000.0</v>
      </c>
      <c r="W180" s="227">
        <v>1.9682924E7</v>
      </c>
      <c r="X180" s="223" t="str">
        <f t="shared" si="6"/>
        <v>20</v>
      </c>
      <c r="Y180" s="225" t="str">
        <f t="shared" si="39"/>
        <v>28.77%</v>
      </c>
      <c r="Z180" s="48">
        <v>16.0</v>
      </c>
      <c r="AA180" s="59" t="str">
        <f t="shared" si="40"/>
        <v>123.02%</v>
      </c>
      <c r="AB180" s="226" t="str">
        <f t="shared" si="41"/>
        <v>39.38%</v>
      </c>
      <c r="AC180" s="67"/>
      <c r="AD180" s="67"/>
      <c r="AE180" s="33"/>
      <c r="AF180" s="33"/>
      <c r="AG180" s="33"/>
      <c r="AH180" s="33"/>
      <c r="AI180" s="33"/>
      <c r="AJ180" s="33"/>
    </row>
    <row r="181">
      <c r="A181" s="47" t="s">
        <v>552</v>
      </c>
      <c r="B181" s="48">
        <v>2014.0</v>
      </c>
      <c r="C181" s="49" t="s">
        <v>334</v>
      </c>
      <c r="D181" s="49" t="s">
        <v>2440</v>
      </c>
      <c r="E181" s="48">
        <v>18.0</v>
      </c>
      <c r="F181" s="48">
        <v>30.0</v>
      </c>
      <c r="G181" s="50" t="str">
        <f t="shared" si="37"/>
        <v>24.0</v>
      </c>
      <c r="H181" s="48">
        <v>53.0</v>
      </c>
      <c r="I181" s="48">
        <v>65.0</v>
      </c>
      <c r="J181" s="221" t="str">
        <f t="shared" si="34"/>
        <v>-12</v>
      </c>
      <c r="K181" s="221" t="str">
        <f t="shared" si="38"/>
        <v>59</v>
      </c>
      <c r="L181" s="221" t="str">
        <f t="shared" si="36"/>
        <v>-35</v>
      </c>
      <c r="M181" s="67"/>
      <c r="N181" s="48" t="s">
        <v>2439</v>
      </c>
      <c r="O181" s="48" t="s">
        <v>100</v>
      </c>
      <c r="P181" s="227">
        <v>1.7813722E7</v>
      </c>
      <c r="Q181" s="223" t="str">
        <f t="shared" si="2"/>
        <v>18</v>
      </c>
      <c r="R181" s="48">
        <v>3094.0</v>
      </c>
      <c r="S181" s="224" t="str">
        <f t="shared" si="3"/>
        <v>5758</v>
      </c>
      <c r="T181" s="48">
        <v>8.2390774E7</v>
      </c>
      <c r="U181" s="223" t="str">
        <f t="shared" si="4"/>
        <v>82</v>
      </c>
      <c r="V181" s="48">
        <v>5.522328E7</v>
      </c>
      <c r="W181" s="227">
        <v>1.37614054E8</v>
      </c>
      <c r="X181" s="223" t="str">
        <f t="shared" si="6"/>
        <v>138</v>
      </c>
      <c r="Y181" s="225" t="str">
        <f t="shared" si="39"/>
        <v>40.13%</v>
      </c>
      <c r="Z181" s="48">
        <v>17.0</v>
      </c>
      <c r="AA181" s="59" t="str">
        <f t="shared" si="40"/>
        <v>809.49%</v>
      </c>
      <c r="AB181" s="226" t="str">
        <f t="shared" si="41"/>
        <v>104.79%</v>
      </c>
      <c r="AC181" s="67"/>
      <c r="AD181" s="67"/>
      <c r="AE181" s="33"/>
      <c r="AF181" s="33"/>
      <c r="AG181" s="33"/>
      <c r="AH181" s="33"/>
      <c r="AI181" s="33"/>
      <c r="AJ181" s="33"/>
    </row>
    <row r="182">
      <c r="A182" s="47" t="s">
        <v>487</v>
      </c>
      <c r="B182" s="48">
        <v>2014.0</v>
      </c>
      <c r="C182" s="49" t="s">
        <v>334</v>
      </c>
      <c r="D182" s="49" t="s">
        <v>2449</v>
      </c>
      <c r="E182" s="48">
        <v>66.0</v>
      </c>
      <c r="F182" s="48">
        <v>61.0</v>
      </c>
      <c r="G182" s="50" t="str">
        <f t="shared" si="37"/>
        <v>63.5</v>
      </c>
      <c r="H182" s="48">
        <v>47.0</v>
      </c>
      <c r="I182" s="48">
        <v>60.0</v>
      </c>
      <c r="J182" s="221" t="str">
        <f t="shared" si="34"/>
        <v>-13</v>
      </c>
      <c r="K182" s="221" t="str">
        <f t="shared" si="38"/>
        <v>53.5</v>
      </c>
      <c r="L182" s="221" t="str">
        <f t="shared" si="36"/>
        <v>10</v>
      </c>
      <c r="M182" s="67"/>
      <c r="N182" s="53" t="s">
        <v>2439</v>
      </c>
      <c r="O182" s="53" t="s">
        <v>488</v>
      </c>
      <c r="P182" s="222">
        <v>4.389934E7</v>
      </c>
      <c r="Q182" s="223" t="str">
        <f t="shared" si="2"/>
        <v>44</v>
      </c>
      <c r="R182" s="53">
        <v>3173.0</v>
      </c>
      <c r="S182" s="224" t="str">
        <f t="shared" si="3"/>
        <v>13835</v>
      </c>
      <c r="T182" s="53">
        <v>1.266636E8</v>
      </c>
      <c r="U182" s="223" t="str">
        <f t="shared" si="4"/>
        <v>127</v>
      </c>
      <c r="V182" s="53">
        <v>3.322E8</v>
      </c>
      <c r="W182" s="222">
        <v>4.588636E8</v>
      </c>
      <c r="X182" s="223" t="str">
        <f t="shared" si="6"/>
        <v>459</v>
      </c>
      <c r="Y182" s="225" t="str">
        <f t="shared" si="39"/>
        <v>72.40%</v>
      </c>
      <c r="Z182" s="53">
        <v>40.0</v>
      </c>
      <c r="AA182" s="59" t="str">
        <f t="shared" si="40"/>
        <v>1147.16%</v>
      </c>
      <c r="AB182" s="226" t="str">
        <f t="shared" si="41"/>
        <v>109.75%</v>
      </c>
      <c r="AC182" s="67"/>
      <c r="AD182" s="67"/>
      <c r="AE182" s="33"/>
      <c r="AF182" s="33"/>
      <c r="AG182" s="33"/>
      <c r="AH182" s="33"/>
      <c r="AI182" s="33"/>
      <c r="AJ182" s="33"/>
    </row>
    <row r="183">
      <c r="A183" s="47" t="s">
        <v>358</v>
      </c>
      <c r="B183" s="48">
        <v>2014.0</v>
      </c>
      <c r="C183" s="49" t="s">
        <v>29</v>
      </c>
      <c r="D183" s="49" t="s">
        <v>2443</v>
      </c>
      <c r="E183" s="48">
        <v>49.0</v>
      </c>
      <c r="F183" s="48">
        <v>56.0</v>
      </c>
      <c r="G183" s="50" t="str">
        <f t="shared" si="37"/>
        <v>52.5</v>
      </c>
      <c r="H183" s="48">
        <v>71.0</v>
      </c>
      <c r="I183" s="48">
        <v>69.0</v>
      </c>
      <c r="J183" s="221" t="str">
        <f t="shared" si="34"/>
        <v>2</v>
      </c>
      <c r="K183" s="221" t="str">
        <f t="shared" si="38"/>
        <v>70</v>
      </c>
      <c r="L183" s="221" t="str">
        <f t="shared" si="36"/>
        <v>-17.5</v>
      </c>
      <c r="M183" s="67"/>
      <c r="N183" s="53" t="s">
        <v>2442</v>
      </c>
      <c r="O183" s="53" t="s">
        <v>359</v>
      </c>
      <c r="P183" s="222">
        <v>6.9431298E7</v>
      </c>
      <c r="Q183" s="223" t="str">
        <f t="shared" si="2"/>
        <v>69</v>
      </c>
      <c r="R183" s="53">
        <v>3948.0</v>
      </c>
      <c r="S183" s="224" t="str">
        <f t="shared" si="3"/>
        <v>17586</v>
      </c>
      <c r="T183" s="53">
        <v>2.41410378E8</v>
      </c>
      <c r="U183" s="223" t="str">
        <f t="shared" si="4"/>
        <v>241</v>
      </c>
      <c r="V183" s="53">
        <v>5.17E8</v>
      </c>
      <c r="W183" s="222">
        <v>7.58410378E8</v>
      </c>
      <c r="X183" s="223" t="str">
        <f t="shared" si="6"/>
        <v>758</v>
      </c>
      <c r="Y183" s="225" t="str">
        <f t="shared" si="39"/>
        <v>68.17%</v>
      </c>
      <c r="Z183" s="53">
        <v>180.0</v>
      </c>
      <c r="AA183" s="59" t="str">
        <f t="shared" si="40"/>
        <v>421.34%</v>
      </c>
      <c r="AB183" s="226" t="str">
        <f t="shared" si="41"/>
        <v>38.57%</v>
      </c>
      <c r="AC183" s="67"/>
      <c r="AD183" s="67"/>
      <c r="AE183" s="33"/>
      <c r="AF183" s="33"/>
      <c r="AG183" s="33"/>
      <c r="AH183" s="33"/>
      <c r="AI183" s="33"/>
      <c r="AJ183" s="33"/>
    </row>
    <row r="184">
      <c r="A184" s="47" t="s">
        <v>524</v>
      </c>
      <c r="B184" s="48">
        <v>2014.0</v>
      </c>
      <c r="C184" s="49" t="s">
        <v>126</v>
      </c>
      <c r="D184" s="49" t="s">
        <v>2443</v>
      </c>
      <c r="E184" s="48">
        <v>62.0</v>
      </c>
      <c r="F184" s="48">
        <v>56.0</v>
      </c>
      <c r="G184" s="50" t="str">
        <f t="shared" si="37"/>
        <v>59.0</v>
      </c>
      <c r="H184" s="48">
        <v>70.0</v>
      </c>
      <c r="I184" s="48">
        <v>71.0</v>
      </c>
      <c r="J184" s="221" t="str">
        <f t="shared" si="34"/>
        <v>-1</v>
      </c>
      <c r="K184" s="221" t="str">
        <f t="shared" si="38"/>
        <v>70.5</v>
      </c>
      <c r="L184" s="221" t="str">
        <f t="shared" si="36"/>
        <v>-11.5</v>
      </c>
      <c r="M184" s="67"/>
      <c r="N184" s="48" t="s">
        <v>2442</v>
      </c>
      <c r="O184" s="48" t="s">
        <v>525</v>
      </c>
      <c r="P184" s="227">
        <v>1.0515659E7</v>
      </c>
      <c r="Q184" s="223" t="str">
        <f t="shared" si="2"/>
        <v>11</v>
      </c>
      <c r="R184" s="48">
        <v>3019.0</v>
      </c>
      <c r="S184" s="224" t="str">
        <f t="shared" si="3"/>
        <v>3483</v>
      </c>
      <c r="T184" s="48">
        <v>3.6457627E7</v>
      </c>
      <c r="U184" s="223" t="str">
        <f t="shared" si="4"/>
        <v>36</v>
      </c>
      <c r="V184" s="48">
        <v>1850000.0</v>
      </c>
      <c r="W184" s="227">
        <v>3.8307627E7</v>
      </c>
      <c r="X184" s="223" t="str">
        <f t="shared" si="6"/>
        <v>38</v>
      </c>
      <c r="Y184" s="225" t="str">
        <f t="shared" si="39"/>
        <v>4.83%</v>
      </c>
      <c r="Z184" s="48">
        <v>25.0</v>
      </c>
      <c r="AA184" s="59" t="str">
        <f t="shared" si="40"/>
        <v>153.23%</v>
      </c>
      <c r="AB184" s="226" t="str">
        <f t="shared" si="41"/>
        <v>42.06%</v>
      </c>
      <c r="AC184" s="67"/>
      <c r="AD184" s="67"/>
      <c r="AE184" s="33"/>
      <c r="AF184" s="33"/>
      <c r="AG184" s="33"/>
      <c r="AH184" s="33"/>
      <c r="AI184" s="33"/>
      <c r="AJ184" s="33"/>
    </row>
    <row r="185">
      <c r="A185" s="47" t="s">
        <v>377</v>
      </c>
      <c r="B185" s="48">
        <v>2014.0</v>
      </c>
      <c r="C185" s="49" t="s">
        <v>29</v>
      </c>
      <c r="D185" s="49" t="s">
        <v>2440</v>
      </c>
      <c r="E185" s="48">
        <v>79.0</v>
      </c>
      <c r="F185" s="48">
        <v>59.0</v>
      </c>
      <c r="G185" s="50" t="str">
        <f t="shared" si="37"/>
        <v>69.0</v>
      </c>
      <c r="H185" s="48">
        <v>73.0</v>
      </c>
      <c r="I185" s="48">
        <v>66.0</v>
      </c>
      <c r="J185" s="221" t="str">
        <f t="shared" si="34"/>
        <v>7</v>
      </c>
      <c r="K185" s="221" t="str">
        <f t="shared" si="38"/>
        <v>69.5</v>
      </c>
      <c r="L185" s="221" t="str">
        <f t="shared" si="36"/>
        <v>-0.5</v>
      </c>
      <c r="M185" s="67"/>
      <c r="N185" s="53" t="s">
        <v>2442</v>
      </c>
      <c r="O185" s="53" t="s">
        <v>378</v>
      </c>
      <c r="P185" s="222">
        <v>3.2207057E7</v>
      </c>
      <c r="Q185" s="223" t="str">
        <f t="shared" si="2"/>
        <v>32</v>
      </c>
      <c r="R185" s="53">
        <v>3934.0</v>
      </c>
      <c r="S185" s="224" t="str">
        <f t="shared" si="3"/>
        <v>8187</v>
      </c>
      <c r="T185" s="53">
        <v>1.1150643E8</v>
      </c>
      <c r="U185" s="223" t="str">
        <f t="shared" si="4"/>
        <v>112</v>
      </c>
      <c r="V185" s="53">
        <v>1.61406E8</v>
      </c>
      <c r="W185" s="222">
        <v>2.7291243E8</v>
      </c>
      <c r="X185" s="223" t="str">
        <f t="shared" si="6"/>
        <v>273</v>
      </c>
      <c r="Y185" s="225" t="str">
        <f t="shared" si="39"/>
        <v>59.14%</v>
      </c>
      <c r="Z185" s="53">
        <v>145.0</v>
      </c>
      <c r="AA185" s="59" t="str">
        <f t="shared" si="40"/>
        <v>188.22%</v>
      </c>
      <c r="AB185" s="226" t="str">
        <f t="shared" si="41"/>
        <v>22.21%</v>
      </c>
      <c r="AC185" s="67"/>
      <c r="AD185" s="67"/>
      <c r="AE185" s="33"/>
      <c r="AF185" s="33"/>
      <c r="AG185" s="33"/>
      <c r="AH185" s="33"/>
      <c r="AI185" s="33"/>
      <c r="AJ185" s="33"/>
    </row>
    <row r="186">
      <c r="A186" s="66" t="s">
        <v>588</v>
      </c>
      <c r="B186" s="48">
        <v>2014.0</v>
      </c>
      <c r="C186" s="48" t="s">
        <v>126</v>
      </c>
      <c r="D186" s="48" t="s">
        <v>2491</v>
      </c>
      <c r="E186" s="48">
        <v>98.0</v>
      </c>
      <c r="F186" s="48">
        <v>94.0</v>
      </c>
      <c r="G186" s="50" t="str">
        <f t="shared" si="37"/>
        <v>96.0</v>
      </c>
      <c r="H186" s="48">
        <v>58.0</v>
      </c>
      <c r="I186" s="48">
        <v>68.0</v>
      </c>
      <c r="J186" s="221" t="str">
        <f t="shared" si="34"/>
        <v>-10</v>
      </c>
      <c r="K186" s="221" t="str">
        <f t="shared" si="38"/>
        <v>63</v>
      </c>
      <c r="L186" s="221" t="str">
        <f t="shared" si="36"/>
        <v>33</v>
      </c>
      <c r="M186" s="67"/>
      <c r="N186" s="48" t="s">
        <v>2439</v>
      </c>
      <c r="O186" s="48" t="s">
        <v>589</v>
      </c>
      <c r="P186" s="227">
        <v>109000.0</v>
      </c>
      <c r="Q186" s="223" t="str">
        <f t="shared" si="2"/>
        <v>0</v>
      </c>
      <c r="R186" s="48">
        <v>5.0</v>
      </c>
      <c r="S186" s="224" t="str">
        <f t="shared" si="3"/>
        <v>21800</v>
      </c>
      <c r="T186" s="48">
        <v>3958500.0</v>
      </c>
      <c r="U186" s="223" t="str">
        <f t="shared" si="4"/>
        <v>4</v>
      </c>
      <c r="V186" s="48">
        <v>1447000.0</v>
      </c>
      <c r="W186" s="227">
        <v>5405500.0</v>
      </c>
      <c r="X186" s="223" t="str">
        <f t="shared" si="6"/>
        <v>5</v>
      </c>
      <c r="Y186" s="225" t="str">
        <f t="shared" si="39"/>
        <v>26.77%</v>
      </c>
      <c r="Z186" s="48">
        <v>8.5</v>
      </c>
      <c r="AA186" s="59" t="str">
        <f t="shared" si="40"/>
        <v>63.59%</v>
      </c>
      <c r="AB186" s="226" t="str">
        <f t="shared" si="41"/>
        <v>1.28%</v>
      </c>
      <c r="AC186" s="67"/>
      <c r="AD186" s="67"/>
      <c r="AE186" s="33"/>
      <c r="AF186" s="33"/>
      <c r="AG186" s="33"/>
      <c r="AH186" s="33"/>
      <c r="AI186" s="33"/>
      <c r="AJ186" s="33"/>
    </row>
    <row r="187">
      <c r="A187" s="47" t="s">
        <v>464</v>
      </c>
      <c r="B187" s="48">
        <v>2014.0</v>
      </c>
      <c r="C187" s="49" t="s">
        <v>37</v>
      </c>
      <c r="D187" s="49" t="s">
        <v>2443</v>
      </c>
      <c r="E187" s="48">
        <v>78.0</v>
      </c>
      <c r="F187" s="48">
        <v>61.0</v>
      </c>
      <c r="G187" s="50" t="str">
        <f t="shared" si="37"/>
        <v>69.5</v>
      </c>
      <c r="H187" s="48">
        <v>59.0</v>
      </c>
      <c r="I187" s="48">
        <v>63.0</v>
      </c>
      <c r="J187" s="221" t="str">
        <f t="shared" si="34"/>
        <v>-4</v>
      </c>
      <c r="K187" s="221" t="str">
        <f t="shared" si="38"/>
        <v>61</v>
      </c>
      <c r="L187" s="221" t="str">
        <f t="shared" si="36"/>
        <v>8.5</v>
      </c>
      <c r="M187" s="67"/>
      <c r="N187" s="48" t="s">
        <v>2442</v>
      </c>
      <c r="O187" s="48" t="s">
        <v>465</v>
      </c>
      <c r="P187" s="227">
        <v>1.7005126E7</v>
      </c>
      <c r="Q187" s="223" t="str">
        <f t="shared" si="2"/>
        <v>17</v>
      </c>
      <c r="R187" s="48">
        <v>3194.0</v>
      </c>
      <c r="S187" s="224" t="str">
        <f t="shared" si="3"/>
        <v>5324</v>
      </c>
      <c r="T187" s="48">
        <v>5.1183113E7</v>
      </c>
      <c r="U187" s="223" t="str">
        <f t="shared" si="4"/>
        <v>51</v>
      </c>
      <c r="V187" s="48">
        <v>2.92E7</v>
      </c>
      <c r="W187" s="227">
        <v>8.0383113E7</v>
      </c>
      <c r="X187" s="223" t="str">
        <f t="shared" si="6"/>
        <v>80</v>
      </c>
      <c r="Y187" s="225" t="str">
        <f t="shared" si="39"/>
        <v>36.33%</v>
      </c>
      <c r="Z187" s="48">
        <v>50.0</v>
      </c>
      <c r="AA187" s="59" t="str">
        <f t="shared" si="40"/>
        <v>160.77%</v>
      </c>
      <c r="AB187" s="226" t="str">
        <f t="shared" si="41"/>
        <v>34.01%</v>
      </c>
      <c r="AC187" s="67"/>
      <c r="AD187" s="67"/>
      <c r="AE187" s="33"/>
      <c r="AF187" s="33"/>
      <c r="AG187" s="33"/>
      <c r="AH187" s="33"/>
      <c r="AI187" s="33"/>
      <c r="AJ187" s="33"/>
    </row>
    <row r="188">
      <c r="A188" s="47" t="s">
        <v>424</v>
      </c>
      <c r="B188" s="48">
        <v>2014.0</v>
      </c>
      <c r="C188" s="49" t="s">
        <v>29</v>
      </c>
      <c r="D188" s="49" t="s">
        <v>2443</v>
      </c>
      <c r="E188" s="48">
        <v>22.0</v>
      </c>
      <c r="F188" s="48">
        <v>39.0</v>
      </c>
      <c r="G188" s="50" t="str">
        <f t="shared" si="37"/>
        <v>30.5</v>
      </c>
      <c r="H188" s="48">
        <v>58.0</v>
      </c>
      <c r="I188" s="48">
        <v>65.0</v>
      </c>
      <c r="J188" s="221" t="str">
        <f t="shared" si="34"/>
        <v>-7</v>
      </c>
      <c r="K188" s="221" t="str">
        <f t="shared" si="38"/>
        <v>61.5</v>
      </c>
      <c r="L188" s="221" t="str">
        <f t="shared" si="36"/>
        <v>-31</v>
      </c>
      <c r="M188" s="67"/>
      <c r="N188" s="48" t="s">
        <v>2444</v>
      </c>
      <c r="O188" s="48" t="s">
        <v>425</v>
      </c>
      <c r="P188" s="227">
        <v>1.7844939E7</v>
      </c>
      <c r="Q188" s="223" t="str">
        <f t="shared" si="2"/>
        <v>18</v>
      </c>
      <c r="R188" s="48">
        <v>3115.0</v>
      </c>
      <c r="S188" s="224" t="str">
        <f t="shared" si="3"/>
        <v>5729</v>
      </c>
      <c r="T188" s="48">
        <v>4.3577636E7</v>
      </c>
      <c r="U188" s="223" t="str">
        <f t="shared" si="4"/>
        <v>44</v>
      </c>
      <c r="V188" s="48">
        <v>1.597E8</v>
      </c>
      <c r="W188" s="227">
        <v>2.03277636E8</v>
      </c>
      <c r="X188" s="223" t="str">
        <f t="shared" si="6"/>
        <v>203</v>
      </c>
      <c r="Y188" s="225" t="str">
        <f t="shared" si="39"/>
        <v>78.56%</v>
      </c>
      <c r="Z188" s="48">
        <v>66.0</v>
      </c>
      <c r="AA188" s="59" t="str">
        <f t="shared" si="40"/>
        <v>308.00%</v>
      </c>
      <c r="AB188" s="226" t="str">
        <f t="shared" si="41"/>
        <v>27.04%</v>
      </c>
      <c r="AC188" s="67"/>
      <c r="AD188" s="67"/>
      <c r="AE188" s="33"/>
      <c r="AF188" s="33"/>
      <c r="AG188" s="33"/>
      <c r="AH188" s="33"/>
      <c r="AI188" s="33"/>
      <c r="AJ188" s="33"/>
    </row>
    <row r="189">
      <c r="A189" s="47" t="s">
        <v>550</v>
      </c>
      <c r="B189" s="48">
        <v>2014.0</v>
      </c>
      <c r="C189" s="49" t="s">
        <v>334</v>
      </c>
      <c r="D189" s="49" t="s">
        <v>2449</v>
      </c>
      <c r="E189" s="48">
        <v>73.0</v>
      </c>
      <c r="F189" s="48">
        <v>68.0</v>
      </c>
      <c r="G189" s="50" t="str">
        <f t="shared" si="37"/>
        <v>70.5</v>
      </c>
      <c r="H189" s="48">
        <v>64.0</v>
      </c>
      <c r="I189" s="48">
        <v>63.0</v>
      </c>
      <c r="J189" s="221" t="str">
        <f t="shared" si="34"/>
        <v>1</v>
      </c>
      <c r="K189" s="221" t="str">
        <f t="shared" si="38"/>
        <v>63.5</v>
      </c>
      <c r="L189" s="221" t="str">
        <f t="shared" si="36"/>
        <v>7</v>
      </c>
      <c r="M189" s="67"/>
      <c r="N189" s="53" t="s">
        <v>2439</v>
      </c>
      <c r="O189" s="53" t="s">
        <v>117</v>
      </c>
      <c r="P189" s="222">
        <v>4.9033915E7</v>
      </c>
      <c r="Q189" s="223" t="str">
        <f t="shared" si="2"/>
        <v>49</v>
      </c>
      <c r="R189" s="53">
        <v>3279.0</v>
      </c>
      <c r="S189" s="224" t="str">
        <f t="shared" si="3"/>
        <v>14954</v>
      </c>
      <c r="T189" s="53">
        <v>1.501574E8</v>
      </c>
      <c r="U189" s="223" t="str">
        <f t="shared" si="4"/>
        <v>150</v>
      </c>
      <c r="V189" s="53">
        <v>1.18E8</v>
      </c>
      <c r="W189" s="222">
        <v>2.681574E8</v>
      </c>
      <c r="X189" s="223" t="str">
        <f t="shared" si="6"/>
        <v>268</v>
      </c>
      <c r="Y189" s="225" t="str">
        <f t="shared" si="39"/>
        <v>44.00%</v>
      </c>
      <c r="Z189" s="53">
        <v>18.0</v>
      </c>
      <c r="AA189" s="59" t="str">
        <f t="shared" si="40"/>
        <v>1489.76%</v>
      </c>
      <c r="AB189" s="226" t="str">
        <f t="shared" si="41"/>
        <v>272.41%</v>
      </c>
      <c r="AC189" s="67"/>
      <c r="AD189" s="67"/>
      <c r="AE189" s="33"/>
      <c r="AF189" s="33"/>
      <c r="AG189" s="33"/>
      <c r="AH189" s="33"/>
      <c r="AI189" s="33"/>
      <c r="AJ189" s="33"/>
    </row>
    <row r="190">
      <c r="A190" s="47" t="s">
        <v>389</v>
      </c>
      <c r="B190" s="48">
        <v>2014.0</v>
      </c>
      <c r="C190" s="49" t="s">
        <v>37</v>
      </c>
      <c r="D190" s="49" t="s">
        <v>2440</v>
      </c>
      <c r="E190" s="48">
        <v>50.0</v>
      </c>
      <c r="F190" s="48">
        <v>47.0</v>
      </c>
      <c r="G190" s="50" t="str">
        <f t="shared" si="37"/>
        <v>48.5</v>
      </c>
      <c r="H190" s="48">
        <v>59.0</v>
      </c>
      <c r="I190" s="48">
        <v>59.0</v>
      </c>
      <c r="J190" s="221" t="str">
        <f t="shared" si="34"/>
        <v>0</v>
      </c>
      <c r="K190" s="221" t="str">
        <f t="shared" si="38"/>
        <v>59</v>
      </c>
      <c r="L190" s="221" t="str">
        <f t="shared" si="36"/>
        <v>-10.5</v>
      </c>
      <c r="M190" s="67"/>
      <c r="N190" s="53" t="s">
        <v>2442</v>
      </c>
      <c r="O190" s="53" t="s">
        <v>390</v>
      </c>
      <c r="P190" s="222">
        <v>1.710052E7</v>
      </c>
      <c r="Q190" s="223" t="str">
        <f t="shared" si="2"/>
        <v>17</v>
      </c>
      <c r="R190" s="53">
        <v>3785.0</v>
      </c>
      <c r="S190" s="224" t="str">
        <f t="shared" si="3"/>
        <v>4518</v>
      </c>
      <c r="T190" s="53">
        <v>1.1357493E8</v>
      </c>
      <c r="U190" s="223" t="str">
        <f t="shared" si="4"/>
        <v>114</v>
      </c>
      <c r="V190" s="53">
        <v>2.46625469E8</v>
      </c>
      <c r="W190" s="222">
        <v>3.60200399E8</v>
      </c>
      <c r="X190" s="223" t="str">
        <f t="shared" si="6"/>
        <v>360</v>
      </c>
      <c r="Y190" s="225" t="str">
        <f t="shared" si="39"/>
        <v>68.47%</v>
      </c>
      <c r="Z190" s="53">
        <v>127.0</v>
      </c>
      <c r="AA190" s="59" t="str">
        <f t="shared" si="40"/>
        <v>283.62%</v>
      </c>
      <c r="AB190" s="226" t="str">
        <f t="shared" si="41"/>
        <v>13.46%</v>
      </c>
      <c r="AC190" s="67"/>
      <c r="AD190" s="67"/>
      <c r="AE190" s="33"/>
      <c r="AF190" s="33"/>
      <c r="AG190" s="33"/>
      <c r="AH190" s="33"/>
      <c r="AI190" s="33"/>
      <c r="AJ190" s="33"/>
    </row>
    <row r="191">
      <c r="A191" s="47" t="s">
        <v>591</v>
      </c>
      <c r="B191" s="48">
        <v>2014.0</v>
      </c>
      <c r="C191" s="49" t="s">
        <v>334</v>
      </c>
      <c r="D191" s="49" t="s">
        <v>2489</v>
      </c>
      <c r="E191" s="48">
        <v>95.0</v>
      </c>
      <c r="F191" s="48">
        <v>76.0</v>
      </c>
      <c r="G191" s="50" t="str">
        <f t="shared" si="37"/>
        <v>85.5</v>
      </c>
      <c r="H191" s="48">
        <v>86.0</v>
      </c>
      <c r="I191" s="48">
        <v>84.0</v>
      </c>
      <c r="J191" s="221" t="str">
        <f t="shared" si="34"/>
        <v>2</v>
      </c>
      <c r="K191" s="221" t="str">
        <f t="shared" si="38"/>
        <v>85</v>
      </c>
      <c r="L191" s="221" t="str">
        <f t="shared" si="36"/>
        <v>0.5</v>
      </c>
      <c r="M191" s="67"/>
      <c r="N191" s="48" t="s">
        <v>2439</v>
      </c>
      <c r="O191" s="48" t="s">
        <v>534</v>
      </c>
      <c r="P191" s="227">
        <v>1.0441E7</v>
      </c>
      <c r="Q191" s="223" t="str">
        <f t="shared" si="2"/>
        <v>10</v>
      </c>
      <c r="R191" s="48">
        <v>2766.0</v>
      </c>
      <c r="S191" s="224" t="str">
        <f t="shared" si="3"/>
        <v>3775</v>
      </c>
      <c r="T191" s="48">
        <v>3.2381217E7</v>
      </c>
      <c r="U191" s="223" t="str">
        <f t="shared" si="4"/>
        <v>32</v>
      </c>
      <c r="V191" s="48">
        <v>6316000.0</v>
      </c>
      <c r="W191" s="227">
        <v>3.8697217E7</v>
      </c>
      <c r="X191" s="223" t="str">
        <f t="shared" si="6"/>
        <v>39</v>
      </c>
      <c r="Y191" s="225" t="str">
        <f t="shared" si="39"/>
        <v>16.32%</v>
      </c>
      <c r="Z191" s="48">
        <v>8.5</v>
      </c>
      <c r="AA191" s="59" t="str">
        <f t="shared" si="40"/>
        <v>455.26%</v>
      </c>
      <c r="AB191" s="226" t="str">
        <f t="shared" si="41"/>
        <v>122.84%</v>
      </c>
      <c r="AC191" s="67"/>
      <c r="AD191" s="67"/>
      <c r="AE191" s="33"/>
      <c r="AF191" s="33"/>
      <c r="AG191" s="33"/>
      <c r="AH191" s="33"/>
      <c r="AI191" s="33"/>
      <c r="AJ191" s="33"/>
    </row>
    <row r="192">
      <c r="A192" s="47" t="s">
        <v>561</v>
      </c>
      <c r="B192" s="48">
        <v>2014.0</v>
      </c>
      <c r="C192" s="49" t="s">
        <v>334</v>
      </c>
      <c r="D192" s="49" t="s">
        <v>2486</v>
      </c>
      <c r="E192" s="48">
        <v>10.0</v>
      </c>
      <c r="F192" s="48">
        <v>26.0</v>
      </c>
      <c r="G192" s="50" t="str">
        <f t="shared" si="37"/>
        <v>18.0</v>
      </c>
      <c r="H192" s="48">
        <v>57.0</v>
      </c>
      <c r="I192" s="48">
        <v>44.0</v>
      </c>
      <c r="J192" s="221" t="str">
        <f t="shared" si="34"/>
        <v>13</v>
      </c>
      <c r="K192" s="221" t="str">
        <f t="shared" si="38"/>
        <v>50.5</v>
      </c>
      <c r="L192" s="221" t="str">
        <f t="shared" si="36"/>
        <v>-32.5</v>
      </c>
      <c r="M192" s="67"/>
      <c r="N192" s="48" t="s">
        <v>2444</v>
      </c>
      <c r="O192" s="48" t="s">
        <v>562</v>
      </c>
      <c r="P192" s="227">
        <v>2.4250283E7</v>
      </c>
      <c r="Q192" s="223" t="str">
        <f t="shared" si="2"/>
        <v>24</v>
      </c>
      <c r="R192" s="48">
        <v>2175.0</v>
      </c>
      <c r="S192" s="224" t="str">
        <f t="shared" si="3"/>
        <v>11150</v>
      </c>
      <c r="T192" s="48">
        <v>5.2543632E7</v>
      </c>
      <c r="U192" s="223" t="str">
        <f t="shared" si="4"/>
        <v>53</v>
      </c>
      <c r="V192" s="48">
        <v>1779578.0</v>
      </c>
      <c r="W192" s="227">
        <v>5.432321E7</v>
      </c>
      <c r="X192" s="223" t="str">
        <f t="shared" si="6"/>
        <v>54</v>
      </c>
      <c r="Y192" s="225" t="str">
        <f t="shared" si="39"/>
        <v>3.28%</v>
      </c>
      <c r="Z192" s="48">
        <v>13.2</v>
      </c>
      <c r="AA192" s="59" t="str">
        <f t="shared" si="40"/>
        <v>411.54%</v>
      </c>
      <c r="AB192" s="226" t="str">
        <f t="shared" si="41"/>
        <v>183.71%</v>
      </c>
      <c r="AC192" s="67"/>
      <c r="AD192" s="67"/>
      <c r="AE192" s="33"/>
      <c r="AF192" s="33"/>
      <c r="AG192" s="33"/>
      <c r="AH192" s="33"/>
      <c r="AI192" s="33"/>
      <c r="AJ192" s="33"/>
    </row>
    <row r="193">
      <c r="A193" s="47" t="s">
        <v>392</v>
      </c>
      <c r="B193" s="48">
        <v>2014.0</v>
      </c>
      <c r="C193" s="49" t="s">
        <v>29</v>
      </c>
      <c r="D193" s="49" t="s">
        <v>2494</v>
      </c>
      <c r="E193" s="48">
        <v>77.0</v>
      </c>
      <c r="F193" s="48">
        <v>68.0</v>
      </c>
      <c r="G193" s="50" t="str">
        <f t="shared" si="37"/>
        <v>72.5</v>
      </c>
      <c r="H193" s="48">
        <v>42.0</v>
      </c>
      <c r="I193" s="48">
        <v>53.0</v>
      </c>
      <c r="J193" s="221" t="str">
        <f t="shared" si="34"/>
        <v>-11</v>
      </c>
      <c r="K193" s="221" t="str">
        <f t="shared" si="38"/>
        <v>47.5</v>
      </c>
      <c r="L193" s="221" t="str">
        <f t="shared" si="36"/>
        <v>25</v>
      </c>
      <c r="M193" s="67"/>
      <c r="N193" s="48" t="s">
        <v>2444</v>
      </c>
      <c r="O193" s="48" t="s">
        <v>393</v>
      </c>
      <c r="P193" s="227">
        <v>4.3720472E7</v>
      </c>
      <c r="Q193" s="223" t="str">
        <f t="shared" si="2"/>
        <v>44</v>
      </c>
      <c r="R193" s="48">
        <v>3567.0</v>
      </c>
      <c r="S193" s="224" t="str">
        <f t="shared" si="3"/>
        <v>12257</v>
      </c>
      <c r="T193" s="48">
        <v>1.01200044E8</v>
      </c>
      <c r="U193" s="223" t="str">
        <f t="shared" si="4"/>
        <v>101</v>
      </c>
      <c r="V193" s="48">
        <v>2.61437429E8</v>
      </c>
      <c r="W193" s="227">
        <v>3.62637473E8</v>
      </c>
      <c r="X193" s="223" t="str">
        <f t="shared" si="6"/>
        <v>363</v>
      </c>
      <c r="Y193" s="225" t="str">
        <f t="shared" si="39"/>
        <v>72.09%</v>
      </c>
      <c r="Z193" s="48">
        <v>125.0</v>
      </c>
      <c r="AA193" s="59" t="str">
        <f t="shared" si="40"/>
        <v>290.11%</v>
      </c>
      <c r="AB193" s="226" t="str">
        <f t="shared" si="41"/>
        <v>34.98%</v>
      </c>
      <c r="AC193" s="67"/>
      <c r="AD193" s="67"/>
      <c r="AE193" s="33"/>
      <c r="AF193" s="33"/>
      <c r="AG193" s="33"/>
      <c r="AH193" s="33"/>
      <c r="AI193" s="33"/>
      <c r="AJ193" s="33"/>
    </row>
    <row r="194">
      <c r="A194" s="47" t="s">
        <v>456</v>
      </c>
      <c r="B194" s="48">
        <v>2014.0</v>
      </c>
      <c r="C194" s="49" t="s">
        <v>334</v>
      </c>
      <c r="D194" s="49" t="s">
        <v>2449</v>
      </c>
      <c r="E194" s="48">
        <v>60.0</v>
      </c>
      <c r="F194" s="48">
        <v>56.0</v>
      </c>
      <c r="G194" s="50" t="str">
        <f t="shared" si="37"/>
        <v>58.0</v>
      </c>
      <c r="H194" s="48">
        <v>64.0</v>
      </c>
      <c r="I194" s="48">
        <v>71.0</v>
      </c>
      <c r="J194" s="221" t="str">
        <f t="shared" si="34"/>
        <v>-7</v>
      </c>
      <c r="K194" s="221" t="str">
        <f t="shared" si="38"/>
        <v>67.5</v>
      </c>
      <c r="L194" s="221" t="str">
        <f t="shared" si="36"/>
        <v>-9.5</v>
      </c>
      <c r="M194" s="67"/>
      <c r="N194" s="48" t="s">
        <v>2444</v>
      </c>
      <c r="O194" s="48" t="s">
        <v>457</v>
      </c>
      <c r="P194" s="227">
        <v>2.8875635E7</v>
      </c>
      <c r="Q194" s="223" t="str">
        <f t="shared" si="2"/>
        <v>29</v>
      </c>
      <c r="R194" s="48">
        <v>3090.0</v>
      </c>
      <c r="S194" s="224" t="str">
        <f t="shared" si="3"/>
        <v>9345</v>
      </c>
      <c r="T194" s="48">
        <v>9.21686E7</v>
      </c>
      <c r="U194" s="223" t="str">
        <f t="shared" si="4"/>
        <v>92</v>
      </c>
      <c r="V194" s="48">
        <v>1.30641E8</v>
      </c>
      <c r="W194" s="227">
        <v>2.228096E8</v>
      </c>
      <c r="X194" s="223" t="str">
        <f t="shared" si="6"/>
        <v>223</v>
      </c>
      <c r="Y194" s="225" t="str">
        <f t="shared" si="39"/>
        <v>58.63%</v>
      </c>
      <c r="Z194" s="48">
        <v>50.0</v>
      </c>
      <c r="AA194" s="59" t="str">
        <f t="shared" si="40"/>
        <v>445.62%</v>
      </c>
      <c r="AB194" s="226" t="str">
        <f t="shared" si="41"/>
        <v>57.75%</v>
      </c>
      <c r="AC194" s="67"/>
      <c r="AD194" s="67"/>
      <c r="AE194" s="33"/>
      <c r="AF194" s="33"/>
      <c r="AG194" s="33"/>
      <c r="AH194" s="33"/>
      <c r="AI194" s="33"/>
      <c r="AJ194" s="33"/>
    </row>
    <row r="195">
      <c r="A195" s="66" t="s">
        <v>610</v>
      </c>
      <c r="B195" s="48">
        <v>2014.0</v>
      </c>
      <c r="C195" s="48" t="s">
        <v>334</v>
      </c>
      <c r="D195" s="48" t="s">
        <v>2458</v>
      </c>
      <c r="E195" s="48">
        <v>90.0</v>
      </c>
      <c r="F195" s="48">
        <v>76.0</v>
      </c>
      <c r="G195" s="50" t="str">
        <f t="shared" si="37"/>
        <v>83.0</v>
      </c>
      <c r="H195" s="48">
        <v>73.0</v>
      </c>
      <c r="I195" s="48">
        <v>66.0</v>
      </c>
      <c r="J195" s="221" t="str">
        <f t="shared" si="34"/>
        <v>7</v>
      </c>
      <c r="K195" s="221" t="str">
        <f t="shared" si="38"/>
        <v>69.5</v>
      </c>
      <c r="L195" s="221" t="str">
        <f t="shared" si="36"/>
        <v>13.5</v>
      </c>
      <c r="M195" s="67"/>
      <c r="N195" s="48" t="s">
        <v>2439</v>
      </c>
      <c r="O195" s="48" t="s">
        <v>493</v>
      </c>
      <c r="P195" s="227">
        <v>77315.0</v>
      </c>
      <c r="Q195" s="223" t="str">
        <f t="shared" si="2"/>
        <v>0</v>
      </c>
      <c r="R195" s="48">
        <v>3.0</v>
      </c>
      <c r="S195" s="224" t="str">
        <f t="shared" si="3"/>
        <v>25772</v>
      </c>
      <c r="T195" s="48">
        <v>3123963.0</v>
      </c>
      <c r="U195" s="223" t="str">
        <f t="shared" si="4"/>
        <v>3</v>
      </c>
      <c r="V195" s="67"/>
      <c r="W195" s="227">
        <v>3123963.0</v>
      </c>
      <c r="X195" s="223" t="str">
        <f t="shared" si="6"/>
        <v>3</v>
      </c>
      <c r="Y195" s="225" t="str">
        <f t="shared" si="39"/>
        <v>0.00%</v>
      </c>
      <c r="Z195" s="48">
        <v>1.0</v>
      </c>
      <c r="AA195" s="59" t="str">
        <f t="shared" si="40"/>
        <v>312.40%</v>
      </c>
      <c r="AB195" s="226" t="str">
        <f t="shared" si="41"/>
        <v>7.73%</v>
      </c>
      <c r="AC195" s="67"/>
      <c r="AD195" s="67"/>
      <c r="AE195" s="33"/>
      <c r="AF195" s="33"/>
      <c r="AG195" s="33"/>
      <c r="AH195" s="33"/>
      <c r="AI195" s="33"/>
      <c r="AJ195" s="33"/>
    </row>
    <row r="196">
      <c r="A196" s="47" t="s">
        <v>597</v>
      </c>
      <c r="B196" s="48">
        <v>2014.0</v>
      </c>
      <c r="C196" s="49" t="s">
        <v>334</v>
      </c>
      <c r="D196" s="49" t="s">
        <v>2449</v>
      </c>
      <c r="E196" s="48">
        <v>7.0</v>
      </c>
      <c r="F196" s="48">
        <v>38.0</v>
      </c>
      <c r="G196" s="50" t="str">
        <f t="shared" si="37"/>
        <v>22.5</v>
      </c>
      <c r="H196" s="48">
        <v>26.0</v>
      </c>
      <c r="I196" s="48">
        <v>63.0</v>
      </c>
      <c r="J196" s="221" t="str">
        <f t="shared" si="34"/>
        <v>-37</v>
      </c>
      <c r="K196" s="221" t="str">
        <f t="shared" si="38"/>
        <v>44.5</v>
      </c>
      <c r="L196" s="221" t="str">
        <f t="shared" si="36"/>
        <v>-22</v>
      </c>
      <c r="M196" s="67"/>
      <c r="N196" s="48" t="s">
        <v>2444</v>
      </c>
      <c r="O196" s="48" t="s">
        <v>598</v>
      </c>
      <c r="P196" s="227">
        <v>1.9875995E7</v>
      </c>
      <c r="Q196" s="223" t="str">
        <f t="shared" si="2"/>
        <v>20</v>
      </c>
      <c r="R196" s="48">
        <v>2858.0</v>
      </c>
      <c r="S196" s="224" t="str">
        <f t="shared" si="3"/>
        <v>6955</v>
      </c>
      <c r="T196" s="48">
        <v>5.085601E7</v>
      </c>
      <c r="U196" s="223" t="str">
        <f t="shared" si="4"/>
        <v>51</v>
      </c>
      <c r="V196" s="48">
        <v>5.1673769E7</v>
      </c>
      <c r="W196" s="227">
        <v>1.02529779E8</v>
      </c>
      <c r="X196" s="223" t="str">
        <f t="shared" si="6"/>
        <v>103</v>
      </c>
      <c r="Y196" s="225" t="str">
        <f t="shared" si="39"/>
        <v>50.40%</v>
      </c>
      <c r="Z196" s="48">
        <v>5.0</v>
      </c>
      <c r="AA196" s="59" t="str">
        <f t="shared" si="40"/>
        <v>2050.60%</v>
      </c>
      <c r="AB196" s="226" t="str">
        <f t="shared" si="41"/>
        <v>397.52%</v>
      </c>
      <c r="AC196" s="67"/>
      <c r="AD196" s="67"/>
      <c r="AE196" s="33"/>
      <c r="AF196" s="33"/>
      <c r="AG196" s="33"/>
      <c r="AH196" s="33"/>
      <c r="AI196" s="33"/>
      <c r="AJ196" s="33"/>
    </row>
    <row r="197">
      <c r="A197" s="47" t="s">
        <v>600</v>
      </c>
      <c r="B197" s="48">
        <v>2014.0</v>
      </c>
      <c r="C197" s="49" t="s">
        <v>37</v>
      </c>
      <c r="D197" s="49" t="s">
        <v>2494</v>
      </c>
      <c r="E197" s="48">
        <v>37.0</v>
      </c>
      <c r="F197" s="48">
        <v>42.0</v>
      </c>
      <c r="G197" s="50" t="str">
        <f t="shared" si="37"/>
        <v>39.5</v>
      </c>
      <c r="H197" s="48">
        <v>35.0</v>
      </c>
      <c r="I197" s="48">
        <v>50.0</v>
      </c>
      <c r="J197" s="221" t="str">
        <f t="shared" si="34"/>
        <v>-15</v>
      </c>
      <c r="K197" s="221" t="str">
        <f t="shared" si="38"/>
        <v>42.5</v>
      </c>
      <c r="L197" s="221" t="str">
        <f t="shared" si="36"/>
        <v>-3</v>
      </c>
      <c r="M197" s="67"/>
      <c r="N197" s="48" t="s">
        <v>2439</v>
      </c>
      <c r="O197" s="48" t="s">
        <v>601</v>
      </c>
      <c r="P197" s="227">
        <v>1.8343611E7</v>
      </c>
      <c r="Q197" s="223" t="str">
        <f t="shared" si="2"/>
        <v>18</v>
      </c>
      <c r="R197" s="48">
        <v>2867.0</v>
      </c>
      <c r="S197" s="224" t="str">
        <f t="shared" si="3"/>
        <v>6398</v>
      </c>
      <c r="T197" s="48">
        <v>3.2462372E7</v>
      </c>
      <c r="U197" s="223" t="str">
        <f t="shared" si="4"/>
        <v>32</v>
      </c>
      <c r="V197" s="48">
        <v>5.8442482E7</v>
      </c>
      <c r="W197" s="227">
        <v>9.0904854E7</v>
      </c>
      <c r="X197" s="223" t="str">
        <f t="shared" si="6"/>
        <v>91</v>
      </c>
      <c r="Y197" s="225" t="str">
        <f t="shared" si="39"/>
        <v>64.29%</v>
      </c>
      <c r="Z197" s="48">
        <v>5.0</v>
      </c>
      <c r="AA197" s="59" t="str">
        <f t="shared" si="40"/>
        <v>1818.10%</v>
      </c>
      <c r="AB197" s="226" t="str">
        <f t="shared" si="41"/>
        <v>366.87%</v>
      </c>
      <c r="AC197" s="67"/>
      <c r="AD197" s="67"/>
      <c r="AE197" s="33"/>
      <c r="AF197" s="33"/>
      <c r="AG197" s="33"/>
      <c r="AH197" s="33"/>
      <c r="AI197" s="33"/>
      <c r="AJ197" s="33"/>
    </row>
    <row r="198">
      <c r="A198" s="47" t="s">
        <v>386</v>
      </c>
      <c r="B198" s="48">
        <v>2014.0</v>
      </c>
      <c r="C198" s="49" t="s">
        <v>37</v>
      </c>
      <c r="D198" s="49" t="s">
        <v>2440</v>
      </c>
      <c r="E198" s="48">
        <v>72.0</v>
      </c>
      <c r="F198" s="48">
        <v>53.0</v>
      </c>
      <c r="G198" s="50" t="str">
        <f t="shared" si="37"/>
        <v>62.5</v>
      </c>
      <c r="H198" s="48">
        <v>64.0</v>
      </c>
      <c r="I198" s="48">
        <v>66.0</v>
      </c>
      <c r="J198" s="221" t="str">
        <f t="shared" si="34"/>
        <v>-2</v>
      </c>
      <c r="K198" s="221" t="str">
        <f t="shared" si="38"/>
        <v>65</v>
      </c>
      <c r="L198" s="221" t="str">
        <f t="shared" si="36"/>
        <v>-2.5</v>
      </c>
      <c r="M198" s="67"/>
      <c r="N198" s="48" t="s">
        <v>2442</v>
      </c>
      <c r="O198" s="48" t="s">
        <v>387</v>
      </c>
      <c r="P198" s="227">
        <v>2.5447444E7</v>
      </c>
      <c r="Q198" s="223" t="str">
        <f t="shared" si="2"/>
        <v>25</v>
      </c>
      <c r="R198" s="48">
        <v>3764.0</v>
      </c>
      <c r="S198" s="224" t="str">
        <f t="shared" si="3"/>
        <v>6761</v>
      </c>
      <c r="T198" s="48">
        <v>8.3350911E7</v>
      </c>
      <c r="U198" s="223" t="str">
        <f t="shared" si="4"/>
        <v>83</v>
      </c>
      <c r="V198" s="48">
        <v>2.90201183E8</v>
      </c>
      <c r="W198" s="227">
        <v>3.73552094E8</v>
      </c>
      <c r="X198" s="223" t="str">
        <f t="shared" si="6"/>
        <v>374</v>
      </c>
      <c r="Y198" s="225" t="str">
        <f t="shared" si="39"/>
        <v>77.69%</v>
      </c>
      <c r="Z198" s="48">
        <v>132.0</v>
      </c>
      <c r="AA198" s="59" t="str">
        <f t="shared" si="40"/>
        <v>282.99%</v>
      </c>
      <c r="AB198" s="226" t="str">
        <f t="shared" si="41"/>
        <v>19.28%</v>
      </c>
      <c r="AC198" s="67"/>
      <c r="AD198" s="67"/>
      <c r="AE198" s="33"/>
      <c r="AF198" s="33"/>
      <c r="AG198" s="33"/>
      <c r="AH198" s="33"/>
      <c r="AI198" s="33"/>
      <c r="AJ198" s="33"/>
    </row>
    <row r="199">
      <c r="A199" s="47" t="s">
        <v>467</v>
      </c>
      <c r="B199" s="48">
        <v>2014.0</v>
      </c>
      <c r="C199" s="49" t="s">
        <v>37</v>
      </c>
      <c r="D199" s="49" t="s">
        <v>2443</v>
      </c>
      <c r="E199" s="48">
        <v>44.0</v>
      </c>
      <c r="F199" s="48">
        <v>48.0</v>
      </c>
      <c r="G199" s="50" t="str">
        <f t="shared" si="37"/>
        <v>46.0</v>
      </c>
      <c r="H199" s="48">
        <v>57.0</v>
      </c>
      <c r="I199" s="48">
        <v>59.0</v>
      </c>
      <c r="J199" s="221" t="str">
        <f t="shared" si="34"/>
        <v>-2</v>
      </c>
      <c r="K199" s="221" t="str">
        <f t="shared" si="38"/>
        <v>58</v>
      </c>
      <c r="L199" s="221" t="str">
        <f t="shared" si="36"/>
        <v>-12</v>
      </c>
      <c r="M199" s="67"/>
      <c r="N199" s="48" t="s">
        <v>2442</v>
      </c>
      <c r="O199" s="48" t="s">
        <v>387</v>
      </c>
      <c r="P199" s="227">
        <v>1.7509407E7</v>
      </c>
      <c r="Q199" s="223" t="str">
        <f t="shared" si="2"/>
        <v>18</v>
      </c>
      <c r="R199" s="48">
        <v>3826.0</v>
      </c>
      <c r="S199" s="224" t="str">
        <f t="shared" si="3"/>
        <v>4576</v>
      </c>
      <c r="T199" s="48">
        <v>5.9165787E7</v>
      </c>
      <c r="U199" s="223" t="str">
        <f t="shared" si="4"/>
        <v>59</v>
      </c>
      <c r="V199" s="48">
        <v>9.2E7</v>
      </c>
      <c r="W199" s="227">
        <v>1.51165787E8</v>
      </c>
      <c r="X199" s="223" t="str">
        <f t="shared" si="6"/>
        <v>151</v>
      </c>
      <c r="Y199" s="225" t="str">
        <f t="shared" si="39"/>
        <v>60.86%</v>
      </c>
      <c r="Z199" s="48">
        <v>50.0</v>
      </c>
      <c r="AA199" s="59" t="str">
        <f t="shared" si="40"/>
        <v>302.33%</v>
      </c>
      <c r="AB199" s="226" t="str">
        <f t="shared" si="41"/>
        <v>35.02%</v>
      </c>
      <c r="AC199" s="67"/>
      <c r="AD199" s="67"/>
      <c r="AE199" s="33"/>
      <c r="AF199" s="33"/>
      <c r="AG199" s="33"/>
      <c r="AH199" s="33"/>
      <c r="AI199" s="33"/>
      <c r="AJ199" s="33"/>
    </row>
    <row r="200">
      <c r="A200" s="47" t="s">
        <v>530</v>
      </c>
      <c r="B200" s="48">
        <v>2014.0</v>
      </c>
      <c r="C200" s="49" t="s">
        <v>334</v>
      </c>
      <c r="D200" s="49" t="s">
        <v>2449</v>
      </c>
      <c r="E200" s="48">
        <v>18.0</v>
      </c>
      <c r="F200" s="48">
        <v>41.0</v>
      </c>
      <c r="G200" s="50" t="str">
        <f t="shared" si="37"/>
        <v>29.5</v>
      </c>
      <c r="H200" s="48">
        <v>59.0</v>
      </c>
      <c r="I200" s="48">
        <v>55.0</v>
      </c>
      <c r="J200" s="221" t="str">
        <f t="shared" si="34"/>
        <v>4</v>
      </c>
      <c r="K200" s="221" t="str">
        <f t="shared" si="38"/>
        <v>57</v>
      </c>
      <c r="L200" s="221" t="str">
        <f t="shared" si="36"/>
        <v>-27.5</v>
      </c>
      <c r="M200" s="67"/>
      <c r="N200" s="53" t="s">
        <v>2444</v>
      </c>
      <c r="O200" s="53" t="s">
        <v>531</v>
      </c>
      <c r="P200" s="222">
        <v>4.151617E7</v>
      </c>
      <c r="Q200" s="223" t="str">
        <f t="shared" si="2"/>
        <v>42</v>
      </c>
      <c r="R200" s="53">
        <v>2663.0</v>
      </c>
      <c r="S200" s="224" t="str">
        <f t="shared" si="3"/>
        <v>15590</v>
      </c>
      <c r="T200" s="53">
        <v>1.349382E8</v>
      </c>
      <c r="U200" s="223" t="str">
        <f t="shared" si="4"/>
        <v>135</v>
      </c>
      <c r="V200" s="53">
        <v>1.9059619E7</v>
      </c>
      <c r="W200" s="222">
        <v>1.53997819E8</v>
      </c>
      <c r="X200" s="223" t="str">
        <f t="shared" si="6"/>
        <v>154</v>
      </c>
      <c r="Y200" s="225" t="str">
        <f t="shared" si="39"/>
        <v>12.38%</v>
      </c>
      <c r="Z200" s="53">
        <v>25.0</v>
      </c>
      <c r="AA200" s="59" t="str">
        <f t="shared" si="40"/>
        <v>615.99%</v>
      </c>
      <c r="AB200" s="226" t="str">
        <f t="shared" si="41"/>
        <v>166.06%</v>
      </c>
      <c r="AC200" s="67"/>
      <c r="AD200" s="67"/>
      <c r="AE200" s="33"/>
      <c r="AF200" s="33"/>
      <c r="AG200" s="33"/>
      <c r="AH200" s="33"/>
      <c r="AI200" s="33"/>
      <c r="AJ200" s="33"/>
    </row>
    <row r="201">
      <c r="A201" s="47" t="s">
        <v>404</v>
      </c>
      <c r="B201" s="48">
        <v>2014.0</v>
      </c>
      <c r="C201" s="49" t="s">
        <v>37</v>
      </c>
      <c r="D201" s="49" t="s">
        <v>2440</v>
      </c>
      <c r="E201" s="48">
        <v>48.0</v>
      </c>
      <c r="F201" s="48">
        <v>49.0</v>
      </c>
      <c r="G201" s="50" t="str">
        <f t="shared" si="37"/>
        <v>48.5</v>
      </c>
      <c r="H201" s="48">
        <v>59.0</v>
      </c>
      <c r="I201" s="48">
        <v>62.0</v>
      </c>
      <c r="J201" s="221" t="str">
        <f t="shared" si="34"/>
        <v>-3</v>
      </c>
      <c r="K201" s="221" t="str">
        <f t="shared" si="38"/>
        <v>60.5</v>
      </c>
      <c r="L201" s="221" t="str">
        <f t="shared" si="36"/>
        <v>-12</v>
      </c>
      <c r="M201" s="67"/>
      <c r="N201" s="53" t="s">
        <v>2442</v>
      </c>
      <c r="O201" s="53" t="s">
        <v>387</v>
      </c>
      <c r="P201" s="222">
        <v>3.9327869E7</v>
      </c>
      <c r="Q201" s="223" t="str">
        <f t="shared" si="2"/>
        <v>39</v>
      </c>
      <c r="R201" s="53">
        <v>3948.0</v>
      </c>
      <c r="S201" s="224" t="str">
        <f t="shared" si="3"/>
        <v>9961</v>
      </c>
      <c r="T201" s="53">
        <v>1.31538435E8</v>
      </c>
      <c r="U201" s="223" t="str">
        <f t="shared" si="4"/>
        <v>132</v>
      </c>
      <c r="V201" s="53">
        <v>3.6865E8</v>
      </c>
      <c r="W201" s="222">
        <v>5.00188435E8</v>
      </c>
      <c r="X201" s="223" t="str">
        <f t="shared" si="6"/>
        <v>500</v>
      </c>
      <c r="Y201" s="225" t="str">
        <f t="shared" si="39"/>
        <v>73.70%</v>
      </c>
      <c r="Z201" s="53">
        <v>103.0</v>
      </c>
      <c r="AA201" s="59" t="str">
        <f t="shared" si="40"/>
        <v>485.62%</v>
      </c>
      <c r="AB201" s="226" t="str">
        <f t="shared" si="41"/>
        <v>38.18%</v>
      </c>
      <c r="AC201" s="67"/>
      <c r="AD201" s="67"/>
      <c r="AE201" s="33"/>
      <c r="AF201" s="33"/>
      <c r="AG201" s="33"/>
      <c r="AH201" s="33"/>
      <c r="AI201" s="33"/>
      <c r="AJ201" s="33"/>
    </row>
    <row r="202">
      <c r="A202" s="47" t="s">
        <v>406</v>
      </c>
      <c r="B202" s="48">
        <v>2014.0</v>
      </c>
      <c r="C202" s="49" t="s">
        <v>2398</v>
      </c>
      <c r="D202" s="49" t="s">
        <v>2470</v>
      </c>
      <c r="E202" s="48">
        <v>49.0</v>
      </c>
      <c r="F202" s="48">
        <v>52.0</v>
      </c>
      <c r="G202" s="50" t="str">
        <f t="shared" si="37"/>
        <v>50.5</v>
      </c>
      <c r="H202" s="48">
        <v>51.0</v>
      </c>
      <c r="I202" s="48">
        <v>63.0</v>
      </c>
      <c r="J202" s="221" t="str">
        <f t="shared" si="34"/>
        <v>-12</v>
      </c>
      <c r="K202" s="221" t="str">
        <f t="shared" si="38"/>
        <v>57</v>
      </c>
      <c r="L202" s="221" t="str">
        <f t="shared" si="36"/>
        <v>-6.5</v>
      </c>
      <c r="M202" s="67"/>
      <c r="N202" s="48" t="s">
        <v>2444</v>
      </c>
      <c r="O202" s="48" t="s">
        <v>407</v>
      </c>
      <c r="P202" s="227">
        <v>2.168143E7</v>
      </c>
      <c r="Q202" s="223" t="str">
        <f t="shared" si="2"/>
        <v>22</v>
      </c>
      <c r="R202" s="48">
        <v>3372.0</v>
      </c>
      <c r="S202" s="224" t="str">
        <f t="shared" si="3"/>
        <v>6430</v>
      </c>
      <c r="T202" s="48">
        <v>5.8607007E7</v>
      </c>
      <c r="U202" s="223" t="str">
        <f t="shared" si="4"/>
        <v>59</v>
      </c>
      <c r="V202" s="48">
        <v>1.84081958E8</v>
      </c>
      <c r="W202" s="227">
        <v>2.42668965E8</v>
      </c>
      <c r="X202" s="223" t="str">
        <f t="shared" si="6"/>
        <v>243</v>
      </c>
      <c r="Y202" s="225" t="str">
        <f t="shared" si="39"/>
        <v>75.86%</v>
      </c>
      <c r="Z202" s="48">
        <v>100.0</v>
      </c>
      <c r="AA202" s="59" t="str">
        <f t="shared" si="40"/>
        <v>242.67%</v>
      </c>
      <c r="AB202" s="226" t="str">
        <f t="shared" si="41"/>
        <v>21.68%</v>
      </c>
      <c r="AC202" s="67"/>
      <c r="AD202" s="67"/>
      <c r="AE202" s="33"/>
      <c r="AF202" s="33"/>
      <c r="AG202" s="33"/>
      <c r="AH202" s="33"/>
      <c r="AI202" s="33"/>
      <c r="AJ202" s="33"/>
    </row>
    <row r="203">
      <c r="A203" s="47" t="s">
        <v>490</v>
      </c>
      <c r="B203" s="48">
        <v>2014.0</v>
      </c>
      <c r="C203" s="49" t="s">
        <v>334</v>
      </c>
      <c r="D203" s="49" t="s">
        <v>2470</v>
      </c>
      <c r="E203" s="48">
        <v>17.0</v>
      </c>
      <c r="F203" s="48">
        <v>36.0</v>
      </c>
      <c r="G203" s="50" t="str">
        <f t="shared" si="37"/>
        <v>26.5</v>
      </c>
      <c r="H203" s="48">
        <v>34.0</v>
      </c>
      <c r="I203" s="48">
        <v>30.0</v>
      </c>
      <c r="J203" s="221" t="str">
        <f t="shared" si="34"/>
        <v>4</v>
      </c>
      <c r="K203" s="221" t="str">
        <f t="shared" si="38"/>
        <v>32</v>
      </c>
      <c r="L203" s="221" t="str">
        <f t="shared" si="36"/>
        <v>-5.5</v>
      </c>
      <c r="M203" s="67"/>
      <c r="N203" s="48" t="s">
        <v>2439</v>
      </c>
      <c r="O203" s="48" t="s">
        <v>331</v>
      </c>
      <c r="P203" s="227">
        <v>1.4608152E7</v>
      </c>
      <c r="Q203" s="223" t="str">
        <f t="shared" si="2"/>
        <v>15</v>
      </c>
      <c r="R203" s="48">
        <v>3062.0</v>
      </c>
      <c r="S203" s="224" t="str">
        <f t="shared" si="3"/>
        <v>4771</v>
      </c>
      <c r="T203" s="48">
        <v>3.8543473E7</v>
      </c>
      <c r="U203" s="223" t="str">
        <f t="shared" si="4"/>
        <v>39</v>
      </c>
      <c r="V203" s="48">
        <v>8.7526036E7</v>
      </c>
      <c r="W203" s="227">
        <v>1.26069509E8</v>
      </c>
      <c r="X203" s="223" t="str">
        <f t="shared" si="6"/>
        <v>126</v>
      </c>
      <c r="Y203" s="225" t="str">
        <f t="shared" si="39"/>
        <v>69.43%</v>
      </c>
      <c r="Z203" s="48">
        <v>40.0</v>
      </c>
      <c r="AA203" s="59" t="str">
        <f t="shared" si="40"/>
        <v>315.17%</v>
      </c>
      <c r="AB203" s="226" t="str">
        <f t="shared" si="41"/>
        <v>36.52%</v>
      </c>
      <c r="AC203" s="67"/>
      <c r="AD203" s="67"/>
      <c r="AE203" s="33"/>
      <c r="AF203" s="33"/>
      <c r="AG203" s="33"/>
      <c r="AH203" s="33"/>
      <c r="AI203" s="33"/>
      <c r="AJ203" s="33"/>
    </row>
    <row r="204">
      <c r="A204" s="47" t="s">
        <v>540</v>
      </c>
      <c r="B204" s="48">
        <v>2014.0</v>
      </c>
      <c r="C204" s="49" t="s">
        <v>29</v>
      </c>
      <c r="D204" s="49" t="s">
        <v>2440</v>
      </c>
      <c r="E204" s="48">
        <v>21.0</v>
      </c>
      <c r="F204" s="48">
        <v>37.0</v>
      </c>
      <c r="G204" s="50" t="str">
        <f t="shared" si="37"/>
        <v>29.0</v>
      </c>
      <c r="H204" s="48">
        <v>73.0</v>
      </c>
      <c r="I204" s="48">
        <v>39.0</v>
      </c>
      <c r="J204" s="221" t="str">
        <f t="shared" si="34"/>
        <v>34</v>
      </c>
      <c r="K204" s="221" t="str">
        <f t="shared" si="38"/>
        <v>56</v>
      </c>
      <c r="L204" s="221" t="str">
        <f t="shared" si="36"/>
        <v>-27</v>
      </c>
      <c r="M204" s="67"/>
      <c r="N204" s="48" t="s">
        <v>2444</v>
      </c>
      <c r="O204" s="48" t="s">
        <v>89</v>
      </c>
      <c r="P204" s="227">
        <v>2.5601865E7</v>
      </c>
      <c r="Q204" s="223" t="str">
        <f t="shared" si="2"/>
        <v>26</v>
      </c>
      <c r="R204" s="48">
        <v>3260.0</v>
      </c>
      <c r="S204" s="224" t="str">
        <f t="shared" si="3"/>
        <v>7853</v>
      </c>
      <c r="T204" s="48">
        <v>5.9700064E7</v>
      </c>
      <c r="U204" s="223" t="str">
        <f t="shared" si="4"/>
        <v>60</v>
      </c>
      <c r="V204" s="48">
        <v>8100000.0</v>
      </c>
      <c r="W204" s="227">
        <v>6.7800604E7</v>
      </c>
      <c r="X204" s="223" t="str">
        <f t="shared" si="6"/>
        <v>68</v>
      </c>
      <c r="Y204" s="225" t="str">
        <f t="shared" si="39"/>
        <v>11.95%</v>
      </c>
      <c r="Z204" s="48">
        <v>22.0</v>
      </c>
      <c r="AA204" s="59" t="str">
        <f t="shared" si="40"/>
        <v>308.18%</v>
      </c>
      <c r="AB204" s="226" t="str">
        <f t="shared" si="41"/>
        <v>116.37%</v>
      </c>
      <c r="AC204" s="67"/>
      <c r="AD204" s="67"/>
      <c r="AE204" s="33"/>
      <c r="AF204" s="33"/>
      <c r="AG204" s="33"/>
      <c r="AH204" s="33"/>
      <c r="AI204" s="33"/>
      <c r="AJ204" s="33"/>
    </row>
    <row r="205">
      <c r="A205" s="47" t="s">
        <v>567</v>
      </c>
      <c r="B205" s="48">
        <v>2014.0</v>
      </c>
      <c r="C205" s="49" t="s">
        <v>334</v>
      </c>
      <c r="D205" s="49" t="s">
        <v>2467</v>
      </c>
      <c r="E205" s="48">
        <v>77.0</v>
      </c>
      <c r="F205" s="48">
        <v>64.0</v>
      </c>
      <c r="G205" s="50" t="str">
        <f t="shared" si="37"/>
        <v>70.5</v>
      </c>
      <c r="H205" s="48">
        <v>80.0</v>
      </c>
      <c r="I205" s="48">
        <v>76.0</v>
      </c>
      <c r="J205" s="221" t="str">
        <f t="shared" si="34"/>
        <v>4</v>
      </c>
      <c r="K205" s="221" t="str">
        <f t="shared" si="38"/>
        <v>78</v>
      </c>
      <c r="L205" s="221" t="str">
        <f t="shared" si="36"/>
        <v>-7.5</v>
      </c>
      <c r="M205" s="67"/>
      <c r="N205" s="48" t="s">
        <v>2444</v>
      </c>
      <c r="O205" s="48" t="s">
        <v>331</v>
      </c>
      <c r="P205" s="227">
        <v>109878.0</v>
      </c>
      <c r="Q205" s="223" t="str">
        <f t="shared" si="2"/>
        <v>0</v>
      </c>
      <c r="R205" s="48">
        <v>4.0</v>
      </c>
      <c r="S205" s="224" t="str">
        <f t="shared" si="3"/>
        <v>27470</v>
      </c>
      <c r="T205" s="48">
        <v>4.4137712E7</v>
      </c>
      <c r="U205" s="223" t="str">
        <f t="shared" si="4"/>
        <v>44</v>
      </c>
      <c r="V205" s="48">
        <v>1.0699522E7</v>
      </c>
      <c r="W205" s="227">
        <v>5.4837234E7</v>
      </c>
      <c r="X205" s="223" t="str">
        <f t="shared" si="6"/>
        <v>55</v>
      </c>
      <c r="Y205" s="225" t="str">
        <f t="shared" si="39"/>
        <v>19.51%</v>
      </c>
      <c r="Z205" s="48">
        <v>13.0</v>
      </c>
      <c r="AA205" s="59" t="str">
        <f t="shared" si="40"/>
        <v>421.82%</v>
      </c>
      <c r="AB205" s="226" t="str">
        <f t="shared" si="41"/>
        <v>0.85%</v>
      </c>
      <c r="AC205" s="67"/>
      <c r="AD205" s="67"/>
      <c r="AE205" s="33"/>
      <c r="AF205" s="33"/>
      <c r="AG205" s="33"/>
      <c r="AH205" s="33"/>
      <c r="AI205" s="33"/>
      <c r="AJ205" s="33"/>
    </row>
    <row r="206">
      <c r="A206" s="66" t="s">
        <v>469</v>
      </c>
      <c r="B206" s="48">
        <v>2014.0</v>
      </c>
      <c r="C206" s="48" t="s">
        <v>37</v>
      </c>
      <c r="D206" s="48" t="s">
        <v>2490</v>
      </c>
      <c r="E206" s="48">
        <v>43.0</v>
      </c>
      <c r="F206" s="48">
        <v>45.0</v>
      </c>
      <c r="G206" s="50" t="str">
        <f t="shared" si="37"/>
        <v>44.0</v>
      </c>
      <c r="H206" s="48">
        <v>57.0</v>
      </c>
      <c r="I206" s="48">
        <v>49.0</v>
      </c>
      <c r="J206" s="221" t="str">
        <f t="shared" si="34"/>
        <v>8</v>
      </c>
      <c r="K206" s="221" t="str">
        <f t="shared" si="38"/>
        <v>53</v>
      </c>
      <c r="L206" s="221" t="str">
        <f t="shared" si="36"/>
        <v>-9</v>
      </c>
      <c r="M206" s="67"/>
      <c r="N206" s="48" t="s">
        <v>2444</v>
      </c>
      <c r="O206" s="48" t="s">
        <v>470</v>
      </c>
      <c r="P206" s="227">
        <v>6469857.0</v>
      </c>
      <c r="Q206" s="223" t="str">
        <f t="shared" si="2"/>
        <v>6</v>
      </c>
      <c r="R206" s="48">
        <v>2072.0</v>
      </c>
      <c r="S206" s="224" t="str">
        <f t="shared" si="3"/>
        <v>3123</v>
      </c>
      <c r="T206" s="48">
        <v>1.4904384E7</v>
      </c>
      <c r="U206" s="223" t="str">
        <f t="shared" si="4"/>
        <v>15</v>
      </c>
      <c r="V206" s="48">
        <v>7.1261262E7</v>
      </c>
      <c r="W206" s="227">
        <v>8.6165646E7</v>
      </c>
      <c r="X206" s="223" t="str">
        <f t="shared" si="6"/>
        <v>86</v>
      </c>
      <c r="Y206" s="225" t="str">
        <f t="shared" si="39"/>
        <v>82.70%</v>
      </c>
      <c r="Z206" s="48">
        <v>45.0</v>
      </c>
      <c r="AA206" s="59" t="str">
        <f t="shared" si="40"/>
        <v>191.48%</v>
      </c>
      <c r="AB206" s="226" t="str">
        <f t="shared" si="41"/>
        <v>14.38%</v>
      </c>
      <c r="AC206" s="67"/>
      <c r="AD206" s="67"/>
      <c r="AE206" s="33"/>
      <c r="AF206" s="33"/>
      <c r="AG206" s="33"/>
      <c r="AH206" s="33"/>
      <c r="AI206" s="33"/>
      <c r="AJ206" s="33"/>
    </row>
    <row r="207">
      <c r="A207" s="47" t="s">
        <v>546</v>
      </c>
      <c r="B207" s="48">
        <v>2014.0</v>
      </c>
      <c r="C207" s="49" t="s">
        <v>334</v>
      </c>
      <c r="D207" s="49" t="s">
        <v>2446</v>
      </c>
      <c r="E207" s="48">
        <v>23.0</v>
      </c>
      <c r="F207" s="48">
        <v>39.0</v>
      </c>
      <c r="G207" s="50" t="str">
        <f t="shared" si="37"/>
        <v>31.0</v>
      </c>
      <c r="H207" s="48">
        <v>37.0</v>
      </c>
      <c r="I207" s="48">
        <v>30.0</v>
      </c>
      <c r="J207" s="221" t="str">
        <f t="shared" si="34"/>
        <v>7</v>
      </c>
      <c r="K207" s="221" t="str">
        <f t="shared" si="38"/>
        <v>33.5</v>
      </c>
      <c r="L207" s="221" t="str">
        <f t="shared" si="36"/>
        <v>-2.5</v>
      </c>
      <c r="M207" s="67"/>
      <c r="N207" s="48" t="s">
        <v>2439</v>
      </c>
      <c r="O207" s="48" t="s">
        <v>117</v>
      </c>
      <c r="P207" s="227">
        <v>2.1577049E7</v>
      </c>
      <c r="Q207" s="223" t="str">
        <f t="shared" si="2"/>
        <v>22</v>
      </c>
      <c r="R207" s="48">
        <v>3465.0</v>
      </c>
      <c r="S207" s="224" t="str">
        <f t="shared" si="3"/>
        <v>6227</v>
      </c>
      <c r="T207" s="48">
        <v>8.4525432E7</v>
      </c>
      <c r="U207" s="223" t="str">
        <f t="shared" si="4"/>
        <v>85</v>
      </c>
      <c r="V207" s="48">
        <v>1.585E7</v>
      </c>
      <c r="W207" s="227">
        <v>1.00375432E8</v>
      </c>
      <c r="X207" s="223" t="str">
        <f t="shared" si="6"/>
        <v>100</v>
      </c>
      <c r="Y207" s="225" t="str">
        <f t="shared" si="39"/>
        <v>15.79%</v>
      </c>
      <c r="Z207" s="48">
        <v>20.0</v>
      </c>
      <c r="AA207" s="59" t="str">
        <f t="shared" si="40"/>
        <v>501.88%</v>
      </c>
      <c r="AB207" s="226" t="str">
        <f t="shared" si="41"/>
        <v>107.89%</v>
      </c>
      <c r="AC207" s="67"/>
      <c r="AD207" s="67"/>
      <c r="AE207" s="33"/>
      <c r="AF207" s="33"/>
      <c r="AG207" s="33"/>
      <c r="AH207" s="33"/>
      <c r="AI207" s="33"/>
      <c r="AJ207" s="33"/>
    </row>
    <row r="208">
      <c r="A208" s="47" t="s">
        <v>398</v>
      </c>
      <c r="B208" s="48">
        <v>2014.0</v>
      </c>
      <c r="C208" s="49" t="s">
        <v>334</v>
      </c>
      <c r="D208" s="49" t="s">
        <v>2494</v>
      </c>
      <c r="E208" s="48">
        <v>21.0</v>
      </c>
      <c r="F208" s="48">
        <v>31.0</v>
      </c>
      <c r="G208" s="50" t="str">
        <f t="shared" si="37"/>
        <v>26.0</v>
      </c>
      <c r="H208" s="48">
        <v>53.0</v>
      </c>
      <c r="I208" s="48">
        <v>50.0</v>
      </c>
      <c r="J208" s="221" t="str">
        <f t="shared" si="34"/>
        <v>3</v>
      </c>
      <c r="K208" s="221" t="str">
        <f t="shared" si="38"/>
        <v>51.5</v>
      </c>
      <c r="L208" s="221" t="str">
        <f t="shared" si="36"/>
        <v>-25.5</v>
      </c>
      <c r="M208" s="67"/>
      <c r="N208" s="53" t="s">
        <v>2444</v>
      </c>
      <c r="O208" s="53" t="s">
        <v>399</v>
      </c>
      <c r="P208" s="222">
        <v>6.5575105E7</v>
      </c>
      <c r="Q208" s="223" t="str">
        <f t="shared" si="2"/>
        <v>66</v>
      </c>
      <c r="R208" s="53">
        <v>3845.0</v>
      </c>
      <c r="S208" s="224" t="str">
        <f t="shared" si="3"/>
        <v>17055</v>
      </c>
      <c r="T208" s="53">
        <v>1.91204754E8</v>
      </c>
      <c r="U208" s="223" t="str">
        <f t="shared" si="4"/>
        <v>191</v>
      </c>
      <c r="V208" s="53">
        <v>2.938E8</v>
      </c>
      <c r="W208" s="222">
        <v>4.85004754E8</v>
      </c>
      <c r="X208" s="223" t="str">
        <f t="shared" si="6"/>
        <v>485</v>
      </c>
      <c r="Y208" s="225" t="str">
        <f t="shared" si="39"/>
        <v>60.58%</v>
      </c>
      <c r="Z208" s="53">
        <v>125.0</v>
      </c>
      <c r="AA208" s="59" t="str">
        <f t="shared" si="40"/>
        <v>388.00%</v>
      </c>
      <c r="AB208" s="226" t="str">
        <f t="shared" si="41"/>
        <v>52.46%</v>
      </c>
      <c r="AC208" s="67"/>
      <c r="AD208" s="67"/>
      <c r="AE208" s="33"/>
      <c r="AF208" s="33"/>
      <c r="AG208" s="33"/>
      <c r="AH208" s="33"/>
      <c r="AI208" s="33"/>
      <c r="AJ208" s="33"/>
    </row>
    <row r="209">
      <c r="A209" s="47" t="s">
        <v>593</v>
      </c>
      <c r="B209" s="48">
        <v>2014.0</v>
      </c>
      <c r="C209" s="49" t="s">
        <v>334</v>
      </c>
      <c r="D209" s="49" t="s">
        <v>142</v>
      </c>
      <c r="E209" s="48">
        <v>23.0</v>
      </c>
      <c r="F209" s="48">
        <v>36.0</v>
      </c>
      <c r="G209" s="50" t="str">
        <f t="shared" si="37"/>
        <v>29.5</v>
      </c>
      <c r="H209" s="48">
        <v>47.0</v>
      </c>
      <c r="I209" s="48">
        <v>53.0</v>
      </c>
      <c r="J209" s="221" t="str">
        <f t="shared" si="34"/>
        <v>-6</v>
      </c>
      <c r="K209" s="221" t="str">
        <f t="shared" si="38"/>
        <v>50</v>
      </c>
      <c r="L209" s="221" t="str">
        <f t="shared" si="36"/>
        <v>-20.5</v>
      </c>
      <c r="M209" s="67"/>
      <c r="N209" s="48" t="s">
        <v>2439</v>
      </c>
      <c r="O209" s="48" t="s">
        <v>493</v>
      </c>
      <c r="P209" s="227">
        <v>8742109.0</v>
      </c>
      <c r="Q209" s="223" t="str">
        <f t="shared" si="2"/>
        <v>9</v>
      </c>
      <c r="R209" s="48">
        <v>2809.0</v>
      </c>
      <c r="S209" s="224" t="str">
        <f t="shared" si="3"/>
        <v>3112</v>
      </c>
      <c r="T209" s="48">
        <v>2.6068955E7</v>
      </c>
      <c r="U209" s="223" t="str">
        <f t="shared" si="4"/>
        <v>26</v>
      </c>
      <c r="V209" s="48">
        <v>1.44E7</v>
      </c>
      <c r="W209" s="227">
        <v>4.0468955E7</v>
      </c>
      <c r="X209" s="223" t="str">
        <f t="shared" si="6"/>
        <v>40</v>
      </c>
      <c r="Y209" s="225" t="str">
        <f t="shared" si="39"/>
        <v>35.58%</v>
      </c>
      <c r="Z209" s="48">
        <v>8.0</v>
      </c>
      <c r="AA209" s="59" t="str">
        <f t="shared" si="40"/>
        <v>505.86%</v>
      </c>
      <c r="AB209" s="226" t="str">
        <f t="shared" si="41"/>
        <v>109.28%</v>
      </c>
      <c r="AC209" s="67"/>
      <c r="AD209" s="67"/>
      <c r="AE209" s="33"/>
      <c r="AF209" s="33"/>
      <c r="AG209" s="33"/>
      <c r="AH209" s="33"/>
      <c r="AI209" s="33"/>
      <c r="AJ209" s="33"/>
    </row>
    <row r="210">
      <c r="A210" s="66" t="s">
        <v>353</v>
      </c>
      <c r="B210" s="48">
        <v>2014.0</v>
      </c>
      <c r="C210" s="48" t="s">
        <v>37</v>
      </c>
      <c r="D210" s="48" t="s">
        <v>2470</v>
      </c>
      <c r="E210" s="48">
        <v>53.0</v>
      </c>
      <c r="F210" s="48">
        <v>53.0</v>
      </c>
      <c r="G210" s="50" t="str">
        <f t="shared" si="37"/>
        <v>53.0</v>
      </c>
      <c r="H210" s="48">
        <v>66.0</v>
      </c>
      <c r="I210" s="48">
        <v>68.0</v>
      </c>
      <c r="J210" s="221" t="str">
        <f t="shared" si="34"/>
        <v>-2</v>
      </c>
      <c r="K210" s="221" t="str">
        <f t="shared" si="38"/>
        <v>67</v>
      </c>
      <c r="L210" s="221" t="str">
        <f t="shared" si="36"/>
        <v>-14</v>
      </c>
      <c r="M210" s="67"/>
      <c r="N210" s="48" t="s">
        <v>2444</v>
      </c>
      <c r="O210" s="48" t="s">
        <v>34</v>
      </c>
      <c r="P210" s="227">
        <v>9.1608337E7</v>
      </c>
      <c r="Q210" s="223" t="str">
        <f t="shared" si="2"/>
        <v>92</v>
      </c>
      <c r="R210" s="48">
        <v>4324.0</v>
      </c>
      <c r="S210" s="224" t="str">
        <f t="shared" si="3"/>
        <v>21186</v>
      </c>
      <c r="T210" s="48">
        <v>2.02853933E8</v>
      </c>
      <c r="U210" s="223" t="str">
        <f t="shared" si="4"/>
        <v>203</v>
      </c>
      <c r="V210" s="48">
        <v>5.0612839E8</v>
      </c>
      <c r="W210" s="227">
        <v>7.08982323E8</v>
      </c>
      <c r="X210" s="223" t="str">
        <f t="shared" si="6"/>
        <v>709</v>
      </c>
      <c r="Y210" s="225" t="str">
        <f t="shared" si="39"/>
        <v>71.39%</v>
      </c>
      <c r="Z210" s="48">
        <v>200.0</v>
      </c>
      <c r="AA210" s="59" t="str">
        <f t="shared" si="40"/>
        <v>354.49%</v>
      </c>
      <c r="AB210" s="226" t="str">
        <f t="shared" si="41"/>
        <v>45.80%</v>
      </c>
      <c r="AC210" s="67"/>
      <c r="AD210" s="67"/>
      <c r="AE210" s="33"/>
      <c r="AF210" s="33"/>
      <c r="AG210" s="33"/>
      <c r="AH210" s="33"/>
      <c r="AI210" s="33"/>
      <c r="AJ210" s="33"/>
    </row>
    <row r="211">
      <c r="A211" s="66" t="s">
        <v>605</v>
      </c>
      <c r="B211" s="48">
        <v>2014.0</v>
      </c>
      <c r="C211" s="48" t="s">
        <v>41</v>
      </c>
      <c r="D211" s="48" t="s">
        <v>2480</v>
      </c>
      <c r="E211" s="48">
        <v>98.0</v>
      </c>
      <c r="F211" s="48">
        <v>86.0</v>
      </c>
      <c r="G211" s="50" t="str">
        <f t="shared" si="37"/>
        <v>92.0</v>
      </c>
      <c r="H211" s="48">
        <v>74.0</v>
      </c>
      <c r="I211" s="48">
        <v>79.0</v>
      </c>
      <c r="J211" s="221" t="str">
        <f t="shared" si="34"/>
        <v>-5</v>
      </c>
      <c r="K211" s="221" t="str">
        <f t="shared" si="38"/>
        <v>76.5</v>
      </c>
      <c r="L211" s="221" t="str">
        <f t="shared" si="36"/>
        <v>15.5</v>
      </c>
      <c r="M211" s="67"/>
      <c r="N211" s="48" t="s">
        <v>2455</v>
      </c>
      <c r="O211" s="48" t="s">
        <v>135</v>
      </c>
      <c r="P211" s="227">
        <v>30007.0</v>
      </c>
      <c r="Q211" s="223" t="str">
        <f t="shared" si="2"/>
        <v>0</v>
      </c>
      <c r="R211" s="48">
        <v>3.0</v>
      </c>
      <c r="S211" s="224" t="str">
        <f t="shared" si="3"/>
        <v>10002</v>
      </c>
      <c r="T211" s="48">
        <v>950792.0</v>
      </c>
      <c r="U211" s="223" t="str">
        <f t="shared" si="4"/>
        <v>1</v>
      </c>
      <c r="V211" s="48">
        <v>3917000.0</v>
      </c>
      <c r="W211" s="227">
        <v>4867792.0</v>
      </c>
      <c r="X211" s="223" t="str">
        <f t="shared" si="6"/>
        <v>5</v>
      </c>
      <c r="Y211" s="225" t="str">
        <f t="shared" si="39"/>
        <v>80.47%</v>
      </c>
      <c r="Z211" s="48">
        <v>2.5</v>
      </c>
      <c r="AA211" s="59" t="str">
        <f t="shared" si="40"/>
        <v>194.71%</v>
      </c>
      <c r="AB211" s="226" t="str">
        <f t="shared" si="41"/>
        <v>1.20%</v>
      </c>
      <c r="AC211" s="67"/>
      <c r="AD211" s="67"/>
      <c r="AE211" s="33"/>
      <c r="AF211" s="33"/>
      <c r="AG211" s="33"/>
      <c r="AH211" s="33"/>
      <c r="AI211" s="33"/>
      <c r="AJ211" s="33"/>
    </row>
    <row r="212">
      <c r="A212" s="47" t="s">
        <v>518</v>
      </c>
      <c r="B212" s="48">
        <v>2014.0</v>
      </c>
      <c r="C212" s="49" t="s">
        <v>29</v>
      </c>
      <c r="D212" s="49" t="s">
        <v>2481</v>
      </c>
      <c r="E212" s="48">
        <v>8.0</v>
      </c>
      <c r="F212" s="48">
        <v>29.0</v>
      </c>
      <c r="G212" s="50" t="str">
        <f t="shared" si="37"/>
        <v>18.5</v>
      </c>
      <c r="H212" s="48">
        <v>60.0</v>
      </c>
      <c r="I212" s="48">
        <v>48.0</v>
      </c>
      <c r="J212" s="221" t="str">
        <f t="shared" si="34"/>
        <v>12</v>
      </c>
      <c r="K212" s="221" t="str">
        <f t="shared" si="38"/>
        <v>54</v>
      </c>
      <c r="L212" s="221" t="str">
        <f t="shared" si="36"/>
        <v>-35.5</v>
      </c>
      <c r="M212" s="67"/>
      <c r="N212" s="48" t="s">
        <v>2444</v>
      </c>
      <c r="O212" s="48" t="s">
        <v>519</v>
      </c>
      <c r="P212" s="227">
        <v>1.0003827E7</v>
      </c>
      <c r="Q212" s="223" t="str">
        <f t="shared" si="2"/>
        <v>10</v>
      </c>
      <c r="R212" s="48">
        <v>2936.0</v>
      </c>
      <c r="S212" s="224" t="str">
        <f t="shared" si="3"/>
        <v>3407</v>
      </c>
      <c r="T212" s="48">
        <v>2.6766213E7</v>
      </c>
      <c r="U212" s="223" t="str">
        <f t="shared" si="4"/>
        <v>27</v>
      </c>
      <c r="V212" s="48">
        <v>9160000.0</v>
      </c>
      <c r="W212" s="227">
        <v>3.5926213E7</v>
      </c>
      <c r="X212" s="223" t="str">
        <f t="shared" si="6"/>
        <v>36</v>
      </c>
      <c r="Y212" s="225" t="str">
        <f t="shared" si="39"/>
        <v>25.50%</v>
      </c>
      <c r="Z212" s="48">
        <v>26.0</v>
      </c>
      <c r="AA212" s="59" t="str">
        <f t="shared" si="40"/>
        <v>138.18%</v>
      </c>
      <c r="AB212" s="226" t="str">
        <f t="shared" si="41"/>
        <v>38.48%</v>
      </c>
      <c r="AC212" s="67"/>
      <c r="AD212" s="67"/>
      <c r="AE212" s="33"/>
      <c r="AF212" s="33"/>
      <c r="AG212" s="33"/>
      <c r="AH212" s="33"/>
      <c r="AI212" s="33"/>
      <c r="AJ212" s="33"/>
    </row>
    <row r="213">
      <c r="A213" s="47" t="s">
        <v>459</v>
      </c>
      <c r="B213" s="48">
        <v>2014.0</v>
      </c>
      <c r="C213" s="49" t="s">
        <v>334</v>
      </c>
      <c r="D213" s="49" t="s">
        <v>2440</v>
      </c>
      <c r="E213" s="48">
        <v>82.0</v>
      </c>
      <c r="F213" s="48">
        <v>67.0</v>
      </c>
      <c r="G213" s="50" t="str">
        <f t="shared" si="37"/>
        <v>74.5</v>
      </c>
      <c r="H213" s="48">
        <v>78.0</v>
      </c>
      <c r="I213" s="48">
        <v>73.0</v>
      </c>
      <c r="J213" s="221" t="str">
        <f t="shared" si="34"/>
        <v>5</v>
      </c>
      <c r="K213" s="221" t="str">
        <f t="shared" si="38"/>
        <v>75.5</v>
      </c>
      <c r="L213" s="221" t="str">
        <f t="shared" si="36"/>
        <v>-1</v>
      </c>
      <c r="M213" s="67"/>
      <c r="N213" s="48" t="s">
        <v>2442</v>
      </c>
      <c r="O213" s="48" t="s">
        <v>460</v>
      </c>
      <c r="P213" s="227">
        <v>1.7005218E7</v>
      </c>
      <c r="Q213" s="223" t="str">
        <f t="shared" si="2"/>
        <v>17</v>
      </c>
      <c r="R213" s="48">
        <v>3071.0</v>
      </c>
      <c r="S213" s="224" t="str">
        <f t="shared" si="3"/>
        <v>5537</v>
      </c>
      <c r="T213" s="48">
        <v>5.0151543E7</v>
      </c>
      <c r="U213" s="223" t="str">
        <f t="shared" si="4"/>
        <v>50</v>
      </c>
      <c r="V213" s="48">
        <v>4.7285106E7</v>
      </c>
      <c r="W213" s="227">
        <v>9.7437106E7</v>
      </c>
      <c r="X213" s="223" t="str">
        <f t="shared" si="6"/>
        <v>97</v>
      </c>
      <c r="Y213" s="225" t="str">
        <f t="shared" si="39"/>
        <v>48.53%</v>
      </c>
      <c r="Z213" s="48">
        <v>50.0</v>
      </c>
      <c r="AA213" s="59" t="str">
        <f t="shared" si="40"/>
        <v>194.87%</v>
      </c>
      <c r="AB213" s="226" t="str">
        <f t="shared" si="41"/>
        <v>34.01%</v>
      </c>
      <c r="AC213" s="67"/>
      <c r="AD213" s="67"/>
      <c r="AE213" s="33"/>
      <c r="AF213" s="33"/>
      <c r="AG213" s="33"/>
      <c r="AH213" s="33"/>
      <c r="AI213" s="33"/>
      <c r="AJ213" s="33"/>
    </row>
    <row r="214">
      <c r="A214" s="47" t="s">
        <v>439</v>
      </c>
      <c r="B214" s="48">
        <v>2014.0</v>
      </c>
      <c r="C214" s="48" t="s">
        <v>29</v>
      </c>
      <c r="D214" s="48" t="s">
        <v>142</v>
      </c>
      <c r="E214" s="48">
        <v>75.0</v>
      </c>
      <c r="F214" s="48">
        <v>61.0</v>
      </c>
      <c r="G214" s="50" t="str">
        <f t="shared" si="37"/>
        <v>68.0</v>
      </c>
      <c r="H214" s="48">
        <v>65.0</v>
      </c>
      <c r="I214" s="48">
        <v>70.0</v>
      </c>
      <c r="J214" s="221" t="str">
        <f t="shared" si="34"/>
        <v>-5</v>
      </c>
      <c r="K214" s="221" t="str">
        <f t="shared" si="38"/>
        <v>67.5</v>
      </c>
      <c r="L214" s="221" t="str">
        <f t="shared" si="36"/>
        <v>0.5</v>
      </c>
      <c r="M214" s="67"/>
      <c r="N214" s="48" t="s">
        <v>2442</v>
      </c>
      <c r="O214" s="48" t="s">
        <v>440</v>
      </c>
      <c r="P214" s="227">
        <v>1.7275239E7</v>
      </c>
      <c r="Q214" s="223" t="str">
        <f t="shared" si="2"/>
        <v>17</v>
      </c>
      <c r="R214" s="48">
        <v>3464.0</v>
      </c>
      <c r="S214" s="224" t="str">
        <f t="shared" si="3"/>
        <v>4987</v>
      </c>
      <c r="T214" s="48">
        <v>5.0837305E7</v>
      </c>
      <c r="U214" s="223" t="str">
        <f t="shared" si="4"/>
        <v>51</v>
      </c>
      <c r="V214" s="48">
        <v>5.7418465E7</v>
      </c>
      <c r="W214" s="227">
        <v>1.0825577E8</v>
      </c>
      <c r="X214" s="223" t="str">
        <f t="shared" si="6"/>
        <v>108</v>
      </c>
      <c r="Y214" s="225" t="str">
        <f t="shared" si="39"/>
        <v>53.04%</v>
      </c>
      <c r="Z214" s="48">
        <v>60.0</v>
      </c>
      <c r="AA214" s="59" t="str">
        <f t="shared" si="40"/>
        <v>180.43%</v>
      </c>
      <c r="AB214" s="226" t="str">
        <f t="shared" si="41"/>
        <v>28.79%</v>
      </c>
      <c r="AC214" s="67"/>
      <c r="AD214" s="67"/>
      <c r="AE214" s="33"/>
      <c r="AF214" s="33"/>
      <c r="AG214" s="33"/>
      <c r="AH214" s="33"/>
      <c r="AI214" s="33"/>
      <c r="AJ214" s="33"/>
    </row>
    <row r="215">
      <c r="A215" s="66" t="s">
        <v>569</v>
      </c>
      <c r="B215" s="48">
        <v>2014.0</v>
      </c>
      <c r="C215" s="48" t="s">
        <v>29</v>
      </c>
      <c r="D215" s="48" t="s">
        <v>2448</v>
      </c>
      <c r="E215" s="48">
        <v>89.0</v>
      </c>
      <c r="F215" s="48">
        <v>69.0</v>
      </c>
      <c r="G215" s="50" t="str">
        <f t="shared" si="37"/>
        <v>79.0</v>
      </c>
      <c r="H215" s="48">
        <v>76.0</v>
      </c>
      <c r="I215" s="48">
        <v>76.0</v>
      </c>
      <c r="J215" s="221" t="str">
        <f t="shared" si="34"/>
        <v>0</v>
      </c>
      <c r="K215" s="221" t="str">
        <f t="shared" si="38"/>
        <v>76</v>
      </c>
      <c r="L215" s="221" t="str">
        <f t="shared" si="36"/>
        <v>3</v>
      </c>
      <c r="M215" s="67"/>
      <c r="N215" s="48" t="s">
        <v>2439</v>
      </c>
      <c r="O215" s="48" t="s">
        <v>138</v>
      </c>
      <c r="P215" s="227">
        <v>4104552.0</v>
      </c>
      <c r="Q215" s="223" t="str">
        <f t="shared" si="2"/>
        <v>4</v>
      </c>
      <c r="R215" s="48">
        <v>809.0</v>
      </c>
      <c r="S215" s="224" t="str">
        <f t="shared" si="3"/>
        <v>5074</v>
      </c>
      <c r="T215" s="48">
        <v>1.0724389E7</v>
      </c>
      <c r="U215" s="223" t="str">
        <f t="shared" si="4"/>
        <v>11</v>
      </c>
      <c r="V215" s="48">
        <v>7933992.0</v>
      </c>
      <c r="W215" s="227">
        <v>1.8658381E7</v>
      </c>
      <c r="X215" s="223" t="str">
        <f t="shared" si="6"/>
        <v>19</v>
      </c>
      <c r="Y215" s="225" t="str">
        <f t="shared" si="39"/>
        <v>42.52%</v>
      </c>
      <c r="Z215" s="48">
        <v>12.6</v>
      </c>
      <c r="AA215" s="59" t="str">
        <f t="shared" si="40"/>
        <v>148.08%</v>
      </c>
      <c r="AB215" s="226" t="str">
        <f t="shared" si="41"/>
        <v>32.58%</v>
      </c>
      <c r="AC215" s="67"/>
      <c r="AD215" s="67"/>
      <c r="AE215" s="33"/>
      <c r="AF215" s="33"/>
      <c r="AG215" s="33"/>
      <c r="AH215" s="33"/>
      <c r="AI215" s="33"/>
      <c r="AJ215" s="33"/>
    </row>
    <row r="216">
      <c r="A216" s="66" t="s">
        <v>444</v>
      </c>
      <c r="B216" s="48">
        <v>2014.0</v>
      </c>
      <c r="C216" s="48" t="s">
        <v>29</v>
      </c>
      <c r="D216" s="48" t="s">
        <v>2470</v>
      </c>
      <c r="E216" s="48">
        <v>61.0</v>
      </c>
      <c r="F216" s="48">
        <v>57.0</v>
      </c>
      <c r="G216" s="50" t="str">
        <f t="shared" si="37"/>
        <v>59.0</v>
      </c>
      <c r="H216" s="48">
        <v>77.0</v>
      </c>
      <c r="I216" s="48">
        <v>68.0</v>
      </c>
      <c r="J216" s="221" t="str">
        <f t="shared" si="34"/>
        <v>9</v>
      </c>
      <c r="K216" s="221" t="str">
        <f t="shared" si="38"/>
        <v>72.5</v>
      </c>
      <c r="L216" s="221" t="str">
        <f t="shared" si="36"/>
        <v>-13.5</v>
      </c>
      <c r="M216" s="67"/>
      <c r="N216" s="48" t="s">
        <v>2439</v>
      </c>
      <c r="O216" s="53" t="s">
        <v>445</v>
      </c>
      <c r="P216" s="227">
        <v>3.4137828E7</v>
      </c>
      <c r="Q216" s="223" t="str">
        <f t="shared" si="2"/>
        <v>34</v>
      </c>
      <c r="R216" s="48">
        <v>3236.0</v>
      </c>
      <c r="S216" s="224" t="str">
        <f t="shared" si="3"/>
        <v>10549</v>
      </c>
      <c r="T216" s="48">
        <v>1.01530738E8</v>
      </c>
      <c r="U216" s="223" t="str">
        <f t="shared" si="4"/>
        <v>102</v>
      </c>
      <c r="V216" s="48">
        <v>9.08E7</v>
      </c>
      <c r="W216" s="227">
        <v>1.92330738E8</v>
      </c>
      <c r="X216" s="223" t="str">
        <f t="shared" si="6"/>
        <v>192</v>
      </c>
      <c r="Y216" s="225" t="str">
        <f t="shared" si="39"/>
        <v>47.21%</v>
      </c>
      <c r="Z216" s="48">
        <v>55.0</v>
      </c>
      <c r="AA216" s="59" t="str">
        <f t="shared" si="40"/>
        <v>349.69%</v>
      </c>
      <c r="AB216" s="226" t="str">
        <f t="shared" si="41"/>
        <v>62.07%</v>
      </c>
      <c r="AC216" s="67"/>
      <c r="AD216" s="67"/>
      <c r="AE216" s="33"/>
      <c r="AF216" s="33"/>
      <c r="AG216" s="33"/>
      <c r="AH216" s="33"/>
      <c r="AI216" s="33"/>
      <c r="AJ216" s="33"/>
    </row>
    <row r="217">
      <c r="A217" s="47" t="s">
        <v>409</v>
      </c>
      <c r="B217" s="48">
        <v>2014.0</v>
      </c>
      <c r="C217" s="49" t="s">
        <v>37</v>
      </c>
      <c r="D217" s="49" t="s">
        <v>2495</v>
      </c>
      <c r="E217" s="48">
        <v>33.0</v>
      </c>
      <c r="F217" s="48">
        <v>35.0</v>
      </c>
      <c r="G217" s="50" t="str">
        <f t="shared" si="37"/>
        <v>34.0</v>
      </c>
      <c r="H217" s="48">
        <v>49.0</v>
      </c>
      <c r="I217" s="48">
        <v>57.0</v>
      </c>
      <c r="J217" s="221" t="str">
        <f t="shared" si="34"/>
        <v>-8</v>
      </c>
      <c r="K217" s="221" t="str">
        <f t="shared" si="38"/>
        <v>53</v>
      </c>
      <c r="L217" s="221" t="str">
        <f t="shared" si="36"/>
        <v>-19</v>
      </c>
      <c r="M217" s="67"/>
      <c r="N217" s="48" t="s">
        <v>2444</v>
      </c>
      <c r="O217" s="48" t="s">
        <v>410</v>
      </c>
      <c r="P217" s="227">
        <v>1.5879645E7</v>
      </c>
      <c r="Q217" s="223" t="str">
        <f t="shared" si="2"/>
        <v>16</v>
      </c>
      <c r="R217" s="48">
        <v>3221.0</v>
      </c>
      <c r="S217" s="224" t="str">
        <f t="shared" si="3"/>
        <v>4930</v>
      </c>
      <c r="T217" s="48">
        <v>3.9322544E7</v>
      </c>
      <c r="U217" s="223" t="str">
        <f t="shared" si="4"/>
        <v>39</v>
      </c>
      <c r="V217" s="48">
        <v>1.6685E8</v>
      </c>
      <c r="W217" s="227">
        <v>2.06172544E8</v>
      </c>
      <c r="X217" s="223" t="str">
        <f t="shared" si="6"/>
        <v>206</v>
      </c>
      <c r="Y217" s="225" t="str">
        <f t="shared" si="39"/>
        <v>80.93%</v>
      </c>
      <c r="Z217" s="48">
        <v>90.0</v>
      </c>
      <c r="AA217" s="59" t="str">
        <f t="shared" si="40"/>
        <v>229.08%</v>
      </c>
      <c r="AB217" s="226" t="str">
        <f t="shared" si="41"/>
        <v>17.64%</v>
      </c>
      <c r="AC217" s="67"/>
      <c r="AD217" s="67"/>
      <c r="AE217" s="33"/>
      <c r="AF217" s="33"/>
      <c r="AG217" s="33"/>
      <c r="AH217" s="33"/>
      <c r="AI217" s="33"/>
      <c r="AJ217" s="33"/>
    </row>
    <row r="218">
      <c r="A218" s="47" t="s">
        <v>576</v>
      </c>
      <c r="B218" s="48">
        <v>2014.0</v>
      </c>
      <c r="C218" s="49" t="s">
        <v>29</v>
      </c>
      <c r="D218" s="49" t="s">
        <v>2440</v>
      </c>
      <c r="E218" s="48">
        <v>81.0</v>
      </c>
      <c r="F218" s="48">
        <v>69.0</v>
      </c>
      <c r="G218" s="50" t="str">
        <f t="shared" si="37"/>
        <v>75.0</v>
      </c>
      <c r="H218" s="48">
        <v>86.0</v>
      </c>
      <c r="I218" s="48">
        <v>74.0</v>
      </c>
      <c r="J218" s="221" t="str">
        <f t="shared" si="34"/>
        <v>12</v>
      </c>
      <c r="K218" s="221" t="str">
        <f t="shared" si="38"/>
        <v>80</v>
      </c>
      <c r="L218" s="221" t="str">
        <f t="shared" si="36"/>
        <v>-5</v>
      </c>
      <c r="M218" s="67"/>
      <c r="N218" s="53" t="s">
        <v>2444</v>
      </c>
      <c r="O218" s="49" t="s">
        <v>519</v>
      </c>
      <c r="P218" s="222">
        <v>4.8002523E7</v>
      </c>
      <c r="Q218" s="223" t="str">
        <f t="shared" si="2"/>
        <v>48</v>
      </c>
      <c r="R218" s="53">
        <v>3173.0</v>
      </c>
      <c r="S218" s="224" t="str">
        <f t="shared" si="3"/>
        <v>15128</v>
      </c>
      <c r="T218" s="53">
        <v>1.2487235E8</v>
      </c>
      <c r="U218" s="223" t="str">
        <f t="shared" si="4"/>
        <v>125</v>
      </c>
      <c r="V218" s="53">
        <v>1.82366663E8</v>
      </c>
      <c r="W218" s="222">
        <v>3.07239013E8</v>
      </c>
      <c r="X218" s="223" t="str">
        <f t="shared" si="6"/>
        <v>307</v>
      </c>
      <c r="Y218" s="225" t="str">
        <f t="shared" si="39"/>
        <v>59.36%</v>
      </c>
      <c r="Z218" s="53">
        <v>12.0</v>
      </c>
      <c r="AA218" s="59" t="str">
        <f t="shared" si="40"/>
        <v>2560.33%</v>
      </c>
      <c r="AB218" s="226" t="str">
        <f t="shared" si="41"/>
        <v>400.02%</v>
      </c>
      <c r="AC218" s="67"/>
      <c r="AD218" s="67"/>
      <c r="AE218" s="33"/>
      <c r="AF218" s="33"/>
      <c r="AG218" s="33"/>
      <c r="AH218" s="33"/>
      <c r="AI218" s="33"/>
      <c r="AJ218" s="33"/>
    </row>
    <row r="219">
      <c r="A219" s="47" t="s">
        <v>533</v>
      </c>
      <c r="B219" s="48">
        <v>2014.0</v>
      </c>
      <c r="C219" s="49" t="s">
        <v>2398</v>
      </c>
      <c r="D219" s="49" t="s">
        <v>2494</v>
      </c>
      <c r="E219" s="48">
        <v>46.0</v>
      </c>
      <c r="F219" s="48">
        <v>55.0</v>
      </c>
      <c r="G219" s="50" t="str">
        <f t="shared" si="37"/>
        <v>50.5</v>
      </c>
      <c r="H219" s="48">
        <v>33.0</v>
      </c>
      <c r="I219" s="48">
        <v>58.0</v>
      </c>
      <c r="J219" s="221" t="str">
        <f t="shared" si="34"/>
        <v>-25</v>
      </c>
      <c r="K219" s="221" t="str">
        <f t="shared" si="38"/>
        <v>45.5</v>
      </c>
      <c r="L219" s="221" t="str">
        <f t="shared" si="36"/>
        <v>5</v>
      </c>
      <c r="M219" s="67"/>
      <c r="N219" s="48" t="s">
        <v>2439</v>
      </c>
      <c r="O219" s="48" t="s">
        <v>534</v>
      </c>
      <c r="P219" s="227">
        <v>9129999.0</v>
      </c>
      <c r="Q219" s="223" t="str">
        <f t="shared" si="2"/>
        <v>9</v>
      </c>
      <c r="R219" s="48">
        <v>2478.0</v>
      </c>
      <c r="S219" s="224" t="str">
        <f t="shared" si="3"/>
        <v>3684</v>
      </c>
      <c r="T219" s="48">
        <v>3.3680992E7</v>
      </c>
      <c r="U219" s="223" t="str">
        <f t="shared" si="4"/>
        <v>34</v>
      </c>
      <c r="V219" s="48">
        <v>5490138.0</v>
      </c>
      <c r="W219" s="227">
        <v>3.917113E7</v>
      </c>
      <c r="X219" s="223" t="str">
        <f t="shared" si="6"/>
        <v>39</v>
      </c>
      <c r="Y219" s="225" t="str">
        <f t="shared" si="39"/>
        <v>14.02%</v>
      </c>
      <c r="Z219" s="48">
        <v>25.0</v>
      </c>
      <c r="AA219" s="59" t="str">
        <f t="shared" si="40"/>
        <v>156.68%</v>
      </c>
      <c r="AB219" s="226" t="str">
        <f t="shared" si="41"/>
        <v>36.52%</v>
      </c>
      <c r="AC219" s="67"/>
      <c r="AD219" s="67"/>
      <c r="AE219" s="33"/>
      <c r="AF219" s="33"/>
      <c r="AG219" s="33"/>
      <c r="AH219" s="33"/>
      <c r="AI219" s="33"/>
      <c r="AJ219" s="33"/>
    </row>
    <row r="220">
      <c r="A220" s="47" t="s">
        <v>521</v>
      </c>
      <c r="B220" s="48">
        <v>2014.0</v>
      </c>
      <c r="C220" s="49" t="s">
        <v>29</v>
      </c>
      <c r="D220" s="49" t="s">
        <v>2467</v>
      </c>
      <c r="E220" s="48">
        <v>36.0</v>
      </c>
      <c r="F220" s="48">
        <v>47.0</v>
      </c>
      <c r="G220" s="50" t="str">
        <f t="shared" si="37"/>
        <v>41.5</v>
      </c>
      <c r="H220" s="48">
        <v>57.0</v>
      </c>
      <c r="I220" s="48">
        <v>61.0</v>
      </c>
      <c r="J220" s="221" t="str">
        <f t="shared" si="34"/>
        <v>-4</v>
      </c>
      <c r="K220" s="221" t="str">
        <f t="shared" si="38"/>
        <v>59</v>
      </c>
      <c r="L220" s="221" t="str">
        <f t="shared" si="36"/>
        <v>-17.5</v>
      </c>
      <c r="M220" s="67"/>
      <c r="N220" s="48" t="s">
        <v>2444</v>
      </c>
      <c r="O220" s="48" t="s">
        <v>522</v>
      </c>
      <c r="P220" s="227">
        <v>1.2305016E7</v>
      </c>
      <c r="Q220" s="223" t="str">
        <f t="shared" si="2"/>
        <v>12</v>
      </c>
      <c r="R220" s="48">
        <v>3003.0</v>
      </c>
      <c r="S220" s="224" t="str">
        <f t="shared" si="3"/>
        <v>4098</v>
      </c>
      <c r="T220" s="48">
        <v>4.5090374E7</v>
      </c>
      <c r="U220" s="223" t="str">
        <f t="shared" si="4"/>
        <v>45</v>
      </c>
      <c r="V220" s="48">
        <v>2.1890082E7</v>
      </c>
      <c r="W220" s="227">
        <v>6.6980456E7</v>
      </c>
      <c r="X220" s="223" t="str">
        <f t="shared" si="6"/>
        <v>67</v>
      </c>
      <c r="Y220" s="225" t="str">
        <f t="shared" si="39"/>
        <v>32.68%</v>
      </c>
      <c r="Z220" s="48">
        <v>25.0</v>
      </c>
      <c r="AA220" s="59" t="str">
        <f t="shared" si="40"/>
        <v>267.92%</v>
      </c>
      <c r="AB220" s="226" t="str">
        <f t="shared" si="41"/>
        <v>49.22%</v>
      </c>
      <c r="AC220" s="67"/>
      <c r="AD220" s="67"/>
      <c r="AE220" s="33"/>
      <c r="AF220" s="33"/>
      <c r="AG220" s="33"/>
      <c r="AH220" s="33"/>
      <c r="AI220" s="33"/>
      <c r="AJ220" s="33"/>
    </row>
    <row r="221">
      <c r="A221" s="47" t="s">
        <v>330</v>
      </c>
      <c r="B221" s="48">
        <v>2014.0</v>
      </c>
      <c r="C221" s="49" t="s">
        <v>29</v>
      </c>
      <c r="D221" s="49" t="s">
        <v>2448</v>
      </c>
      <c r="E221" s="48">
        <v>92.0</v>
      </c>
      <c r="F221" s="48">
        <v>88.0</v>
      </c>
      <c r="G221" s="50" t="str">
        <f t="shared" si="37"/>
        <v>90.0</v>
      </c>
      <c r="H221" s="48">
        <v>86.0</v>
      </c>
      <c r="I221" s="48">
        <v>83.0</v>
      </c>
      <c r="J221" s="221" t="str">
        <f t="shared" si="34"/>
        <v>3</v>
      </c>
      <c r="K221" s="221" t="str">
        <f t="shared" si="38"/>
        <v>84.5</v>
      </c>
      <c r="L221" s="221" t="str">
        <f t="shared" si="36"/>
        <v>5.5</v>
      </c>
      <c r="M221" s="67"/>
      <c r="N221" s="48" t="s">
        <v>2439</v>
      </c>
      <c r="O221" s="48" t="s">
        <v>331</v>
      </c>
      <c r="P221" s="227">
        <v>811166.0</v>
      </c>
      <c r="Q221" s="223" t="str">
        <f t="shared" si="2"/>
        <v>1</v>
      </c>
      <c r="R221" s="48">
        <v>4.0</v>
      </c>
      <c r="S221" s="224" t="str">
        <f t="shared" si="3"/>
        <v>202792</v>
      </c>
      <c r="T221" s="48">
        <v>5.9100318E7</v>
      </c>
      <c r="U221" s="223" t="str">
        <f t="shared" si="4"/>
        <v>59</v>
      </c>
      <c r="V221" s="48">
        <v>1.155E8</v>
      </c>
      <c r="W221" s="227">
        <v>1.74600318E8</v>
      </c>
      <c r="X221" s="223" t="str">
        <f t="shared" si="6"/>
        <v>175</v>
      </c>
      <c r="Y221" s="225" t="str">
        <f t="shared" si="39"/>
        <v>66.15%</v>
      </c>
      <c r="Z221" s="48">
        <v>30.0</v>
      </c>
      <c r="AA221" s="59" t="str">
        <f t="shared" si="40"/>
        <v>582.00%</v>
      </c>
      <c r="AB221" s="226" t="str">
        <f t="shared" si="41"/>
        <v>2.70%</v>
      </c>
      <c r="AC221" s="67"/>
      <c r="AD221" s="48" t="s">
        <v>2407</v>
      </c>
      <c r="AE221" s="33"/>
      <c r="AF221" s="33"/>
      <c r="AG221" s="33"/>
      <c r="AH221" s="33"/>
      <c r="AI221" s="33"/>
      <c r="AJ221" s="33"/>
    </row>
    <row r="222">
      <c r="A222" s="47" t="s">
        <v>347</v>
      </c>
      <c r="B222" s="48">
        <v>2014.0</v>
      </c>
      <c r="C222" s="49" t="s">
        <v>37</v>
      </c>
      <c r="D222" s="49" t="s">
        <v>2446</v>
      </c>
      <c r="E222" s="48">
        <v>61.0</v>
      </c>
      <c r="F222" s="48">
        <v>59.0</v>
      </c>
      <c r="G222" s="50" t="str">
        <f t="shared" si="37"/>
        <v>60.0</v>
      </c>
      <c r="H222" s="48">
        <v>76.0</v>
      </c>
      <c r="I222" s="48">
        <v>70.0</v>
      </c>
      <c r="J222" s="221" t="str">
        <f t="shared" si="34"/>
        <v>6</v>
      </c>
      <c r="K222" s="221" t="str">
        <f t="shared" si="38"/>
        <v>73</v>
      </c>
      <c r="L222" s="221" t="str">
        <f t="shared" si="36"/>
        <v>-13</v>
      </c>
      <c r="M222" s="67"/>
      <c r="N222" s="53" t="s">
        <v>2444</v>
      </c>
      <c r="O222" s="53" t="s">
        <v>348</v>
      </c>
      <c r="P222" s="222">
        <v>5.4724334E7</v>
      </c>
      <c r="Q222" s="223" t="str">
        <f t="shared" si="2"/>
        <v>55</v>
      </c>
      <c r="R222" s="53">
        <v>3875.0</v>
      </c>
      <c r="S222" s="224" t="str">
        <f t="shared" si="3"/>
        <v>14122</v>
      </c>
      <c r="T222" s="53">
        <v>2.55119788E8</v>
      </c>
      <c r="U222" s="223" t="str">
        <f t="shared" si="4"/>
        <v>255</v>
      </c>
      <c r="V222" s="53">
        <v>7.0E8</v>
      </c>
      <c r="W222" s="222">
        <v>9.55119788E8</v>
      </c>
      <c r="X222" s="223" t="str">
        <f t="shared" si="6"/>
        <v>955</v>
      </c>
      <c r="Y222" s="225" t="str">
        <f t="shared" si="39"/>
        <v>73.29%</v>
      </c>
      <c r="Z222" s="53">
        <v>250.0</v>
      </c>
      <c r="AA222" s="59" t="str">
        <f t="shared" si="40"/>
        <v>382.05%</v>
      </c>
      <c r="AB222" s="226" t="str">
        <f t="shared" si="41"/>
        <v>21.89%</v>
      </c>
      <c r="AC222" s="67"/>
      <c r="AD222" s="67"/>
      <c r="AE222" s="33"/>
      <c r="AF222" s="33"/>
      <c r="AG222" s="33"/>
      <c r="AH222" s="33"/>
      <c r="AI222" s="33"/>
      <c r="AJ222" s="33"/>
    </row>
    <row r="223">
      <c r="A223" s="47" t="s">
        <v>542</v>
      </c>
      <c r="B223" s="48">
        <v>2014.0</v>
      </c>
      <c r="C223" s="49" t="s">
        <v>29</v>
      </c>
      <c r="D223" s="49" t="s">
        <v>2443</v>
      </c>
      <c r="E223" s="48">
        <v>68.0</v>
      </c>
      <c r="F223" s="48">
        <v>55.0</v>
      </c>
      <c r="G223" s="50" t="str">
        <f t="shared" si="37"/>
        <v>61.5</v>
      </c>
      <c r="H223" s="48">
        <v>81.0</v>
      </c>
      <c r="I223" s="48">
        <v>71.0</v>
      </c>
      <c r="J223" s="221" t="str">
        <f t="shared" si="34"/>
        <v>10</v>
      </c>
      <c r="K223" s="221" t="str">
        <f t="shared" si="38"/>
        <v>76</v>
      </c>
      <c r="L223" s="221" t="str">
        <f t="shared" si="36"/>
        <v>-14.5</v>
      </c>
      <c r="M223" s="67"/>
      <c r="N223" s="48" t="s">
        <v>2442</v>
      </c>
      <c r="O223" s="48" t="s">
        <v>519</v>
      </c>
      <c r="P223" s="227">
        <v>1.097929E7</v>
      </c>
      <c r="Q223" s="223" t="str">
        <f t="shared" si="2"/>
        <v>11</v>
      </c>
      <c r="R223" s="48">
        <v>2023.0</v>
      </c>
      <c r="S223" s="224" t="str">
        <f t="shared" si="3"/>
        <v>5427</v>
      </c>
      <c r="T223" s="48">
        <v>5.4240821E7</v>
      </c>
      <c r="U223" s="223" t="str">
        <f t="shared" si="4"/>
        <v>54</v>
      </c>
      <c r="V223" s="48">
        <v>3.464E7</v>
      </c>
      <c r="W223" s="227">
        <v>8.8880821E7</v>
      </c>
      <c r="X223" s="223" t="str">
        <f t="shared" si="6"/>
        <v>89</v>
      </c>
      <c r="Y223" s="225" t="str">
        <f t="shared" si="39"/>
        <v>38.97%</v>
      </c>
      <c r="Z223" s="48">
        <v>22.0</v>
      </c>
      <c r="AA223" s="59" t="str">
        <f t="shared" si="40"/>
        <v>404.00%</v>
      </c>
      <c r="AB223" s="226" t="str">
        <f t="shared" si="41"/>
        <v>49.91%</v>
      </c>
      <c r="AC223" s="67"/>
      <c r="AD223" s="67"/>
      <c r="AE223" s="33"/>
      <c r="AF223" s="33"/>
      <c r="AG223" s="33"/>
      <c r="AH223" s="33"/>
      <c r="AI223" s="33"/>
      <c r="AJ223" s="33"/>
    </row>
    <row r="224">
      <c r="A224" s="47" t="s">
        <v>395</v>
      </c>
      <c r="B224" s="48">
        <v>2014.0</v>
      </c>
      <c r="C224" s="49" t="s">
        <v>29</v>
      </c>
      <c r="D224" s="49" t="s">
        <v>2495</v>
      </c>
      <c r="E224" s="48">
        <v>65.0</v>
      </c>
      <c r="F224" s="48">
        <v>64.0</v>
      </c>
      <c r="G224" s="50" t="str">
        <f t="shared" si="37"/>
        <v>64.5</v>
      </c>
      <c r="H224" s="48">
        <v>73.0</v>
      </c>
      <c r="I224" s="48">
        <v>63.0</v>
      </c>
      <c r="J224" s="221" t="str">
        <f t="shared" si="34"/>
        <v>10</v>
      </c>
      <c r="K224" s="221" t="str">
        <f t="shared" si="38"/>
        <v>68</v>
      </c>
      <c r="L224" s="221" t="str">
        <f t="shared" si="36"/>
        <v>-3.5</v>
      </c>
      <c r="M224" s="67"/>
      <c r="N224" s="53" t="s">
        <v>2444</v>
      </c>
      <c r="O224" s="53" t="s">
        <v>396</v>
      </c>
      <c r="P224" s="222">
        <v>1.21897634E8</v>
      </c>
      <c r="Q224" s="223" t="str">
        <f t="shared" si="2"/>
        <v>122</v>
      </c>
      <c r="R224" s="53">
        <v>4151.0</v>
      </c>
      <c r="S224" s="224" t="str">
        <f t="shared" si="3"/>
        <v>29366</v>
      </c>
      <c r="T224" s="53">
        <v>3.37135885E8</v>
      </c>
      <c r="U224" s="223" t="str">
        <f t="shared" si="4"/>
        <v>337</v>
      </c>
      <c r="V224" s="53">
        <v>4.14964344E8</v>
      </c>
      <c r="W224" s="222">
        <v>7.52100229E8</v>
      </c>
      <c r="X224" s="223" t="str">
        <f t="shared" si="6"/>
        <v>752</v>
      </c>
      <c r="Y224" s="225" t="str">
        <f t="shared" si="39"/>
        <v>55.17%</v>
      </c>
      <c r="Z224" s="53">
        <v>125.0</v>
      </c>
      <c r="AA224" s="59" t="str">
        <f t="shared" si="40"/>
        <v>601.68%</v>
      </c>
      <c r="AB224" s="226" t="str">
        <f t="shared" si="41"/>
        <v>97.52%</v>
      </c>
      <c r="AC224" s="67"/>
      <c r="AD224" s="67"/>
      <c r="AE224" s="33"/>
      <c r="AF224" s="33"/>
      <c r="AG224" s="33"/>
      <c r="AH224" s="33"/>
      <c r="AI224" s="33"/>
      <c r="AJ224" s="33"/>
    </row>
    <row r="225">
      <c r="A225" s="47" t="s">
        <v>558</v>
      </c>
      <c r="B225" s="48">
        <v>2014.0</v>
      </c>
      <c r="C225" s="49" t="s">
        <v>126</v>
      </c>
      <c r="D225" s="49" t="s">
        <v>2467</v>
      </c>
      <c r="E225" s="48">
        <v>89.0</v>
      </c>
      <c r="F225" s="48">
        <v>73.0</v>
      </c>
      <c r="G225" s="50" t="str">
        <f t="shared" si="37"/>
        <v>81.0</v>
      </c>
      <c r="H225" s="48">
        <v>92.0</v>
      </c>
      <c r="I225" s="48">
        <v>82.0</v>
      </c>
      <c r="J225" s="221" t="str">
        <f t="shared" si="34"/>
        <v>10</v>
      </c>
      <c r="K225" s="221" t="str">
        <f t="shared" si="38"/>
        <v>87</v>
      </c>
      <c r="L225" s="221" t="str">
        <f t="shared" si="36"/>
        <v>-6</v>
      </c>
      <c r="M225" s="67"/>
      <c r="N225" s="48" t="s">
        <v>2444</v>
      </c>
      <c r="O225" s="48" t="s">
        <v>559</v>
      </c>
      <c r="P225" s="227">
        <v>479352.0</v>
      </c>
      <c r="Q225" s="223" t="str">
        <f t="shared" si="2"/>
        <v>0</v>
      </c>
      <c r="R225" s="48">
        <v>4.0</v>
      </c>
      <c r="S225" s="224" t="str">
        <f t="shared" si="3"/>
        <v>119838</v>
      </c>
      <c r="T225" s="48">
        <v>9.1125683E7</v>
      </c>
      <c r="U225" s="223" t="str">
        <f t="shared" si="4"/>
        <v>91</v>
      </c>
      <c r="V225" s="48">
        <v>1.28854276E8</v>
      </c>
      <c r="W225" s="227">
        <v>2.19979959E8</v>
      </c>
      <c r="X225" s="223" t="str">
        <f t="shared" si="6"/>
        <v>220</v>
      </c>
      <c r="Y225" s="225" t="str">
        <f t="shared" si="39"/>
        <v>58.58%</v>
      </c>
      <c r="Z225" s="48">
        <v>14.0</v>
      </c>
      <c r="AA225" s="59" t="str">
        <f t="shared" si="40"/>
        <v>1571.29%</v>
      </c>
      <c r="AB225" s="226" t="str">
        <f t="shared" si="41"/>
        <v>3.42%</v>
      </c>
      <c r="AC225" s="67"/>
      <c r="AD225" s="67"/>
      <c r="AE225" s="33"/>
      <c r="AF225" s="33"/>
      <c r="AG225" s="33"/>
      <c r="AH225" s="33"/>
      <c r="AI225" s="33"/>
      <c r="AJ225" s="33"/>
    </row>
    <row r="226">
      <c r="A226" s="66" t="s">
        <v>472</v>
      </c>
      <c r="B226" s="48">
        <v>2014.0</v>
      </c>
      <c r="C226" s="67"/>
      <c r="D226" s="48" t="s">
        <v>2470</v>
      </c>
      <c r="E226" s="48">
        <v>53.0</v>
      </c>
      <c r="F226" s="48">
        <v>52.0</v>
      </c>
      <c r="G226" s="50" t="str">
        <f t="shared" si="37"/>
        <v>52.5</v>
      </c>
      <c r="H226" s="48">
        <v>50.0</v>
      </c>
      <c r="I226" s="48">
        <v>61.0</v>
      </c>
      <c r="J226" s="221" t="str">
        <f t="shared" si="34"/>
        <v>-11</v>
      </c>
      <c r="K226" s="221" t="str">
        <f t="shared" si="38"/>
        <v>55.5</v>
      </c>
      <c r="L226" s="221" t="str">
        <f t="shared" si="36"/>
        <v>-3</v>
      </c>
      <c r="M226" s="67"/>
      <c r="N226" s="48" t="s">
        <v>2439</v>
      </c>
      <c r="O226" s="48" t="s">
        <v>117</v>
      </c>
      <c r="P226" s="227">
        <v>1794666.0</v>
      </c>
      <c r="Q226" s="223" t="str">
        <f t="shared" si="2"/>
        <v>2</v>
      </c>
      <c r="R226" s="48">
        <v>331.0</v>
      </c>
      <c r="S226" s="224" t="str">
        <f t="shared" si="3"/>
        <v>5422</v>
      </c>
      <c r="T226" s="48">
        <v>6105175.0</v>
      </c>
      <c r="U226" s="223" t="str">
        <f t="shared" si="4"/>
        <v>6</v>
      </c>
      <c r="V226" s="48">
        <v>5200000.0</v>
      </c>
      <c r="W226" s="227">
        <v>1.1305175E7</v>
      </c>
      <c r="X226" s="223" t="str">
        <f t="shared" si="6"/>
        <v>11</v>
      </c>
      <c r="Y226" s="225" t="str">
        <f t="shared" si="39"/>
        <v>46.00%</v>
      </c>
      <c r="Z226" s="48">
        <v>43.0</v>
      </c>
      <c r="AA226" s="59" t="str">
        <f t="shared" si="40"/>
        <v>26.29%</v>
      </c>
      <c r="AB226" s="226" t="str">
        <f t="shared" si="41"/>
        <v>4.17%</v>
      </c>
      <c r="AC226" s="67"/>
      <c r="AD226" s="67"/>
      <c r="AE226" s="33"/>
      <c r="AF226" s="33"/>
      <c r="AG226" s="33"/>
      <c r="AH226" s="33"/>
      <c r="AI226" s="33"/>
      <c r="AJ226" s="33"/>
    </row>
    <row r="227">
      <c r="A227" s="47" t="s">
        <v>462</v>
      </c>
      <c r="B227" s="48">
        <v>2014.0</v>
      </c>
      <c r="C227" s="49" t="s">
        <v>334</v>
      </c>
      <c r="D227" s="49" t="s">
        <v>2446</v>
      </c>
      <c r="E227" s="48">
        <v>47.0</v>
      </c>
      <c r="F227" s="48">
        <v>48.0</v>
      </c>
      <c r="G227" s="50" t="str">
        <f t="shared" si="37"/>
        <v>47.5</v>
      </c>
      <c r="H227" s="48">
        <v>73.0</v>
      </c>
      <c r="I227" s="48">
        <v>71.0</v>
      </c>
      <c r="J227" s="221" t="str">
        <f t="shared" si="34"/>
        <v>2</v>
      </c>
      <c r="K227" s="221" t="str">
        <f t="shared" si="38"/>
        <v>72</v>
      </c>
      <c r="L227" s="221" t="str">
        <f t="shared" si="36"/>
        <v>-24.5</v>
      </c>
      <c r="M227" s="67"/>
      <c r="N227" s="48" t="s">
        <v>2439</v>
      </c>
      <c r="O227" s="48" t="s">
        <v>89</v>
      </c>
      <c r="P227" s="227">
        <v>1.3116226E7</v>
      </c>
      <c r="Q227" s="223" t="str">
        <f t="shared" si="2"/>
        <v>13</v>
      </c>
      <c r="R227" s="48">
        <v>3003.0</v>
      </c>
      <c r="S227" s="224" t="str">
        <f t="shared" si="3"/>
        <v>4368</v>
      </c>
      <c r="T227" s="48">
        <v>4.7119388E7</v>
      </c>
      <c r="U227" s="223" t="str">
        <f t="shared" si="4"/>
        <v>47</v>
      </c>
      <c r="V227" s="48">
        <v>3.66E7</v>
      </c>
      <c r="W227" s="227">
        <v>8.3719388E7</v>
      </c>
      <c r="X227" s="223" t="str">
        <f t="shared" si="6"/>
        <v>84</v>
      </c>
      <c r="Y227" s="225" t="str">
        <f t="shared" si="39"/>
        <v>43.72%</v>
      </c>
      <c r="Z227" s="48">
        <v>50.0</v>
      </c>
      <c r="AA227" s="59" t="str">
        <f t="shared" si="40"/>
        <v>167.44%</v>
      </c>
      <c r="AB227" s="226" t="str">
        <f t="shared" si="41"/>
        <v>26.23%</v>
      </c>
      <c r="AC227" s="67"/>
      <c r="AD227" s="67"/>
      <c r="AE227" s="33"/>
      <c r="AF227" s="33"/>
      <c r="AG227" s="33"/>
      <c r="AH227" s="33"/>
      <c r="AI227" s="33"/>
      <c r="AJ227" s="33"/>
    </row>
    <row r="228">
      <c r="A228" s="47" t="s">
        <v>442</v>
      </c>
      <c r="B228" s="48">
        <v>2014.0</v>
      </c>
      <c r="C228" s="49" t="s">
        <v>334</v>
      </c>
      <c r="D228" s="49" t="s">
        <v>2446</v>
      </c>
      <c r="E228" s="48">
        <v>96.0</v>
      </c>
      <c r="F228" s="48">
        <v>83.0</v>
      </c>
      <c r="G228" s="50" t="str">
        <f t="shared" si="37"/>
        <v>89.5</v>
      </c>
      <c r="H228" s="48">
        <v>87.0</v>
      </c>
      <c r="I228" s="48">
        <v>82.0</v>
      </c>
      <c r="J228" s="221" t="str">
        <f t="shared" si="34"/>
        <v>5</v>
      </c>
      <c r="K228" s="221" t="str">
        <f t="shared" si="38"/>
        <v>84.5</v>
      </c>
      <c r="L228" s="221" t="str">
        <f t="shared" si="36"/>
        <v>5</v>
      </c>
      <c r="M228" s="67"/>
      <c r="N228" s="53" t="s">
        <v>2442</v>
      </c>
      <c r="O228" s="53" t="s">
        <v>381</v>
      </c>
      <c r="P228" s="222">
        <v>6.9050279E7</v>
      </c>
      <c r="Q228" s="223" t="str">
        <f t="shared" si="2"/>
        <v>69</v>
      </c>
      <c r="R228" s="53">
        <v>3775.0</v>
      </c>
      <c r="S228" s="224" t="str">
        <f t="shared" si="3"/>
        <v>18291</v>
      </c>
      <c r="T228" s="53">
        <v>2.57760692E8</v>
      </c>
      <c r="U228" s="223" t="str">
        <f t="shared" si="4"/>
        <v>258</v>
      </c>
      <c r="V228" s="53">
        <v>2.11E8</v>
      </c>
      <c r="W228" s="222">
        <v>4.68760692E8</v>
      </c>
      <c r="X228" s="223" t="str">
        <f t="shared" si="6"/>
        <v>469</v>
      </c>
      <c r="Y228" s="225" t="str">
        <f t="shared" si="39"/>
        <v>45.01%</v>
      </c>
      <c r="Z228" s="53">
        <v>60.0</v>
      </c>
      <c r="AA228" s="59" t="str">
        <f t="shared" si="40"/>
        <v>781.27%</v>
      </c>
      <c r="AB228" s="226" t="str">
        <f t="shared" si="41"/>
        <v>115.08%</v>
      </c>
      <c r="AC228" s="67"/>
      <c r="AD228" s="67"/>
      <c r="AE228" s="33"/>
      <c r="AF228" s="33"/>
      <c r="AG228" s="33"/>
      <c r="AH228" s="33"/>
      <c r="AI228" s="33"/>
      <c r="AJ228" s="33"/>
    </row>
    <row r="229">
      <c r="A229" s="47" t="s">
        <v>500</v>
      </c>
      <c r="B229" s="48">
        <v>2014.0</v>
      </c>
      <c r="C229" s="49" t="s">
        <v>29</v>
      </c>
      <c r="D229" s="49" t="s">
        <v>2440</v>
      </c>
      <c r="E229" s="48">
        <v>63.0</v>
      </c>
      <c r="F229" s="48">
        <v>56.0</v>
      </c>
      <c r="G229" s="50" t="str">
        <f t="shared" si="37"/>
        <v>59.5</v>
      </c>
      <c r="H229" s="48">
        <v>68.0</v>
      </c>
      <c r="I229" s="48">
        <v>67.0</v>
      </c>
      <c r="J229" s="221" t="str">
        <f t="shared" si="34"/>
        <v>1</v>
      </c>
      <c r="K229" s="221" t="str">
        <f t="shared" si="38"/>
        <v>67.5</v>
      </c>
      <c r="L229" s="221" t="str">
        <f t="shared" si="36"/>
        <v>-8</v>
      </c>
      <c r="M229" s="67"/>
      <c r="N229" s="53" t="s">
        <v>2444</v>
      </c>
      <c r="O229" s="53" t="s">
        <v>501</v>
      </c>
      <c r="P229" s="222">
        <v>3.2512804E7</v>
      </c>
      <c r="Q229" s="223" t="str">
        <f t="shared" si="2"/>
        <v>33</v>
      </c>
      <c r="R229" s="53">
        <v>3604.0</v>
      </c>
      <c r="S229" s="224" t="str">
        <f t="shared" si="3"/>
        <v>9021</v>
      </c>
      <c r="T229" s="53">
        <v>1.02427862E8</v>
      </c>
      <c r="U229" s="223" t="str">
        <f t="shared" si="4"/>
        <v>102</v>
      </c>
      <c r="V229" s="53">
        <v>2.38322778E8</v>
      </c>
      <c r="W229" s="222">
        <v>3.4075064E8</v>
      </c>
      <c r="X229" s="223" t="str">
        <f t="shared" si="6"/>
        <v>341</v>
      </c>
      <c r="Y229" s="225" t="str">
        <f t="shared" si="39"/>
        <v>69.94%</v>
      </c>
      <c r="Z229" s="53">
        <v>34.0</v>
      </c>
      <c r="AA229" s="59" t="str">
        <f t="shared" si="40"/>
        <v>1002.21%</v>
      </c>
      <c r="AB229" s="226" t="str">
        <f t="shared" si="41"/>
        <v>95.63%</v>
      </c>
      <c r="AC229" s="67"/>
      <c r="AD229" s="67"/>
      <c r="AE229" s="33"/>
      <c r="AF229" s="33"/>
      <c r="AG229" s="33"/>
      <c r="AH229" s="33"/>
      <c r="AI229" s="33"/>
      <c r="AJ229" s="33"/>
    </row>
    <row r="230">
      <c r="A230" s="47" t="s">
        <v>415</v>
      </c>
      <c r="B230" s="48">
        <v>2014.0</v>
      </c>
      <c r="C230" s="49" t="s">
        <v>29</v>
      </c>
      <c r="D230" s="49" t="s">
        <v>2470</v>
      </c>
      <c r="E230" s="48">
        <v>31.0</v>
      </c>
      <c r="F230" s="48">
        <v>52.0</v>
      </c>
      <c r="G230" s="50" t="str">
        <f t="shared" si="37"/>
        <v>41.5</v>
      </c>
      <c r="H230" s="48">
        <v>44.0</v>
      </c>
      <c r="I230" s="48">
        <v>53.0</v>
      </c>
      <c r="J230" s="221" t="str">
        <f t="shared" si="34"/>
        <v>-9</v>
      </c>
      <c r="K230" s="221" t="str">
        <f t="shared" si="38"/>
        <v>48.5</v>
      </c>
      <c r="L230" s="221" t="str">
        <f t="shared" si="36"/>
        <v>-7</v>
      </c>
      <c r="M230" s="67"/>
      <c r="N230" s="48" t="s">
        <v>2444</v>
      </c>
      <c r="O230" s="48" t="s">
        <v>416</v>
      </c>
      <c r="P230" s="227">
        <v>2.2003433E7</v>
      </c>
      <c r="Q230" s="223" t="str">
        <f t="shared" si="2"/>
        <v>22</v>
      </c>
      <c r="R230" s="48">
        <v>3083.0</v>
      </c>
      <c r="S230" s="224" t="str">
        <f t="shared" si="3"/>
        <v>7137</v>
      </c>
      <c r="T230" s="48">
        <v>7.803162E7</v>
      </c>
      <c r="U230" s="223" t="str">
        <f t="shared" si="4"/>
        <v>78</v>
      </c>
      <c r="V230" s="48">
        <v>7.6952415E7</v>
      </c>
      <c r="W230" s="227">
        <v>1.54984035E8</v>
      </c>
      <c r="X230" s="223" t="str">
        <f t="shared" si="6"/>
        <v>155</v>
      </c>
      <c r="Y230" s="225" t="str">
        <f t="shared" si="39"/>
        <v>49.65%</v>
      </c>
      <c r="Z230" s="48">
        <v>70.0</v>
      </c>
      <c r="AA230" s="59" t="str">
        <f t="shared" si="40"/>
        <v>221.41%</v>
      </c>
      <c r="AB230" s="226" t="str">
        <f t="shared" si="41"/>
        <v>31.43%</v>
      </c>
      <c r="AC230" s="67"/>
      <c r="AD230" s="67"/>
      <c r="AE230" s="33"/>
      <c r="AF230" s="33"/>
      <c r="AG230" s="33"/>
      <c r="AH230" s="33"/>
      <c r="AI230" s="33"/>
      <c r="AJ230" s="33"/>
    </row>
    <row r="231">
      <c r="A231" s="47" t="s">
        <v>474</v>
      </c>
      <c r="B231" s="48">
        <v>2014.0</v>
      </c>
      <c r="C231" s="49" t="s">
        <v>29</v>
      </c>
      <c r="D231" s="49" t="s">
        <v>2489</v>
      </c>
      <c r="E231" s="48">
        <v>10.0</v>
      </c>
      <c r="F231" s="48">
        <v>37.0</v>
      </c>
      <c r="G231" s="50" t="str">
        <f t="shared" si="37"/>
        <v>23.5</v>
      </c>
      <c r="H231" s="48">
        <v>45.0</v>
      </c>
      <c r="I231" s="48">
        <v>42.0</v>
      </c>
      <c r="J231" s="221" t="str">
        <f t="shared" si="34"/>
        <v>3</v>
      </c>
      <c r="K231" s="221" t="str">
        <f t="shared" si="38"/>
        <v>43.5</v>
      </c>
      <c r="L231" s="221" t="str">
        <f t="shared" si="36"/>
        <v>-20</v>
      </c>
      <c r="M231" s="67"/>
      <c r="N231" s="48" t="s">
        <v>2442</v>
      </c>
      <c r="O231" s="48" t="s">
        <v>387</v>
      </c>
      <c r="P231" s="227">
        <v>1.9423E7</v>
      </c>
      <c r="Q231" s="223" t="str">
        <f t="shared" si="2"/>
        <v>19</v>
      </c>
      <c r="R231" s="48">
        <v>3427.0</v>
      </c>
      <c r="S231" s="224" t="str">
        <f t="shared" si="3"/>
        <v>5668</v>
      </c>
      <c r="T231" s="48">
        <v>6.4251541E7</v>
      </c>
      <c r="U231" s="223" t="str">
        <f t="shared" si="4"/>
        <v>64</v>
      </c>
      <c r="V231" s="48">
        <v>4.9056421E7</v>
      </c>
      <c r="W231" s="227">
        <v>1.13307962E8</v>
      </c>
      <c r="X231" s="223" t="str">
        <f t="shared" si="6"/>
        <v>113</v>
      </c>
      <c r="Y231" s="225" t="str">
        <f t="shared" si="39"/>
        <v>43.29%</v>
      </c>
      <c r="Z231" s="48">
        <v>42.0</v>
      </c>
      <c r="AA231" s="59" t="str">
        <f t="shared" si="40"/>
        <v>269.78%</v>
      </c>
      <c r="AB231" s="226" t="str">
        <f t="shared" si="41"/>
        <v>46.25%</v>
      </c>
      <c r="AC231" s="67"/>
      <c r="AD231" s="67"/>
      <c r="AE231" s="33"/>
      <c r="AF231" s="33"/>
      <c r="AG231" s="33"/>
      <c r="AH231" s="33"/>
      <c r="AI231" s="33"/>
      <c r="AJ231" s="33"/>
    </row>
    <row r="232">
      <c r="A232" s="47" t="s">
        <v>492</v>
      </c>
      <c r="B232" s="48">
        <v>2014.0</v>
      </c>
      <c r="C232" s="49" t="s">
        <v>334</v>
      </c>
      <c r="D232" s="49" t="s">
        <v>2440</v>
      </c>
      <c r="E232" s="48">
        <v>23.0</v>
      </c>
      <c r="F232" s="48">
        <v>39.0</v>
      </c>
      <c r="G232" s="50" t="str">
        <f t="shared" si="37"/>
        <v>31.0</v>
      </c>
      <c r="H232" s="48">
        <v>57.0</v>
      </c>
      <c r="I232" s="48">
        <v>51.0</v>
      </c>
      <c r="J232" s="221" t="str">
        <f t="shared" si="34"/>
        <v>6</v>
      </c>
      <c r="K232" s="221" t="str">
        <f t="shared" si="38"/>
        <v>54</v>
      </c>
      <c r="L232" s="221" t="str">
        <f t="shared" si="36"/>
        <v>-23</v>
      </c>
      <c r="M232" s="67"/>
      <c r="N232" s="48" t="s">
        <v>2444</v>
      </c>
      <c r="O232" s="48" t="s">
        <v>493</v>
      </c>
      <c r="P232" s="227">
        <v>2.4763752E7</v>
      </c>
      <c r="Q232" s="223" t="str">
        <f t="shared" si="2"/>
        <v>25</v>
      </c>
      <c r="R232" s="48">
        <v>3205.0</v>
      </c>
      <c r="S232" s="224" t="str">
        <f t="shared" si="3"/>
        <v>7727</v>
      </c>
      <c r="T232" s="48">
        <v>8.3911193E7</v>
      </c>
      <c r="U232" s="223" t="str">
        <f t="shared" si="4"/>
        <v>84</v>
      </c>
      <c r="V232" s="48">
        <v>1.1287E8</v>
      </c>
      <c r="W232" s="227">
        <v>1.96781193E8</v>
      </c>
      <c r="X232" s="223" t="str">
        <f t="shared" si="6"/>
        <v>197</v>
      </c>
      <c r="Y232" s="225" t="str">
        <f t="shared" si="39"/>
        <v>57.36%</v>
      </c>
      <c r="Z232" s="48">
        <v>40.0</v>
      </c>
      <c r="AA232" s="59" t="str">
        <f t="shared" si="40"/>
        <v>491.95%</v>
      </c>
      <c r="AB232" s="226" t="str">
        <f t="shared" si="41"/>
        <v>61.91%</v>
      </c>
      <c r="AC232" s="67"/>
      <c r="AD232" s="67"/>
      <c r="AE232" s="33"/>
      <c r="AF232" s="33"/>
      <c r="AG232" s="33"/>
      <c r="AH232" s="33"/>
      <c r="AI232" s="33"/>
      <c r="AJ232" s="33"/>
    </row>
    <row r="233">
      <c r="A233" s="47" t="s">
        <v>585</v>
      </c>
      <c r="B233" s="48">
        <v>2014.0</v>
      </c>
      <c r="C233" s="49" t="s">
        <v>37</v>
      </c>
      <c r="D233" s="49" t="s">
        <v>2449</v>
      </c>
      <c r="E233" s="48">
        <v>57.0</v>
      </c>
      <c r="F233" s="48">
        <v>50.0</v>
      </c>
      <c r="G233" s="50" t="str">
        <f t="shared" si="37"/>
        <v>53.5</v>
      </c>
      <c r="H233" s="48">
        <v>57.0</v>
      </c>
      <c r="I233" s="48">
        <v>61.0</v>
      </c>
      <c r="J233" s="221" t="str">
        <f t="shared" si="34"/>
        <v>-4</v>
      </c>
      <c r="K233" s="221" t="str">
        <f t="shared" si="38"/>
        <v>59</v>
      </c>
      <c r="L233" s="221" t="str">
        <f t="shared" si="36"/>
        <v>-5.5</v>
      </c>
      <c r="M233" s="67"/>
      <c r="N233" s="48" t="s">
        <v>2439</v>
      </c>
      <c r="O233" s="48" t="s">
        <v>586</v>
      </c>
      <c r="P233" s="227">
        <v>2.9816675E7</v>
      </c>
      <c r="Q233" s="223" t="str">
        <f t="shared" si="2"/>
        <v>30</v>
      </c>
      <c r="R233" s="48">
        <v>2805.0</v>
      </c>
      <c r="S233" s="224" t="str">
        <f t="shared" si="3"/>
        <v>10630</v>
      </c>
      <c r="T233" s="48">
        <v>7.19628E7</v>
      </c>
      <c r="U233" s="223" t="str">
        <f t="shared" si="4"/>
        <v>72</v>
      </c>
      <c r="V233" s="48">
        <v>3.8640199E7</v>
      </c>
      <c r="W233" s="227">
        <v>1.10602999E8</v>
      </c>
      <c r="X233" s="223" t="str">
        <f t="shared" si="6"/>
        <v>111</v>
      </c>
      <c r="Y233" s="225" t="str">
        <f t="shared" si="39"/>
        <v>34.94%</v>
      </c>
      <c r="Z233" s="48">
        <v>9.0</v>
      </c>
      <c r="AA233" s="59" t="str">
        <f t="shared" si="40"/>
        <v>1228.92%</v>
      </c>
      <c r="AB233" s="226" t="str">
        <f t="shared" si="41"/>
        <v>331.30%</v>
      </c>
      <c r="AC233" s="67"/>
      <c r="AD233" s="67"/>
      <c r="AE233" s="33"/>
      <c r="AF233" s="33"/>
      <c r="AG233" s="33"/>
      <c r="AH233" s="33"/>
      <c r="AI233" s="33"/>
      <c r="AJ233" s="33"/>
    </row>
    <row r="234">
      <c r="A234" s="47" t="s">
        <v>337</v>
      </c>
      <c r="B234" s="48">
        <v>2014.0</v>
      </c>
      <c r="C234" s="49" t="s">
        <v>126</v>
      </c>
      <c r="D234" s="49" t="s">
        <v>142</v>
      </c>
      <c r="E234" s="48">
        <v>79.0</v>
      </c>
      <c r="F234" s="48">
        <v>72.0</v>
      </c>
      <c r="G234" s="50" t="str">
        <f t="shared" si="37"/>
        <v>75.5</v>
      </c>
      <c r="H234" s="48">
        <v>84.0</v>
      </c>
      <c r="I234" s="48">
        <v>76.0</v>
      </c>
      <c r="J234" s="221" t="str">
        <f t="shared" si="34"/>
        <v>8</v>
      </c>
      <c r="K234" s="221" t="str">
        <f t="shared" si="38"/>
        <v>80</v>
      </c>
      <c r="L234" s="221" t="str">
        <f t="shared" si="36"/>
        <v>-4.5</v>
      </c>
      <c r="M234" s="67"/>
      <c r="N234" s="48" t="s">
        <v>2444</v>
      </c>
      <c r="O234" s="48" t="s">
        <v>338</v>
      </c>
      <c r="P234" s="227">
        <v>208763.0</v>
      </c>
      <c r="Q234" s="223" t="str">
        <f t="shared" si="2"/>
        <v>0</v>
      </c>
      <c r="R234" s="48">
        <v>5.0</v>
      </c>
      <c r="S234" s="224" t="str">
        <f t="shared" si="3"/>
        <v>41753</v>
      </c>
      <c r="T234" s="48">
        <v>3.5893537E7</v>
      </c>
      <c r="U234" s="223" t="str">
        <f t="shared" si="4"/>
        <v>36</v>
      </c>
      <c r="V234" s="48">
        <v>8.5308403E7</v>
      </c>
      <c r="W234" s="227">
        <v>1.2120194E8</v>
      </c>
      <c r="X234" s="223" t="str">
        <f t="shared" si="6"/>
        <v>121</v>
      </c>
      <c r="Y234" s="225" t="str">
        <f t="shared" si="39"/>
        <v>70.39%</v>
      </c>
      <c r="Z234" s="48">
        <v>15.0</v>
      </c>
      <c r="AA234" s="59" t="str">
        <f t="shared" si="40"/>
        <v>808.01%</v>
      </c>
      <c r="AB234" s="226" t="str">
        <f t="shared" si="41"/>
        <v>1.39%</v>
      </c>
      <c r="AC234" s="67"/>
      <c r="AD234" s="48" t="s">
        <v>2403</v>
      </c>
      <c r="AE234" s="33"/>
      <c r="AF234" s="33"/>
      <c r="AG234" s="33"/>
      <c r="AH234" s="33"/>
      <c r="AI234" s="33"/>
      <c r="AJ234" s="33"/>
    </row>
    <row r="235">
      <c r="A235" s="47" t="s">
        <v>538</v>
      </c>
      <c r="B235" s="48">
        <v>2014.0</v>
      </c>
      <c r="C235" s="49" t="s">
        <v>37</v>
      </c>
      <c r="D235" s="49" t="s">
        <v>2486</v>
      </c>
      <c r="E235" s="48">
        <v>23.0</v>
      </c>
      <c r="F235" s="48">
        <v>38.0</v>
      </c>
      <c r="G235" s="50" t="str">
        <f t="shared" si="37"/>
        <v>30.5</v>
      </c>
      <c r="H235" s="48">
        <v>60.0</v>
      </c>
      <c r="I235" s="48">
        <v>41.0</v>
      </c>
      <c r="J235" s="221" t="str">
        <f t="shared" si="34"/>
        <v>19</v>
      </c>
      <c r="K235" s="221" t="str">
        <f t="shared" si="38"/>
        <v>50.5</v>
      </c>
      <c r="L235" s="221" t="str">
        <f t="shared" si="36"/>
        <v>-20</v>
      </c>
      <c r="M235" s="67"/>
      <c r="N235" s="48" t="s">
        <v>2444</v>
      </c>
      <c r="O235" s="48" t="s">
        <v>493</v>
      </c>
      <c r="P235" s="227">
        <v>2.9241911E7</v>
      </c>
      <c r="Q235" s="223" t="str">
        <f t="shared" si="2"/>
        <v>29</v>
      </c>
      <c r="R235" s="48">
        <v>2225.0</v>
      </c>
      <c r="S235" s="224" t="str">
        <f t="shared" si="3"/>
        <v>13142</v>
      </c>
      <c r="T235" s="48">
        <v>6.5182182E7</v>
      </c>
      <c r="U235" s="223" t="str">
        <f t="shared" si="4"/>
        <v>65</v>
      </c>
      <c r="V235" s="48">
        <v>4999246.0</v>
      </c>
      <c r="W235" s="227">
        <v>7.0181428E7</v>
      </c>
      <c r="X235" s="223" t="str">
        <f t="shared" si="6"/>
        <v>70</v>
      </c>
      <c r="Y235" s="225" t="str">
        <f t="shared" si="39"/>
        <v>7.12%</v>
      </c>
      <c r="Z235" s="48">
        <v>24.0</v>
      </c>
      <c r="AA235" s="59" t="str">
        <f t="shared" si="40"/>
        <v>292.42%</v>
      </c>
      <c r="AB235" s="226" t="str">
        <f t="shared" si="41"/>
        <v>121.84%</v>
      </c>
      <c r="AC235" s="67"/>
      <c r="AD235" s="67"/>
      <c r="AE235" s="33"/>
      <c r="AF235" s="33"/>
      <c r="AG235" s="33"/>
      <c r="AH235" s="33"/>
      <c r="AI235" s="33"/>
      <c r="AJ235" s="33"/>
    </row>
    <row r="236">
      <c r="A236" s="47" t="s">
        <v>548</v>
      </c>
      <c r="B236" s="48">
        <v>2014.0</v>
      </c>
      <c r="C236" s="49" t="s">
        <v>29</v>
      </c>
      <c r="D236" s="49" t="s">
        <v>2446</v>
      </c>
      <c r="E236" s="48">
        <v>41.0</v>
      </c>
      <c r="F236" s="48">
        <v>44.0</v>
      </c>
      <c r="G236" s="50" t="str">
        <f t="shared" si="37"/>
        <v>42.5</v>
      </c>
      <c r="H236" s="48">
        <v>60.0</v>
      </c>
      <c r="I236" s="48">
        <v>63.0</v>
      </c>
      <c r="J236" s="221" t="str">
        <f t="shared" si="34"/>
        <v>-3</v>
      </c>
      <c r="K236" s="221" t="str">
        <f t="shared" si="38"/>
        <v>61.5</v>
      </c>
      <c r="L236" s="221" t="str">
        <f t="shared" si="36"/>
        <v>-19</v>
      </c>
      <c r="M236" s="67"/>
      <c r="N236" s="48" t="s">
        <v>2439</v>
      </c>
      <c r="O236" s="48" t="s">
        <v>331</v>
      </c>
      <c r="P236" s="227">
        <v>1.1558149E7</v>
      </c>
      <c r="Q236" s="223" t="str">
        <f t="shared" si="2"/>
        <v>12</v>
      </c>
      <c r="R236" s="48">
        <v>2868.0</v>
      </c>
      <c r="S236" s="224" t="str">
        <f t="shared" si="3"/>
        <v>4030</v>
      </c>
      <c r="T236" s="48">
        <v>3.429632E7</v>
      </c>
      <c r="U236" s="223" t="str">
        <f t="shared" si="4"/>
        <v>34</v>
      </c>
      <c r="V236" s="48">
        <v>6700000.0</v>
      </c>
      <c r="W236" s="227">
        <v>4.099632E7</v>
      </c>
      <c r="X236" s="223" t="str">
        <f t="shared" si="6"/>
        <v>41</v>
      </c>
      <c r="Y236" s="225" t="str">
        <f t="shared" si="39"/>
        <v>16.34%</v>
      </c>
      <c r="Z236" s="48">
        <v>19.8</v>
      </c>
      <c r="AA236" s="59" t="str">
        <f t="shared" si="40"/>
        <v>207.05%</v>
      </c>
      <c r="AB236" s="226" t="str">
        <f t="shared" si="41"/>
        <v>58.37%</v>
      </c>
      <c r="AC236" s="67"/>
      <c r="AD236" s="67"/>
      <c r="AE236" s="33"/>
      <c r="AF236" s="33"/>
      <c r="AG236" s="33"/>
      <c r="AH236" s="33"/>
      <c r="AI236" s="33"/>
      <c r="AJ236" s="33"/>
    </row>
    <row r="237">
      <c r="A237" s="47" t="s">
        <v>350</v>
      </c>
      <c r="B237" s="48">
        <v>2014.0</v>
      </c>
      <c r="C237" s="49" t="s">
        <v>37</v>
      </c>
      <c r="D237" s="49" t="s">
        <v>2494</v>
      </c>
      <c r="E237" s="48">
        <v>18.0</v>
      </c>
      <c r="F237" s="48">
        <v>32.0</v>
      </c>
      <c r="G237" s="50" t="str">
        <f t="shared" si="37"/>
        <v>25.0</v>
      </c>
      <c r="H237" s="48">
        <v>52.0</v>
      </c>
      <c r="I237" s="48">
        <v>46.0</v>
      </c>
      <c r="J237" s="221" t="str">
        <f t="shared" si="34"/>
        <v>6</v>
      </c>
      <c r="K237" s="221" t="str">
        <f t="shared" si="38"/>
        <v>49</v>
      </c>
      <c r="L237" s="221" t="str">
        <f t="shared" si="36"/>
        <v>-24</v>
      </c>
      <c r="M237" s="67"/>
      <c r="N237" s="53" t="s">
        <v>2444</v>
      </c>
      <c r="O237" s="53" t="s">
        <v>351</v>
      </c>
      <c r="P237" s="222">
        <v>1.0003839E8</v>
      </c>
      <c r="Q237" s="223" t="str">
        <f t="shared" si="2"/>
        <v>100</v>
      </c>
      <c r="R237" s="53">
        <v>4233.0</v>
      </c>
      <c r="S237" s="224" t="str">
        <f t="shared" si="3"/>
        <v>23633</v>
      </c>
      <c r="T237" s="53">
        <v>4.5439076E7</v>
      </c>
      <c r="U237" s="223" t="str">
        <f t="shared" si="4"/>
        <v>45</v>
      </c>
      <c r="V237" s="53">
        <v>8.45966021E8</v>
      </c>
      <c r="W237" s="222">
        <v>1.091405097E9</v>
      </c>
      <c r="X237" s="223" t="str">
        <f t="shared" si="6"/>
        <v>1,091</v>
      </c>
      <c r="Y237" s="225" t="str">
        <f t="shared" si="39"/>
        <v>77.51%</v>
      </c>
      <c r="Z237" s="53">
        <v>210.0</v>
      </c>
      <c r="AA237" s="59" t="str">
        <f t="shared" si="40"/>
        <v>519.72%</v>
      </c>
      <c r="AB237" s="226" t="str">
        <f t="shared" si="41"/>
        <v>47.64%</v>
      </c>
      <c r="AC237" s="67"/>
      <c r="AD237" s="67"/>
      <c r="AE237" s="33"/>
      <c r="AF237" s="33"/>
      <c r="AG237" s="33"/>
      <c r="AH237" s="33"/>
      <c r="AI237" s="33"/>
      <c r="AJ237" s="33"/>
    </row>
    <row r="238">
      <c r="A238" s="66" t="s">
        <v>603</v>
      </c>
      <c r="B238" s="48">
        <v>2014.0</v>
      </c>
      <c r="C238" s="48" t="s">
        <v>29</v>
      </c>
      <c r="D238" s="48" t="s">
        <v>2458</v>
      </c>
      <c r="E238" s="48">
        <v>39.0</v>
      </c>
      <c r="F238" s="48">
        <v>55.0</v>
      </c>
      <c r="G238" s="50" t="str">
        <f t="shared" si="37"/>
        <v>47.0</v>
      </c>
      <c r="H238" s="48">
        <v>38.0</v>
      </c>
      <c r="I238" s="48">
        <v>60.0</v>
      </c>
      <c r="J238" s="221" t="str">
        <f t="shared" si="34"/>
        <v>-22</v>
      </c>
      <c r="K238" s="221" t="str">
        <f t="shared" si="38"/>
        <v>49</v>
      </c>
      <c r="L238" s="221" t="str">
        <f t="shared" si="36"/>
        <v>-2</v>
      </c>
      <c r="M238" s="67"/>
      <c r="N238" s="48" t="s">
        <v>2439</v>
      </c>
      <c r="O238" s="48" t="s">
        <v>135</v>
      </c>
      <c r="P238" s="227">
        <v>846831.0</v>
      </c>
      <c r="Q238" s="223" t="str">
        <f t="shared" si="2"/>
        <v>1</v>
      </c>
      <c r="R238" s="48">
        <v>602.0</v>
      </c>
      <c r="S238" s="224" t="str">
        <f t="shared" si="3"/>
        <v>1407</v>
      </c>
      <c r="T238" s="48">
        <v>1826705.0</v>
      </c>
      <c r="U238" s="223" t="str">
        <f t="shared" si="4"/>
        <v>2</v>
      </c>
      <c r="V238" s="67"/>
      <c r="W238" s="227">
        <v>1826705.0</v>
      </c>
      <c r="X238" s="223" t="str">
        <f t="shared" si="6"/>
        <v>2</v>
      </c>
      <c r="Y238" s="225" t="str">
        <f t="shared" si="39"/>
        <v>0.00%</v>
      </c>
      <c r="Z238" s="48">
        <v>3.0</v>
      </c>
      <c r="AA238" s="59" t="str">
        <f t="shared" si="40"/>
        <v>60.89%</v>
      </c>
      <c r="AB238" s="226" t="str">
        <f t="shared" si="41"/>
        <v>28.23%</v>
      </c>
      <c r="AC238" s="67"/>
      <c r="AD238" s="67"/>
      <c r="AE238" s="33"/>
      <c r="AF238" s="33"/>
      <c r="AG238" s="33"/>
      <c r="AH238" s="33"/>
      <c r="AI238" s="33"/>
      <c r="AJ238" s="33"/>
    </row>
    <row r="239">
      <c r="A239" s="47" t="s">
        <v>430</v>
      </c>
      <c r="B239" s="48">
        <v>2014.0</v>
      </c>
      <c r="C239" s="49" t="s">
        <v>29</v>
      </c>
      <c r="D239" s="49" t="s">
        <v>2449</v>
      </c>
      <c r="E239" s="48">
        <v>51.0</v>
      </c>
      <c r="F239" s="48">
        <v>59.0</v>
      </c>
      <c r="G239" s="50" t="str">
        <f t="shared" si="37"/>
        <v>55.0</v>
      </c>
      <c r="H239" s="48">
        <v>71.0</v>
      </c>
      <c r="I239" s="48">
        <v>64.0</v>
      </c>
      <c r="J239" s="221" t="str">
        <f t="shared" si="34"/>
        <v>7</v>
      </c>
      <c r="K239" s="221" t="str">
        <f t="shared" si="38"/>
        <v>67.5</v>
      </c>
      <c r="L239" s="221" t="str">
        <f t="shared" si="36"/>
        <v>-12.5</v>
      </c>
      <c r="M239" s="67"/>
      <c r="N239" s="53" t="s">
        <v>2444</v>
      </c>
      <c r="O239" s="53" t="s">
        <v>431</v>
      </c>
      <c r="P239" s="222">
        <v>3.0621445E7</v>
      </c>
      <c r="Q239" s="223" t="str">
        <f t="shared" si="2"/>
        <v>31</v>
      </c>
      <c r="R239" s="53">
        <v>3131.0</v>
      </c>
      <c r="S239" s="224" t="str">
        <f t="shared" si="3"/>
        <v>9780</v>
      </c>
      <c r="T239" s="53">
        <v>1.15637895E8</v>
      </c>
      <c r="U239" s="223" t="str">
        <f t="shared" si="4"/>
        <v>116</v>
      </c>
      <c r="V239" s="53">
        <v>4.5821402E7</v>
      </c>
      <c r="W239" s="222">
        <v>1.61459297E8</v>
      </c>
      <c r="X239" s="223" t="str">
        <f t="shared" si="6"/>
        <v>161</v>
      </c>
      <c r="Y239" s="225" t="str">
        <f t="shared" si="39"/>
        <v>28.38%</v>
      </c>
      <c r="Z239" s="53">
        <v>65.0</v>
      </c>
      <c r="AA239" s="59" t="str">
        <f t="shared" si="40"/>
        <v>248.40%</v>
      </c>
      <c r="AB239" s="226" t="str">
        <f t="shared" si="41"/>
        <v>47.11%</v>
      </c>
      <c r="AC239" s="67"/>
      <c r="AD239" s="67"/>
      <c r="AE239" s="33"/>
      <c r="AF239" s="33"/>
      <c r="AG239" s="33"/>
      <c r="AH239" s="33"/>
      <c r="AI239" s="33"/>
      <c r="AJ239" s="33"/>
    </row>
    <row r="240">
      <c r="A240" s="66" t="s">
        <v>505</v>
      </c>
      <c r="B240" s="48">
        <v>2014.0</v>
      </c>
      <c r="C240" s="48" t="s">
        <v>29</v>
      </c>
      <c r="D240" s="48" t="s">
        <v>2467</v>
      </c>
      <c r="E240" s="48">
        <v>9.0</v>
      </c>
      <c r="F240" s="48">
        <v>30.0</v>
      </c>
      <c r="G240" s="50" t="str">
        <f t="shared" si="37"/>
        <v>19.5</v>
      </c>
      <c r="H240" s="48">
        <v>57.0</v>
      </c>
      <c r="I240" s="48">
        <v>58.0</v>
      </c>
      <c r="J240" s="221" t="str">
        <f t="shared" si="34"/>
        <v>-1</v>
      </c>
      <c r="K240" s="221" t="str">
        <f t="shared" si="38"/>
        <v>57.5</v>
      </c>
      <c r="L240" s="221" t="str">
        <f t="shared" si="36"/>
        <v>-38</v>
      </c>
      <c r="M240" s="67"/>
      <c r="N240" s="48" t="s">
        <v>2444</v>
      </c>
      <c r="O240" s="48" t="s">
        <v>61</v>
      </c>
      <c r="P240" s="227">
        <v>3921742.0</v>
      </c>
      <c r="Q240" s="223" t="str">
        <f t="shared" si="2"/>
        <v>4</v>
      </c>
      <c r="R240" s="48">
        <v>2676.0</v>
      </c>
      <c r="S240" s="224" t="str">
        <f t="shared" si="3"/>
        <v>1466</v>
      </c>
      <c r="T240" s="48">
        <v>7791979.0</v>
      </c>
      <c r="U240" s="223" t="str">
        <f t="shared" si="4"/>
        <v>8</v>
      </c>
      <c r="V240" s="48">
        <v>7600000.0</v>
      </c>
      <c r="W240" s="227">
        <v>1.5391979E7</v>
      </c>
      <c r="X240" s="223" t="str">
        <f t="shared" si="6"/>
        <v>15</v>
      </c>
      <c r="Y240" s="225" t="str">
        <f t="shared" si="39"/>
        <v>49.38%</v>
      </c>
      <c r="Z240" s="48">
        <v>30.0</v>
      </c>
      <c r="AA240" s="59" t="str">
        <f t="shared" si="40"/>
        <v>51.31%</v>
      </c>
      <c r="AB240" s="226" t="str">
        <f t="shared" si="41"/>
        <v>13.07%</v>
      </c>
      <c r="AC240" s="67"/>
      <c r="AD240" s="67"/>
      <c r="AE240" s="33"/>
      <c r="AF240" s="33"/>
      <c r="AG240" s="33"/>
      <c r="AH240" s="33"/>
      <c r="AI240" s="33"/>
      <c r="AJ240" s="33"/>
    </row>
    <row r="241">
      <c r="A241" s="47" t="s">
        <v>556</v>
      </c>
      <c r="B241" s="48">
        <v>2014.0</v>
      </c>
      <c r="C241" s="49" t="s">
        <v>29</v>
      </c>
      <c r="D241" s="49" t="s">
        <v>2493</v>
      </c>
      <c r="E241" s="48">
        <v>18.0</v>
      </c>
      <c r="F241" s="48">
        <v>41.0</v>
      </c>
      <c r="G241" s="50" t="str">
        <f t="shared" si="37"/>
        <v>29.5</v>
      </c>
      <c r="H241" s="48">
        <v>73.0</v>
      </c>
      <c r="I241" s="48">
        <v>73.0</v>
      </c>
      <c r="J241" s="221" t="str">
        <f t="shared" si="34"/>
        <v>0</v>
      </c>
      <c r="K241" s="221" t="str">
        <f t="shared" si="38"/>
        <v>73</v>
      </c>
      <c r="L241" s="221" t="str">
        <f t="shared" si="36"/>
        <v>-43.5</v>
      </c>
      <c r="M241" s="67"/>
      <c r="N241" s="48" t="s">
        <v>2442</v>
      </c>
      <c r="O241" s="48" t="s">
        <v>528</v>
      </c>
      <c r="P241" s="227">
        <v>8381509.0</v>
      </c>
      <c r="Q241" s="223" t="str">
        <f t="shared" si="2"/>
        <v>8</v>
      </c>
      <c r="R241" s="48">
        <v>2673.0</v>
      </c>
      <c r="S241" s="224" t="str">
        <f t="shared" si="3"/>
        <v>3136</v>
      </c>
      <c r="T241" s="48">
        <v>3.0127963E7</v>
      </c>
      <c r="U241" s="223" t="str">
        <f t="shared" si="4"/>
        <v>30</v>
      </c>
      <c r="V241" s="67"/>
      <c r="W241" s="227">
        <v>3.0127963E7</v>
      </c>
      <c r="X241" s="223" t="str">
        <f t="shared" si="6"/>
        <v>30</v>
      </c>
      <c r="Y241" s="225" t="str">
        <f t="shared" si="39"/>
        <v>0.00%</v>
      </c>
      <c r="Z241" s="48">
        <v>15.0</v>
      </c>
      <c r="AA241" s="59" t="str">
        <f t="shared" si="40"/>
        <v>200.85%</v>
      </c>
      <c r="AB241" s="226" t="str">
        <f t="shared" si="41"/>
        <v>55.88%</v>
      </c>
      <c r="AC241" s="67"/>
      <c r="AD241" s="67"/>
      <c r="AE241" s="33"/>
      <c r="AF241" s="33"/>
      <c r="AG241" s="33"/>
      <c r="AH241" s="33"/>
      <c r="AI241" s="33"/>
      <c r="AJ241" s="33"/>
    </row>
    <row r="242">
      <c r="A242" s="66" t="s">
        <v>344</v>
      </c>
      <c r="B242" s="48">
        <v>2014.0</v>
      </c>
      <c r="C242" s="48" t="s">
        <v>334</v>
      </c>
      <c r="D242" s="48" t="s">
        <v>2491</v>
      </c>
      <c r="E242" s="48">
        <v>95.0</v>
      </c>
      <c r="F242" s="48">
        <v>88.0</v>
      </c>
      <c r="G242" s="50" t="str">
        <f t="shared" si="37"/>
        <v>91.5</v>
      </c>
      <c r="H242" s="48">
        <v>95.0</v>
      </c>
      <c r="I242" s="48">
        <v>88.0</v>
      </c>
      <c r="J242" s="221" t="str">
        <f t="shared" si="34"/>
        <v>7</v>
      </c>
      <c r="K242" s="221" t="str">
        <f t="shared" si="38"/>
        <v>91.5</v>
      </c>
      <c r="L242" s="221" t="str">
        <f t="shared" si="36"/>
        <v>0</v>
      </c>
      <c r="M242" s="67"/>
      <c r="N242" s="48" t="s">
        <v>2439</v>
      </c>
      <c r="O242" s="48" t="s">
        <v>89</v>
      </c>
      <c r="P242" s="227">
        <v>135388.0</v>
      </c>
      <c r="Q242" s="223" t="str">
        <f t="shared" si="2"/>
        <v>0</v>
      </c>
      <c r="R242" s="48">
        <v>6.0</v>
      </c>
      <c r="S242" s="224" t="str">
        <f t="shared" si="3"/>
        <v>22565</v>
      </c>
      <c r="T242" s="48">
        <v>1.3092E7</v>
      </c>
      <c r="U242" s="223" t="str">
        <f t="shared" si="4"/>
        <v>13</v>
      </c>
      <c r="V242" s="48">
        <v>901092.0</v>
      </c>
      <c r="W242" s="227">
        <v>1.3993092E7</v>
      </c>
      <c r="X242" s="223" t="str">
        <f t="shared" si="6"/>
        <v>14</v>
      </c>
      <c r="Y242" s="225" t="str">
        <f t="shared" si="39"/>
        <v>6.44%</v>
      </c>
      <c r="Z242" s="48">
        <v>3.3</v>
      </c>
      <c r="AA242" s="59" t="str">
        <f t="shared" si="40"/>
        <v>424.03%</v>
      </c>
      <c r="AB242" s="226" t="str">
        <f t="shared" si="41"/>
        <v>4.10%</v>
      </c>
      <c r="AC242" s="67"/>
      <c r="AD242" s="48" t="s">
        <v>345</v>
      </c>
      <c r="AE242" s="33"/>
      <c r="AF242" s="33"/>
      <c r="AG242" s="33"/>
      <c r="AH242" s="33"/>
      <c r="AI242" s="33"/>
      <c r="AJ242" s="33"/>
    </row>
    <row r="243">
      <c r="A243" s="47" t="s">
        <v>355</v>
      </c>
      <c r="B243" s="48">
        <v>2014.0</v>
      </c>
      <c r="C243" s="49" t="s">
        <v>37</v>
      </c>
      <c r="D243" s="49" t="s">
        <v>2440</v>
      </c>
      <c r="E243" s="48">
        <v>91.0</v>
      </c>
      <c r="F243" s="48">
        <v>74.0</v>
      </c>
      <c r="G243" s="50" t="str">
        <f t="shared" si="37"/>
        <v>82.5</v>
      </c>
      <c r="H243" s="48">
        <v>92.0</v>
      </c>
      <c r="I243" s="48">
        <v>83.0</v>
      </c>
      <c r="J243" s="221" t="str">
        <f t="shared" si="34"/>
        <v>9</v>
      </c>
      <c r="K243" s="221" t="str">
        <f t="shared" si="38"/>
        <v>87.5</v>
      </c>
      <c r="L243" s="221" t="str">
        <f t="shared" si="36"/>
        <v>-5</v>
      </c>
      <c r="M243" s="67"/>
      <c r="N243" s="53" t="s">
        <v>2444</v>
      </c>
      <c r="O243" s="53" t="s">
        <v>356</v>
      </c>
      <c r="P243" s="222">
        <v>9.082366E7</v>
      </c>
      <c r="Q243" s="223" t="str">
        <f t="shared" si="2"/>
        <v>91</v>
      </c>
      <c r="R243" s="53">
        <v>3996.0</v>
      </c>
      <c r="S243" s="224" t="str">
        <f t="shared" si="3"/>
        <v>22729</v>
      </c>
      <c r="T243" s="53">
        <v>2.33921534E8</v>
      </c>
      <c r="U243" s="223" t="str">
        <f t="shared" si="4"/>
        <v>234</v>
      </c>
      <c r="V243" s="53">
        <v>5.142E8</v>
      </c>
      <c r="W243" s="222">
        <v>7.48121534E8</v>
      </c>
      <c r="X243" s="223" t="str">
        <f t="shared" si="6"/>
        <v>748</v>
      </c>
      <c r="Y243" s="225" t="str">
        <f t="shared" si="39"/>
        <v>68.73%</v>
      </c>
      <c r="Z243" s="53">
        <v>200.0</v>
      </c>
      <c r="AA243" s="59" t="str">
        <f t="shared" si="40"/>
        <v>374.06%</v>
      </c>
      <c r="AB243" s="226" t="str">
        <f t="shared" si="41"/>
        <v>45.41%</v>
      </c>
      <c r="AC243" s="67"/>
      <c r="AD243" s="67"/>
      <c r="AE243" s="33"/>
      <c r="AF243" s="33"/>
      <c r="AG243" s="33"/>
      <c r="AH243" s="33"/>
      <c r="AI243" s="33"/>
      <c r="AJ243" s="33"/>
    </row>
    <row r="244">
      <c r="A244" s="16" t="s">
        <v>634</v>
      </c>
      <c r="B244" s="16">
        <v>2013.0</v>
      </c>
      <c r="C244" s="16" t="s">
        <v>29</v>
      </c>
      <c r="D244" s="16" t="s">
        <v>2446</v>
      </c>
      <c r="E244" s="16">
        <v>56.0</v>
      </c>
      <c r="F244" s="16">
        <v>55.0</v>
      </c>
      <c r="G244" s="73" t="str">
        <f t="shared" si="37"/>
        <v>55.5</v>
      </c>
      <c r="H244" s="16">
        <v>76.0</v>
      </c>
      <c r="I244" s="16">
        <v>76.0</v>
      </c>
      <c r="J244" s="228" t="str">
        <f t="shared" si="34"/>
        <v>0</v>
      </c>
      <c r="K244" s="228" t="str">
        <f t="shared" si="38"/>
        <v>76</v>
      </c>
      <c r="L244" s="228" t="str">
        <f t="shared" si="36"/>
        <v>-20.5</v>
      </c>
      <c r="M244" s="229"/>
      <c r="N244" s="16" t="s">
        <v>2444</v>
      </c>
      <c r="O244" s="78" t="s">
        <v>635</v>
      </c>
      <c r="P244" s="16">
        <v>1.16619362E8</v>
      </c>
      <c r="Q244" s="230" t="str">
        <f t="shared" ref="Q244:Q358" si="42">P244/1000000</f>
        <v>117</v>
      </c>
      <c r="R244" s="16">
        <v>4207.0</v>
      </c>
      <c r="S244" s="230" t="str">
        <f t="shared" si="3"/>
        <v>27,720</v>
      </c>
      <c r="T244" s="16">
        <v>2.91045518E8</v>
      </c>
      <c r="U244" s="230" t="str">
        <f t="shared" ref="U244:U358" si="43">T244/1000000</f>
        <v>291</v>
      </c>
      <c r="V244" s="231" t="str">
        <f>W244-T244</f>
        <v>377,000,000</v>
      </c>
      <c r="W244" s="232">
        <v>6.68045518E8</v>
      </c>
      <c r="X244" s="230" t="str">
        <f t="shared" ref="X244:X358" si="44">W244/1000000</f>
        <v>668</v>
      </c>
      <c r="Y244" s="233" t="str">
        <f t="shared" si="39"/>
        <v>56.43%</v>
      </c>
      <c r="Z244" s="234">
        <v>2.25E8</v>
      </c>
      <c r="AA244" s="235" t="str">
        <f t="shared" ref="AA244:AA358" si="45">SUM(W244/Z244)</f>
        <v>296.91%</v>
      </c>
      <c r="AB244" s="235" t="str">
        <f t="shared" ref="AB244:AB358" si="46">SUM(P244/Z244)</f>
        <v>51.83%</v>
      </c>
      <c r="AC244" s="236"/>
      <c r="AD244" s="81"/>
      <c r="AE244" s="33"/>
      <c r="AF244" s="33"/>
      <c r="AG244" s="33"/>
      <c r="AH244" s="33"/>
      <c r="AI244" s="33"/>
      <c r="AJ244" s="33"/>
    </row>
    <row r="245">
      <c r="A245" s="16" t="s">
        <v>681</v>
      </c>
      <c r="B245" s="16">
        <v>2013.0</v>
      </c>
      <c r="C245" s="16" t="s">
        <v>29</v>
      </c>
      <c r="D245" s="16" t="s">
        <v>2449</v>
      </c>
      <c r="E245" s="16">
        <v>13.0</v>
      </c>
      <c r="F245" s="16">
        <v>25.0</v>
      </c>
      <c r="G245" s="73" t="str">
        <f t="shared" si="37"/>
        <v>19.0</v>
      </c>
      <c r="H245" s="16">
        <v>39.0</v>
      </c>
      <c r="I245" s="16">
        <v>47.0</v>
      </c>
      <c r="J245" s="228" t="str">
        <f t="shared" si="34"/>
        <v>-8</v>
      </c>
      <c r="K245" s="228" t="str">
        <f t="shared" si="38"/>
        <v>43</v>
      </c>
      <c r="L245" s="228" t="str">
        <f t="shared" si="36"/>
        <v>-24</v>
      </c>
      <c r="M245" s="236"/>
      <c r="N245" s="16" t="s">
        <v>2444</v>
      </c>
      <c r="O245" s="78" t="s">
        <v>682</v>
      </c>
      <c r="P245" s="16">
        <v>1.2691415E7</v>
      </c>
      <c r="Q245" s="230" t="str">
        <f t="shared" si="42"/>
        <v>13</v>
      </c>
      <c r="R245" s="16">
        <v>2852.0</v>
      </c>
      <c r="S245" s="230" t="str">
        <f t="shared" si="3"/>
        <v>4,450</v>
      </c>
      <c r="T245" s="16">
        <v>3.3618855E7</v>
      </c>
      <c r="U245" s="230" t="str">
        <f t="shared" si="43"/>
        <v>34</v>
      </c>
      <c r="V245" s="16">
        <v>4.4705365E7</v>
      </c>
      <c r="W245" s="237">
        <v>7.832422E7</v>
      </c>
      <c r="X245" s="230" t="str">
        <f t="shared" si="44"/>
        <v>78</v>
      </c>
      <c r="Y245" s="233" t="str">
        <f t="shared" si="39"/>
        <v>57.08%</v>
      </c>
      <c r="Z245" s="234">
        <v>1.3E8</v>
      </c>
      <c r="AA245" s="235" t="str">
        <f t="shared" si="45"/>
        <v>60.25%</v>
      </c>
      <c r="AB245" s="235" t="str">
        <f t="shared" si="46"/>
        <v>9.76%</v>
      </c>
      <c r="AC245" s="236"/>
      <c r="AD245" s="81"/>
      <c r="AE245" s="33"/>
      <c r="AF245" s="33"/>
      <c r="AG245" s="33"/>
      <c r="AH245" s="33"/>
      <c r="AI245" s="33"/>
      <c r="AJ245" s="33"/>
    </row>
    <row r="246">
      <c r="A246" s="16" t="s">
        <v>696</v>
      </c>
      <c r="B246" s="16">
        <v>2013.0</v>
      </c>
      <c r="C246" s="16" t="s">
        <v>29</v>
      </c>
      <c r="D246" s="16" t="s">
        <v>2440</v>
      </c>
      <c r="E246" s="16">
        <v>69.0</v>
      </c>
      <c r="F246" s="16">
        <v>60.0</v>
      </c>
      <c r="G246" s="73" t="str">
        <f t="shared" si="37"/>
        <v>64.5</v>
      </c>
      <c r="H246" s="16">
        <v>70.0</v>
      </c>
      <c r="I246" s="16">
        <v>67.0</v>
      </c>
      <c r="J246" s="228" t="str">
        <f t="shared" si="34"/>
        <v>3</v>
      </c>
      <c r="K246" s="228" t="str">
        <f t="shared" si="38"/>
        <v>68.5</v>
      </c>
      <c r="L246" s="228" t="str">
        <f t="shared" si="36"/>
        <v>-4</v>
      </c>
      <c r="M246" s="229"/>
      <c r="N246" s="16" t="s">
        <v>2444</v>
      </c>
      <c r="O246" s="78" t="s">
        <v>635</v>
      </c>
      <c r="P246" s="16">
        <v>5.3113752E7</v>
      </c>
      <c r="Q246" s="230" t="str">
        <f t="shared" si="42"/>
        <v>53</v>
      </c>
      <c r="R246" s="16">
        <v>3924.0</v>
      </c>
      <c r="S246" s="230" t="str">
        <f t="shared" si="3"/>
        <v>13,536</v>
      </c>
      <c r="T246" s="16">
        <v>1.32556852E8</v>
      </c>
      <c r="U246" s="230" t="str">
        <f t="shared" si="43"/>
        <v>133</v>
      </c>
      <c r="V246" s="18" t="str">
        <f>W246-T246</f>
        <v>282271394</v>
      </c>
      <c r="W246" s="16">
        <v>4.14828246E8</v>
      </c>
      <c r="X246" s="230" t="str">
        <f t="shared" si="44"/>
        <v>415</v>
      </c>
      <c r="Y246" s="233" t="str">
        <f t="shared" si="39"/>
        <v>68.05%</v>
      </c>
      <c r="Z246" s="234">
        <v>1.2E8</v>
      </c>
      <c r="AA246" s="235" t="str">
        <f t="shared" si="45"/>
        <v>345.69%</v>
      </c>
      <c r="AB246" s="235" t="str">
        <f t="shared" si="46"/>
        <v>44.26%</v>
      </c>
      <c r="AC246" s="236"/>
      <c r="AD246" s="81"/>
      <c r="AE246" s="33"/>
      <c r="AF246" s="33"/>
      <c r="AG246" s="33"/>
      <c r="AH246" s="33"/>
      <c r="AI246" s="33"/>
      <c r="AJ246" s="33"/>
    </row>
    <row r="247">
      <c r="A247" s="16" t="s">
        <v>693</v>
      </c>
      <c r="B247" s="16">
        <v>2013.0</v>
      </c>
      <c r="C247" s="16" t="s">
        <v>29</v>
      </c>
      <c r="D247" s="16" t="s">
        <v>2449</v>
      </c>
      <c r="E247" s="16">
        <v>54.0</v>
      </c>
      <c r="F247" s="16">
        <v>54.0</v>
      </c>
      <c r="G247" s="73" t="str">
        <f t="shared" si="37"/>
        <v>54.0</v>
      </c>
      <c r="H247" s="16">
        <v>61.0</v>
      </c>
      <c r="I247" s="16">
        <v>70.0</v>
      </c>
      <c r="J247" s="228" t="str">
        <f t="shared" si="34"/>
        <v>-9</v>
      </c>
      <c r="K247" s="228" t="str">
        <f t="shared" si="38"/>
        <v>65.5</v>
      </c>
      <c r="L247" s="228" t="str">
        <f t="shared" si="36"/>
        <v>-11.5</v>
      </c>
      <c r="M247" s="236"/>
      <c r="N247" s="16" t="s">
        <v>2444</v>
      </c>
      <c r="O247" s="78" t="s">
        <v>694</v>
      </c>
      <c r="P247" s="16">
        <v>3.7054485E7</v>
      </c>
      <c r="Q247" s="230" t="str">
        <f t="shared" si="42"/>
        <v>37</v>
      </c>
      <c r="R247" s="16">
        <v>3783.0</v>
      </c>
      <c r="S247" s="230" t="str">
        <f t="shared" si="3"/>
        <v>9,795</v>
      </c>
      <c r="T247" s="16">
        <v>8.9107235E7</v>
      </c>
      <c r="U247" s="230" t="str">
        <f t="shared" si="43"/>
        <v>89</v>
      </c>
      <c r="V247" s="16">
        <v>1.97061337E8</v>
      </c>
      <c r="W247" s="237">
        <v>2.86168572E8</v>
      </c>
      <c r="X247" s="230" t="str">
        <f t="shared" si="44"/>
        <v>286</v>
      </c>
      <c r="Y247" s="233" t="str">
        <f t="shared" si="39"/>
        <v>68.86%</v>
      </c>
      <c r="Z247" s="234">
        <v>1.2E8</v>
      </c>
      <c r="AA247" s="235" t="str">
        <f t="shared" si="45"/>
        <v>238.47%</v>
      </c>
      <c r="AB247" s="235" t="str">
        <f t="shared" si="46"/>
        <v>30.88%</v>
      </c>
      <c r="AC247" s="236"/>
      <c r="AD247" s="81"/>
      <c r="AE247" s="33"/>
      <c r="AF247" s="33"/>
      <c r="AG247" s="33"/>
      <c r="AH247" s="33"/>
      <c r="AI247" s="33"/>
      <c r="AJ247" s="33"/>
    </row>
    <row r="248">
      <c r="A248" s="16" t="s">
        <v>742</v>
      </c>
      <c r="B248" s="16">
        <v>2013.0</v>
      </c>
      <c r="C248" s="16" t="s">
        <v>29</v>
      </c>
      <c r="D248" s="16" t="s">
        <v>2449</v>
      </c>
      <c r="E248" s="16">
        <v>64.0</v>
      </c>
      <c r="F248" s="16">
        <v>55.0</v>
      </c>
      <c r="G248" s="73" t="str">
        <f t="shared" si="37"/>
        <v>59.5</v>
      </c>
      <c r="H248" s="16">
        <v>67.0</v>
      </c>
      <c r="I248" s="16">
        <v>66.0</v>
      </c>
      <c r="J248" s="228" t="str">
        <f t="shared" si="34"/>
        <v>1</v>
      </c>
      <c r="K248" s="228" t="str">
        <f t="shared" si="38"/>
        <v>66.5</v>
      </c>
      <c r="L248" s="228" t="str">
        <f t="shared" si="36"/>
        <v>-7</v>
      </c>
      <c r="M248" s="236"/>
      <c r="N248" s="16" t="s">
        <v>2439</v>
      </c>
      <c r="O248" s="78" t="s">
        <v>743</v>
      </c>
      <c r="P248" s="16">
        <v>2.705913E7</v>
      </c>
      <c r="Q248" s="230" t="str">
        <f t="shared" si="42"/>
        <v>27</v>
      </c>
      <c r="R248" s="16">
        <v>2689.0</v>
      </c>
      <c r="S248" s="230" t="str">
        <f t="shared" si="3"/>
        <v>10,063</v>
      </c>
      <c r="T248" s="237">
        <v>7.561246E7</v>
      </c>
      <c r="U248" s="230" t="str">
        <f t="shared" si="43"/>
        <v>76</v>
      </c>
      <c r="V248" s="16">
        <v>5.6327951E7</v>
      </c>
      <c r="W248" s="237">
        <v>1.31940411E8</v>
      </c>
      <c r="X248" s="230" t="str">
        <f t="shared" si="44"/>
        <v>132</v>
      </c>
      <c r="Y248" s="233" t="str">
        <f t="shared" si="39"/>
        <v>42.69%</v>
      </c>
      <c r="Z248" s="234">
        <v>6.1E7</v>
      </c>
      <c r="AA248" s="235" t="str">
        <f t="shared" si="45"/>
        <v>216.30%</v>
      </c>
      <c r="AB248" s="235" t="str">
        <f t="shared" si="46"/>
        <v>44.36%</v>
      </c>
      <c r="AC248" s="236"/>
      <c r="AD248" s="81"/>
      <c r="AE248" s="33"/>
      <c r="AF248" s="33"/>
      <c r="AG248" s="33"/>
      <c r="AH248" s="33"/>
      <c r="AI248" s="33"/>
      <c r="AJ248" s="33"/>
    </row>
    <row r="249">
      <c r="A249" s="16" t="s">
        <v>819</v>
      </c>
      <c r="B249" s="16">
        <v>2013.0</v>
      </c>
      <c r="C249" s="16" t="s">
        <v>29</v>
      </c>
      <c r="D249" s="16" t="s">
        <v>2496</v>
      </c>
      <c r="E249" s="16">
        <v>41.0</v>
      </c>
      <c r="F249" s="16">
        <v>49.0</v>
      </c>
      <c r="G249" s="73" t="str">
        <f t="shared" si="37"/>
        <v>45.0</v>
      </c>
      <c r="H249" s="16">
        <v>37.0</v>
      </c>
      <c r="I249" s="16">
        <v>47.0</v>
      </c>
      <c r="J249" s="228" t="str">
        <f t="shared" si="34"/>
        <v>-10</v>
      </c>
      <c r="K249" s="228" t="str">
        <f t="shared" si="38"/>
        <v>42</v>
      </c>
      <c r="L249" s="228" t="str">
        <f t="shared" si="36"/>
        <v>3</v>
      </c>
      <c r="M249" s="236"/>
      <c r="N249" s="16" t="s">
        <v>2439</v>
      </c>
      <c r="O249" s="78" t="s">
        <v>820</v>
      </c>
      <c r="P249" s="16">
        <v>885382.0</v>
      </c>
      <c r="Q249" s="230" t="str">
        <f t="shared" si="42"/>
        <v>1</v>
      </c>
      <c r="R249" s="16">
        <v>583.0</v>
      </c>
      <c r="S249" s="230" t="str">
        <f t="shared" si="3"/>
        <v>1,519</v>
      </c>
      <c r="T249" s="16">
        <v>2193658.0</v>
      </c>
      <c r="U249" s="230" t="str">
        <f t="shared" si="43"/>
        <v>2</v>
      </c>
      <c r="V249" s="16">
        <v>2667364.0</v>
      </c>
      <c r="W249" s="16">
        <v>4861022.0</v>
      </c>
      <c r="X249" s="230" t="str">
        <f t="shared" si="44"/>
        <v>5</v>
      </c>
      <c r="Y249" s="233" t="str">
        <f t="shared" si="39"/>
        <v>54.87%</v>
      </c>
      <c r="Z249" s="234">
        <v>3.0E7</v>
      </c>
      <c r="AA249" s="235" t="str">
        <f t="shared" si="45"/>
        <v>16.20%</v>
      </c>
      <c r="AB249" s="235" t="str">
        <f t="shared" si="46"/>
        <v>2.95%</v>
      </c>
      <c r="AC249" s="236"/>
      <c r="AD249" s="81"/>
      <c r="AE249" s="33"/>
      <c r="AF249" s="33"/>
      <c r="AG249" s="33"/>
      <c r="AH249" s="33"/>
      <c r="AI249" s="33"/>
      <c r="AJ249" s="33"/>
    </row>
    <row r="250">
      <c r="A250" s="16" t="s">
        <v>652</v>
      </c>
      <c r="B250" s="16">
        <v>2013.0</v>
      </c>
      <c r="C250" s="16" t="s">
        <v>29</v>
      </c>
      <c r="D250" s="16" t="s">
        <v>2488</v>
      </c>
      <c r="E250" s="16">
        <v>52.0</v>
      </c>
      <c r="F250" s="16">
        <v>51.0</v>
      </c>
      <c r="G250" s="73" t="str">
        <f t="shared" si="37"/>
        <v>51.5</v>
      </c>
      <c r="H250" s="16">
        <v>55.0</v>
      </c>
      <c r="I250" s="16">
        <v>61.0</v>
      </c>
      <c r="J250" s="228" t="str">
        <f t="shared" si="34"/>
        <v>-6</v>
      </c>
      <c r="K250" s="228" t="str">
        <f t="shared" si="38"/>
        <v>58</v>
      </c>
      <c r="L250" s="228" t="str">
        <f t="shared" si="36"/>
        <v>-6.5</v>
      </c>
      <c r="M250" s="236"/>
      <c r="N250" s="16" t="s">
        <v>2444</v>
      </c>
      <c r="O250" s="78" t="s">
        <v>653</v>
      </c>
      <c r="P250" s="16">
        <v>2.7202226E7</v>
      </c>
      <c r="Q250" s="230" t="str">
        <f t="shared" si="42"/>
        <v>27</v>
      </c>
      <c r="R250" s="16">
        <v>3525.0</v>
      </c>
      <c r="S250" s="230" t="str">
        <f t="shared" si="3"/>
        <v>7,717</v>
      </c>
      <c r="T250" s="16">
        <v>6.5187603E7</v>
      </c>
      <c r="U250" s="230" t="str">
        <f t="shared" si="43"/>
        <v>65</v>
      </c>
      <c r="V250" s="16">
        <v>1.325E8</v>
      </c>
      <c r="W250" s="237">
        <v>1.97687603E8</v>
      </c>
      <c r="X250" s="230" t="str">
        <f t="shared" si="44"/>
        <v>198</v>
      </c>
      <c r="Y250" s="233" t="str">
        <f t="shared" si="39"/>
        <v>67.02%</v>
      </c>
      <c r="Z250" s="234">
        <v>1.95E8</v>
      </c>
      <c r="AA250" s="235" t="str">
        <f t="shared" si="45"/>
        <v>101.38%</v>
      </c>
      <c r="AB250" s="235" t="str">
        <f t="shared" si="46"/>
        <v>13.95%</v>
      </c>
      <c r="AC250" s="236"/>
      <c r="AD250" s="81"/>
      <c r="AE250" s="33"/>
      <c r="AF250" s="33"/>
      <c r="AG250" s="33"/>
      <c r="AH250" s="33"/>
      <c r="AI250" s="33"/>
      <c r="AJ250" s="33"/>
    </row>
    <row r="251">
      <c r="A251" s="16" t="s">
        <v>612</v>
      </c>
      <c r="B251" s="16">
        <v>2013.0</v>
      </c>
      <c r="C251" s="16" t="s">
        <v>29</v>
      </c>
      <c r="D251" s="16" t="s">
        <v>2443</v>
      </c>
      <c r="E251" s="16">
        <v>89.0</v>
      </c>
      <c r="F251" s="16">
        <v>74.0</v>
      </c>
      <c r="G251" s="73" t="str">
        <f t="shared" si="37"/>
        <v>81.5</v>
      </c>
      <c r="H251" s="16">
        <v>86.0</v>
      </c>
      <c r="I251" s="16">
        <v>77.0</v>
      </c>
      <c r="J251" s="228" t="str">
        <f t="shared" si="34"/>
        <v>9</v>
      </c>
      <c r="K251" s="228" t="str">
        <f t="shared" si="38"/>
        <v>81.5</v>
      </c>
      <c r="L251" s="228" t="str">
        <f t="shared" si="36"/>
        <v>0</v>
      </c>
      <c r="M251" s="229"/>
      <c r="N251" s="16" t="s">
        <v>2442</v>
      </c>
      <c r="O251" s="75" t="s">
        <v>2497</v>
      </c>
      <c r="P251" s="238">
        <v>243390.0</v>
      </c>
      <c r="Q251" s="230" t="str">
        <f t="shared" si="42"/>
        <v>0</v>
      </c>
      <c r="R251" s="16">
        <v>1.0</v>
      </c>
      <c r="S251" s="230" t="str">
        <f t="shared" si="3"/>
        <v>243,390</v>
      </c>
      <c r="T251" s="16">
        <v>4.00738009E8</v>
      </c>
      <c r="U251" s="230" t="str">
        <f t="shared" si="43"/>
        <v>401</v>
      </c>
      <c r="V251" s="18" t="str">
        <f>W251-T251</f>
        <v>873481000</v>
      </c>
      <c r="W251" s="16">
        <v>1.274219009E9</v>
      </c>
      <c r="X251" s="230" t="str">
        <f t="shared" si="44"/>
        <v>1,274</v>
      </c>
      <c r="Y251" s="233" t="str">
        <f t="shared" si="39"/>
        <v>68.55%</v>
      </c>
      <c r="Z251" s="234">
        <v>1.5E8</v>
      </c>
      <c r="AA251" s="235" t="str">
        <f t="shared" si="45"/>
        <v>849.48%</v>
      </c>
      <c r="AB251" s="235" t="str">
        <f t="shared" si="46"/>
        <v>0.16%</v>
      </c>
      <c r="AC251" s="236"/>
      <c r="AD251" s="78" t="s">
        <v>2401</v>
      </c>
      <c r="AE251" s="33"/>
      <c r="AF251" s="33"/>
      <c r="AG251" s="33"/>
      <c r="AH251" s="33"/>
      <c r="AI251" s="33"/>
      <c r="AJ251" s="33"/>
    </row>
    <row r="252">
      <c r="A252" s="16" t="s">
        <v>761</v>
      </c>
      <c r="B252" s="16">
        <v>2013.0</v>
      </c>
      <c r="C252" s="16" t="s">
        <v>29</v>
      </c>
      <c r="D252" s="16" t="s">
        <v>2494</v>
      </c>
      <c r="E252" s="16">
        <v>15.0</v>
      </c>
      <c r="F252" s="79">
        <v>21.0</v>
      </c>
      <c r="G252" s="73" t="str">
        <f t="shared" si="37"/>
        <v>18.0</v>
      </c>
      <c r="H252" s="16">
        <v>52.0</v>
      </c>
      <c r="I252" s="16">
        <v>57.0</v>
      </c>
      <c r="J252" s="228" t="str">
        <f t="shared" si="34"/>
        <v>-5</v>
      </c>
      <c r="K252" s="228" t="str">
        <f t="shared" si="38"/>
        <v>54.5</v>
      </c>
      <c r="L252" s="228" t="str">
        <f t="shared" si="36"/>
        <v>-36.5</v>
      </c>
      <c r="M252" s="236"/>
      <c r="N252" s="16" t="s">
        <v>2439</v>
      </c>
      <c r="O252" s="78" t="s">
        <v>762</v>
      </c>
      <c r="P252" s="16">
        <v>1.9690956E7</v>
      </c>
      <c r="Q252" s="230" t="str">
        <f t="shared" si="42"/>
        <v>20</v>
      </c>
      <c r="R252" s="16">
        <v>3372.0</v>
      </c>
      <c r="S252" s="230" t="str">
        <f t="shared" si="3"/>
        <v>5,840</v>
      </c>
      <c r="T252" s="16">
        <v>5.5703475E7</v>
      </c>
      <c r="U252" s="230" t="str">
        <f t="shared" si="43"/>
        <v>56</v>
      </c>
      <c r="V252" s="16">
        <v>1.70646274E8</v>
      </c>
      <c r="W252" s="237">
        <v>2.26349749E8</v>
      </c>
      <c r="X252" s="230" t="str">
        <f t="shared" si="44"/>
        <v>226</v>
      </c>
      <c r="Y252" s="233" t="str">
        <f t="shared" si="39"/>
        <v>75.39%</v>
      </c>
      <c r="Z252" s="234">
        <v>5.0E7</v>
      </c>
      <c r="AA252" s="235" t="str">
        <f t="shared" si="45"/>
        <v>452.70%</v>
      </c>
      <c r="AB252" s="235" t="str">
        <f t="shared" si="46"/>
        <v>39.38%</v>
      </c>
      <c r="AC252" s="236"/>
      <c r="AD252" s="81"/>
      <c r="AE252" s="33"/>
      <c r="AF252" s="33"/>
      <c r="AG252" s="33"/>
      <c r="AH252" s="33"/>
      <c r="AI252" s="33"/>
      <c r="AJ252" s="33"/>
    </row>
    <row r="253">
      <c r="A253" s="16" t="s">
        <v>637</v>
      </c>
      <c r="B253" s="16">
        <v>2013.0</v>
      </c>
      <c r="C253" s="16" t="s">
        <v>29</v>
      </c>
      <c r="D253" s="16" t="s">
        <v>2446</v>
      </c>
      <c r="E253" s="16">
        <v>74.0</v>
      </c>
      <c r="F253" s="16">
        <v>66.0</v>
      </c>
      <c r="G253" s="73" t="str">
        <f t="shared" si="37"/>
        <v>70.0</v>
      </c>
      <c r="H253" s="16">
        <v>86.0</v>
      </c>
      <c r="I253" s="16">
        <v>78.0</v>
      </c>
      <c r="J253" s="228" t="str">
        <f t="shared" si="34"/>
        <v>8</v>
      </c>
      <c r="K253" s="228" t="str">
        <f t="shared" si="38"/>
        <v>82</v>
      </c>
      <c r="L253" s="228" t="str">
        <f t="shared" si="36"/>
        <v>-12</v>
      </c>
      <c r="M253" s="229"/>
      <c r="N253" s="16" t="s">
        <v>2444</v>
      </c>
      <c r="O253" s="78" t="s">
        <v>638</v>
      </c>
      <c r="P253" s="16">
        <v>7.3645187E7</v>
      </c>
      <c r="Q253" s="230" t="str">
        <f t="shared" si="42"/>
        <v>74</v>
      </c>
      <c r="R253" s="16">
        <v>3903.0</v>
      </c>
      <c r="S253" s="230" t="str">
        <f t="shared" si="3"/>
        <v>18,869</v>
      </c>
      <c r="T253" s="16">
        <v>2.58366855E8</v>
      </c>
      <c r="U253" s="230" t="str">
        <f t="shared" si="43"/>
        <v>258</v>
      </c>
      <c r="V253" s="18" t="str">
        <f t="shared" ref="V253:V254" si="47">W253-T253</f>
        <v>702000000</v>
      </c>
      <c r="W253" s="16">
        <v>9.60366855E8</v>
      </c>
      <c r="X253" s="230" t="str">
        <f t="shared" si="44"/>
        <v>960</v>
      </c>
      <c r="Y253" s="233" t="str">
        <f t="shared" si="39"/>
        <v>73.10%</v>
      </c>
      <c r="Z253" s="234">
        <v>2.25E8</v>
      </c>
      <c r="AA253" s="235" t="str">
        <f t="shared" si="45"/>
        <v>426.83%</v>
      </c>
      <c r="AB253" s="235" t="str">
        <f t="shared" si="46"/>
        <v>32.73%</v>
      </c>
      <c r="AC253" s="236"/>
      <c r="AD253" s="81"/>
      <c r="AE253" s="33"/>
      <c r="AF253" s="33"/>
      <c r="AG253" s="33"/>
      <c r="AH253" s="33"/>
      <c r="AI253" s="33"/>
      <c r="AJ253" s="33"/>
    </row>
    <row r="254">
      <c r="A254" s="16" t="s">
        <v>655</v>
      </c>
      <c r="B254" s="16">
        <v>2013.0</v>
      </c>
      <c r="C254" s="16" t="s">
        <v>29</v>
      </c>
      <c r="D254" s="16" t="s">
        <v>2494</v>
      </c>
      <c r="E254" s="16">
        <v>68.0</v>
      </c>
      <c r="F254" s="16">
        <v>63.0</v>
      </c>
      <c r="G254" s="73" t="str">
        <f t="shared" si="37"/>
        <v>65.5</v>
      </c>
      <c r="H254" s="16">
        <v>72.0</v>
      </c>
      <c r="I254" s="16">
        <v>68.0</v>
      </c>
      <c r="J254" s="228" t="str">
        <f t="shared" si="34"/>
        <v>4</v>
      </c>
      <c r="K254" s="228" t="str">
        <f t="shared" si="38"/>
        <v>70</v>
      </c>
      <c r="L254" s="228" t="str">
        <f t="shared" si="36"/>
        <v>-4.5</v>
      </c>
      <c r="M254" s="229"/>
      <c r="N254" s="16" t="s">
        <v>2444</v>
      </c>
      <c r="O254" s="78" t="s">
        <v>2498</v>
      </c>
      <c r="P254" s="16">
        <v>6.6411834E7</v>
      </c>
      <c r="Q254" s="230" t="str">
        <f t="shared" si="42"/>
        <v>66</v>
      </c>
      <c r="R254" s="16">
        <v>3607.0</v>
      </c>
      <c r="S254" s="230" t="str">
        <f t="shared" si="3"/>
        <v>18,412</v>
      </c>
      <c r="T254" s="16">
        <v>2.02359711E8</v>
      </c>
      <c r="U254" s="230" t="str">
        <f t="shared" si="43"/>
        <v>202</v>
      </c>
      <c r="V254" s="18" t="str">
        <f t="shared" si="47"/>
        <v>337648165</v>
      </c>
      <c r="W254" s="16">
        <v>5.40007876E8</v>
      </c>
      <c r="X254" s="230" t="str">
        <f t="shared" si="44"/>
        <v>540</v>
      </c>
      <c r="Y254" s="233" t="str">
        <f t="shared" si="39"/>
        <v>62.53%</v>
      </c>
      <c r="Z254" s="234">
        <v>1.9E8</v>
      </c>
      <c r="AA254" s="235" t="str">
        <f t="shared" si="45"/>
        <v>284.21%</v>
      </c>
      <c r="AB254" s="235" t="str">
        <f t="shared" si="46"/>
        <v>34.95%</v>
      </c>
      <c r="AC254" s="236"/>
      <c r="AD254" s="81"/>
      <c r="AE254" s="33"/>
      <c r="AF254" s="33"/>
      <c r="AG254" s="33"/>
      <c r="AH254" s="33"/>
      <c r="AI254" s="33"/>
      <c r="AJ254" s="33"/>
    </row>
    <row r="255">
      <c r="A255" s="16" t="s">
        <v>701</v>
      </c>
      <c r="B255" s="16">
        <v>2013.0</v>
      </c>
      <c r="C255" s="16" t="s">
        <v>29</v>
      </c>
      <c r="D255" s="16" t="s">
        <v>2490</v>
      </c>
      <c r="E255" s="16">
        <v>60.0</v>
      </c>
      <c r="F255" s="16">
        <v>51.0</v>
      </c>
      <c r="G255" s="73" t="str">
        <f t="shared" si="37"/>
        <v>55.5</v>
      </c>
      <c r="H255" s="16">
        <v>66.0</v>
      </c>
      <c r="I255" s="16">
        <v>68.0</v>
      </c>
      <c r="J255" s="228" t="str">
        <f t="shared" si="34"/>
        <v>-2</v>
      </c>
      <c r="K255" s="228" t="str">
        <f t="shared" si="38"/>
        <v>67</v>
      </c>
      <c r="L255" s="228" t="str">
        <f t="shared" si="36"/>
        <v>-11.5</v>
      </c>
      <c r="M255" s="236"/>
      <c r="N255" s="16" t="s">
        <v>2444</v>
      </c>
      <c r="O255" s="78" t="s">
        <v>702</v>
      </c>
      <c r="P255" s="16">
        <v>2.7017351E7</v>
      </c>
      <c r="Q255" s="230" t="str">
        <f t="shared" si="42"/>
        <v>27</v>
      </c>
      <c r="R255" s="16">
        <v>3407.0</v>
      </c>
      <c r="S255" s="230" t="str">
        <f t="shared" si="3"/>
        <v>7,930</v>
      </c>
      <c r="T255" s="16">
        <v>6.1737191E7</v>
      </c>
      <c r="U255" s="230" t="str">
        <f t="shared" si="43"/>
        <v>62</v>
      </c>
      <c r="V255" s="16">
        <v>6.38E7</v>
      </c>
      <c r="W255" s="237">
        <v>1.25537191E8</v>
      </c>
      <c r="X255" s="230" t="str">
        <f t="shared" si="44"/>
        <v>126</v>
      </c>
      <c r="Y255" s="233" t="str">
        <f t="shared" si="39"/>
        <v>50.82%</v>
      </c>
      <c r="Z255" s="234">
        <v>1.1E8</v>
      </c>
      <c r="AA255" s="235" t="str">
        <f t="shared" si="45"/>
        <v>114.12%</v>
      </c>
      <c r="AB255" s="235" t="str">
        <f t="shared" si="46"/>
        <v>24.56%</v>
      </c>
      <c r="AC255" s="236"/>
      <c r="AD255" s="81"/>
      <c r="AE255" s="33"/>
      <c r="AF255" s="33"/>
      <c r="AG255" s="33"/>
      <c r="AH255" s="33"/>
      <c r="AI255" s="33"/>
      <c r="AJ255" s="33"/>
    </row>
    <row r="256">
      <c r="A256" s="16" t="s">
        <v>704</v>
      </c>
      <c r="B256" s="16">
        <v>2013.0</v>
      </c>
      <c r="C256" s="16" t="s">
        <v>29</v>
      </c>
      <c r="D256" s="16" t="s">
        <v>2446</v>
      </c>
      <c r="E256" s="16">
        <v>48.0</v>
      </c>
      <c r="F256" s="16">
        <v>55.0</v>
      </c>
      <c r="G256" s="73" t="str">
        <f t="shared" si="37"/>
        <v>51.5</v>
      </c>
      <c r="H256" s="16">
        <v>68.0</v>
      </c>
      <c r="I256" s="16">
        <v>72.0</v>
      </c>
      <c r="J256" s="228" t="str">
        <f t="shared" si="34"/>
        <v>-4</v>
      </c>
      <c r="K256" s="228" t="str">
        <f t="shared" si="38"/>
        <v>70</v>
      </c>
      <c r="L256" s="228" t="str">
        <f t="shared" si="36"/>
        <v>-18.5</v>
      </c>
      <c r="M256" s="229"/>
      <c r="N256" s="16" t="s">
        <v>2444</v>
      </c>
      <c r="O256" s="78" t="s">
        <v>705</v>
      </c>
      <c r="P256" s="16">
        <v>5.0085185E7</v>
      </c>
      <c r="Q256" s="230" t="str">
        <f t="shared" si="42"/>
        <v>50</v>
      </c>
      <c r="R256" s="16">
        <v>3535.0</v>
      </c>
      <c r="S256" s="230" t="str">
        <f t="shared" si="3"/>
        <v>14,168</v>
      </c>
      <c r="T256" s="16">
        <v>1.44840419E8</v>
      </c>
      <c r="U256" s="230" t="str">
        <f t="shared" si="43"/>
        <v>145</v>
      </c>
      <c r="V256" s="18" t="str">
        <f>W256-T256</f>
        <v>206200000</v>
      </c>
      <c r="W256" s="16">
        <v>3.51040419E8</v>
      </c>
      <c r="X256" s="230" t="str">
        <f t="shared" si="44"/>
        <v>351</v>
      </c>
      <c r="Y256" s="233" t="str">
        <f t="shared" si="39"/>
        <v>58.74%</v>
      </c>
      <c r="Z256" s="234">
        <v>1.05E8</v>
      </c>
      <c r="AA256" s="235" t="str">
        <f t="shared" si="45"/>
        <v>334.32%</v>
      </c>
      <c r="AB256" s="235" t="str">
        <f t="shared" si="46"/>
        <v>47.70%</v>
      </c>
      <c r="AC256" s="236"/>
      <c r="AD256" s="78" t="s">
        <v>2418</v>
      </c>
      <c r="AE256" s="33"/>
      <c r="AF256" s="33"/>
      <c r="AG256" s="33"/>
      <c r="AH256" s="33"/>
      <c r="AI256" s="33"/>
      <c r="AJ256" s="33"/>
    </row>
    <row r="257">
      <c r="A257" s="16" t="s">
        <v>711</v>
      </c>
      <c r="B257" s="16">
        <v>2013.0</v>
      </c>
      <c r="C257" s="16" t="s">
        <v>29</v>
      </c>
      <c r="D257" s="16" t="s">
        <v>2440</v>
      </c>
      <c r="E257" s="16">
        <v>64.0</v>
      </c>
      <c r="F257" s="79">
        <v>52.0</v>
      </c>
      <c r="G257" s="73" t="str">
        <f t="shared" si="37"/>
        <v>58.0</v>
      </c>
      <c r="H257" s="16">
        <v>65.0</v>
      </c>
      <c r="I257" s="16">
        <v>63.0</v>
      </c>
      <c r="J257" s="228" t="str">
        <f t="shared" si="34"/>
        <v>2</v>
      </c>
      <c r="K257" s="228" t="str">
        <f t="shared" si="38"/>
        <v>64</v>
      </c>
      <c r="L257" s="228" t="str">
        <f t="shared" si="36"/>
        <v>-6</v>
      </c>
      <c r="M257" s="236"/>
      <c r="N257" s="16" t="s">
        <v>2442</v>
      </c>
      <c r="O257" s="78" t="s">
        <v>650</v>
      </c>
      <c r="P257" s="16">
        <v>3.3531068E7</v>
      </c>
      <c r="Q257" s="230" t="str">
        <f t="shared" si="42"/>
        <v>34</v>
      </c>
      <c r="R257" s="16">
        <v>3882.0</v>
      </c>
      <c r="S257" s="230" t="str">
        <f t="shared" si="3"/>
        <v>8,638</v>
      </c>
      <c r="T257" s="16">
        <v>1.07518682E8</v>
      </c>
      <c r="U257" s="230" t="str">
        <f t="shared" si="43"/>
        <v>108</v>
      </c>
      <c r="V257" s="16">
        <v>1.60907952E8</v>
      </c>
      <c r="W257" s="237">
        <v>2.68426634E8</v>
      </c>
      <c r="X257" s="230" t="str">
        <f t="shared" si="44"/>
        <v>268</v>
      </c>
      <c r="Y257" s="233" t="str">
        <f t="shared" si="39"/>
        <v>59.94%</v>
      </c>
      <c r="Z257" s="234">
        <v>1.0E8</v>
      </c>
      <c r="AA257" s="235" t="str">
        <f t="shared" si="45"/>
        <v>268.43%</v>
      </c>
      <c r="AB257" s="235" t="str">
        <f t="shared" si="46"/>
        <v>33.53%</v>
      </c>
      <c r="AC257" s="236"/>
      <c r="AD257" s="81"/>
      <c r="AE257" s="33"/>
      <c r="AF257" s="33"/>
      <c r="AG257" s="33"/>
      <c r="AH257" s="33"/>
      <c r="AI257" s="33"/>
      <c r="AJ257" s="33"/>
    </row>
    <row r="258">
      <c r="A258" s="16" t="s">
        <v>748</v>
      </c>
      <c r="B258" s="16">
        <v>2013.0</v>
      </c>
      <c r="C258" s="16" t="s">
        <v>29</v>
      </c>
      <c r="D258" s="16" t="s">
        <v>2486</v>
      </c>
      <c r="E258" s="16">
        <v>12.0</v>
      </c>
      <c r="F258" s="16">
        <v>33.0</v>
      </c>
      <c r="G258" s="73" t="str">
        <f t="shared" si="37"/>
        <v>22.5</v>
      </c>
      <c r="H258" s="16">
        <v>59.0</v>
      </c>
      <c r="I258" s="16">
        <v>64.0</v>
      </c>
      <c r="J258" s="228" t="str">
        <f t="shared" si="34"/>
        <v>-5</v>
      </c>
      <c r="K258" s="228" t="str">
        <f t="shared" si="38"/>
        <v>61.5</v>
      </c>
      <c r="L258" s="228" t="str">
        <f t="shared" si="36"/>
        <v>-39</v>
      </c>
      <c r="M258" s="236"/>
      <c r="N258" s="16" t="s">
        <v>2444</v>
      </c>
      <c r="O258" s="78" t="s">
        <v>749</v>
      </c>
      <c r="P258" s="16">
        <v>9336957.0</v>
      </c>
      <c r="Q258" s="230" t="str">
        <f t="shared" si="42"/>
        <v>9</v>
      </c>
      <c r="R258" s="16">
        <v>3118.0</v>
      </c>
      <c r="S258" s="230" t="str">
        <f t="shared" si="3"/>
        <v>2,995</v>
      </c>
      <c r="T258" s="16">
        <v>3.1165421E7</v>
      </c>
      <c r="U258" s="230" t="str">
        <f t="shared" si="43"/>
        <v>31</v>
      </c>
      <c r="V258" s="16">
        <v>5.94E7</v>
      </c>
      <c r="W258" s="16">
        <v>9.0565421E7</v>
      </c>
      <c r="X258" s="230" t="str">
        <f t="shared" si="44"/>
        <v>91</v>
      </c>
      <c r="Y258" s="233" t="str">
        <f t="shared" si="39"/>
        <v>65.59%</v>
      </c>
      <c r="Z258" s="234">
        <v>6.0E7</v>
      </c>
      <c r="AA258" s="235" t="str">
        <f t="shared" si="45"/>
        <v>150.94%</v>
      </c>
      <c r="AB258" s="235" t="str">
        <f t="shared" si="46"/>
        <v>15.56%</v>
      </c>
      <c r="AC258" s="236"/>
      <c r="AD258" s="81"/>
      <c r="AE258" s="33"/>
      <c r="AF258" s="33"/>
      <c r="AG258" s="33"/>
      <c r="AH258" s="33"/>
      <c r="AI258" s="33"/>
      <c r="AJ258" s="33"/>
    </row>
    <row r="259">
      <c r="A259" s="16" t="s">
        <v>745</v>
      </c>
      <c r="B259" s="16">
        <v>2013.0</v>
      </c>
      <c r="C259" s="16" t="s">
        <v>29</v>
      </c>
      <c r="D259" s="16" t="s">
        <v>2446</v>
      </c>
      <c r="E259" s="16">
        <v>46.0</v>
      </c>
      <c r="F259" s="16">
        <v>52.0</v>
      </c>
      <c r="G259" s="73" t="str">
        <f t="shared" si="37"/>
        <v>49.0</v>
      </c>
      <c r="H259" s="16">
        <v>54.0</v>
      </c>
      <c r="I259" s="16">
        <v>61.0</v>
      </c>
      <c r="J259" s="228" t="str">
        <f t="shared" si="34"/>
        <v>-7</v>
      </c>
      <c r="K259" s="228" t="str">
        <f t="shared" si="38"/>
        <v>57.5</v>
      </c>
      <c r="L259" s="228" t="str">
        <f t="shared" si="36"/>
        <v>-8.5</v>
      </c>
      <c r="M259" s="236"/>
      <c r="N259" s="16" t="s">
        <v>2444</v>
      </c>
      <c r="O259" s="78" t="s">
        <v>746</v>
      </c>
      <c r="P259" s="16">
        <v>7582595.0</v>
      </c>
      <c r="Q259" s="230" t="str">
        <f t="shared" si="42"/>
        <v>8</v>
      </c>
      <c r="R259" s="16">
        <v>2950.0</v>
      </c>
      <c r="S259" s="230" t="str">
        <f t="shared" si="3"/>
        <v>2,570</v>
      </c>
      <c r="T259" s="16">
        <v>1.9452138E7</v>
      </c>
      <c r="U259" s="230" t="str">
        <f t="shared" si="43"/>
        <v>19</v>
      </c>
      <c r="V259" s="16">
        <v>4.06E7</v>
      </c>
      <c r="W259" s="16">
        <v>6.0052138E7</v>
      </c>
      <c r="X259" s="230" t="str">
        <f t="shared" si="44"/>
        <v>60</v>
      </c>
      <c r="Y259" s="233" t="str">
        <f t="shared" si="39"/>
        <v>67.61%</v>
      </c>
      <c r="Z259" s="234">
        <v>6.0E7</v>
      </c>
      <c r="AA259" s="235" t="str">
        <f t="shared" si="45"/>
        <v>100.09%</v>
      </c>
      <c r="AB259" s="235" t="str">
        <f t="shared" si="46"/>
        <v>12.64%</v>
      </c>
      <c r="AC259" s="236"/>
      <c r="AD259" s="81"/>
      <c r="AE259" s="33"/>
      <c r="AF259" s="33"/>
      <c r="AG259" s="33"/>
      <c r="AH259" s="33"/>
      <c r="AI259" s="33"/>
      <c r="AJ259" s="33"/>
    </row>
    <row r="260">
      <c r="A260" s="16" t="s">
        <v>782</v>
      </c>
      <c r="B260" s="16">
        <v>2013.0</v>
      </c>
      <c r="C260" s="16" t="s">
        <v>29</v>
      </c>
      <c r="D260" s="16" t="s">
        <v>2489</v>
      </c>
      <c r="E260" s="16">
        <v>8.0</v>
      </c>
      <c r="F260" s="16">
        <v>35.0</v>
      </c>
      <c r="G260" s="73" t="str">
        <f t="shared" si="37"/>
        <v>21.5</v>
      </c>
      <c r="H260" s="16">
        <v>50.0</v>
      </c>
      <c r="I260" s="16">
        <v>48.0</v>
      </c>
      <c r="J260" s="228" t="str">
        <f t="shared" si="34"/>
        <v>2</v>
      </c>
      <c r="K260" s="228" t="str">
        <f t="shared" si="38"/>
        <v>49</v>
      </c>
      <c r="L260" s="228" t="str">
        <f t="shared" si="36"/>
        <v>-27.5</v>
      </c>
      <c r="M260" s="236"/>
      <c r="N260" s="16" t="s">
        <v>2444</v>
      </c>
      <c r="O260" s="78" t="s">
        <v>783</v>
      </c>
      <c r="P260" s="16">
        <v>1.0600112E7</v>
      </c>
      <c r="Q260" s="230" t="str">
        <f t="shared" si="42"/>
        <v>11</v>
      </c>
      <c r="R260" s="16">
        <v>3202.0</v>
      </c>
      <c r="S260" s="230" t="str">
        <f t="shared" si="3"/>
        <v>3,310</v>
      </c>
      <c r="T260" s="16">
        <v>2.6627201E7</v>
      </c>
      <c r="U260" s="230" t="str">
        <f t="shared" si="43"/>
        <v>27</v>
      </c>
      <c r="V260" s="16">
        <v>3.67E7</v>
      </c>
      <c r="W260" s="16">
        <v>6.3327201E7</v>
      </c>
      <c r="X260" s="230" t="str">
        <f t="shared" si="44"/>
        <v>63</v>
      </c>
      <c r="Y260" s="233" t="str">
        <f t="shared" si="39"/>
        <v>57.95%</v>
      </c>
      <c r="Z260" s="234">
        <v>4.0E7</v>
      </c>
      <c r="AA260" s="235" t="str">
        <f t="shared" si="45"/>
        <v>158.32%</v>
      </c>
      <c r="AB260" s="235" t="str">
        <f t="shared" si="46"/>
        <v>26.50%</v>
      </c>
      <c r="AC260" s="236"/>
      <c r="AD260" s="81"/>
      <c r="AE260" s="33"/>
      <c r="AF260" s="33"/>
      <c r="AG260" s="33"/>
      <c r="AH260" s="33"/>
      <c r="AI260" s="33"/>
      <c r="AJ260" s="33"/>
    </row>
    <row r="261">
      <c r="A261" s="16" t="s">
        <v>804</v>
      </c>
      <c r="B261" s="16">
        <v>2013.0</v>
      </c>
      <c r="C261" s="16" t="s">
        <v>29</v>
      </c>
      <c r="D261" s="16" t="s">
        <v>2490</v>
      </c>
      <c r="E261" s="16">
        <v>81.0</v>
      </c>
      <c r="F261" s="16">
        <v>59.0</v>
      </c>
      <c r="G261" s="73" t="str">
        <f t="shared" si="37"/>
        <v>70.0</v>
      </c>
      <c r="H261" s="16">
        <v>73.0</v>
      </c>
      <c r="I261" s="16">
        <v>69.0</v>
      </c>
      <c r="J261" s="228" t="str">
        <f t="shared" si="34"/>
        <v>4</v>
      </c>
      <c r="K261" s="228" t="str">
        <f t="shared" si="38"/>
        <v>71</v>
      </c>
      <c r="L261" s="228" t="str">
        <f t="shared" si="36"/>
        <v>-1</v>
      </c>
      <c r="M261" s="236"/>
      <c r="N261" s="16" t="s">
        <v>2444</v>
      </c>
      <c r="O261" s="78" t="s">
        <v>805</v>
      </c>
      <c r="P261" s="16">
        <v>2.0353987E7</v>
      </c>
      <c r="Q261" s="230" t="str">
        <f t="shared" si="42"/>
        <v>20</v>
      </c>
      <c r="R261" s="16">
        <v>3009.0</v>
      </c>
      <c r="S261" s="230" t="str">
        <f t="shared" si="3"/>
        <v>6,764</v>
      </c>
      <c r="T261" s="16">
        <v>6.6380662E7</v>
      </c>
      <c r="U261" s="230" t="str">
        <f t="shared" si="43"/>
        <v>66</v>
      </c>
      <c r="V261" s="16">
        <v>5.06E7</v>
      </c>
      <c r="W261" s="16">
        <v>1.16980662E8</v>
      </c>
      <c r="X261" s="230" t="str">
        <f t="shared" si="44"/>
        <v>117</v>
      </c>
      <c r="Y261" s="233" t="str">
        <f t="shared" si="39"/>
        <v>43.26%</v>
      </c>
      <c r="Z261" s="234">
        <v>3.5E7</v>
      </c>
      <c r="AA261" s="235" t="str">
        <f t="shared" si="45"/>
        <v>334.23%</v>
      </c>
      <c r="AB261" s="235" t="str">
        <f t="shared" si="46"/>
        <v>58.15%</v>
      </c>
      <c r="AC261" s="236"/>
      <c r="AD261" s="81"/>
      <c r="AE261" s="33"/>
      <c r="AF261" s="33"/>
      <c r="AG261" s="33"/>
      <c r="AH261" s="33"/>
      <c r="AI261" s="33"/>
      <c r="AJ261" s="33"/>
    </row>
    <row r="262">
      <c r="A262" s="16" t="s">
        <v>825</v>
      </c>
      <c r="B262" s="16">
        <v>2013.0</v>
      </c>
      <c r="C262" s="16" t="s">
        <v>2421</v>
      </c>
      <c r="D262" s="16" t="s">
        <v>2486</v>
      </c>
      <c r="E262" s="16">
        <v>48.0</v>
      </c>
      <c r="F262" s="16">
        <v>53.0</v>
      </c>
      <c r="G262" s="73" t="str">
        <f t="shared" si="37"/>
        <v>50.5</v>
      </c>
      <c r="H262" s="16">
        <v>45.0</v>
      </c>
      <c r="I262" s="16">
        <v>62.0</v>
      </c>
      <c r="J262" s="228" t="str">
        <f t="shared" si="34"/>
        <v>-17</v>
      </c>
      <c r="K262" s="228" t="str">
        <f t="shared" si="38"/>
        <v>53.5</v>
      </c>
      <c r="L262" s="228" t="str">
        <f t="shared" si="36"/>
        <v>-3</v>
      </c>
      <c r="M262" s="236"/>
      <c r="N262" s="16" t="s">
        <v>2439</v>
      </c>
      <c r="O262" s="78" t="s">
        <v>826</v>
      </c>
      <c r="P262" s="16">
        <v>1.2101552E7</v>
      </c>
      <c r="Q262" s="230" t="str">
        <f t="shared" si="42"/>
        <v>12</v>
      </c>
      <c r="R262" s="16">
        <v>3157.0</v>
      </c>
      <c r="S262" s="230" t="str">
        <f t="shared" si="3"/>
        <v>3,833</v>
      </c>
      <c r="T262" s="16">
        <v>3.5266619E7</v>
      </c>
      <c r="U262" s="230" t="str">
        <f t="shared" si="43"/>
        <v>35</v>
      </c>
      <c r="V262" s="16">
        <v>4.9524059E7</v>
      </c>
      <c r="W262" s="237">
        <v>8.4790678E7</v>
      </c>
      <c r="X262" s="230" t="str">
        <f t="shared" si="44"/>
        <v>85</v>
      </c>
      <c r="Y262" s="233" t="str">
        <f t="shared" si="39"/>
        <v>58.41%</v>
      </c>
      <c r="Z262" s="234">
        <v>3.0E7</v>
      </c>
      <c r="AA262" s="235" t="str">
        <f t="shared" si="45"/>
        <v>282.64%</v>
      </c>
      <c r="AB262" s="235" t="str">
        <f t="shared" si="46"/>
        <v>40.34%</v>
      </c>
      <c r="AC262" s="236"/>
      <c r="AD262" s="81"/>
      <c r="AE262" s="33"/>
      <c r="AF262" s="33"/>
      <c r="AG262" s="33"/>
      <c r="AH262" s="33"/>
      <c r="AI262" s="33"/>
      <c r="AJ262" s="33"/>
    </row>
    <row r="263">
      <c r="A263" s="16" t="s">
        <v>822</v>
      </c>
      <c r="B263" s="16">
        <v>2013.0</v>
      </c>
      <c r="C263" s="16" t="s">
        <v>29</v>
      </c>
      <c r="D263" s="16" t="s">
        <v>2481</v>
      </c>
      <c r="E263" s="16">
        <v>29.0</v>
      </c>
      <c r="F263" s="16">
        <v>42.0</v>
      </c>
      <c r="G263" s="73" t="str">
        <f t="shared" si="37"/>
        <v>35.5</v>
      </c>
      <c r="H263" s="16">
        <v>41.0</v>
      </c>
      <c r="I263" s="16">
        <v>61.0</v>
      </c>
      <c r="J263" s="228" t="str">
        <f t="shared" si="34"/>
        <v>-20</v>
      </c>
      <c r="K263" s="228" t="str">
        <f t="shared" si="38"/>
        <v>51</v>
      </c>
      <c r="L263" s="228" t="str">
        <f t="shared" si="36"/>
        <v>-15.5</v>
      </c>
      <c r="M263" s="236"/>
      <c r="N263" s="16" t="s">
        <v>2439</v>
      </c>
      <c r="O263" s="78" t="s">
        <v>823</v>
      </c>
      <c r="P263" s="16">
        <v>1.4034764E7</v>
      </c>
      <c r="Q263" s="230" t="str">
        <f t="shared" si="42"/>
        <v>14</v>
      </c>
      <c r="R263" s="16">
        <v>3091.0</v>
      </c>
      <c r="S263" s="230" t="str">
        <f t="shared" si="3"/>
        <v>4,541</v>
      </c>
      <c r="T263" s="16">
        <v>3.6918811E7</v>
      </c>
      <c r="U263" s="230" t="str">
        <f t="shared" si="43"/>
        <v>37</v>
      </c>
      <c r="V263" s="16">
        <v>4.15E7</v>
      </c>
      <c r="W263" s="16">
        <v>7.8418811E7</v>
      </c>
      <c r="X263" s="230" t="str">
        <f t="shared" si="44"/>
        <v>78</v>
      </c>
      <c r="Y263" s="233" t="str">
        <f t="shared" si="39"/>
        <v>52.92%</v>
      </c>
      <c r="Z263" s="234">
        <v>3.0E7</v>
      </c>
      <c r="AA263" s="235" t="str">
        <f t="shared" si="45"/>
        <v>261.40%</v>
      </c>
      <c r="AB263" s="235" t="str">
        <f t="shared" si="46"/>
        <v>46.78%</v>
      </c>
      <c r="AC263" s="236"/>
      <c r="AD263" s="81"/>
      <c r="AE263" s="33"/>
      <c r="AF263" s="33"/>
      <c r="AG263" s="33"/>
      <c r="AH263" s="33"/>
      <c r="AI263" s="33"/>
      <c r="AJ263" s="33"/>
    </row>
    <row r="264">
      <c r="A264" s="16" t="s">
        <v>832</v>
      </c>
      <c r="B264" s="16">
        <v>2013.0</v>
      </c>
      <c r="C264" s="16" t="s">
        <v>29</v>
      </c>
      <c r="D264" s="16" t="s">
        <v>2481</v>
      </c>
      <c r="E264" s="16">
        <v>12.0</v>
      </c>
      <c r="F264" s="16">
        <v>34.0</v>
      </c>
      <c r="G264" s="73" t="str">
        <f t="shared" si="37"/>
        <v>23.0</v>
      </c>
      <c r="H264" s="16">
        <v>67.0</v>
      </c>
      <c r="I264" s="16">
        <v>54.0</v>
      </c>
      <c r="J264" s="228" t="str">
        <f t="shared" si="34"/>
        <v>13</v>
      </c>
      <c r="K264" s="228" t="str">
        <f t="shared" si="38"/>
        <v>60.5</v>
      </c>
      <c r="L264" s="228" t="str">
        <f t="shared" si="36"/>
        <v>-37.5</v>
      </c>
      <c r="M264" s="236"/>
      <c r="N264" s="16" t="s">
        <v>2444</v>
      </c>
      <c r="O264" s="78" t="s">
        <v>833</v>
      </c>
      <c r="P264" s="16">
        <v>2.1401594E7</v>
      </c>
      <c r="Q264" s="230" t="str">
        <f t="shared" si="42"/>
        <v>21</v>
      </c>
      <c r="R264" s="16">
        <v>3223.0</v>
      </c>
      <c r="S264" s="230" t="str">
        <f t="shared" si="3"/>
        <v>6,640</v>
      </c>
      <c r="T264" s="16">
        <v>7.134912E7</v>
      </c>
      <c r="U264" s="230" t="str">
        <f t="shared" si="43"/>
        <v>71</v>
      </c>
      <c r="V264" s="16">
        <v>2.624502E7</v>
      </c>
      <c r="W264" s="237">
        <v>9.759414E7</v>
      </c>
      <c r="X264" s="230" t="str">
        <f t="shared" si="44"/>
        <v>98</v>
      </c>
      <c r="Y264" s="233" t="str">
        <f t="shared" si="39"/>
        <v>26.89%</v>
      </c>
      <c r="Z264" s="234">
        <v>2.8E7</v>
      </c>
      <c r="AA264" s="235" t="str">
        <f t="shared" si="45"/>
        <v>348.55%</v>
      </c>
      <c r="AB264" s="235" t="str">
        <f t="shared" si="46"/>
        <v>76.43%</v>
      </c>
      <c r="AC264" s="236"/>
      <c r="AD264" s="81"/>
      <c r="AE264" s="33"/>
      <c r="AF264" s="33"/>
      <c r="AG264" s="33"/>
      <c r="AH264" s="33"/>
      <c r="AI264" s="33"/>
      <c r="AJ264" s="33"/>
    </row>
    <row r="265">
      <c r="A265" s="16" t="s">
        <v>866</v>
      </c>
      <c r="B265" s="16">
        <v>2013.0</v>
      </c>
      <c r="C265" s="16" t="s">
        <v>29</v>
      </c>
      <c r="D265" s="16" t="s">
        <v>2440</v>
      </c>
      <c r="E265" s="16">
        <v>46.0</v>
      </c>
      <c r="F265" s="16">
        <v>53.0</v>
      </c>
      <c r="G265" s="73" t="str">
        <f t="shared" si="37"/>
        <v>49.5</v>
      </c>
      <c r="H265" s="16">
        <v>74.0</v>
      </c>
      <c r="I265" s="16">
        <v>73.0</v>
      </c>
      <c r="J265" s="228" t="str">
        <f t="shared" si="34"/>
        <v>1</v>
      </c>
      <c r="K265" s="228" t="str">
        <f t="shared" si="38"/>
        <v>73.5</v>
      </c>
      <c r="L265" s="228" t="str">
        <f t="shared" si="36"/>
        <v>-24</v>
      </c>
      <c r="M265" s="236"/>
      <c r="N265" s="16" t="s">
        <v>2444</v>
      </c>
      <c r="O265" s="78" t="s">
        <v>867</v>
      </c>
      <c r="P265" s="16">
        <v>105005.0</v>
      </c>
      <c r="Q265" s="230" t="str">
        <f t="shared" si="42"/>
        <v>0</v>
      </c>
      <c r="R265" s="16">
        <v>4.0</v>
      </c>
      <c r="S265" s="230" t="str">
        <f t="shared" si="3"/>
        <v>26,251</v>
      </c>
      <c r="T265" s="16">
        <v>2.1488481E7</v>
      </c>
      <c r="U265" s="230" t="str">
        <f t="shared" si="43"/>
        <v>21</v>
      </c>
      <c r="V265" s="16">
        <v>5.5097835E7</v>
      </c>
      <c r="W265" s="16">
        <v>7.6586316E7</v>
      </c>
      <c r="X265" s="230" t="str">
        <f t="shared" si="44"/>
        <v>77</v>
      </c>
      <c r="Y265" s="233" t="str">
        <f t="shared" si="39"/>
        <v>71.94%</v>
      </c>
      <c r="Z265" s="234">
        <v>1.9E7</v>
      </c>
      <c r="AA265" s="235" t="str">
        <f t="shared" si="45"/>
        <v>403.09%</v>
      </c>
      <c r="AB265" s="235" t="str">
        <f t="shared" si="46"/>
        <v>0.55%</v>
      </c>
      <c r="AC265" s="236"/>
      <c r="AD265" s="81"/>
      <c r="AE265" s="33"/>
      <c r="AF265" s="33"/>
      <c r="AG265" s="33"/>
      <c r="AH265" s="33"/>
      <c r="AI265" s="33"/>
      <c r="AJ265" s="33"/>
    </row>
    <row r="266">
      <c r="A266" s="16" t="s">
        <v>909</v>
      </c>
      <c r="B266" s="16">
        <v>2013.0</v>
      </c>
      <c r="C266" s="16" t="s">
        <v>29</v>
      </c>
      <c r="D266" s="16" t="s">
        <v>2458</v>
      </c>
      <c r="E266" s="16">
        <v>93.0</v>
      </c>
      <c r="F266" s="16">
        <v>82.0</v>
      </c>
      <c r="G266" s="73" t="str">
        <f t="shared" si="37"/>
        <v>87.5</v>
      </c>
      <c r="H266" s="16">
        <v>76.0</v>
      </c>
      <c r="I266" s="16">
        <v>81.0</v>
      </c>
      <c r="J266" s="228" t="str">
        <f t="shared" si="34"/>
        <v>-5</v>
      </c>
      <c r="K266" s="228" t="str">
        <f t="shared" si="38"/>
        <v>78.5</v>
      </c>
      <c r="L266" s="228" t="str">
        <f t="shared" si="36"/>
        <v>9</v>
      </c>
      <c r="M266" s="236"/>
      <c r="N266" s="16" t="s">
        <v>2439</v>
      </c>
      <c r="O266" s="78" t="s">
        <v>904</v>
      </c>
      <c r="P266" s="16">
        <v>197415.0</v>
      </c>
      <c r="Q266" s="230" t="str">
        <f t="shared" si="42"/>
        <v>0</v>
      </c>
      <c r="R266" s="16">
        <v>4.0</v>
      </c>
      <c r="S266" s="230" t="str">
        <f t="shared" si="3"/>
        <v>49,354</v>
      </c>
      <c r="T266" s="16">
        <v>6854611.0</v>
      </c>
      <c r="U266" s="230" t="str">
        <f t="shared" si="43"/>
        <v>7</v>
      </c>
      <c r="V266" s="16" t="s">
        <v>2441</v>
      </c>
      <c r="W266" s="16">
        <v>6854611.0</v>
      </c>
      <c r="X266" s="230" t="str">
        <f t="shared" si="44"/>
        <v>7</v>
      </c>
      <c r="Y266" s="16" t="s">
        <v>2441</v>
      </c>
      <c r="Z266" s="234">
        <v>2500000.0</v>
      </c>
      <c r="AA266" s="235" t="str">
        <f t="shared" si="45"/>
        <v>274.18%</v>
      </c>
      <c r="AB266" s="235" t="str">
        <f t="shared" si="46"/>
        <v>7.90%</v>
      </c>
      <c r="AC266" s="236"/>
      <c r="AD266" s="81"/>
      <c r="AE266" s="33"/>
      <c r="AF266" s="33"/>
      <c r="AG266" s="33"/>
      <c r="AH266" s="33"/>
      <c r="AI266" s="33"/>
      <c r="AJ266" s="33"/>
    </row>
    <row r="267">
      <c r="A267" s="16" t="s">
        <v>779</v>
      </c>
      <c r="B267" s="16">
        <v>2013.0</v>
      </c>
      <c r="C267" s="16" t="s">
        <v>29</v>
      </c>
      <c r="D267" s="16" t="s">
        <v>2449</v>
      </c>
      <c r="E267" s="16">
        <v>75.0</v>
      </c>
      <c r="F267" s="16">
        <v>60.0</v>
      </c>
      <c r="G267" s="73" t="str">
        <f t="shared" si="37"/>
        <v>67.5</v>
      </c>
      <c r="H267" s="16">
        <v>87.0</v>
      </c>
      <c r="I267" s="16">
        <v>75.0</v>
      </c>
      <c r="J267" s="228" t="str">
        <f t="shared" si="34"/>
        <v>12</v>
      </c>
      <c r="K267" s="228" t="str">
        <f t="shared" si="38"/>
        <v>81</v>
      </c>
      <c r="L267" s="228" t="str">
        <f t="shared" si="36"/>
        <v>-13.5</v>
      </c>
      <c r="M267" s="236"/>
      <c r="N267" s="16" t="s">
        <v>2439</v>
      </c>
      <c r="O267" s="78" t="s">
        <v>780</v>
      </c>
      <c r="P267" s="16">
        <v>90872.0</v>
      </c>
      <c r="Q267" s="230" t="str">
        <f t="shared" si="42"/>
        <v>0</v>
      </c>
      <c r="R267" s="16">
        <v>2.0</v>
      </c>
      <c r="S267" s="230" t="str">
        <f t="shared" si="3"/>
        <v>45,436</v>
      </c>
      <c r="T267" s="16">
        <v>1.25095601E8</v>
      </c>
      <c r="U267" s="230" t="str">
        <f t="shared" si="43"/>
        <v>125</v>
      </c>
      <c r="V267" s="16">
        <v>2.42E7</v>
      </c>
      <c r="W267" s="237">
        <v>1.49295601E8</v>
      </c>
      <c r="X267" s="230" t="str">
        <f t="shared" si="44"/>
        <v>149</v>
      </c>
      <c r="Y267" s="233" t="str">
        <f t="shared" ref="Y267:Y273" si="48">SUM(V267/W267)</f>
        <v>16.21%</v>
      </c>
      <c r="Z267" s="234">
        <v>4.0E7</v>
      </c>
      <c r="AA267" s="235" t="str">
        <f t="shared" si="45"/>
        <v>373.24%</v>
      </c>
      <c r="AB267" s="235" t="str">
        <f t="shared" si="46"/>
        <v>0.23%</v>
      </c>
      <c r="AC267" s="236"/>
      <c r="AD267" s="81"/>
      <c r="AE267" s="33"/>
      <c r="AF267" s="33"/>
      <c r="AG267" s="33"/>
      <c r="AH267" s="33"/>
      <c r="AI267" s="33"/>
      <c r="AJ267" s="33"/>
    </row>
    <row r="268">
      <c r="A268" s="16" t="s">
        <v>623</v>
      </c>
      <c r="B268" s="16">
        <v>2013.0</v>
      </c>
      <c r="C268" s="16" t="s">
        <v>29</v>
      </c>
      <c r="D268" s="16" t="s">
        <v>2448</v>
      </c>
      <c r="E268" s="16">
        <v>96.0</v>
      </c>
      <c r="F268" s="16">
        <v>97.0</v>
      </c>
      <c r="G268" s="73" t="str">
        <f t="shared" si="37"/>
        <v>96.5</v>
      </c>
      <c r="H268" s="16">
        <v>90.0</v>
      </c>
      <c r="I268" s="16">
        <v>80.0</v>
      </c>
      <c r="J268" s="228" t="str">
        <f t="shared" si="34"/>
        <v>10</v>
      </c>
      <c r="K268" s="228" t="str">
        <f t="shared" si="38"/>
        <v>85</v>
      </c>
      <c r="L268" s="228" t="str">
        <f t="shared" si="36"/>
        <v>11.5</v>
      </c>
      <c r="M268" s="236"/>
      <c r="N268" s="16" t="s">
        <v>2439</v>
      </c>
      <c r="O268" s="78" t="s">
        <v>624</v>
      </c>
      <c r="P268" s="16">
        <v>923715.0</v>
      </c>
      <c r="Q268" s="230" t="str">
        <f t="shared" si="42"/>
        <v>1</v>
      </c>
      <c r="R268" s="16">
        <v>19.0</v>
      </c>
      <c r="S268" s="230" t="str">
        <f t="shared" si="3"/>
        <v>48,617</v>
      </c>
      <c r="T268" s="16">
        <v>5.6671993E7</v>
      </c>
      <c r="U268" s="230" t="str">
        <f t="shared" si="43"/>
        <v>57</v>
      </c>
      <c r="V268" s="16">
        <v>1.31061209E8</v>
      </c>
      <c r="W268" s="237">
        <v>1.87733202E8</v>
      </c>
      <c r="X268" s="230" t="str">
        <f t="shared" si="44"/>
        <v>188</v>
      </c>
      <c r="Y268" s="233" t="str">
        <f t="shared" si="48"/>
        <v>69.81%</v>
      </c>
      <c r="Z268" s="234">
        <v>2.0E7</v>
      </c>
      <c r="AA268" s="235" t="str">
        <f t="shared" si="45"/>
        <v>938.67%</v>
      </c>
      <c r="AB268" s="235" t="str">
        <f t="shared" si="46"/>
        <v>4.62%</v>
      </c>
      <c r="AC268" s="236"/>
      <c r="AD268" s="78" t="s">
        <v>2396</v>
      </c>
      <c r="AE268" s="33"/>
      <c r="AF268" s="33"/>
      <c r="AG268" s="33"/>
      <c r="AH268" s="33"/>
      <c r="AI268" s="33"/>
      <c r="AJ268" s="33"/>
    </row>
    <row r="269">
      <c r="A269" s="16" t="s">
        <v>892</v>
      </c>
      <c r="B269" s="16">
        <v>2013.0</v>
      </c>
      <c r="C269" s="16" t="s">
        <v>29</v>
      </c>
      <c r="D269" s="16" t="s">
        <v>2499</v>
      </c>
      <c r="E269" s="16">
        <v>94.0</v>
      </c>
      <c r="F269" s="16">
        <v>92.0</v>
      </c>
      <c r="G269" s="73" t="str">
        <f t="shared" si="37"/>
        <v>93.0</v>
      </c>
      <c r="H269" s="16">
        <v>73.0</v>
      </c>
      <c r="I269" s="16">
        <v>75.0</v>
      </c>
      <c r="J269" s="228" t="str">
        <f t="shared" si="34"/>
        <v>-2</v>
      </c>
      <c r="K269" s="228" t="str">
        <f t="shared" si="38"/>
        <v>74</v>
      </c>
      <c r="L269" s="228" t="str">
        <f t="shared" si="36"/>
        <v>19</v>
      </c>
      <c r="M269" s="236"/>
      <c r="N269" s="16" t="s">
        <v>2439</v>
      </c>
      <c r="O269" s="78" t="s">
        <v>893</v>
      </c>
      <c r="P269" s="16">
        <v>405411.0</v>
      </c>
      <c r="Q269" s="230" t="str">
        <f t="shared" si="42"/>
        <v>0</v>
      </c>
      <c r="R269" s="16">
        <v>4.0</v>
      </c>
      <c r="S269" s="230" t="str">
        <f t="shared" si="3"/>
        <v>101,353</v>
      </c>
      <c r="T269" s="16">
        <v>1.2235319E7</v>
      </c>
      <c r="U269" s="230" t="str">
        <f t="shared" si="43"/>
        <v>12</v>
      </c>
      <c r="V269" s="16">
        <v>1.97E7</v>
      </c>
      <c r="W269" s="16">
        <v>3.2935319E7</v>
      </c>
      <c r="X269" s="230" t="str">
        <f t="shared" si="44"/>
        <v>33</v>
      </c>
      <c r="Y269" s="233" t="str">
        <f t="shared" si="48"/>
        <v>59.81%</v>
      </c>
      <c r="Z269" s="234">
        <v>1.1E7</v>
      </c>
      <c r="AA269" s="235" t="str">
        <f t="shared" si="45"/>
        <v>299.41%</v>
      </c>
      <c r="AB269" s="235" t="str">
        <f t="shared" si="46"/>
        <v>3.69%</v>
      </c>
      <c r="AC269" s="236"/>
      <c r="AD269" s="81"/>
      <c r="AE269" s="33"/>
      <c r="AF269" s="33"/>
      <c r="AG269" s="33"/>
      <c r="AH269" s="33"/>
      <c r="AI269" s="33"/>
      <c r="AJ269" s="33"/>
    </row>
    <row r="270">
      <c r="A270" s="16" t="s">
        <v>839</v>
      </c>
      <c r="B270" s="16">
        <v>2013.0</v>
      </c>
      <c r="C270" s="16" t="s">
        <v>29</v>
      </c>
      <c r="D270" s="16" t="s">
        <v>2494</v>
      </c>
      <c r="E270" s="16">
        <v>49.0</v>
      </c>
      <c r="F270" s="16">
        <v>45.0</v>
      </c>
      <c r="G270" s="73" t="str">
        <f t="shared" si="37"/>
        <v>47.0</v>
      </c>
      <c r="H270" s="16">
        <v>47.0</v>
      </c>
      <c r="I270" s="16">
        <v>65.0</v>
      </c>
      <c r="J270" s="228" t="str">
        <f t="shared" si="34"/>
        <v>-18</v>
      </c>
      <c r="K270" s="228" t="str">
        <f t="shared" si="38"/>
        <v>56</v>
      </c>
      <c r="L270" s="228" t="str">
        <f t="shared" si="36"/>
        <v>-9</v>
      </c>
      <c r="M270" s="236"/>
      <c r="N270" s="16" t="s">
        <v>2439</v>
      </c>
      <c r="O270" s="78" t="s">
        <v>823</v>
      </c>
      <c r="P270" s="16">
        <v>2.0244505E7</v>
      </c>
      <c r="Q270" s="230" t="str">
        <f t="shared" si="42"/>
        <v>20</v>
      </c>
      <c r="R270" s="16">
        <v>3277.0</v>
      </c>
      <c r="S270" s="230" t="str">
        <f t="shared" si="3"/>
        <v>6,178</v>
      </c>
      <c r="T270" s="16">
        <v>4.9875291E7</v>
      </c>
      <c r="U270" s="230" t="str">
        <f t="shared" si="43"/>
        <v>50</v>
      </c>
      <c r="V270" s="16">
        <v>3.63E7</v>
      </c>
      <c r="W270" s="237">
        <v>8.6175291E7</v>
      </c>
      <c r="X270" s="230" t="str">
        <f t="shared" si="44"/>
        <v>86</v>
      </c>
      <c r="Y270" s="233" t="str">
        <f t="shared" si="48"/>
        <v>42.12%</v>
      </c>
      <c r="Z270" s="234">
        <v>2.6E7</v>
      </c>
      <c r="AA270" s="235" t="str">
        <f t="shared" si="45"/>
        <v>331.44%</v>
      </c>
      <c r="AB270" s="235" t="str">
        <f t="shared" si="46"/>
        <v>77.86%</v>
      </c>
      <c r="AC270" s="236"/>
      <c r="AD270" s="81"/>
      <c r="AE270" s="33"/>
      <c r="AF270" s="33"/>
      <c r="AG270" s="33"/>
      <c r="AH270" s="33"/>
      <c r="AI270" s="33"/>
      <c r="AJ270" s="33"/>
    </row>
    <row r="271">
      <c r="A271" s="16" t="s">
        <v>843</v>
      </c>
      <c r="B271" s="16">
        <v>2013.0</v>
      </c>
      <c r="C271" s="16" t="s">
        <v>29</v>
      </c>
      <c r="D271" s="16" t="s">
        <v>2467</v>
      </c>
      <c r="E271" s="16">
        <v>64.0</v>
      </c>
      <c r="F271" s="16">
        <v>58.0</v>
      </c>
      <c r="G271" s="73" t="str">
        <f t="shared" si="37"/>
        <v>61.0</v>
      </c>
      <c r="H271" s="16">
        <v>66.0</v>
      </c>
      <c r="I271" s="16">
        <v>70.0</v>
      </c>
      <c r="J271" s="228" t="str">
        <f t="shared" si="34"/>
        <v>-4</v>
      </c>
      <c r="K271" s="228" t="str">
        <f t="shared" si="38"/>
        <v>68</v>
      </c>
      <c r="L271" s="228" t="str">
        <f t="shared" si="36"/>
        <v>-7</v>
      </c>
      <c r="M271" s="236"/>
      <c r="N271" s="16" t="s">
        <v>2439</v>
      </c>
      <c r="O271" s="78" t="s">
        <v>628</v>
      </c>
      <c r="P271" s="16">
        <v>179302.0</v>
      </c>
      <c r="Q271" s="230" t="str">
        <f t="shared" si="42"/>
        <v>0</v>
      </c>
      <c r="R271" s="16">
        <v>5.0</v>
      </c>
      <c r="S271" s="230" t="str">
        <f t="shared" si="3"/>
        <v>35,860</v>
      </c>
      <c r="T271" s="16">
        <v>3.773881E7</v>
      </c>
      <c r="U271" s="230" t="str">
        <f t="shared" si="43"/>
        <v>38</v>
      </c>
      <c r="V271" s="16">
        <v>3.6450127E7</v>
      </c>
      <c r="W271" s="237">
        <v>7.4188937E7</v>
      </c>
      <c r="X271" s="230" t="str">
        <f t="shared" si="44"/>
        <v>74</v>
      </c>
      <c r="Y271" s="233" t="str">
        <f t="shared" si="48"/>
        <v>49.13%</v>
      </c>
      <c r="Z271" s="234">
        <v>2.5E7</v>
      </c>
      <c r="AA271" s="235" t="str">
        <f t="shared" si="45"/>
        <v>296.76%</v>
      </c>
      <c r="AB271" s="235" t="str">
        <f t="shared" si="46"/>
        <v>0.72%</v>
      </c>
      <c r="AC271" s="236"/>
      <c r="AD271" s="81"/>
      <c r="AE271" s="33"/>
      <c r="AF271" s="33"/>
      <c r="AG271" s="33"/>
      <c r="AH271" s="33"/>
      <c r="AI271" s="33"/>
      <c r="AJ271" s="33"/>
    </row>
    <row r="272">
      <c r="A272" s="16" t="s">
        <v>845</v>
      </c>
      <c r="B272" s="16">
        <v>2013.0</v>
      </c>
      <c r="C272" s="16" t="s">
        <v>29</v>
      </c>
      <c r="D272" s="16" t="s">
        <v>2495</v>
      </c>
      <c r="E272" s="16">
        <v>18.0</v>
      </c>
      <c r="F272" s="16">
        <v>28.0</v>
      </c>
      <c r="G272" s="73" t="str">
        <f t="shared" si="37"/>
        <v>23.0</v>
      </c>
      <c r="H272" s="16">
        <v>71.0</v>
      </c>
      <c r="I272" s="16">
        <v>37.0</v>
      </c>
      <c r="J272" s="228" t="str">
        <f t="shared" si="34"/>
        <v>34</v>
      </c>
      <c r="K272" s="228" t="str">
        <f t="shared" si="38"/>
        <v>54</v>
      </c>
      <c r="L272" s="228" t="str">
        <f t="shared" si="36"/>
        <v>-31</v>
      </c>
      <c r="M272" s="236"/>
      <c r="N272" s="16" t="s">
        <v>2444</v>
      </c>
      <c r="O272" s="78" t="s">
        <v>628</v>
      </c>
      <c r="P272" s="16">
        <v>1.6007634E7</v>
      </c>
      <c r="Q272" s="230" t="str">
        <f t="shared" si="42"/>
        <v>16</v>
      </c>
      <c r="R272" s="16">
        <v>2194.0</v>
      </c>
      <c r="S272" s="230" t="str">
        <f t="shared" si="3"/>
        <v>7,296</v>
      </c>
      <c r="T272" s="16">
        <v>5.2543354E7</v>
      </c>
      <c r="U272" s="230" t="str">
        <f t="shared" si="43"/>
        <v>53</v>
      </c>
      <c r="V272" s="16">
        <v>853000.0</v>
      </c>
      <c r="W272" s="16">
        <v>5.3396354E7</v>
      </c>
      <c r="X272" s="230" t="str">
        <f t="shared" si="44"/>
        <v>53</v>
      </c>
      <c r="Y272" s="233" t="str">
        <f t="shared" si="48"/>
        <v>1.60%</v>
      </c>
      <c r="Z272" s="234">
        <v>2.5E7</v>
      </c>
      <c r="AA272" s="235" t="str">
        <f t="shared" si="45"/>
        <v>213.59%</v>
      </c>
      <c r="AB272" s="235" t="str">
        <f t="shared" si="46"/>
        <v>64.03%</v>
      </c>
      <c r="AC272" s="236"/>
      <c r="AD272" s="81"/>
      <c r="AE272" s="33"/>
      <c r="AF272" s="33"/>
      <c r="AG272" s="33"/>
      <c r="AH272" s="33"/>
      <c r="AI272" s="33"/>
      <c r="AJ272" s="33"/>
    </row>
    <row r="273">
      <c r="A273" s="16" t="s">
        <v>849</v>
      </c>
      <c r="B273" s="16">
        <v>2013.0</v>
      </c>
      <c r="C273" s="16" t="s">
        <v>29</v>
      </c>
      <c r="D273" s="16" t="s">
        <v>2495</v>
      </c>
      <c r="E273" s="16">
        <v>15.0</v>
      </c>
      <c r="F273" s="16">
        <v>26.0</v>
      </c>
      <c r="G273" s="73" t="str">
        <f t="shared" si="37"/>
        <v>20.5</v>
      </c>
      <c r="H273" s="16">
        <v>66.0</v>
      </c>
      <c r="I273" s="16">
        <v>27.0</v>
      </c>
      <c r="J273" s="228" t="str">
        <f t="shared" si="34"/>
        <v>39</v>
      </c>
      <c r="K273" s="228" t="str">
        <f t="shared" si="38"/>
        <v>46.5</v>
      </c>
      <c r="L273" s="228" t="str">
        <f t="shared" si="36"/>
        <v>-26</v>
      </c>
      <c r="M273" s="236"/>
      <c r="N273" s="16" t="s">
        <v>2444</v>
      </c>
      <c r="O273" s="78" t="s">
        <v>850</v>
      </c>
      <c r="P273" s="16">
        <v>2.1641679E7</v>
      </c>
      <c r="Q273" s="230" t="str">
        <f t="shared" si="42"/>
        <v>22</v>
      </c>
      <c r="R273" s="16">
        <v>2047.0</v>
      </c>
      <c r="S273" s="230" t="str">
        <f t="shared" si="3"/>
        <v>10,572</v>
      </c>
      <c r="T273" s="16">
        <v>5.1975354E7</v>
      </c>
      <c r="U273" s="230" t="str">
        <f t="shared" si="43"/>
        <v>52</v>
      </c>
      <c r="V273" s="16">
        <v>1150000.0</v>
      </c>
      <c r="W273" s="16">
        <v>5.3125354E7</v>
      </c>
      <c r="X273" s="230" t="str">
        <f t="shared" si="44"/>
        <v>53</v>
      </c>
      <c r="Y273" s="233" t="str">
        <f t="shared" si="48"/>
        <v>2.16%</v>
      </c>
      <c r="Z273" s="234">
        <v>2.0E7</v>
      </c>
      <c r="AA273" s="235" t="str">
        <f t="shared" si="45"/>
        <v>265.63%</v>
      </c>
      <c r="AB273" s="235" t="str">
        <f t="shared" si="46"/>
        <v>108.21%</v>
      </c>
      <c r="AC273" s="236"/>
      <c r="AD273" s="81"/>
      <c r="AE273" s="33"/>
      <c r="AF273" s="33"/>
      <c r="AG273" s="33"/>
      <c r="AH273" s="33"/>
      <c r="AI273" s="33"/>
      <c r="AJ273" s="33"/>
    </row>
    <row r="274">
      <c r="A274" s="16" t="s">
        <v>877</v>
      </c>
      <c r="B274" s="16">
        <v>2013.0</v>
      </c>
      <c r="C274" s="16" t="s">
        <v>29</v>
      </c>
      <c r="D274" s="16" t="s">
        <v>2481</v>
      </c>
      <c r="E274" s="16">
        <v>22.0</v>
      </c>
      <c r="F274" s="16">
        <v>41.0</v>
      </c>
      <c r="G274" s="73" t="str">
        <f t="shared" si="37"/>
        <v>31.5</v>
      </c>
      <c r="H274" s="16">
        <v>48.0</v>
      </c>
      <c r="I274" s="16">
        <v>59.0</v>
      </c>
      <c r="J274" s="228" t="str">
        <f t="shared" si="34"/>
        <v>-11</v>
      </c>
      <c r="K274" s="228" t="str">
        <f t="shared" si="38"/>
        <v>53.5</v>
      </c>
      <c r="L274" s="228" t="str">
        <f t="shared" si="36"/>
        <v>-22</v>
      </c>
      <c r="M274" s="236"/>
      <c r="N274" s="16" t="s">
        <v>2444</v>
      </c>
      <c r="O274" s="78" t="s">
        <v>705</v>
      </c>
      <c r="P274" s="16">
        <v>520116.0</v>
      </c>
      <c r="Q274" s="230" t="str">
        <f t="shared" si="42"/>
        <v>1</v>
      </c>
      <c r="R274" s="16">
        <v>461.0</v>
      </c>
      <c r="S274" s="230" t="str">
        <f t="shared" si="3"/>
        <v>1,128</v>
      </c>
      <c r="T274" s="16">
        <v>1162635.0</v>
      </c>
      <c r="U274" s="230" t="str">
        <f t="shared" si="43"/>
        <v>1</v>
      </c>
      <c r="V274" s="16" t="s">
        <v>2441</v>
      </c>
      <c r="W274" s="16">
        <v>1162635.0</v>
      </c>
      <c r="X274" s="230" t="str">
        <f t="shared" si="44"/>
        <v>1</v>
      </c>
      <c r="Y274" s="16" t="s">
        <v>2441</v>
      </c>
      <c r="Z274" s="234">
        <v>1.5E7</v>
      </c>
      <c r="AA274" s="235" t="str">
        <f t="shared" si="45"/>
        <v>7.75%</v>
      </c>
      <c r="AB274" s="235" t="str">
        <f t="shared" si="46"/>
        <v>3.47%</v>
      </c>
      <c r="AC274" s="236"/>
      <c r="AD274" s="81"/>
      <c r="AE274" s="33"/>
      <c r="AF274" s="33"/>
      <c r="AG274" s="33"/>
      <c r="AH274" s="33"/>
      <c r="AI274" s="33"/>
      <c r="AJ274" s="33"/>
    </row>
    <row r="275">
      <c r="A275" s="16" t="s">
        <v>874</v>
      </c>
      <c r="B275" s="16">
        <v>2013.0</v>
      </c>
      <c r="C275" s="16" t="s">
        <v>29</v>
      </c>
      <c r="D275" s="16" t="s">
        <v>2449</v>
      </c>
      <c r="E275" s="16">
        <v>65.0</v>
      </c>
      <c r="F275" s="16">
        <v>57.0</v>
      </c>
      <c r="G275" s="73" t="str">
        <f t="shared" si="37"/>
        <v>61.0</v>
      </c>
      <c r="H275" s="16">
        <v>56.0</v>
      </c>
      <c r="I275" s="16">
        <v>69.0</v>
      </c>
      <c r="J275" s="228" t="str">
        <f t="shared" si="34"/>
        <v>-13</v>
      </c>
      <c r="K275" s="228" t="str">
        <f t="shared" si="38"/>
        <v>62.5</v>
      </c>
      <c r="L275" s="228" t="str">
        <f t="shared" si="36"/>
        <v>-1.5</v>
      </c>
      <c r="M275" s="236"/>
      <c r="N275" s="16" t="s">
        <v>2444</v>
      </c>
      <c r="O275" s="78" t="s">
        <v>875</v>
      </c>
      <c r="P275" s="16">
        <v>2.840231E7</v>
      </c>
      <c r="Q275" s="230" t="str">
        <f t="shared" si="42"/>
        <v>28</v>
      </c>
      <c r="R275" s="16">
        <v>2647.0</v>
      </c>
      <c r="S275" s="230" t="str">
        <f t="shared" si="3"/>
        <v>10,730</v>
      </c>
      <c r="T275" s="16">
        <v>7.162818E7</v>
      </c>
      <c r="U275" s="230" t="str">
        <f t="shared" si="43"/>
        <v>72</v>
      </c>
      <c r="V275" s="16">
        <v>7.48E7</v>
      </c>
      <c r="W275" s="237">
        <v>1.4642818E8</v>
      </c>
      <c r="X275" s="230" t="str">
        <f t="shared" si="44"/>
        <v>146</v>
      </c>
      <c r="Y275" s="233" t="str">
        <f t="shared" ref="Y275:Y281" si="49">SUM(V275/W275)</f>
        <v>51.08%</v>
      </c>
      <c r="Z275" s="234">
        <v>1.5E7</v>
      </c>
      <c r="AA275" s="235" t="str">
        <f t="shared" si="45"/>
        <v>976.19%</v>
      </c>
      <c r="AB275" s="235" t="str">
        <f t="shared" si="46"/>
        <v>189.35%</v>
      </c>
      <c r="AC275" s="236"/>
      <c r="AD275" s="81"/>
      <c r="AE275" s="33"/>
      <c r="AF275" s="33"/>
      <c r="AG275" s="33"/>
      <c r="AH275" s="33"/>
      <c r="AI275" s="33"/>
      <c r="AJ275" s="33"/>
    </row>
    <row r="276">
      <c r="A276" s="16" t="s">
        <v>718</v>
      </c>
      <c r="B276" s="16">
        <v>2013.0</v>
      </c>
      <c r="C276" s="16" t="s">
        <v>2421</v>
      </c>
      <c r="D276" s="16" t="s">
        <v>2440</v>
      </c>
      <c r="E276" s="16">
        <v>50.0</v>
      </c>
      <c r="F276" s="16">
        <v>54.0</v>
      </c>
      <c r="G276" s="73" t="str">
        <f t="shared" si="37"/>
        <v>52.0</v>
      </c>
      <c r="H276" s="16">
        <v>70.0</v>
      </c>
      <c r="I276" s="16">
        <v>74.0</v>
      </c>
      <c r="J276" s="228" t="str">
        <f t="shared" si="34"/>
        <v>-4</v>
      </c>
      <c r="K276" s="228" t="str">
        <f t="shared" si="38"/>
        <v>72</v>
      </c>
      <c r="L276" s="228" t="str">
        <f t="shared" si="36"/>
        <v>-20</v>
      </c>
      <c r="M276" s="236"/>
      <c r="N276" s="16" t="s">
        <v>2442</v>
      </c>
      <c r="O276" s="78" t="s">
        <v>720</v>
      </c>
      <c r="P276" s="16">
        <v>1.2765508E7</v>
      </c>
      <c r="Q276" s="230" t="str">
        <f t="shared" si="42"/>
        <v>13</v>
      </c>
      <c r="R276" s="16">
        <v>2909.0</v>
      </c>
      <c r="S276" s="230" t="str">
        <f t="shared" si="3"/>
        <v>4,388</v>
      </c>
      <c r="T276" s="16">
        <v>5.8236838E7</v>
      </c>
      <c r="U276" s="230" t="str">
        <f t="shared" si="43"/>
        <v>58</v>
      </c>
      <c r="V276" s="16">
        <v>1.29896484E8</v>
      </c>
      <c r="W276" s="16">
        <v>1.88133322E8</v>
      </c>
      <c r="X276" s="230" t="str">
        <f t="shared" si="44"/>
        <v>188</v>
      </c>
      <c r="Y276" s="233" t="str">
        <f t="shared" si="49"/>
        <v>69.04%</v>
      </c>
      <c r="Z276" s="234">
        <v>9.0E7</v>
      </c>
      <c r="AA276" s="235" t="str">
        <f t="shared" si="45"/>
        <v>209.04%</v>
      </c>
      <c r="AB276" s="235" t="str">
        <f t="shared" si="46"/>
        <v>14.18%</v>
      </c>
      <c r="AC276" s="236"/>
      <c r="AD276" s="81"/>
      <c r="AE276" s="33"/>
      <c r="AF276" s="33"/>
      <c r="AG276" s="33"/>
      <c r="AH276" s="33"/>
      <c r="AI276" s="33"/>
      <c r="AJ276" s="33"/>
    </row>
    <row r="277">
      <c r="A277" s="16" t="s">
        <v>643</v>
      </c>
      <c r="B277" s="16">
        <v>2013.0</v>
      </c>
      <c r="C277" s="16" t="s">
        <v>29</v>
      </c>
      <c r="D277" s="16" t="s">
        <v>2443</v>
      </c>
      <c r="E277" s="16">
        <v>31.0</v>
      </c>
      <c r="F277" s="16">
        <v>37.0</v>
      </c>
      <c r="G277" s="73" t="str">
        <f t="shared" si="37"/>
        <v>34.0</v>
      </c>
      <c r="H277" s="16">
        <v>51.0</v>
      </c>
      <c r="I277" s="16">
        <v>65.0</v>
      </c>
      <c r="J277" s="228" t="str">
        <f t="shared" si="34"/>
        <v>-14</v>
      </c>
      <c r="K277" s="228" t="str">
        <f t="shared" si="38"/>
        <v>58</v>
      </c>
      <c r="L277" s="228" t="str">
        <f t="shared" si="36"/>
        <v>-24</v>
      </c>
      <c r="M277" s="236"/>
      <c r="N277" s="16" t="s">
        <v>2444</v>
      </c>
      <c r="O277" s="78" t="s">
        <v>644</v>
      </c>
      <c r="P277" s="16">
        <v>2.9210849E7</v>
      </c>
      <c r="Q277" s="230" t="str">
        <f t="shared" si="42"/>
        <v>29</v>
      </c>
      <c r="R277" s="16">
        <v>3904.0</v>
      </c>
      <c r="S277" s="230" t="str">
        <f t="shared" si="3"/>
        <v>7,482</v>
      </c>
      <c r="T277" s="16">
        <v>8.9302115E7</v>
      </c>
      <c r="U277" s="230" t="str">
        <f t="shared" si="43"/>
        <v>89</v>
      </c>
      <c r="V277" s="16">
        <v>1.712E8</v>
      </c>
      <c r="W277" s="16">
        <v>2.60502115E8</v>
      </c>
      <c r="X277" s="230" t="str">
        <f t="shared" si="44"/>
        <v>261</v>
      </c>
      <c r="Y277" s="233" t="str">
        <f t="shared" si="49"/>
        <v>65.72%</v>
      </c>
      <c r="Z277" s="234">
        <v>2.15E8</v>
      </c>
      <c r="AA277" s="235" t="str">
        <f t="shared" si="45"/>
        <v>121.16%</v>
      </c>
      <c r="AB277" s="235" t="str">
        <f t="shared" si="46"/>
        <v>13.59%</v>
      </c>
      <c r="AC277" s="236"/>
      <c r="AD277" s="81"/>
      <c r="AE277" s="33"/>
      <c r="AF277" s="33"/>
      <c r="AG277" s="33"/>
      <c r="AH277" s="33"/>
      <c r="AI277" s="33"/>
      <c r="AJ277" s="33"/>
    </row>
    <row r="278">
      <c r="A278" s="16" t="s">
        <v>712</v>
      </c>
      <c r="B278" s="16">
        <v>2013.0</v>
      </c>
      <c r="C278" s="16" t="s">
        <v>126</v>
      </c>
      <c r="D278" s="16" t="s">
        <v>2494</v>
      </c>
      <c r="E278" s="16">
        <v>77.0</v>
      </c>
      <c r="F278" s="16">
        <v>75.0</v>
      </c>
      <c r="G278" s="73" t="str">
        <f t="shared" si="37"/>
        <v>76.0</v>
      </c>
      <c r="H278" s="16">
        <v>82.0</v>
      </c>
      <c r="I278" s="16">
        <v>78.0</v>
      </c>
      <c r="J278" s="228" t="str">
        <f t="shared" si="34"/>
        <v>4</v>
      </c>
      <c r="K278" s="228" t="str">
        <f t="shared" si="38"/>
        <v>80</v>
      </c>
      <c r="L278" s="228" t="str">
        <f t="shared" si="36"/>
        <v>-4</v>
      </c>
      <c r="M278" s="236"/>
      <c r="N278" s="16" t="s">
        <v>2439</v>
      </c>
      <c r="O278" s="78" t="s">
        <v>713</v>
      </c>
      <c r="P278" s="16">
        <v>1.8361578E7</v>
      </c>
      <c r="Q278" s="230" t="str">
        <f t="shared" si="42"/>
        <v>18</v>
      </c>
      <c r="R278" s="16">
        <v>2537.0</v>
      </c>
      <c r="S278" s="230" t="str">
        <f t="shared" si="3"/>
        <v>7,238</v>
      </c>
      <c r="T278" s="16">
        <v>1.16900694E8</v>
      </c>
      <c r="U278" s="230" t="str">
        <f t="shared" si="43"/>
        <v>117</v>
      </c>
      <c r="V278" s="16">
        <v>2.751E8</v>
      </c>
      <c r="W278" s="16">
        <v>3.92000694E8</v>
      </c>
      <c r="X278" s="230" t="str">
        <f t="shared" si="44"/>
        <v>392</v>
      </c>
      <c r="Y278" s="233" t="str">
        <f t="shared" si="49"/>
        <v>70.18%</v>
      </c>
      <c r="Z278" s="234">
        <v>1.0E8</v>
      </c>
      <c r="AA278" s="235" t="str">
        <f t="shared" si="45"/>
        <v>392.00%</v>
      </c>
      <c r="AB278" s="235" t="str">
        <f t="shared" si="46"/>
        <v>18.36%</v>
      </c>
      <c r="AC278" s="236"/>
      <c r="AD278" s="81"/>
      <c r="AE278" s="33"/>
      <c r="AF278" s="33"/>
      <c r="AG278" s="33"/>
      <c r="AH278" s="33"/>
      <c r="AI278" s="33"/>
      <c r="AJ278" s="33"/>
    </row>
    <row r="279">
      <c r="A279" s="16" t="s">
        <v>751</v>
      </c>
      <c r="B279" s="16">
        <v>2013.0</v>
      </c>
      <c r="C279" s="16" t="s">
        <v>126</v>
      </c>
      <c r="D279" s="16" t="s">
        <v>2446</v>
      </c>
      <c r="E279" s="16">
        <v>31.0</v>
      </c>
      <c r="F279" s="16">
        <v>40.0</v>
      </c>
      <c r="G279" s="73" t="str">
        <f t="shared" si="37"/>
        <v>35.5</v>
      </c>
      <c r="H279" s="16">
        <v>57.0</v>
      </c>
      <c r="I279" s="16">
        <v>63.0</v>
      </c>
      <c r="J279" s="228" t="str">
        <f t="shared" si="34"/>
        <v>-6</v>
      </c>
      <c r="K279" s="228" t="str">
        <f t="shared" si="38"/>
        <v>60</v>
      </c>
      <c r="L279" s="228" t="str">
        <f t="shared" si="36"/>
        <v>-24.5</v>
      </c>
      <c r="M279" s="236"/>
      <c r="N279" s="16" t="s">
        <v>2439</v>
      </c>
      <c r="O279" s="78" t="s">
        <v>752</v>
      </c>
      <c r="P279" s="16">
        <v>1.7070347E7</v>
      </c>
      <c r="Q279" s="230" t="str">
        <f t="shared" si="42"/>
        <v>17</v>
      </c>
      <c r="R279" s="16">
        <v>3103.0</v>
      </c>
      <c r="S279" s="230" t="str">
        <f t="shared" si="3"/>
        <v>5,501</v>
      </c>
      <c r="T279" s="16">
        <v>4.6000903E7</v>
      </c>
      <c r="U279" s="230" t="str">
        <f t="shared" si="43"/>
        <v>46</v>
      </c>
      <c r="V279" s="16">
        <v>5.92E7</v>
      </c>
      <c r="W279" s="237">
        <v>1.05200903E8</v>
      </c>
      <c r="X279" s="230" t="str">
        <f t="shared" si="44"/>
        <v>105</v>
      </c>
      <c r="Y279" s="233" t="str">
        <f t="shared" si="49"/>
        <v>56.27%</v>
      </c>
      <c r="Z279" s="234">
        <v>6.0E7</v>
      </c>
      <c r="AA279" s="235" t="str">
        <f t="shared" si="45"/>
        <v>175.33%</v>
      </c>
      <c r="AB279" s="235" t="str">
        <f t="shared" si="46"/>
        <v>28.45%</v>
      </c>
      <c r="AC279" s="236"/>
      <c r="AD279" s="81"/>
      <c r="AE279" s="33"/>
      <c r="AF279" s="33"/>
      <c r="AG279" s="33"/>
      <c r="AH279" s="33"/>
      <c r="AI279" s="33"/>
      <c r="AJ279" s="33"/>
    </row>
    <row r="280">
      <c r="A280" s="16" t="s">
        <v>756</v>
      </c>
      <c r="B280" s="16">
        <v>2013.0</v>
      </c>
      <c r="C280" s="16" t="s">
        <v>126</v>
      </c>
      <c r="D280" s="16" t="s">
        <v>2470</v>
      </c>
      <c r="E280" s="16">
        <v>93.0</v>
      </c>
      <c r="F280" s="16">
        <v>83.0</v>
      </c>
      <c r="G280" s="73" t="str">
        <f t="shared" si="37"/>
        <v>88.0</v>
      </c>
      <c r="H280" s="16">
        <v>89.0</v>
      </c>
      <c r="I280" s="16">
        <v>81.0</v>
      </c>
      <c r="J280" s="228" t="str">
        <f t="shared" si="34"/>
        <v>8</v>
      </c>
      <c r="K280" s="228" t="str">
        <f t="shared" si="38"/>
        <v>85</v>
      </c>
      <c r="L280" s="228" t="str">
        <f t="shared" si="36"/>
        <v>3</v>
      </c>
      <c r="M280" s="236"/>
      <c r="N280" s="16" t="s">
        <v>2444</v>
      </c>
      <c r="O280" s="78" t="s">
        <v>757</v>
      </c>
      <c r="P280" s="16">
        <v>2.5718314E7</v>
      </c>
      <c r="Q280" s="230" t="str">
        <f t="shared" si="42"/>
        <v>26</v>
      </c>
      <c r="R280" s="16">
        <v>3020.0</v>
      </c>
      <c r="S280" s="230" t="str">
        <f t="shared" si="3"/>
        <v>8,516</v>
      </c>
      <c r="T280" s="16">
        <v>1.07100855E8</v>
      </c>
      <c r="U280" s="230" t="str">
        <f t="shared" si="43"/>
        <v>107</v>
      </c>
      <c r="V280" s="16">
        <v>1.11690956E8</v>
      </c>
      <c r="W280" s="237">
        <v>2.18791811E8</v>
      </c>
      <c r="X280" s="230" t="str">
        <f t="shared" si="44"/>
        <v>219</v>
      </c>
      <c r="Y280" s="233" t="str">
        <f t="shared" si="49"/>
        <v>51.05%</v>
      </c>
      <c r="Z280" s="234">
        <v>5.5E7</v>
      </c>
      <c r="AA280" s="235" t="str">
        <f t="shared" si="45"/>
        <v>397.80%</v>
      </c>
      <c r="AB280" s="235" t="str">
        <f t="shared" si="46"/>
        <v>46.76%</v>
      </c>
      <c r="AC280" s="236"/>
      <c r="AD280" s="81"/>
      <c r="AE280" s="33"/>
      <c r="AF280" s="33"/>
      <c r="AG280" s="33"/>
      <c r="AH280" s="33"/>
      <c r="AI280" s="33"/>
      <c r="AJ280" s="33"/>
    </row>
    <row r="281">
      <c r="A281" s="16" t="s">
        <v>787</v>
      </c>
      <c r="B281" s="16">
        <v>2013.0</v>
      </c>
      <c r="C281" s="16" t="s">
        <v>126</v>
      </c>
      <c r="D281" s="16" t="s">
        <v>2470</v>
      </c>
      <c r="E281" s="16">
        <v>93.0</v>
      </c>
      <c r="F281" s="16">
        <v>90.0</v>
      </c>
      <c r="G281" s="73" t="str">
        <f t="shared" si="37"/>
        <v>91.5</v>
      </c>
      <c r="H281" s="16">
        <v>74.0</v>
      </c>
      <c r="I281" s="16">
        <v>75.0</v>
      </c>
      <c r="J281" s="228" t="str">
        <f t="shared" si="34"/>
        <v>-1</v>
      </c>
      <c r="K281" s="228" t="str">
        <f t="shared" si="38"/>
        <v>74.5</v>
      </c>
      <c r="L281" s="228" t="str">
        <f t="shared" si="36"/>
        <v>17</v>
      </c>
      <c r="M281" s="229"/>
      <c r="N281" s="16" t="s">
        <v>2439</v>
      </c>
      <c r="O281" s="78" t="s">
        <v>788</v>
      </c>
      <c r="P281" s="16">
        <v>740455.0</v>
      </c>
      <c r="Q281" s="230" t="str">
        <f t="shared" si="42"/>
        <v>1</v>
      </c>
      <c r="R281" s="16">
        <v>6.0</v>
      </c>
      <c r="S281" s="230" t="str">
        <f t="shared" si="3"/>
        <v>123,409</v>
      </c>
      <c r="T281" s="16">
        <v>1.50117807E8</v>
      </c>
      <c r="U281" s="230" t="str">
        <f t="shared" si="43"/>
        <v>150</v>
      </c>
      <c r="V281" s="18" t="str">
        <f>W281-T281</f>
        <v>101054000</v>
      </c>
      <c r="W281" s="16">
        <v>2.51171807E8</v>
      </c>
      <c r="X281" s="230" t="str">
        <f t="shared" si="44"/>
        <v>251</v>
      </c>
      <c r="Y281" s="233" t="str">
        <f t="shared" si="49"/>
        <v>40.23%</v>
      </c>
      <c r="Z281" s="234">
        <v>4.0E7</v>
      </c>
      <c r="AA281" s="235" t="str">
        <f t="shared" si="45"/>
        <v>627.93%</v>
      </c>
      <c r="AB281" s="235" t="str">
        <f t="shared" si="46"/>
        <v>1.85%</v>
      </c>
      <c r="AC281" s="236"/>
      <c r="AD281" s="81"/>
      <c r="AE281" s="33"/>
      <c r="AF281" s="33"/>
      <c r="AG281" s="33"/>
      <c r="AH281" s="33"/>
      <c r="AI281" s="33"/>
      <c r="AJ281" s="33"/>
    </row>
    <row r="282">
      <c r="A282" s="16">
        <v>42.0</v>
      </c>
      <c r="B282" s="16">
        <v>2013.0</v>
      </c>
      <c r="C282" s="16" t="s">
        <v>126</v>
      </c>
      <c r="D282" s="16" t="s">
        <v>2446</v>
      </c>
      <c r="E282" s="16">
        <v>79.0</v>
      </c>
      <c r="F282" s="16">
        <v>62.0</v>
      </c>
      <c r="G282" s="73" t="str">
        <f t="shared" si="37"/>
        <v>70.5</v>
      </c>
      <c r="H282" s="16">
        <v>86.0</v>
      </c>
      <c r="I282" s="16">
        <v>74.0</v>
      </c>
      <c r="J282" s="228" t="str">
        <f t="shared" si="34"/>
        <v>12</v>
      </c>
      <c r="K282" s="228" t="str">
        <f t="shared" si="38"/>
        <v>80</v>
      </c>
      <c r="L282" s="228" t="str">
        <f t="shared" si="36"/>
        <v>-9.5</v>
      </c>
      <c r="M282" s="236"/>
      <c r="N282" s="16" t="s">
        <v>2444</v>
      </c>
      <c r="O282" s="78" t="s">
        <v>785</v>
      </c>
      <c r="P282" s="16">
        <v>2.7487144E7</v>
      </c>
      <c r="Q282" s="230" t="str">
        <f t="shared" si="42"/>
        <v>27</v>
      </c>
      <c r="R282" s="16">
        <v>3003.0</v>
      </c>
      <c r="S282" s="230" t="str">
        <f t="shared" si="3"/>
        <v>9,153</v>
      </c>
      <c r="T282" s="16">
        <v>9.5020213E7</v>
      </c>
      <c r="U282" s="230" t="str">
        <f t="shared" si="43"/>
        <v>95</v>
      </c>
      <c r="V282" s="16" t="s">
        <v>2441</v>
      </c>
      <c r="W282" s="237">
        <v>9.5020213E7</v>
      </c>
      <c r="X282" s="230" t="str">
        <f t="shared" si="44"/>
        <v>95</v>
      </c>
      <c r="Y282" s="16" t="s">
        <v>2441</v>
      </c>
      <c r="Z282" s="234">
        <v>4.0E7</v>
      </c>
      <c r="AA282" s="235" t="str">
        <f t="shared" si="45"/>
        <v>237.55%</v>
      </c>
      <c r="AB282" s="235" t="str">
        <f t="shared" si="46"/>
        <v>68.72%</v>
      </c>
      <c r="AC282" s="236"/>
      <c r="AD282" s="81"/>
      <c r="AE282" s="33"/>
      <c r="AF282" s="33"/>
      <c r="AG282" s="33"/>
      <c r="AH282" s="33"/>
      <c r="AI282" s="33"/>
      <c r="AJ282" s="33"/>
    </row>
    <row r="283">
      <c r="A283" s="16" t="s">
        <v>795</v>
      </c>
      <c r="B283" s="16">
        <v>2013.0</v>
      </c>
      <c r="C283" s="16" t="s">
        <v>126</v>
      </c>
      <c r="D283" s="16" t="s">
        <v>2449</v>
      </c>
      <c r="E283" s="16">
        <v>89.0</v>
      </c>
      <c r="F283" s="16">
        <v>75.0</v>
      </c>
      <c r="G283" s="73" t="str">
        <f t="shared" si="37"/>
        <v>82.0</v>
      </c>
      <c r="H283" s="16">
        <v>88.0</v>
      </c>
      <c r="I283" s="16">
        <v>85.0</v>
      </c>
      <c r="J283" s="228" t="str">
        <f t="shared" si="34"/>
        <v>3</v>
      </c>
      <c r="K283" s="228" t="str">
        <f t="shared" si="38"/>
        <v>86.5</v>
      </c>
      <c r="L283" s="228" t="str">
        <f t="shared" si="36"/>
        <v>-4.5</v>
      </c>
      <c r="M283" s="236"/>
      <c r="N283" s="16" t="s">
        <v>2439</v>
      </c>
      <c r="O283" s="78" t="s">
        <v>796</v>
      </c>
      <c r="P283" s="16">
        <v>187289.0</v>
      </c>
      <c r="Q283" s="230" t="str">
        <f t="shared" si="42"/>
        <v>0</v>
      </c>
      <c r="R283" s="16">
        <v>5.0</v>
      </c>
      <c r="S283" s="230" t="str">
        <f t="shared" si="3"/>
        <v>37,458</v>
      </c>
      <c r="T283" s="16">
        <v>2.6947624E7</v>
      </c>
      <c r="U283" s="230" t="str">
        <f t="shared" si="43"/>
        <v>27</v>
      </c>
      <c r="V283" s="16">
        <v>6.33E7</v>
      </c>
      <c r="W283" s="237">
        <v>9.0247624E7</v>
      </c>
      <c r="X283" s="230" t="str">
        <f t="shared" si="44"/>
        <v>90</v>
      </c>
      <c r="Y283" s="233" t="str">
        <f t="shared" ref="Y283:Y289" si="50">SUM(V283/W283)</f>
        <v>70.14%</v>
      </c>
      <c r="Z283" s="234">
        <v>3.8E7</v>
      </c>
      <c r="AA283" s="235" t="str">
        <f t="shared" si="45"/>
        <v>237.49%</v>
      </c>
      <c r="AB283" s="235" t="str">
        <f t="shared" si="46"/>
        <v>0.49%</v>
      </c>
      <c r="AC283" s="236"/>
      <c r="AD283" s="81"/>
      <c r="AE283" s="33"/>
      <c r="AF283" s="33"/>
      <c r="AG283" s="33"/>
      <c r="AH283" s="33"/>
      <c r="AI283" s="33"/>
      <c r="AJ283" s="33"/>
    </row>
    <row r="284">
      <c r="A284" s="16" t="s">
        <v>809</v>
      </c>
      <c r="B284" s="16">
        <v>2013.0</v>
      </c>
      <c r="C284" s="16" t="s">
        <v>126</v>
      </c>
      <c r="D284" s="16" t="s">
        <v>2443</v>
      </c>
      <c r="E284" s="16">
        <v>80.0</v>
      </c>
      <c r="F284" s="16">
        <v>65.0</v>
      </c>
      <c r="G284" s="73" t="str">
        <f t="shared" si="37"/>
        <v>72.5</v>
      </c>
      <c r="H284" s="16">
        <v>84.0</v>
      </c>
      <c r="I284" s="16">
        <v>77.0</v>
      </c>
      <c r="J284" s="228" t="str">
        <f t="shared" si="34"/>
        <v>7</v>
      </c>
      <c r="K284" s="228" t="str">
        <f t="shared" si="38"/>
        <v>80.5</v>
      </c>
      <c r="L284" s="228" t="str">
        <f t="shared" si="36"/>
        <v>-8</v>
      </c>
      <c r="M284" s="236"/>
      <c r="N284" s="16" t="s">
        <v>2444</v>
      </c>
      <c r="O284" s="78" t="s">
        <v>810</v>
      </c>
      <c r="P284" s="16">
        <v>413373.0</v>
      </c>
      <c r="Q284" s="230" t="str">
        <f t="shared" si="42"/>
        <v>0</v>
      </c>
      <c r="R284" s="16">
        <v>15.0</v>
      </c>
      <c r="S284" s="230" t="str">
        <f t="shared" si="3"/>
        <v>27,558</v>
      </c>
      <c r="T284" s="16">
        <v>8.330158E7</v>
      </c>
      <c r="U284" s="230" t="str">
        <f t="shared" si="43"/>
        <v>83</v>
      </c>
      <c r="V284" s="16">
        <v>2.9243E7</v>
      </c>
      <c r="W284" s="237">
        <v>1.1254458E8</v>
      </c>
      <c r="X284" s="230" t="str">
        <f t="shared" si="44"/>
        <v>113</v>
      </c>
      <c r="Y284" s="233" t="str">
        <f t="shared" si="50"/>
        <v>25.98%</v>
      </c>
      <c r="Z284" s="234">
        <v>3.5E7</v>
      </c>
      <c r="AA284" s="235" t="str">
        <f t="shared" si="45"/>
        <v>321.56%</v>
      </c>
      <c r="AB284" s="235" t="str">
        <f t="shared" si="46"/>
        <v>1.18%</v>
      </c>
      <c r="AC284" s="236"/>
      <c r="AD284" s="81"/>
      <c r="AE284" s="33"/>
      <c r="AF284" s="33"/>
      <c r="AG284" s="33"/>
      <c r="AH284" s="33"/>
      <c r="AI284" s="33"/>
      <c r="AJ284" s="33"/>
    </row>
    <row r="285">
      <c r="A285" s="16" t="s">
        <v>807</v>
      </c>
      <c r="B285" s="16">
        <v>2013.0</v>
      </c>
      <c r="C285" s="16" t="s">
        <v>126</v>
      </c>
      <c r="D285" s="16" t="s">
        <v>2467</v>
      </c>
      <c r="E285" s="16">
        <v>58.0</v>
      </c>
      <c r="F285" s="16">
        <v>60.0</v>
      </c>
      <c r="G285" s="73" t="str">
        <f t="shared" si="37"/>
        <v>59.0</v>
      </c>
      <c r="H285" s="16">
        <v>69.0</v>
      </c>
      <c r="I285" s="16">
        <v>59.0</v>
      </c>
      <c r="J285" s="228" t="str">
        <f t="shared" si="34"/>
        <v>10</v>
      </c>
      <c r="K285" s="228" t="str">
        <f t="shared" si="38"/>
        <v>64</v>
      </c>
      <c r="L285" s="228" t="str">
        <f t="shared" si="36"/>
        <v>-5</v>
      </c>
      <c r="M285" s="236"/>
      <c r="N285" s="16" t="s">
        <v>2444</v>
      </c>
      <c r="O285" s="78" t="s">
        <v>624</v>
      </c>
      <c r="P285" s="16">
        <v>84283.0</v>
      </c>
      <c r="Q285" s="230" t="str">
        <f t="shared" si="42"/>
        <v>0</v>
      </c>
      <c r="R285" s="16">
        <v>4.0</v>
      </c>
      <c r="S285" s="230" t="str">
        <f t="shared" si="3"/>
        <v>21,071</v>
      </c>
      <c r="T285" s="16">
        <v>8323085.0</v>
      </c>
      <c r="U285" s="230" t="str">
        <f t="shared" si="43"/>
        <v>8</v>
      </c>
      <c r="V285" s="16">
        <v>1.901075E7</v>
      </c>
      <c r="W285" s="16">
        <v>2.7333835E7</v>
      </c>
      <c r="X285" s="230" t="str">
        <f t="shared" si="44"/>
        <v>27</v>
      </c>
      <c r="Y285" s="233" t="str">
        <f t="shared" si="50"/>
        <v>69.55%</v>
      </c>
      <c r="Z285" s="234">
        <v>3.5E7</v>
      </c>
      <c r="AA285" s="235" t="str">
        <f t="shared" si="45"/>
        <v>78.10%</v>
      </c>
      <c r="AB285" s="235" t="str">
        <f t="shared" si="46"/>
        <v>0.24%</v>
      </c>
      <c r="AC285" s="236"/>
      <c r="AD285" s="81"/>
      <c r="AE285" s="33"/>
      <c r="AF285" s="33"/>
      <c r="AG285" s="33"/>
      <c r="AH285" s="33"/>
      <c r="AI285" s="33"/>
      <c r="AJ285" s="33"/>
    </row>
    <row r="286">
      <c r="A286" s="16" t="s">
        <v>828</v>
      </c>
      <c r="B286" s="16">
        <v>2013.0</v>
      </c>
      <c r="C286" s="16" t="s">
        <v>126</v>
      </c>
      <c r="D286" s="16" t="s">
        <v>2467</v>
      </c>
      <c r="E286" s="16">
        <v>72.0</v>
      </c>
      <c r="F286" s="16">
        <v>66.0</v>
      </c>
      <c r="G286" s="73" t="str">
        <f t="shared" si="37"/>
        <v>69.0</v>
      </c>
      <c r="H286" s="16">
        <v>78.0</v>
      </c>
      <c r="I286" s="16">
        <v>67.0</v>
      </c>
      <c r="J286" s="228" t="str">
        <f t="shared" si="34"/>
        <v>11</v>
      </c>
      <c r="K286" s="228" t="str">
        <f t="shared" si="38"/>
        <v>72.5</v>
      </c>
      <c r="L286" s="228" t="str">
        <f t="shared" si="36"/>
        <v>-3.5</v>
      </c>
      <c r="M286" s="236"/>
      <c r="N286" s="16" t="s">
        <v>2444</v>
      </c>
      <c r="O286" s="78" t="s">
        <v>624</v>
      </c>
      <c r="P286" s="16">
        <v>2.4637312E7</v>
      </c>
      <c r="Q286" s="230" t="str">
        <f t="shared" si="42"/>
        <v>25</v>
      </c>
      <c r="R286" s="16">
        <v>2933.0</v>
      </c>
      <c r="S286" s="230" t="str">
        <f t="shared" si="3"/>
        <v>8,400</v>
      </c>
      <c r="T286" s="16">
        <v>1.16632095E8</v>
      </c>
      <c r="U286" s="230" t="str">
        <f t="shared" si="43"/>
        <v>117</v>
      </c>
      <c r="V286" s="16">
        <v>5.9966813E7</v>
      </c>
      <c r="W286" s="237">
        <v>1.76598908E8</v>
      </c>
      <c r="X286" s="230" t="str">
        <f t="shared" si="44"/>
        <v>177</v>
      </c>
      <c r="Y286" s="233" t="str">
        <f t="shared" si="50"/>
        <v>33.96%</v>
      </c>
      <c r="Z286" s="234">
        <v>3.0E7</v>
      </c>
      <c r="AA286" s="235" t="str">
        <f t="shared" si="45"/>
        <v>588.66%</v>
      </c>
      <c r="AB286" s="235" t="str">
        <f t="shared" si="46"/>
        <v>82.12%</v>
      </c>
      <c r="AC286" s="236"/>
      <c r="AD286" s="81"/>
      <c r="AE286" s="33"/>
      <c r="AF286" s="33"/>
      <c r="AG286" s="33"/>
      <c r="AH286" s="33"/>
      <c r="AI286" s="33"/>
      <c r="AJ286" s="33"/>
    </row>
    <row r="287">
      <c r="A287" s="16" t="s">
        <v>852</v>
      </c>
      <c r="B287" s="16">
        <v>2013.0</v>
      </c>
      <c r="C287" s="16" t="s">
        <v>126</v>
      </c>
      <c r="D287" s="16" t="s">
        <v>2446</v>
      </c>
      <c r="E287" s="16">
        <v>86.0</v>
      </c>
      <c r="F287" s="16">
        <v>68.0</v>
      </c>
      <c r="G287" s="73" t="str">
        <f t="shared" si="37"/>
        <v>77.0</v>
      </c>
      <c r="H287" s="16">
        <v>82.0</v>
      </c>
      <c r="I287" s="16">
        <v>78.0</v>
      </c>
      <c r="J287" s="228" t="str">
        <f t="shared" si="34"/>
        <v>4</v>
      </c>
      <c r="K287" s="228" t="str">
        <f t="shared" si="38"/>
        <v>80</v>
      </c>
      <c r="L287" s="228" t="str">
        <f t="shared" si="36"/>
        <v>-3</v>
      </c>
      <c r="M287" s="229"/>
      <c r="N287" s="16" t="s">
        <v>2439</v>
      </c>
      <c r="O287" s="78" t="s">
        <v>853</v>
      </c>
      <c r="P287" s="16">
        <v>4.1855326E7</v>
      </c>
      <c r="Q287" s="230" t="str">
        <f t="shared" si="42"/>
        <v>42</v>
      </c>
      <c r="R287" s="16">
        <v>2903.0</v>
      </c>
      <c r="S287" s="230" t="str">
        <f t="shared" si="3"/>
        <v>14,418</v>
      </c>
      <c r="T287" s="16">
        <v>1.37400141E8</v>
      </c>
      <c r="U287" s="230" t="str">
        <f t="shared" si="43"/>
        <v>137</v>
      </c>
      <c r="V287" s="18" t="str">
        <f>W287-T287</f>
        <v>180600003</v>
      </c>
      <c r="W287" s="16">
        <v>3.18000144E8</v>
      </c>
      <c r="X287" s="230" t="str">
        <f t="shared" si="44"/>
        <v>318</v>
      </c>
      <c r="Y287" s="233" t="str">
        <f t="shared" si="50"/>
        <v>56.79%</v>
      </c>
      <c r="Z287" s="234">
        <v>2.0E7</v>
      </c>
      <c r="AA287" s="235" t="str">
        <f t="shared" si="45"/>
        <v>1590.00%</v>
      </c>
      <c r="AB287" s="235" t="str">
        <f t="shared" si="46"/>
        <v>209.28%</v>
      </c>
      <c r="AC287" s="236"/>
      <c r="AD287" s="81"/>
      <c r="AE287" s="33"/>
      <c r="AF287" s="33"/>
      <c r="AG287" s="33"/>
      <c r="AH287" s="33"/>
      <c r="AI287" s="33"/>
      <c r="AJ287" s="33"/>
    </row>
    <row r="288">
      <c r="A288" s="16" t="s">
        <v>887</v>
      </c>
      <c r="B288" s="16">
        <v>2013.0</v>
      </c>
      <c r="C288" s="16" t="s">
        <v>126</v>
      </c>
      <c r="D288" s="16" t="s">
        <v>2467</v>
      </c>
      <c r="E288" s="16">
        <v>92.0</v>
      </c>
      <c r="F288" s="16">
        <v>76.0</v>
      </c>
      <c r="G288" s="73" t="str">
        <f t="shared" si="37"/>
        <v>84.0</v>
      </c>
      <c r="H288" s="16">
        <v>89.0</v>
      </c>
      <c r="I288" s="16">
        <v>79.0</v>
      </c>
      <c r="J288" s="228" t="str">
        <f t="shared" si="34"/>
        <v>10</v>
      </c>
      <c r="K288" s="228" t="str">
        <f t="shared" si="38"/>
        <v>84</v>
      </c>
      <c r="L288" s="228" t="str">
        <f t="shared" si="36"/>
        <v>0</v>
      </c>
      <c r="M288" s="236"/>
      <c r="N288" s="16" t="s">
        <v>2439</v>
      </c>
      <c r="O288" s="78" t="s">
        <v>850</v>
      </c>
      <c r="P288" s="16">
        <v>128435.0</v>
      </c>
      <c r="Q288" s="230" t="str">
        <f t="shared" si="42"/>
        <v>0</v>
      </c>
      <c r="R288" s="16">
        <v>4.0</v>
      </c>
      <c r="S288" s="230" t="str">
        <f t="shared" si="3"/>
        <v>32,109</v>
      </c>
      <c r="T288" s="16">
        <v>3.7709979E7</v>
      </c>
      <c r="U288" s="230" t="str">
        <f t="shared" si="43"/>
        <v>38</v>
      </c>
      <c r="V288" s="16">
        <v>6.2419893E7</v>
      </c>
      <c r="W288" s="237">
        <v>1.00129872E8</v>
      </c>
      <c r="X288" s="230" t="str">
        <f t="shared" si="44"/>
        <v>100</v>
      </c>
      <c r="Y288" s="233" t="str">
        <f t="shared" si="50"/>
        <v>62.34%</v>
      </c>
      <c r="Z288" s="234">
        <v>1.2E7</v>
      </c>
      <c r="AA288" s="235" t="str">
        <f t="shared" si="45"/>
        <v>834.42%</v>
      </c>
      <c r="AB288" s="235" t="str">
        <f t="shared" si="46"/>
        <v>1.07%</v>
      </c>
      <c r="AC288" s="236"/>
      <c r="AD288" s="81"/>
      <c r="AE288" s="33"/>
      <c r="AF288" s="33"/>
      <c r="AG288" s="33"/>
      <c r="AH288" s="33"/>
      <c r="AI288" s="33"/>
      <c r="AJ288" s="33"/>
    </row>
    <row r="289">
      <c r="A289" s="16" t="s">
        <v>631</v>
      </c>
      <c r="B289" s="16">
        <v>2013.0</v>
      </c>
      <c r="C289" s="16" t="s">
        <v>126</v>
      </c>
      <c r="D289" s="16" t="s">
        <v>142</v>
      </c>
      <c r="E289" s="16">
        <v>93.0</v>
      </c>
      <c r="F289" s="16">
        <v>84.0</v>
      </c>
      <c r="G289" s="73" t="str">
        <f t="shared" si="37"/>
        <v>88.5</v>
      </c>
      <c r="H289" s="16">
        <v>91.0</v>
      </c>
      <c r="I289" s="16">
        <v>83.0</v>
      </c>
      <c r="J289" s="228" t="str">
        <f t="shared" si="34"/>
        <v>8</v>
      </c>
      <c r="K289" s="228" t="str">
        <f t="shared" si="38"/>
        <v>87</v>
      </c>
      <c r="L289" s="228" t="str">
        <f t="shared" si="36"/>
        <v>1.5</v>
      </c>
      <c r="M289" s="236"/>
      <c r="N289" s="16" t="s">
        <v>2439</v>
      </c>
      <c r="O289" s="78" t="s">
        <v>624</v>
      </c>
      <c r="P289" s="16">
        <v>260865.0</v>
      </c>
      <c r="Q289" s="230" t="str">
        <f t="shared" si="42"/>
        <v>0</v>
      </c>
      <c r="R289" s="16">
        <v>9.0</v>
      </c>
      <c r="S289" s="230" t="str">
        <f t="shared" si="3"/>
        <v>28,985</v>
      </c>
      <c r="T289" s="16">
        <v>2.7298285E7</v>
      </c>
      <c r="U289" s="230" t="str">
        <f t="shared" si="43"/>
        <v>27</v>
      </c>
      <c r="V289" s="16">
        <v>2.79E7</v>
      </c>
      <c r="W289" s="237">
        <v>5.5198285E7</v>
      </c>
      <c r="X289" s="230" t="str">
        <f t="shared" si="44"/>
        <v>55</v>
      </c>
      <c r="Y289" s="233" t="str">
        <f t="shared" si="50"/>
        <v>50.55%</v>
      </c>
      <c r="Z289" s="234">
        <v>5000000.0</v>
      </c>
      <c r="AA289" s="235" t="str">
        <f t="shared" si="45"/>
        <v>1103.97%</v>
      </c>
      <c r="AB289" s="235" t="str">
        <f t="shared" si="46"/>
        <v>5.22%</v>
      </c>
      <c r="AC289" s="236"/>
      <c r="AD289" s="78" t="s">
        <v>632</v>
      </c>
      <c r="AE289" s="33"/>
      <c r="AF289" s="33"/>
      <c r="AG289" s="33"/>
      <c r="AH289" s="33"/>
      <c r="AI289" s="33"/>
      <c r="AJ289" s="33"/>
    </row>
    <row r="290">
      <c r="A290" s="16" t="s">
        <v>917</v>
      </c>
      <c r="B290" s="16">
        <v>2013.0</v>
      </c>
      <c r="C290" s="16" t="s">
        <v>126</v>
      </c>
      <c r="D290" s="16" t="s">
        <v>2491</v>
      </c>
      <c r="E290" s="16">
        <v>76.0</v>
      </c>
      <c r="F290" s="16">
        <v>65.0</v>
      </c>
      <c r="G290" s="73" t="str">
        <f t="shared" si="37"/>
        <v>70.5</v>
      </c>
      <c r="H290" s="16">
        <v>60.0</v>
      </c>
      <c r="I290" s="16">
        <v>67.0</v>
      </c>
      <c r="J290" s="228" t="str">
        <f t="shared" si="34"/>
        <v>-7</v>
      </c>
      <c r="K290" s="228" t="str">
        <f t="shared" si="38"/>
        <v>63.5</v>
      </c>
      <c r="L290" s="228" t="str">
        <f t="shared" si="36"/>
        <v>7</v>
      </c>
      <c r="M290" s="236"/>
      <c r="N290" s="16" t="s">
        <v>2439</v>
      </c>
      <c r="O290" s="78" t="s">
        <v>918</v>
      </c>
      <c r="P290" s="16">
        <v>53452.0</v>
      </c>
      <c r="Q290" s="230" t="str">
        <f t="shared" si="42"/>
        <v>0</v>
      </c>
      <c r="R290" s="16">
        <v>4.0</v>
      </c>
      <c r="S290" s="230" t="str">
        <f t="shared" si="3"/>
        <v>13,363</v>
      </c>
      <c r="T290" s="16">
        <v>1030064.0</v>
      </c>
      <c r="U290" s="230" t="str">
        <f t="shared" si="43"/>
        <v>1</v>
      </c>
      <c r="V290" s="16" t="s">
        <v>2441</v>
      </c>
      <c r="W290" s="16">
        <v>1030064.0</v>
      </c>
      <c r="X290" s="230" t="str">
        <f t="shared" si="44"/>
        <v>1</v>
      </c>
      <c r="Y290" s="16" t="s">
        <v>2441</v>
      </c>
      <c r="Z290" s="234">
        <v>2000000.0</v>
      </c>
      <c r="AA290" s="235" t="str">
        <f t="shared" si="45"/>
        <v>51.50%</v>
      </c>
      <c r="AB290" s="235" t="str">
        <f t="shared" si="46"/>
        <v>2.67%</v>
      </c>
      <c r="AC290" s="236"/>
      <c r="AD290" s="81"/>
      <c r="AE290" s="33"/>
      <c r="AF290" s="33"/>
      <c r="AG290" s="33"/>
      <c r="AH290" s="33"/>
      <c r="AI290" s="33"/>
      <c r="AJ290" s="33"/>
    </row>
    <row r="291">
      <c r="A291" s="16" t="s">
        <v>2500</v>
      </c>
      <c r="B291" s="16">
        <v>2013.0</v>
      </c>
      <c r="C291" s="16" t="s">
        <v>2501</v>
      </c>
      <c r="D291" s="16" t="s">
        <v>2440</v>
      </c>
      <c r="E291" s="16">
        <v>24.0</v>
      </c>
      <c r="F291" s="16">
        <v>37.0</v>
      </c>
      <c r="G291" s="73" t="str">
        <f t="shared" si="37"/>
        <v>30.5</v>
      </c>
      <c r="H291" s="16">
        <v>41.0</v>
      </c>
      <c r="I291" s="16">
        <v>35.0</v>
      </c>
      <c r="J291" s="228" t="str">
        <f t="shared" si="34"/>
        <v>6</v>
      </c>
      <c r="K291" s="228" t="str">
        <f t="shared" si="38"/>
        <v>38</v>
      </c>
      <c r="L291" s="228" t="str">
        <f t="shared" si="36"/>
        <v>-7.5</v>
      </c>
      <c r="M291" s="236"/>
      <c r="N291" s="16" t="s">
        <v>2442</v>
      </c>
      <c r="O291" s="78" t="s">
        <v>2502</v>
      </c>
      <c r="P291" s="16">
        <v>7091938.0</v>
      </c>
      <c r="Q291" s="230" t="str">
        <f t="shared" si="42"/>
        <v>7</v>
      </c>
      <c r="R291" s="16">
        <v>3231.0</v>
      </c>
      <c r="S291" s="230" t="str">
        <f t="shared" si="3"/>
        <v>2,195</v>
      </c>
      <c r="T291" s="16">
        <v>3.6076121E7</v>
      </c>
      <c r="U291" s="230" t="str">
        <f t="shared" si="43"/>
        <v>36</v>
      </c>
      <c r="V291" s="16">
        <v>9.0470397E7</v>
      </c>
      <c r="W291" s="16">
        <v>1.26546518E8</v>
      </c>
      <c r="X291" s="230" t="str">
        <f t="shared" si="44"/>
        <v>127</v>
      </c>
      <c r="Y291" s="233" t="str">
        <f t="shared" ref="Y291:Y313" si="51">SUM(V291/W291)</f>
        <v>71.49%</v>
      </c>
      <c r="Z291" s="234">
        <v>8.0E7</v>
      </c>
      <c r="AA291" s="235" t="str">
        <f t="shared" si="45"/>
        <v>158.18%</v>
      </c>
      <c r="AB291" s="235" t="str">
        <f t="shared" si="46"/>
        <v>8.86%</v>
      </c>
      <c r="AC291" s="236"/>
      <c r="AD291" s="81"/>
      <c r="AE291" s="33"/>
      <c r="AF291" s="33"/>
      <c r="AG291" s="33"/>
      <c r="AH291" s="33"/>
      <c r="AI291" s="33"/>
      <c r="AJ291" s="33"/>
    </row>
    <row r="292">
      <c r="A292" s="16" t="s">
        <v>2503</v>
      </c>
      <c r="B292" s="16">
        <v>2013.0</v>
      </c>
      <c r="C292" s="16" t="s">
        <v>2501</v>
      </c>
      <c r="D292" s="16" t="s">
        <v>2493</v>
      </c>
      <c r="E292" s="16">
        <v>63.0</v>
      </c>
      <c r="F292" s="16">
        <v>49.0</v>
      </c>
      <c r="G292" s="73" t="str">
        <f t="shared" si="37"/>
        <v>56.0</v>
      </c>
      <c r="H292" s="16">
        <v>80.0</v>
      </c>
      <c r="I292" s="16">
        <v>17.0</v>
      </c>
      <c r="J292" s="228" t="str">
        <f t="shared" si="34"/>
        <v>63</v>
      </c>
      <c r="K292" s="228" t="str">
        <f t="shared" si="38"/>
        <v>48.5</v>
      </c>
      <c r="L292" s="228" t="str">
        <f t="shared" si="36"/>
        <v>7.5</v>
      </c>
      <c r="M292" s="236"/>
      <c r="N292" s="16" t="s">
        <v>2444</v>
      </c>
      <c r="O292" s="78" t="s">
        <v>2504</v>
      </c>
      <c r="P292" s="16">
        <v>1.5815497E7</v>
      </c>
      <c r="Q292" s="230" t="str">
        <f t="shared" si="42"/>
        <v>16</v>
      </c>
      <c r="R292" s="16">
        <v>2735.0</v>
      </c>
      <c r="S292" s="230" t="str">
        <f t="shared" si="3"/>
        <v>5,783</v>
      </c>
      <c r="T292" s="16">
        <v>2.8873374E7</v>
      </c>
      <c r="U292" s="230" t="str">
        <f t="shared" si="43"/>
        <v>29</v>
      </c>
      <c r="V292" s="16">
        <v>3.9659524E7</v>
      </c>
      <c r="W292" s="237">
        <v>6.8532898E7</v>
      </c>
      <c r="X292" s="230" t="str">
        <f t="shared" si="44"/>
        <v>69</v>
      </c>
      <c r="Y292" s="233" t="str">
        <f t="shared" si="51"/>
        <v>57.87%</v>
      </c>
      <c r="Z292" s="234">
        <v>1.0E7</v>
      </c>
      <c r="AA292" s="235" t="str">
        <f t="shared" si="45"/>
        <v>685.33%</v>
      </c>
      <c r="AB292" s="235" t="str">
        <f t="shared" si="46"/>
        <v>158.15%</v>
      </c>
      <c r="AC292" s="236"/>
      <c r="AD292" s="81"/>
      <c r="AE292" s="33"/>
      <c r="AF292" s="33"/>
      <c r="AG292" s="33"/>
      <c r="AH292" s="33"/>
      <c r="AI292" s="33"/>
      <c r="AJ292" s="33"/>
    </row>
    <row r="293">
      <c r="A293" s="16" t="s">
        <v>658</v>
      </c>
      <c r="B293" s="16">
        <v>2013.0</v>
      </c>
      <c r="C293" s="16" t="s">
        <v>41</v>
      </c>
      <c r="D293" s="16" t="s">
        <v>2446</v>
      </c>
      <c r="E293" s="16">
        <v>72.0</v>
      </c>
      <c r="F293" s="16">
        <v>64.0</v>
      </c>
      <c r="G293" s="73" t="str">
        <f t="shared" si="37"/>
        <v>68.0</v>
      </c>
      <c r="H293" s="16">
        <v>77.0</v>
      </c>
      <c r="I293" s="16">
        <v>75.0</v>
      </c>
      <c r="J293" s="228" t="str">
        <f t="shared" si="34"/>
        <v>2</v>
      </c>
      <c r="K293" s="228" t="str">
        <f t="shared" si="38"/>
        <v>76</v>
      </c>
      <c r="L293" s="228" t="str">
        <f t="shared" si="36"/>
        <v>-8</v>
      </c>
      <c r="M293" s="236"/>
      <c r="N293" s="16" t="s">
        <v>2444</v>
      </c>
      <c r="O293" s="78" t="s">
        <v>635</v>
      </c>
      <c r="P293" s="16">
        <v>3.7285325E7</v>
      </c>
      <c r="Q293" s="230" t="str">
        <f t="shared" si="42"/>
        <v>37</v>
      </c>
      <c r="R293" s="16">
        <v>3275.0</v>
      </c>
      <c r="S293" s="230" t="str">
        <f t="shared" si="3"/>
        <v>11,385</v>
      </c>
      <c r="T293" s="16">
        <v>1.01802906E8</v>
      </c>
      <c r="U293" s="230" t="str">
        <f t="shared" si="43"/>
        <v>102</v>
      </c>
      <c r="V293" s="16">
        <v>3.092E8</v>
      </c>
      <c r="W293" s="237">
        <v>4.11002E8</v>
      </c>
      <c r="X293" s="230" t="str">
        <f t="shared" si="44"/>
        <v>411</v>
      </c>
      <c r="Y293" s="233" t="str">
        <f t="shared" si="51"/>
        <v>75.23%</v>
      </c>
      <c r="Z293" s="234">
        <v>1.9E8</v>
      </c>
      <c r="AA293" s="235" t="str">
        <f t="shared" si="45"/>
        <v>216.32%</v>
      </c>
      <c r="AB293" s="235" t="str">
        <f t="shared" si="46"/>
        <v>19.62%</v>
      </c>
      <c r="AC293" s="236"/>
      <c r="AD293" s="81"/>
      <c r="AE293" s="33"/>
      <c r="AF293" s="33"/>
      <c r="AG293" s="33"/>
      <c r="AH293" s="33"/>
      <c r="AI293" s="33"/>
      <c r="AJ293" s="33"/>
    </row>
    <row r="294">
      <c r="A294" s="16" t="s">
        <v>663</v>
      </c>
      <c r="B294" s="16">
        <v>2013.0</v>
      </c>
      <c r="C294" s="16" t="s">
        <v>41</v>
      </c>
      <c r="D294" s="16" t="s">
        <v>2449</v>
      </c>
      <c r="E294" s="16">
        <v>14.0</v>
      </c>
      <c r="F294" s="16">
        <v>28.0</v>
      </c>
      <c r="G294" s="73" t="str">
        <f t="shared" si="37"/>
        <v>21.0</v>
      </c>
      <c r="H294" s="16">
        <v>48.0</v>
      </c>
      <c r="I294" s="16">
        <v>63.0</v>
      </c>
      <c r="J294" s="228" t="str">
        <f t="shared" si="34"/>
        <v>-15</v>
      </c>
      <c r="K294" s="228" t="str">
        <f t="shared" si="38"/>
        <v>55.5</v>
      </c>
      <c r="L294" s="228" t="str">
        <f t="shared" si="36"/>
        <v>-34.5</v>
      </c>
      <c r="M294" s="236"/>
      <c r="N294" s="16" t="s">
        <v>2444</v>
      </c>
      <c r="O294" s="78" t="s">
        <v>664</v>
      </c>
      <c r="P294" s="16">
        <v>9910310.0</v>
      </c>
      <c r="Q294" s="230" t="str">
        <f t="shared" si="42"/>
        <v>10</v>
      </c>
      <c r="R294" s="16">
        <v>3553.0</v>
      </c>
      <c r="S294" s="230" t="str">
        <f t="shared" si="3"/>
        <v>2,789</v>
      </c>
      <c r="T294" s="16">
        <v>3.8362475E7</v>
      </c>
      <c r="U294" s="230" t="str">
        <f t="shared" si="43"/>
        <v>38</v>
      </c>
      <c r="V294" s="16">
        <v>1.126E8</v>
      </c>
      <c r="W294" s="237">
        <v>1.50962475E8</v>
      </c>
      <c r="X294" s="230" t="str">
        <f t="shared" si="44"/>
        <v>151</v>
      </c>
      <c r="Y294" s="233" t="str">
        <f t="shared" si="51"/>
        <v>74.59%</v>
      </c>
      <c r="Z294" s="234">
        <v>1.75E8</v>
      </c>
      <c r="AA294" s="235" t="str">
        <f t="shared" si="45"/>
        <v>86.26%</v>
      </c>
      <c r="AB294" s="235" t="str">
        <f t="shared" si="46"/>
        <v>5.66%</v>
      </c>
      <c r="AC294" s="236"/>
      <c r="AD294" s="81"/>
      <c r="AE294" s="33"/>
      <c r="AF294" s="33"/>
      <c r="AG294" s="33"/>
      <c r="AH294" s="33"/>
      <c r="AI294" s="33"/>
      <c r="AJ294" s="33"/>
    </row>
    <row r="295">
      <c r="A295" s="16" t="s">
        <v>672</v>
      </c>
      <c r="B295" s="16">
        <v>2013.0</v>
      </c>
      <c r="C295" s="16" t="s">
        <v>41</v>
      </c>
      <c r="D295" s="16" t="s">
        <v>2470</v>
      </c>
      <c r="E295" s="16">
        <v>51.0</v>
      </c>
      <c r="F295" s="16">
        <v>52.0</v>
      </c>
      <c r="G295" s="73" t="str">
        <f t="shared" si="37"/>
        <v>51.5</v>
      </c>
      <c r="H295" s="16">
        <v>63.0</v>
      </c>
      <c r="I295" s="16">
        <v>59.0</v>
      </c>
      <c r="J295" s="228" t="str">
        <f t="shared" si="34"/>
        <v>4</v>
      </c>
      <c r="K295" s="228" t="str">
        <f t="shared" si="38"/>
        <v>61</v>
      </c>
      <c r="L295" s="228" t="str">
        <f t="shared" si="36"/>
        <v>-9.5</v>
      </c>
      <c r="M295" s="236"/>
      <c r="N295" s="16" t="s">
        <v>2444</v>
      </c>
      <c r="O295" s="78" t="s">
        <v>673</v>
      </c>
      <c r="P295" s="16">
        <v>2.4852258E7</v>
      </c>
      <c r="Q295" s="230" t="str">
        <f t="shared" si="42"/>
        <v>25</v>
      </c>
      <c r="R295" s="16">
        <v>3222.0</v>
      </c>
      <c r="S295" s="230" t="str">
        <f t="shared" si="3"/>
        <v>7,713</v>
      </c>
      <c r="T295" s="16">
        <v>7.3103784E7</v>
      </c>
      <c r="U295" s="230" t="str">
        <f t="shared" si="43"/>
        <v>73</v>
      </c>
      <c r="V295" s="16">
        <v>1.32262953E8</v>
      </c>
      <c r="W295" s="16">
        <v>2.05366737E8</v>
      </c>
      <c r="X295" s="230" t="str">
        <f t="shared" si="44"/>
        <v>205</v>
      </c>
      <c r="Y295" s="233" t="str">
        <f t="shared" si="51"/>
        <v>64.40%</v>
      </c>
      <c r="Z295" s="234">
        <v>1.5E8</v>
      </c>
      <c r="AA295" s="235" t="str">
        <f t="shared" si="45"/>
        <v>136.91%</v>
      </c>
      <c r="AB295" s="235" t="str">
        <f t="shared" si="46"/>
        <v>16.57%</v>
      </c>
      <c r="AC295" s="236"/>
      <c r="AD295" s="81"/>
      <c r="AE295" s="33"/>
      <c r="AF295" s="33"/>
      <c r="AG295" s="33"/>
      <c r="AH295" s="33"/>
      <c r="AI295" s="33"/>
      <c r="AJ295" s="33"/>
    </row>
    <row r="296">
      <c r="A296" s="16" t="s">
        <v>675</v>
      </c>
      <c r="B296" s="16">
        <v>2013.0</v>
      </c>
      <c r="C296" s="16" t="s">
        <v>41</v>
      </c>
      <c r="D296" s="16" t="s">
        <v>2440</v>
      </c>
      <c r="E296" s="16">
        <v>70.0</v>
      </c>
      <c r="F296" s="16">
        <v>55.0</v>
      </c>
      <c r="G296" s="73" t="str">
        <f t="shared" si="37"/>
        <v>62.5</v>
      </c>
      <c r="H296" s="16">
        <v>78.0</v>
      </c>
      <c r="I296" s="16">
        <v>71.0</v>
      </c>
      <c r="J296" s="228" t="str">
        <f t="shared" si="34"/>
        <v>7</v>
      </c>
      <c r="K296" s="228" t="str">
        <f t="shared" si="38"/>
        <v>74.5</v>
      </c>
      <c r="L296" s="228" t="str">
        <f t="shared" si="36"/>
        <v>-12</v>
      </c>
      <c r="M296" s="229"/>
      <c r="N296" s="16" t="s">
        <v>2442</v>
      </c>
      <c r="O296" s="78" t="s">
        <v>2505</v>
      </c>
      <c r="P296" s="16">
        <v>4.3639736E7</v>
      </c>
      <c r="Q296" s="230" t="str">
        <f t="shared" si="42"/>
        <v>44</v>
      </c>
      <c r="R296" s="16">
        <v>4046.0</v>
      </c>
      <c r="S296" s="230" t="str">
        <f t="shared" si="3"/>
        <v>10,786</v>
      </c>
      <c r="T296" s="16">
        <v>1.87168425E8</v>
      </c>
      <c r="U296" s="230" t="str">
        <f t="shared" si="43"/>
        <v>187</v>
      </c>
      <c r="V296" s="18" t="str">
        <f>W296-T296</f>
        <v>400036243</v>
      </c>
      <c r="W296" s="16">
        <v>5.87204668E8</v>
      </c>
      <c r="X296" s="230" t="str">
        <f t="shared" si="44"/>
        <v>587</v>
      </c>
      <c r="Y296" s="233" t="str">
        <f t="shared" si="51"/>
        <v>68.13%</v>
      </c>
      <c r="Z296" s="234">
        <v>1.35E8</v>
      </c>
      <c r="AA296" s="235" t="str">
        <f t="shared" si="45"/>
        <v>434.97%</v>
      </c>
      <c r="AB296" s="235" t="str">
        <f t="shared" si="46"/>
        <v>32.33%</v>
      </c>
      <c r="AC296" s="236"/>
      <c r="AD296" s="81"/>
      <c r="AE296" s="33"/>
      <c r="AF296" s="33"/>
      <c r="AG296" s="33"/>
      <c r="AH296" s="33"/>
      <c r="AI296" s="33"/>
      <c r="AJ296" s="33"/>
    </row>
    <row r="297">
      <c r="A297" s="16" t="s">
        <v>678</v>
      </c>
      <c r="B297" s="16">
        <v>2013.0</v>
      </c>
      <c r="C297" s="16" t="s">
        <v>41</v>
      </c>
      <c r="D297" s="16" t="s">
        <v>2440</v>
      </c>
      <c r="E297" s="16">
        <v>67.0</v>
      </c>
      <c r="F297" s="16">
        <v>58.0</v>
      </c>
      <c r="G297" s="73" t="str">
        <f t="shared" si="37"/>
        <v>62.5</v>
      </c>
      <c r="H297" s="16">
        <v>66.0</v>
      </c>
      <c r="I297" s="16">
        <v>62.0</v>
      </c>
      <c r="J297" s="228" t="str">
        <f t="shared" si="34"/>
        <v>4</v>
      </c>
      <c r="K297" s="228" t="str">
        <f t="shared" si="38"/>
        <v>64</v>
      </c>
      <c r="L297" s="228" t="str">
        <f t="shared" si="36"/>
        <v>-1.5</v>
      </c>
      <c r="M297" s="236"/>
      <c r="N297" s="16" t="s">
        <v>2442</v>
      </c>
      <c r="O297" s="78" t="s">
        <v>679</v>
      </c>
      <c r="P297" s="16">
        <v>2.1312625E7</v>
      </c>
      <c r="Q297" s="230" t="str">
        <f t="shared" si="42"/>
        <v>21</v>
      </c>
      <c r="R297" s="16">
        <v>3809.0</v>
      </c>
      <c r="S297" s="230" t="str">
        <f t="shared" si="3"/>
        <v>5,595</v>
      </c>
      <c r="T297" s="16">
        <v>8.3028128E7</v>
      </c>
      <c r="U297" s="230" t="str">
        <f t="shared" si="43"/>
        <v>83</v>
      </c>
      <c r="V297" s="16">
        <v>1.99542554E8</v>
      </c>
      <c r="W297" s="16">
        <v>2.82570682E8</v>
      </c>
      <c r="X297" s="230" t="str">
        <f t="shared" si="44"/>
        <v>283</v>
      </c>
      <c r="Y297" s="233" t="str">
        <f t="shared" si="51"/>
        <v>70.62%</v>
      </c>
      <c r="Z297" s="234">
        <v>1.35E8</v>
      </c>
      <c r="AA297" s="235" t="str">
        <f t="shared" si="45"/>
        <v>209.31%</v>
      </c>
      <c r="AB297" s="235" t="str">
        <f t="shared" si="46"/>
        <v>15.79%</v>
      </c>
      <c r="AC297" s="236"/>
      <c r="AD297" s="81"/>
      <c r="AE297" s="33"/>
      <c r="AF297" s="33"/>
      <c r="AG297" s="33"/>
      <c r="AH297" s="33"/>
      <c r="AI297" s="33"/>
      <c r="AJ297" s="33"/>
    </row>
    <row r="298">
      <c r="A298" s="16" t="s">
        <v>684</v>
      </c>
      <c r="B298" s="16">
        <v>2013.0</v>
      </c>
      <c r="C298" s="16" t="s">
        <v>41</v>
      </c>
      <c r="D298" s="16" t="s">
        <v>2470</v>
      </c>
      <c r="E298" s="16">
        <v>11.0</v>
      </c>
      <c r="F298" s="16">
        <v>33.0</v>
      </c>
      <c r="G298" s="73" t="str">
        <f t="shared" si="37"/>
        <v>22.0</v>
      </c>
      <c r="H298" s="16">
        <v>37.0</v>
      </c>
      <c r="I298" s="16">
        <v>41.0</v>
      </c>
      <c r="J298" s="228" t="str">
        <f t="shared" si="34"/>
        <v>-4</v>
      </c>
      <c r="K298" s="228" t="str">
        <f t="shared" si="38"/>
        <v>39</v>
      </c>
      <c r="L298" s="228" t="str">
        <f t="shared" si="36"/>
        <v>-17</v>
      </c>
      <c r="M298" s="236"/>
      <c r="N298" s="16" t="s">
        <v>2444</v>
      </c>
      <c r="O298" s="78" t="s">
        <v>685</v>
      </c>
      <c r="P298" s="16">
        <v>2.752004E7</v>
      </c>
      <c r="Q298" s="230" t="str">
        <f t="shared" si="42"/>
        <v>28</v>
      </c>
      <c r="R298" s="16">
        <v>3401.0</v>
      </c>
      <c r="S298" s="230" t="str">
        <f t="shared" si="3"/>
        <v>8,092</v>
      </c>
      <c r="T298" s="16">
        <v>6.0522097E7</v>
      </c>
      <c r="U298" s="230" t="str">
        <f t="shared" si="43"/>
        <v>61</v>
      </c>
      <c r="V298" s="16">
        <v>1.8332103E8</v>
      </c>
      <c r="W298" s="237">
        <v>2.43843127E8</v>
      </c>
      <c r="X298" s="230" t="str">
        <f t="shared" si="44"/>
        <v>244</v>
      </c>
      <c r="Y298" s="233" t="str">
        <f t="shared" si="51"/>
        <v>75.18%</v>
      </c>
      <c r="Z298" s="234">
        <v>1.3E8</v>
      </c>
      <c r="AA298" s="235" t="str">
        <f t="shared" si="45"/>
        <v>187.57%</v>
      </c>
      <c r="AB298" s="235" t="str">
        <f t="shared" si="46"/>
        <v>21.17%</v>
      </c>
      <c r="AC298" s="236"/>
      <c r="AD298" s="81"/>
      <c r="AE298" s="33"/>
      <c r="AF298" s="33"/>
      <c r="AG298" s="33"/>
      <c r="AH298" s="33"/>
      <c r="AI298" s="33"/>
      <c r="AJ298" s="33"/>
    </row>
    <row r="299">
      <c r="A299" s="16" t="s">
        <v>698</v>
      </c>
      <c r="B299" s="16">
        <v>2013.0</v>
      </c>
      <c r="C299" s="16" t="s">
        <v>41</v>
      </c>
      <c r="D299" s="16" t="s">
        <v>2493</v>
      </c>
      <c r="E299" s="16">
        <v>68.0</v>
      </c>
      <c r="F299" s="16">
        <v>61.0</v>
      </c>
      <c r="G299" s="73" t="str">
        <f t="shared" si="37"/>
        <v>64.5</v>
      </c>
      <c r="H299" s="16">
        <v>58.0</v>
      </c>
      <c r="I299" s="16">
        <v>69.0</v>
      </c>
      <c r="J299" s="228" t="str">
        <f t="shared" si="34"/>
        <v>-11</v>
      </c>
      <c r="K299" s="228" t="str">
        <f t="shared" si="38"/>
        <v>63.5</v>
      </c>
      <c r="L299" s="228" t="str">
        <f t="shared" si="36"/>
        <v>1</v>
      </c>
      <c r="M299" s="236"/>
      <c r="N299" s="16" t="s">
        <v>2439</v>
      </c>
      <c r="O299" s="78" t="s">
        <v>699</v>
      </c>
      <c r="P299" s="16">
        <v>2.9807393E7</v>
      </c>
      <c r="Q299" s="230" t="str">
        <f t="shared" si="42"/>
        <v>30</v>
      </c>
      <c r="R299" s="16">
        <v>3284.0</v>
      </c>
      <c r="S299" s="230" t="str">
        <f t="shared" si="3"/>
        <v>9,077</v>
      </c>
      <c r="T299" s="16">
        <v>9.3050117E7</v>
      </c>
      <c r="U299" s="230" t="str">
        <f t="shared" si="43"/>
        <v>93</v>
      </c>
      <c r="V299" s="16">
        <v>1.93090583E8</v>
      </c>
      <c r="W299" s="237">
        <v>2.861407E8</v>
      </c>
      <c r="X299" s="230" t="str">
        <f t="shared" si="44"/>
        <v>286</v>
      </c>
      <c r="Y299" s="233" t="str">
        <f t="shared" si="51"/>
        <v>67.48%</v>
      </c>
      <c r="Z299" s="234">
        <v>1.15E8</v>
      </c>
      <c r="AA299" s="235" t="str">
        <f t="shared" si="45"/>
        <v>248.82%</v>
      </c>
      <c r="AB299" s="235" t="str">
        <f t="shared" si="46"/>
        <v>25.92%</v>
      </c>
      <c r="AC299" s="236"/>
      <c r="AD299" s="81"/>
      <c r="AE299" s="33"/>
      <c r="AF299" s="33"/>
      <c r="AG299" s="33"/>
      <c r="AH299" s="33"/>
      <c r="AI299" s="33"/>
      <c r="AJ299" s="33"/>
    </row>
    <row r="300">
      <c r="A300" s="16" t="s">
        <v>615</v>
      </c>
      <c r="B300" s="16">
        <v>2013.0</v>
      </c>
      <c r="C300" s="16" t="s">
        <v>41</v>
      </c>
      <c r="D300" s="16" t="s">
        <v>2446</v>
      </c>
      <c r="E300" s="16">
        <v>97.0</v>
      </c>
      <c r="F300" s="16">
        <v>96.0</v>
      </c>
      <c r="G300" s="73" t="str">
        <f t="shared" si="37"/>
        <v>96.5</v>
      </c>
      <c r="H300" s="16">
        <v>80.0</v>
      </c>
      <c r="I300" s="16">
        <v>78.0</v>
      </c>
      <c r="J300" s="228" t="str">
        <f t="shared" si="34"/>
        <v>2</v>
      </c>
      <c r="K300" s="228" t="str">
        <f t="shared" si="38"/>
        <v>79</v>
      </c>
      <c r="L300" s="228" t="str">
        <f t="shared" si="36"/>
        <v>17.5</v>
      </c>
      <c r="M300" s="229"/>
      <c r="N300" s="16" t="s">
        <v>2444</v>
      </c>
      <c r="O300" s="78" t="s">
        <v>616</v>
      </c>
      <c r="P300" s="16">
        <v>5.5785112E7</v>
      </c>
      <c r="Q300" s="230" t="str">
        <f t="shared" si="42"/>
        <v>56</v>
      </c>
      <c r="R300" s="16">
        <v>3575.0</v>
      </c>
      <c r="S300" s="230" t="str">
        <f t="shared" si="3"/>
        <v>15,604</v>
      </c>
      <c r="T300" s="16">
        <v>2.74092705E8</v>
      </c>
      <c r="U300" s="230" t="str">
        <f t="shared" si="43"/>
        <v>274</v>
      </c>
      <c r="V300" s="18" t="str">
        <f>W300-T300</f>
        <v>442300000</v>
      </c>
      <c r="W300" s="16">
        <v>7.16392705E8</v>
      </c>
      <c r="X300" s="230" t="str">
        <f t="shared" si="44"/>
        <v>716</v>
      </c>
      <c r="Y300" s="233" t="str">
        <f t="shared" si="51"/>
        <v>61.74%</v>
      </c>
      <c r="Z300" s="234">
        <v>1.0E8</v>
      </c>
      <c r="AA300" s="235" t="str">
        <f t="shared" si="45"/>
        <v>716.39%</v>
      </c>
      <c r="AB300" s="235" t="str">
        <f t="shared" si="46"/>
        <v>55.79%</v>
      </c>
      <c r="AC300" s="236"/>
      <c r="AD300" s="78" t="s">
        <v>2404</v>
      </c>
      <c r="AE300" s="33"/>
      <c r="AF300" s="33"/>
      <c r="AG300" s="33"/>
      <c r="AH300" s="33"/>
      <c r="AI300" s="33"/>
      <c r="AJ300" s="33"/>
    </row>
    <row r="301">
      <c r="A301" s="16" t="s">
        <v>736</v>
      </c>
      <c r="B301" s="16">
        <v>2013.0</v>
      </c>
      <c r="C301" s="16" t="s">
        <v>41</v>
      </c>
      <c r="D301" s="16" t="s">
        <v>2490</v>
      </c>
      <c r="E301" s="16">
        <v>50.0</v>
      </c>
      <c r="F301" s="16">
        <v>50.0</v>
      </c>
      <c r="G301" s="73" t="str">
        <f t="shared" si="37"/>
        <v>50.0</v>
      </c>
      <c r="H301" s="16">
        <v>71.0</v>
      </c>
      <c r="I301" s="16">
        <v>69.0</v>
      </c>
      <c r="J301" s="228" t="str">
        <f t="shared" si="34"/>
        <v>2</v>
      </c>
      <c r="K301" s="228" t="str">
        <f t="shared" si="38"/>
        <v>70</v>
      </c>
      <c r="L301" s="228" t="str">
        <f t="shared" si="36"/>
        <v>-20</v>
      </c>
      <c r="M301" s="236"/>
      <c r="N301" s="16" t="s">
        <v>2444</v>
      </c>
      <c r="O301" s="78" t="s">
        <v>737</v>
      </c>
      <c r="P301" s="16">
        <v>2.9350389E7</v>
      </c>
      <c r="Q301" s="230" t="str">
        <f t="shared" si="42"/>
        <v>29</v>
      </c>
      <c r="R301" s="16">
        <v>2925.0</v>
      </c>
      <c r="S301" s="230" t="str">
        <f t="shared" si="3"/>
        <v>10,034</v>
      </c>
      <c r="T301" s="16">
        <v>1.17723989E8</v>
      </c>
      <c r="U301" s="230" t="str">
        <f t="shared" si="43"/>
        <v>118</v>
      </c>
      <c r="V301" s="16">
        <v>2.34E8</v>
      </c>
      <c r="W301" s="237">
        <v>3.51723989E8</v>
      </c>
      <c r="X301" s="230" t="str">
        <f t="shared" si="44"/>
        <v>352</v>
      </c>
      <c r="Y301" s="233" t="str">
        <f t="shared" si="51"/>
        <v>66.53%</v>
      </c>
      <c r="Z301" s="234">
        <v>7.5E7</v>
      </c>
      <c r="AA301" s="235" t="str">
        <f t="shared" si="45"/>
        <v>468.97%</v>
      </c>
      <c r="AB301" s="235" t="str">
        <f t="shared" si="46"/>
        <v>39.13%</v>
      </c>
      <c r="AC301" s="236"/>
      <c r="AD301" s="81"/>
      <c r="AE301" s="33"/>
      <c r="AF301" s="33"/>
      <c r="AG301" s="33"/>
      <c r="AH301" s="33"/>
      <c r="AI301" s="33"/>
      <c r="AJ301" s="33"/>
    </row>
    <row r="302">
      <c r="A302" s="16" t="s">
        <v>739</v>
      </c>
      <c r="B302" s="16">
        <v>2013.0</v>
      </c>
      <c r="C302" s="16" t="s">
        <v>41</v>
      </c>
      <c r="D302" s="16" t="s">
        <v>2496</v>
      </c>
      <c r="E302" s="16">
        <v>48.0</v>
      </c>
      <c r="F302" s="16">
        <v>41.0</v>
      </c>
      <c r="G302" s="73" t="str">
        <f t="shared" si="37"/>
        <v>44.5</v>
      </c>
      <c r="H302" s="16">
        <v>67.0</v>
      </c>
      <c r="I302" s="16">
        <v>58.0</v>
      </c>
      <c r="J302" s="228" t="str">
        <f t="shared" si="34"/>
        <v>9</v>
      </c>
      <c r="K302" s="228" t="str">
        <f t="shared" si="38"/>
        <v>62.5</v>
      </c>
      <c r="L302" s="228" t="str">
        <f t="shared" si="36"/>
        <v>-18</v>
      </c>
      <c r="M302" s="236"/>
      <c r="N302" s="16" t="s">
        <v>2439</v>
      </c>
      <c r="O302" s="78" t="s">
        <v>740</v>
      </c>
      <c r="P302" s="16">
        <v>3.0373794E7</v>
      </c>
      <c r="Q302" s="230" t="str">
        <f t="shared" si="42"/>
        <v>30</v>
      </c>
      <c r="R302" s="16">
        <v>3098.0</v>
      </c>
      <c r="S302" s="230" t="str">
        <f t="shared" si="3"/>
        <v>9,804</v>
      </c>
      <c r="T302" s="16">
        <v>9.892564E7</v>
      </c>
      <c r="U302" s="230" t="str">
        <f t="shared" si="43"/>
        <v>99</v>
      </c>
      <c r="V302" s="16">
        <v>6.21E7</v>
      </c>
      <c r="W302" s="237">
        <v>1.6102564E8</v>
      </c>
      <c r="X302" s="230" t="str">
        <f t="shared" si="44"/>
        <v>161</v>
      </c>
      <c r="Y302" s="233" t="str">
        <f t="shared" si="51"/>
        <v>38.57%</v>
      </c>
      <c r="Z302" s="234">
        <v>7.0E7</v>
      </c>
      <c r="AA302" s="235" t="str">
        <f t="shared" si="45"/>
        <v>230.04%</v>
      </c>
      <c r="AB302" s="235" t="str">
        <f t="shared" si="46"/>
        <v>43.39%</v>
      </c>
      <c r="AC302" s="236"/>
      <c r="AD302" s="81"/>
      <c r="AE302" s="33"/>
      <c r="AF302" s="33"/>
      <c r="AG302" s="33"/>
      <c r="AH302" s="33"/>
      <c r="AI302" s="33"/>
      <c r="AJ302" s="33"/>
    </row>
    <row r="303">
      <c r="A303" s="16" t="s">
        <v>754</v>
      </c>
      <c r="B303" s="16">
        <v>2013.0</v>
      </c>
      <c r="C303" s="16" t="s">
        <v>41</v>
      </c>
      <c r="D303" s="16" t="s">
        <v>2440</v>
      </c>
      <c r="E303" s="16">
        <v>34.0</v>
      </c>
      <c r="F303" s="16">
        <v>42.0</v>
      </c>
      <c r="G303" s="73" t="str">
        <f t="shared" si="37"/>
        <v>38.0</v>
      </c>
      <c r="H303" s="16">
        <v>52.0</v>
      </c>
      <c r="I303" s="16">
        <v>59.0</v>
      </c>
      <c r="J303" s="228" t="str">
        <f t="shared" si="34"/>
        <v>-7</v>
      </c>
      <c r="K303" s="228" t="str">
        <f t="shared" si="38"/>
        <v>55.5</v>
      </c>
      <c r="L303" s="228" t="str">
        <f t="shared" si="36"/>
        <v>-17.5</v>
      </c>
      <c r="M303" s="236"/>
      <c r="N303" s="16" t="s">
        <v>2444</v>
      </c>
      <c r="O303" s="84" t="s">
        <v>710</v>
      </c>
      <c r="P303" s="16">
        <v>1.7325307E7</v>
      </c>
      <c r="Q303" s="230" t="str">
        <f t="shared" si="42"/>
        <v>17</v>
      </c>
      <c r="R303" s="16">
        <v>3399.0</v>
      </c>
      <c r="S303" s="230" t="str">
        <f t="shared" si="3"/>
        <v>5,097</v>
      </c>
      <c r="T303" s="16">
        <v>4.4672764E7</v>
      </c>
      <c r="U303" s="230" t="str">
        <f t="shared" si="43"/>
        <v>45</v>
      </c>
      <c r="V303" s="16">
        <v>4.882008E7</v>
      </c>
      <c r="W303" s="16">
        <v>9.3492844E7</v>
      </c>
      <c r="X303" s="230" t="str">
        <f t="shared" si="44"/>
        <v>93</v>
      </c>
      <c r="Y303" s="233" t="str">
        <f t="shared" si="51"/>
        <v>52.22%</v>
      </c>
      <c r="Z303" s="234">
        <v>5.8E7</v>
      </c>
      <c r="AA303" s="235" t="str">
        <f t="shared" si="45"/>
        <v>161.19%</v>
      </c>
      <c r="AB303" s="235" t="str">
        <f t="shared" si="46"/>
        <v>29.87%</v>
      </c>
      <c r="AC303" s="236"/>
      <c r="AD303" s="81"/>
      <c r="AE303" s="33"/>
      <c r="AF303" s="33"/>
      <c r="AG303" s="33"/>
      <c r="AH303" s="33"/>
      <c r="AI303" s="33"/>
      <c r="AJ303" s="33"/>
    </row>
    <row r="304">
      <c r="A304" s="16" t="s">
        <v>759</v>
      </c>
      <c r="B304" s="16">
        <v>2013.0</v>
      </c>
      <c r="C304" s="16" t="s">
        <v>41</v>
      </c>
      <c r="D304" s="16" t="s">
        <v>2481</v>
      </c>
      <c r="E304" s="16">
        <v>18.0</v>
      </c>
      <c r="F304" s="16">
        <v>38.0</v>
      </c>
      <c r="G304" s="73" t="str">
        <f t="shared" si="37"/>
        <v>28.0</v>
      </c>
      <c r="H304" s="16">
        <v>44.0</v>
      </c>
      <c r="I304" s="16">
        <v>41.0</v>
      </c>
      <c r="J304" s="228" t="str">
        <f t="shared" si="34"/>
        <v>3</v>
      </c>
      <c r="K304" s="228" t="str">
        <f t="shared" si="38"/>
        <v>42.5</v>
      </c>
      <c r="L304" s="228" t="str">
        <f t="shared" si="36"/>
        <v>-14.5</v>
      </c>
      <c r="M304" s="236"/>
      <c r="N304" s="16" t="s">
        <v>2442</v>
      </c>
      <c r="O304" s="78" t="s">
        <v>676</v>
      </c>
      <c r="P304" s="16">
        <v>1.5805237E7</v>
      </c>
      <c r="Q304" s="230" t="str">
        <f t="shared" si="42"/>
        <v>16</v>
      </c>
      <c r="R304" s="16">
        <v>3736.0</v>
      </c>
      <c r="S304" s="230" t="str">
        <f t="shared" si="3"/>
        <v>4,231</v>
      </c>
      <c r="T304" s="16">
        <v>5.575048E7</v>
      </c>
      <c r="U304" s="230" t="str">
        <f t="shared" si="43"/>
        <v>56</v>
      </c>
      <c r="V304" s="16">
        <v>5.4636592E7</v>
      </c>
      <c r="W304" s="237">
        <v>1.10387072E8</v>
      </c>
      <c r="X304" s="230" t="str">
        <f t="shared" si="44"/>
        <v>110</v>
      </c>
      <c r="Y304" s="233" t="str">
        <f t="shared" si="51"/>
        <v>49.50%</v>
      </c>
      <c r="Z304" s="234">
        <v>5.5E7</v>
      </c>
      <c r="AA304" s="235" t="str">
        <f t="shared" si="45"/>
        <v>200.70%</v>
      </c>
      <c r="AB304" s="235" t="str">
        <f t="shared" si="46"/>
        <v>28.74%</v>
      </c>
      <c r="AC304" s="236"/>
      <c r="AD304" s="81"/>
      <c r="AE304" s="33"/>
      <c r="AF304" s="33"/>
      <c r="AG304" s="33"/>
      <c r="AH304" s="33"/>
      <c r="AI304" s="33"/>
      <c r="AJ304" s="33"/>
    </row>
    <row r="305">
      <c r="A305" s="16" t="s">
        <v>767</v>
      </c>
      <c r="B305" s="16">
        <v>2013.0</v>
      </c>
      <c r="C305" s="16" t="s">
        <v>41</v>
      </c>
      <c r="D305" s="16" t="s">
        <v>2443</v>
      </c>
      <c r="E305" s="16">
        <v>26.0</v>
      </c>
      <c r="F305" s="16">
        <v>39.0</v>
      </c>
      <c r="G305" s="73" t="str">
        <f t="shared" si="37"/>
        <v>32.5</v>
      </c>
      <c r="H305" s="16">
        <v>50.0</v>
      </c>
      <c r="I305" s="16">
        <v>34.0</v>
      </c>
      <c r="J305" s="228" t="str">
        <f t="shared" si="34"/>
        <v>16</v>
      </c>
      <c r="K305" s="228" t="str">
        <f t="shared" si="38"/>
        <v>42</v>
      </c>
      <c r="L305" s="228" t="str">
        <f t="shared" si="36"/>
        <v>-9.5</v>
      </c>
      <c r="M305" s="236"/>
      <c r="N305" s="16" t="s">
        <v>2442</v>
      </c>
      <c r="O305" s="78" t="s">
        <v>676</v>
      </c>
      <c r="P305" s="16">
        <v>2.2232291E7</v>
      </c>
      <c r="Q305" s="230" t="str">
        <f t="shared" si="42"/>
        <v>22</v>
      </c>
      <c r="R305" s="16">
        <v>3702.0</v>
      </c>
      <c r="S305" s="230" t="str">
        <f t="shared" si="3"/>
        <v>6,005</v>
      </c>
      <c r="T305" s="16">
        <v>9.0288712E7</v>
      </c>
      <c r="U305" s="230" t="str">
        <f t="shared" si="43"/>
        <v>90</v>
      </c>
      <c r="V305" s="16">
        <v>1.4897E8</v>
      </c>
      <c r="W305" s="237">
        <v>2.39258712E8</v>
      </c>
      <c r="X305" s="230" t="str">
        <f t="shared" si="44"/>
        <v>239</v>
      </c>
      <c r="Y305" s="233" t="str">
        <f t="shared" si="51"/>
        <v>62.26%</v>
      </c>
      <c r="Z305" s="234">
        <v>5.0E7</v>
      </c>
      <c r="AA305" s="235" t="str">
        <f t="shared" si="45"/>
        <v>478.52%</v>
      </c>
      <c r="AB305" s="235" t="str">
        <f t="shared" si="46"/>
        <v>44.46%</v>
      </c>
      <c r="AC305" s="236"/>
      <c r="AD305" s="81"/>
      <c r="AE305" s="33"/>
      <c r="AF305" s="33"/>
      <c r="AG305" s="33"/>
      <c r="AH305" s="33"/>
      <c r="AI305" s="33"/>
      <c r="AJ305" s="33"/>
    </row>
    <row r="306">
      <c r="A306" s="16" t="s">
        <v>764</v>
      </c>
      <c r="B306" s="16">
        <v>2013.0</v>
      </c>
      <c r="C306" s="16" t="s">
        <v>41</v>
      </c>
      <c r="D306" s="16" t="s">
        <v>2490</v>
      </c>
      <c r="E306" s="16">
        <v>49.0</v>
      </c>
      <c r="F306" s="16">
        <v>49.0</v>
      </c>
      <c r="G306" s="73" t="str">
        <f t="shared" si="37"/>
        <v>49.0</v>
      </c>
      <c r="H306" s="16">
        <v>55.0</v>
      </c>
      <c r="I306" s="16">
        <v>74.0</v>
      </c>
      <c r="J306" s="228" t="str">
        <f t="shared" si="34"/>
        <v>-19</v>
      </c>
      <c r="K306" s="228" t="str">
        <f t="shared" si="38"/>
        <v>64.5</v>
      </c>
      <c r="L306" s="228" t="str">
        <f t="shared" si="36"/>
        <v>-15.5</v>
      </c>
      <c r="M306" s="236"/>
      <c r="N306" s="16" t="s">
        <v>2439</v>
      </c>
      <c r="O306" s="78" t="s">
        <v>765</v>
      </c>
      <c r="P306" s="16">
        <v>9885732.0</v>
      </c>
      <c r="Q306" s="230" t="str">
        <f t="shared" si="42"/>
        <v>10</v>
      </c>
      <c r="R306" s="16">
        <v>2883.0</v>
      </c>
      <c r="S306" s="230" t="str">
        <f t="shared" si="3"/>
        <v>3,429</v>
      </c>
      <c r="T306" s="16">
        <v>2.5135965E7</v>
      </c>
      <c r="U306" s="230" t="str">
        <f t="shared" si="43"/>
        <v>25</v>
      </c>
      <c r="V306" s="16">
        <v>1.12192336E8</v>
      </c>
      <c r="W306" s="16">
        <v>1.37328301E8</v>
      </c>
      <c r="X306" s="230" t="str">
        <f t="shared" si="44"/>
        <v>137</v>
      </c>
      <c r="Y306" s="233" t="str">
        <f t="shared" si="51"/>
        <v>81.70%</v>
      </c>
      <c r="Z306" s="234">
        <v>5.0E7</v>
      </c>
      <c r="AA306" s="235" t="str">
        <f t="shared" si="45"/>
        <v>274.66%</v>
      </c>
      <c r="AB306" s="235" t="str">
        <f t="shared" si="46"/>
        <v>19.77%</v>
      </c>
      <c r="AC306" s="236"/>
      <c r="AD306" s="81"/>
      <c r="AE306" s="33"/>
      <c r="AF306" s="33"/>
      <c r="AG306" s="33"/>
      <c r="AH306" s="33"/>
      <c r="AI306" s="33"/>
      <c r="AJ306" s="33"/>
    </row>
    <row r="307">
      <c r="A307" s="16" t="s">
        <v>771</v>
      </c>
      <c r="B307" s="16">
        <v>2013.0</v>
      </c>
      <c r="C307" s="16" t="s">
        <v>41</v>
      </c>
      <c r="D307" s="16" t="s">
        <v>2446</v>
      </c>
      <c r="E307" s="16">
        <v>82.0</v>
      </c>
      <c r="F307" s="16">
        <v>74.0</v>
      </c>
      <c r="G307" s="73" t="str">
        <f t="shared" si="37"/>
        <v>78.0</v>
      </c>
      <c r="H307" s="16">
        <v>87.0</v>
      </c>
      <c r="I307" s="16">
        <v>83.0</v>
      </c>
      <c r="J307" s="228" t="str">
        <f t="shared" si="34"/>
        <v>4</v>
      </c>
      <c r="K307" s="228" t="str">
        <f t="shared" si="38"/>
        <v>85</v>
      </c>
      <c r="L307" s="228" t="str">
        <f t="shared" si="36"/>
        <v>-7</v>
      </c>
      <c r="M307" s="236"/>
      <c r="N307" s="16" t="s">
        <v>2439</v>
      </c>
      <c r="O307" s="78" t="s">
        <v>772</v>
      </c>
      <c r="P307" s="16">
        <v>2.0817053E7</v>
      </c>
      <c r="Q307" s="230" t="str">
        <f t="shared" si="42"/>
        <v>21</v>
      </c>
      <c r="R307" s="16">
        <v>3260.0</v>
      </c>
      <c r="S307" s="230" t="str">
        <f t="shared" si="3"/>
        <v>6,386</v>
      </c>
      <c r="T307" s="16">
        <v>6.1002302E7</v>
      </c>
      <c r="U307" s="230" t="str">
        <f t="shared" si="43"/>
        <v>61</v>
      </c>
      <c r="V307" s="16">
        <v>6.1124385E7</v>
      </c>
      <c r="W307" s="237">
        <v>1.22126687E8</v>
      </c>
      <c r="X307" s="230" t="str">
        <f t="shared" si="44"/>
        <v>122</v>
      </c>
      <c r="Y307" s="233" t="str">
        <f t="shared" si="51"/>
        <v>50.05%</v>
      </c>
      <c r="Z307" s="234">
        <v>4.6E7</v>
      </c>
      <c r="AA307" s="235" t="str">
        <f t="shared" si="45"/>
        <v>265.49%</v>
      </c>
      <c r="AB307" s="235" t="str">
        <f t="shared" si="46"/>
        <v>45.25%</v>
      </c>
      <c r="AC307" s="236"/>
      <c r="AD307" s="81"/>
      <c r="AE307" s="33"/>
      <c r="AF307" s="33"/>
      <c r="AG307" s="33"/>
      <c r="AH307" s="33"/>
      <c r="AI307" s="33"/>
      <c r="AJ307" s="33"/>
    </row>
    <row r="308">
      <c r="A308" s="16" t="s">
        <v>774</v>
      </c>
      <c r="B308" s="16">
        <v>2013.0</v>
      </c>
      <c r="C308" s="16" t="s">
        <v>41</v>
      </c>
      <c r="D308" s="16" t="s">
        <v>2480</v>
      </c>
      <c r="E308" s="16">
        <v>91.0</v>
      </c>
      <c r="F308" s="16">
        <v>88.0</v>
      </c>
      <c r="G308" s="73" t="str">
        <f t="shared" si="37"/>
        <v>89.5</v>
      </c>
      <c r="H308" s="16">
        <v>85.0</v>
      </c>
      <c r="I308" s="16">
        <v>82.0</v>
      </c>
      <c r="J308" s="228" t="str">
        <f t="shared" si="34"/>
        <v>3</v>
      </c>
      <c r="K308" s="228" t="str">
        <f t="shared" si="38"/>
        <v>83.5</v>
      </c>
      <c r="L308" s="228" t="str">
        <f t="shared" si="36"/>
        <v>6</v>
      </c>
      <c r="M308" s="236"/>
      <c r="N308" s="16" t="s">
        <v>2506</v>
      </c>
      <c r="O308" s="78" t="s">
        <v>705</v>
      </c>
      <c r="P308" s="16">
        <v>100316.0</v>
      </c>
      <c r="Q308" s="230" t="str">
        <f t="shared" si="42"/>
        <v>0</v>
      </c>
      <c r="R308" s="16">
        <v>4.0</v>
      </c>
      <c r="S308" s="230" t="str">
        <f t="shared" si="3"/>
        <v>25,079</v>
      </c>
      <c r="T308" s="16">
        <v>2199787.0</v>
      </c>
      <c r="U308" s="230" t="str">
        <f t="shared" si="43"/>
        <v>2</v>
      </c>
      <c r="V308" s="16">
        <v>5180019.0</v>
      </c>
      <c r="W308" s="16">
        <v>7379806.0</v>
      </c>
      <c r="X308" s="230" t="str">
        <f t="shared" si="44"/>
        <v>7</v>
      </c>
      <c r="Y308" s="233" t="str">
        <f t="shared" si="51"/>
        <v>70.19%</v>
      </c>
      <c r="Z308" s="234">
        <v>4.4E7</v>
      </c>
      <c r="AA308" s="235" t="str">
        <f t="shared" si="45"/>
        <v>16.77%</v>
      </c>
      <c r="AB308" s="235" t="str">
        <f t="shared" si="46"/>
        <v>0.23%</v>
      </c>
      <c r="AC308" s="236"/>
      <c r="AD308" s="81"/>
      <c r="AE308" s="33"/>
      <c r="AF308" s="33"/>
      <c r="AG308" s="33"/>
      <c r="AH308" s="33"/>
      <c r="AI308" s="33"/>
      <c r="AJ308" s="33"/>
    </row>
    <row r="309">
      <c r="A309" s="16" t="s">
        <v>776</v>
      </c>
      <c r="B309" s="16">
        <v>2013.0</v>
      </c>
      <c r="C309" s="16" t="s">
        <v>41</v>
      </c>
      <c r="D309" s="16" t="s">
        <v>2440</v>
      </c>
      <c r="E309" s="16">
        <v>65.0</v>
      </c>
      <c r="F309" s="16">
        <v>60.0</v>
      </c>
      <c r="G309" s="73" t="str">
        <f t="shared" si="37"/>
        <v>62.5</v>
      </c>
      <c r="H309" s="16">
        <v>72.0</v>
      </c>
      <c r="I309" s="16">
        <v>65.0</v>
      </c>
      <c r="J309" s="228" t="str">
        <f t="shared" si="34"/>
        <v>7</v>
      </c>
      <c r="K309" s="228" t="str">
        <f t="shared" si="38"/>
        <v>68.5</v>
      </c>
      <c r="L309" s="228" t="str">
        <f t="shared" si="36"/>
        <v>-6</v>
      </c>
      <c r="M309" s="229"/>
      <c r="N309" s="16" t="s">
        <v>2439</v>
      </c>
      <c r="O309" s="78" t="s">
        <v>777</v>
      </c>
      <c r="P309" s="16">
        <v>3.9115043E7</v>
      </c>
      <c r="Q309" s="230" t="str">
        <f t="shared" si="42"/>
        <v>39</v>
      </c>
      <c r="R309" s="16">
        <v>3181.0</v>
      </c>
      <c r="S309" s="230" t="str">
        <f t="shared" si="3"/>
        <v>12,296</v>
      </c>
      <c r="T309" s="16">
        <v>1.59582188E8</v>
      </c>
      <c r="U309" s="230" t="str">
        <f t="shared" si="43"/>
        <v>160</v>
      </c>
      <c r="V309" s="18" t="str">
        <f>W309-T309</f>
        <v>70145586</v>
      </c>
      <c r="W309" s="16">
        <v>2.29727774E8</v>
      </c>
      <c r="X309" s="230" t="str">
        <f t="shared" si="44"/>
        <v>230</v>
      </c>
      <c r="Y309" s="233" t="str">
        <f t="shared" si="51"/>
        <v>30.53%</v>
      </c>
      <c r="Z309" s="234">
        <v>4.3E7</v>
      </c>
      <c r="AA309" s="235" t="str">
        <f t="shared" si="45"/>
        <v>534.25%</v>
      </c>
      <c r="AB309" s="235" t="str">
        <f t="shared" si="46"/>
        <v>90.97%</v>
      </c>
      <c r="AC309" s="236"/>
      <c r="AD309" s="81"/>
      <c r="AE309" s="33"/>
      <c r="AF309" s="33"/>
      <c r="AG309" s="33"/>
      <c r="AH309" s="33"/>
      <c r="AI309" s="33"/>
      <c r="AJ309" s="33"/>
    </row>
    <row r="310">
      <c r="A310" s="16" t="s">
        <v>789</v>
      </c>
      <c r="B310" s="16">
        <v>2013.0</v>
      </c>
      <c r="C310" s="16" t="s">
        <v>41</v>
      </c>
      <c r="D310" s="16" t="s">
        <v>2467</v>
      </c>
      <c r="E310" s="16">
        <v>33.0</v>
      </c>
      <c r="F310" s="16">
        <v>35.0</v>
      </c>
      <c r="G310" s="73" t="str">
        <f t="shared" si="37"/>
        <v>34.0</v>
      </c>
      <c r="H310" s="16">
        <v>54.0</v>
      </c>
      <c r="I310" s="16">
        <v>57.0</v>
      </c>
      <c r="J310" s="228" t="str">
        <f t="shared" si="34"/>
        <v>-3</v>
      </c>
      <c r="K310" s="228" t="str">
        <f t="shared" si="38"/>
        <v>55.5</v>
      </c>
      <c r="L310" s="228" t="str">
        <f t="shared" si="36"/>
        <v>-21.5</v>
      </c>
      <c r="M310" s="236"/>
      <c r="N310" s="16" t="s">
        <v>2442</v>
      </c>
      <c r="O310" s="78" t="s">
        <v>790</v>
      </c>
      <c r="P310" s="16">
        <v>1.5891055E7</v>
      </c>
      <c r="Q310" s="230" t="str">
        <f t="shared" si="42"/>
        <v>16</v>
      </c>
      <c r="R310" s="16">
        <v>3288.0</v>
      </c>
      <c r="S310" s="230" t="str">
        <f t="shared" si="3"/>
        <v>4,833</v>
      </c>
      <c r="T310" s="16">
        <v>5.7012977E7</v>
      </c>
      <c r="U310" s="230" t="str">
        <f t="shared" si="43"/>
        <v>57</v>
      </c>
      <c r="V310" s="16">
        <v>1.7584666E7</v>
      </c>
      <c r="W310" s="237">
        <v>7.4597643E7</v>
      </c>
      <c r="X310" s="230" t="str">
        <f t="shared" si="44"/>
        <v>75</v>
      </c>
      <c r="Y310" s="233" t="str">
        <f t="shared" si="51"/>
        <v>23.57%</v>
      </c>
      <c r="Z310" s="234">
        <v>4.0E7</v>
      </c>
      <c r="AA310" s="235" t="str">
        <f t="shared" si="45"/>
        <v>186.49%</v>
      </c>
      <c r="AB310" s="235" t="str">
        <f t="shared" si="46"/>
        <v>39.73%</v>
      </c>
      <c r="AC310" s="236"/>
      <c r="AD310" s="81"/>
      <c r="AE310" s="33"/>
      <c r="AF310" s="33"/>
      <c r="AG310" s="33"/>
      <c r="AH310" s="33"/>
      <c r="AI310" s="33"/>
      <c r="AJ310" s="33"/>
    </row>
    <row r="311">
      <c r="A311" s="16" t="s">
        <v>792</v>
      </c>
      <c r="B311" s="16">
        <v>2013.0</v>
      </c>
      <c r="C311" s="16" t="s">
        <v>41</v>
      </c>
      <c r="D311" s="16" t="s">
        <v>2446</v>
      </c>
      <c r="E311" s="16">
        <v>29.0</v>
      </c>
      <c r="F311" s="16">
        <v>35.0</v>
      </c>
      <c r="G311" s="73" t="str">
        <f t="shared" si="37"/>
        <v>32.0</v>
      </c>
      <c r="H311" s="16">
        <v>47.0</v>
      </c>
      <c r="I311" s="16">
        <v>65.0</v>
      </c>
      <c r="J311" s="228" t="str">
        <f t="shared" si="34"/>
        <v>-18</v>
      </c>
      <c r="K311" s="228" t="str">
        <f t="shared" si="38"/>
        <v>56</v>
      </c>
      <c r="L311" s="228" t="str">
        <f t="shared" si="36"/>
        <v>-24</v>
      </c>
      <c r="M311" s="236"/>
      <c r="N311" s="16" t="s">
        <v>2444</v>
      </c>
      <c r="O311" s="78" t="s">
        <v>793</v>
      </c>
      <c r="P311" s="16">
        <v>7021993.0</v>
      </c>
      <c r="Q311" s="230" t="str">
        <f t="shared" si="42"/>
        <v>7</v>
      </c>
      <c r="R311" s="16">
        <v>2838.0</v>
      </c>
      <c r="S311" s="230" t="str">
        <f t="shared" si="3"/>
        <v>2,474</v>
      </c>
      <c r="T311" s="16">
        <v>2.980726E7</v>
      </c>
      <c r="U311" s="230" t="str">
        <f t="shared" si="43"/>
        <v>30</v>
      </c>
      <c r="V311" s="16">
        <v>1.51E7</v>
      </c>
      <c r="W311" s="237">
        <v>4.490726E7</v>
      </c>
      <c r="X311" s="230" t="str">
        <f t="shared" si="44"/>
        <v>45</v>
      </c>
      <c r="Y311" s="233" t="str">
        <f t="shared" si="51"/>
        <v>33.62%</v>
      </c>
      <c r="Z311" s="234">
        <v>4.0E7</v>
      </c>
      <c r="AA311" s="235" t="str">
        <f t="shared" si="45"/>
        <v>112.27%</v>
      </c>
      <c r="AB311" s="235" t="str">
        <f t="shared" si="46"/>
        <v>17.55%</v>
      </c>
      <c r="AC311" s="236"/>
      <c r="AD311" s="81"/>
      <c r="AE311" s="33"/>
      <c r="AF311" s="33"/>
      <c r="AG311" s="33"/>
      <c r="AH311" s="33"/>
      <c r="AI311" s="33"/>
      <c r="AJ311" s="33"/>
    </row>
    <row r="312">
      <c r="A312" s="16" t="s">
        <v>801</v>
      </c>
      <c r="B312" s="16">
        <v>2013.0</v>
      </c>
      <c r="C312" s="16" t="s">
        <v>41</v>
      </c>
      <c r="D312" s="16" t="s">
        <v>2446</v>
      </c>
      <c r="E312" s="16">
        <v>47.0</v>
      </c>
      <c r="F312" s="16">
        <v>44.0</v>
      </c>
      <c r="G312" s="73" t="str">
        <f t="shared" si="37"/>
        <v>45.5</v>
      </c>
      <c r="H312" s="16">
        <v>72.0</v>
      </c>
      <c r="I312" s="16">
        <v>70.0</v>
      </c>
      <c r="J312" s="228" t="str">
        <f t="shared" si="34"/>
        <v>2</v>
      </c>
      <c r="K312" s="228" t="str">
        <f t="shared" si="38"/>
        <v>71</v>
      </c>
      <c r="L312" s="228" t="str">
        <f t="shared" si="36"/>
        <v>-25.5</v>
      </c>
      <c r="M312" s="229"/>
      <c r="N312" s="16" t="s">
        <v>2439</v>
      </c>
      <c r="O312" s="78" t="s">
        <v>802</v>
      </c>
      <c r="P312" s="16">
        <v>2.6419396E7</v>
      </c>
      <c r="Q312" s="230" t="str">
        <f t="shared" si="42"/>
        <v>26</v>
      </c>
      <c r="R312" s="16">
        <v>3260.0</v>
      </c>
      <c r="S312" s="230" t="str">
        <f t="shared" si="3"/>
        <v>8,104</v>
      </c>
      <c r="T312" s="16">
        <v>1.50394119E8</v>
      </c>
      <c r="U312" s="230" t="str">
        <f t="shared" si="43"/>
        <v>150</v>
      </c>
      <c r="V312" s="18" t="str">
        <f t="shared" ref="V312:V313" si="52">W312-T312</f>
        <v>119600000</v>
      </c>
      <c r="W312" s="16">
        <v>2.69994119E8</v>
      </c>
      <c r="X312" s="230" t="str">
        <f t="shared" si="44"/>
        <v>270</v>
      </c>
      <c r="Y312" s="233" t="str">
        <f t="shared" si="51"/>
        <v>44.30%</v>
      </c>
      <c r="Z312" s="234">
        <v>3.7E7</v>
      </c>
      <c r="AA312" s="235" t="str">
        <f t="shared" si="45"/>
        <v>729.71%</v>
      </c>
      <c r="AB312" s="235" t="str">
        <f t="shared" si="46"/>
        <v>71.40%</v>
      </c>
      <c r="AC312" s="236"/>
      <c r="AD312" s="81"/>
      <c r="AE312" s="33"/>
      <c r="AF312" s="33"/>
      <c r="AG312" s="33"/>
      <c r="AH312" s="33"/>
      <c r="AI312" s="33"/>
      <c r="AJ312" s="33"/>
    </row>
    <row r="313">
      <c r="A313" s="16" t="s">
        <v>812</v>
      </c>
      <c r="B313" s="16">
        <v>2013.0</v>
      </c>
      <c r="C313" s="16" t="s">
        <v>41</v>
      </c>
      <c r="D313" s="16" t="s">
        <v>2449</v>
      </c>
      <c r="E313" s="16">
        <v>19.0</v>
      </c>
      <c r="F313" s="16">
        <v>35.0</v>
      </c>
      <c r="G313" s="73" t="str">
        <f t="shared" si="37"/>
        <v>27.0</v>
      </c>
      <c r="H313" s="16">
        <v>54.0</v>
      </c>
      <c r="I313" s="16">
        <v>49.0</v>
      </c>
      <c r="J313" s="228" t="str">
        <f t="shared" si="34"/>
        <v>5</v>
      </c>
      <c r="K313" s="228" t="str">
        <f t="shared" si="38"/>
        <v>51.5</v>
      </c>
      <c r="L313" s="228" t="str">
        <f t="shared" si="36"/>
        <v>-24.5</v>
      </c>
      <c r="M313" s="229"/>
      <c r="N313" s="16" t="s">
        <v>2439</v>
      </c>
      <c r="O313" s="78" t="s">
        <v>802</v>
      </c>
      <c r="P313" s="16">
        <v>3.4551025E7</v>
      </c>
      <c r="Q313" s="230" t="str">
        <f t="shared" si="42"/>
        <v>35</v>
      </c>
      <c r="R313" s="16">
        <v>3141.0</v>
      </c>
      <c r="S313" s="230" t="str">
        <f t="shared" si="3"/>
        <v>11,000</v>
      </c>
      <c r="T313" s="16">
        <v>1.3450692E8</v>
      </c>
      <c r="U313" s="230" t="str">
        <f t="shared" si="43"/>
        <v>135</v>
      </c>
      <c r="V313" s="18" t="str">
        <f t="shared" si="52"/>
        <v>39458090</v>
      </c>
      <c r="W313" s="16">
        <v>1.7396501E8</v>
      </c>
      <c r="X313" s="230" t="str">
        <f t="shared" si="44"/>
        <v>174</v>
      </c>
      <c r="Y313" s="233" t="str">
        <f t="shared" si="51"/>
        <v>22.68%</v>
      </c>
      <c r="Z313" s="234">
        <v>3.5E7</v>
      </c>
      <c r="AA313" s="235" t="str">
        <f t="shared" si="45"/>
        <v>497.04%</v>
      </c>
      <c r="AB313" s="235" t="str">
        <f t="shared" si="46"/>
        <v>98.72%</v>
      </c>
      <c r="AC313" s="236"/>
      <c r="AD313" s="81"/>
      <c r="AE313" s="33"/>
      <c r="AF313" s="33"/>
      <c r="AG313" s="33"/>
      <c r="AH313" s="33"/>
      <c r="AI313" s="33"/>
      <c r="AJ313" s="33"/>
    </row>
    <row r="314">
      <c r="A314" s="16" t="s">
        <v>814</v>
      </c>
      <c r="B314" s="16">
        <v>2013.0</v>
      </c>
      <c r="C314" s="16" t="s">
        <v>41</v>
      </c>
      <c r="D314" s="16" t="s">
        <v>2490</v>
      </c>
      <c r="E314" s="16">
        <v>56.0</v>
      </c>
      <c r="F314" s="16">
        <v>51.0</v>
      </c>
      <c r="G314" s="73" t="str">
        <f t="shared" si="37"/>
        <v>53.5</v>
      </c>
      <c r="H314" s="16">
        <v>61.0</v>
      </c>
      <c r="I314" s="16">
        <v>60.0</v>
      </c>
      <c r="J314" s="228" t="str">
        <f t="shared" si="34"/>
        <v>1</v>
      </c>
      <c r="K314" s="228" t="str">
        <f t="shared" si="38"/>
        <v>60.5</v>
      </c>
      <c r="L314" s="228" t="str">
        <f t="shared" si="36"/>
        <v>-7</v>
      </c>
      <c r="M314" s="236"/>
      <c r="N314" s="16" t="s">
        <v>2444</v>
      </c>
      <c r="O314" s="78" t="s">
        <v>673</v>
      </c>
      <c r="P314" s="16">
        <v>1.3167607E7</v>
      </c>
      <c r="Q314" s="230" t="str">
        <f t="shared" si="42"/>
        <v>13</v>
      </c>
      <c r="R314" s="16">
        <v>2511.0</v>
      </c>
      <c r="S314" s="230" t="str">
        <f t="shared" si="3"/>
        <v>5,244</v>
      </c>
      <c r="T314" s="16">
        <v>4.2930462E7</v>
      </c>
      <c r="U314" s="230" t="str">
        <f t="shared" si="43"/>
        <v>43</v>
      </c>
      <c r="V314" s="16" t="s">
        <v>2441</v>
      </c>
      <c r="W314" s="16">
        <v>4.2930462E7</v>
      </c>
      <c r="X314" s="230" t="str">
        <f t="shared" si="44"/>
        <v>43</v>
      </c>
      <c r="Y314" s="16" t="s">
        <v>2441</v>
      </c>
      <c r="Z314" s="234">
        <v>3.5E7</v>
      </c>
      <c r="AA314" s="235" t="str">
        <f t="shared" si="45"/>
        <v>122.66%</v>
      </c>
      <c r="AB314" s="235" t="str">
        <f t="shared" si="46"/>
        <v>37.62%</v>
      </c>
      <c r="AC314" s="236"/>
      <c r="AD314" s="81"/>
      <c r="AE314" s="33"/>
      <c r="AF314" s="33"/>
      <c r="AG314" s="33"/>
      <c r="AH314" s="33"/>
      <c r="AI314" s="33"/>
      <c r="AJ314" s="33"/>
    </row>
    <row r="315">
      <c r="A315" s="16" t="s">
        <v>816</v>
      </c>
      <c r="B315" s="16">
        <v>2013.0</v>
      </c>
      <c r="C315" s="16" t="s">
        <v>41</v>
      </c>
      <c r="D315" s="16" t="s">
        <v>2470</v>
      </c>
      <c r="E315" s="16">
        <v>83.0</v>
      </c>
      <c r="F315" s="16">
        <v>67.0</v>
      </c>
      <c r="G315" s="73" t="str">
        <f t="shared" si="37"/>
        <v>75.0</v>
      </c>
      <c r="H315" s="16">
        <v>71.0</v>
      </c>
      <c r="I315" s="16">
        <v>71.0</v>
      </c>
      <c r="J315" s="228" t="str">
        <f t="shared" si="34"/>
        <v>0</v>
      </c>
      <c r="K315" s="228" t="str">
        <f t="shared" si="38"/>
        <v>71</v>
      </c>
      <c r="L315" s="228" t="str">
        <f t="shared" si="36"/>
        <v>4</v>
      </c>
      <c r="M315" s="236"/>
      <c r="N315" s="16" t="s">
        <v>2439</v>
      </c>
      <c r="O315" s="78" t="s">
        <v>817</v>
      </c>
      <c r="P315" s="16">
        <v>2.0719162E7</v>
      </c>
      <c r="Q315" s="230" t="str">
        <f t="shared" si="42"/>
        <v>21</v>
      </c>
      <c r="R315" s="16">
        <v>3055.0</v>
      </c>
      <c r="S315" s="230" t="str">
        <f t="shared" si="3"/>
        <v>6,782</v>
      </c>
      <c r="T315" s="16">
        <v>1.01470202E8</v>
      </c>
      <c r="U315" s="230" t="str">
        <f t="shared" si="43"/>
        <v>101</v>
      </c>
      <c r="V315" s="16">
        <v>2.457112E7</v>
      </c>
      <c r="W315" s="16">
        <v>1.2604112E8</v>
      </c>
      <c r="X315" s="230" t="str">
        <f t="shared" si="44"/>
        <v>126</v>
      </c>
      <c r="Y315" s="233" t="str">
        <f t="shared" ref="Y315:Y602" si="53">SUM(V315/W315)</f>
        <v>19.49%</v>
      </c>
      <c r="Z315" s="234">
        <v>3.2E7</v>
      </c>
      <c r="AA315" s="235" t="str">
        <f t="shared" si="45"/>
        <v>393.88%</v>
      </c>
      <c r="AB315" s="235" t="str">
        <f t="shared" si="46"/>
        <v>64.75%</v>
      </c>
      <c r="AC315" s="236"/>
      <c r="AD315" s="81"/>
      <c r="AE315" s="33"/>
      <c r="AF315" s="33"/>
      <c r="AG315" s="33"/>
      <c r="AH315" s="33"/>
      <c r="AI315" s="33"/>
      <c r="AJ315" s="33"/>
    </row>
    <row r="316">
      <c r="A316" s="16" t="s">
        <v>830</v>
      </c>
      <c r="B316" s="16">
        <v>2013.0</v>
      </c>
      <c r="C316" s="16" t="s">
        <v>41</v>
      </c>
      <c r="D316" s="16" t="s">
        <v>2489</v>
      </c>
      <c r="E316" s="16">
        <v>83.0</v>
      </c>
      <c r="F316" s="16">
        <v>75.0</v>
      </c>
      <c r="G316" s="73" t="str">
        <f t="shared" si="37"/>
        <v>79.0</v>
      </c>
      <c r="H316" s="16">
        <v>70.0</v>
      </c>
      <c r="I316" s="16">
        <v>75.0</v>
      </c>
      <c r="J316" s="228" t="str">
        <f t="shared" si="34"/>
        <v>-5</v>
      </c>
      <c r="K316" s="228" t="str">
        <f t="shared" si="38"/>
        <v>72.5</v>
      </c>
      <c r="L316" s="228" t="str">
        <f t="shared" si="36"/>
        <v>6.5</v>
      </c>
      <c r="M316" s="236"/>
      <c r="N316" s="16" t="s">
        <v>2439</v>
      </c>
      <c r="O316" s="78" t="s">
        <v>772</v>
      </c>
      <c r="P316" s="16">
        <v>9303145.0</v>
      </c>
      <c r="Q316" s="230" t="str">
        <f t="shared" si="42"/>
        <v>9</v>
      </c>
      <c r="R316" s="16">
        <v>2605.0</v>
      </c>
      <c r="S316" s="230" t="str">
        <f t="shared" si="3"/>
        <v>3,571</v>
      </c>
      <c r="T316" s="16">
        <v>3.2172757E7</v>
      </c>
      <c r="U316" s="230" t="str">
        <f t="shared" si="43"/>
        <v>32</v>
      </c>
      <c r="V316" s="16">
        <v>3.12E7</v>
      </c>
      <c r="W316" s="16">
        <v>6.3372757E7</v>
      </c>
      <c r="X316" s="230" t="str">
        <f t="shared" si="44"/>
        <v>63</v>
      </c>
      <c r="Y316" s="233" t="str">
        <f t="shared" si="53"/>
        <v>49.23%</v>
      </c>
      <c r="Z316" s="234">
        <v>3.0E7</v>
      </c>
      <c r="AA316" s="235" t="str">
        <f t="shared" si="45"/>
        <v>211.24%</v>
      </c>
      <c r="AB316" s="235" t="str">
        <f t="shared" si="46"/>
        <v>31.01%</v>
      </c>
      <c r="AC316" s="236"/>
      <c r="AD316" s="81"/>
      <c r="AE316" s="33"/>
      <c r="AF316" s="33"/>
      <c r="AG316" s="33"/>
      <c r="AH316" s="33"/>
      <c r="AI316" s="33"/>
      <c r="AJ316" s="33"/>
    </row>
    <row r="317">
      <c r="A317" s="16" t="s">
        <v>835</v>
      </c>
      <c r="B317" s="16">
        <v>2013.0</v>
      </c>
      <c r="C317" s="16" t="s">
        <v>41</v>
      </c>
      <c r="D317" s="16" t="s">
        <v>2499</v>
      </c>
      <c r="E317" s="16">
        <v>46.0</v>
      </c>
      <c r="F317" s="16">
        <v>48.0</v>
      </c>
      <c r="G317" s="73" t="str">
        <f t="shared" si="37"/>
        <v>47.0</v>
      </c>
      <c r="H317" s="16">
        <v>60.0</v>
      </c>
      <c r="I317" s="16">
        <v>70.0</v>
      </c>
      <c r="J317" s="228" t="str">
        <f t="shared" si="34"/>
        <v>-10</v>
      </c>
      <c r="K317" s="228" t="str">
        <f t="shared" si="38"/>
        <v>65</v>
      </c>
      <c r="L317" s="228" t="str">
        <f t="shared" si="36"/>
        <v>-18</v>
      </c>
      <c r="M317" s="236"/>
      <c r="N317" s="16" t="s">
        <v>2444</v>
      </c>
      <c r="O317" s="78" t="s">
        <v>710</v>
      </c>
      <c r="P317" s="16">
        <v>1.6334566E7</v>
      </c>
      <c r="Q317" s="230" t="str">
        <f t="shared" si="42"/>
        <v>16</v>
      </c>
      <c r="R317" s="16">
        <v>3065.0</v>
      </c>
      <c r="S317" s="230" t="str">
        <f t="shared" si="3"/>
        <v>5,329</v>
      </c>
      <c r="T317" s="16">
        <v>6.3914167E7</v>
      </c>
      <c r="U317" s="230" t="str">
        <f t="shared" si="43"/>
        <v>64</v>
      </c>
      <c r="V317" s="16">
        <v>7.0488283E7</v>
      </c>
      <c r="W317" s="237">
        <v>1.3440245E8</v>
      </c>
      <c r="X317" s="230" t="str">
        <f t="shared" si="44"/>
        <v>134</v>
      </c>
      <c r="Y317" s="233" t="str">
        <f t="shared" si="53"/>
        <v>52.45%</v>
      </c>
      <c r="Z317" s="234">
        <v>2.8E7</v>
      </c>
      <c r="AA317" s="235" t="str">
        <f t="shared" si="45"/>
        <v>480.01%</v>
      </c>
      <c r="AB317" s="235" t="str">
        <f t="shared" si="46"/>
        <v>58.34%</v>
      </c>
      <c r="AC317" s="236"/>
      <c r="AD317" s="81"/>
      <c r="AE317" s="33"/>
      <c r="AF317" s="33"/>
      <c r="AG317" s="33"/>
      <c r="AH317" s="33"/>
      <c r="AI317" s="33"/>
      <c r="AJ317" s="33"/>
    </row>
    <row r="318">
      <c r="A318" s="16" t="s">
        <v>841</v>
      </c>
      <c r="B318" s="16">
        <v>2013.0</v>
      </c>
      <c r="C318" s="16" t="s">
        <v>41</v>
      </c>
      <c r="D318" s="16" t="s">
        <v>2443</v>
      </c>
      <c r="E318" s="16">
        <v>39.0</v>
      </c>
      <c r="F318" s="16">
        <v>44.0</v>
      </c>
      <c r="G318" s="73" t="str">
        <f t="shared" si="37"/>
        <v>41.5</v>
      </c>
      <c r="H318" s="16">
        <v>47.0</v>
      </c>
      <c r="I318" s="16">
        <v>61.0</v>
      </c>
      <c r="J318" s="228" t="str">
        <f t="shared" si="34"/>
        <v>-14</v>
      </c>
      <c r="K318" s="228" t="str">
        <f t="shared" si="38"/>
        <v>54</v>
      </c>
      <c r="L318" s="228" t="str">
        <f t="shared" si="36"/>
        <v>-12.5</v>
      </c>
      <c r="M318" s="236"/>
      <c r="N318" s="16" t="s">
        <v>2444</v>
      </c>
      <c r="O318" s="78" t="s">
        <v>628</v>
      </c>
      <c r="P318" s="16">
        <v>7944977.0</v>
      </c>
      <c r="Q318" s="230" t="str">
        <f t="shared" si="42"/>
        <v>8</v>
      </c>
      <c r="R318" s="16">
        <v>3036.0</v>
      </c>
      <c r="S318" s="230" t="str">
        <f t="shared" si="3"/>
        <v>2,617</v>
      </c>
      <c r="T318" s="16">
        <v>3.0664106E7</v>
      </c>
      <c r="U318" s="230" t="str">
        <f t="shared" si="43"/>
        <v>31</v>
      </c>
      <c r="V318" s="16">
        <v>2.05E7</v>
      </c>
      <c r="W318" s="237">
        <v>5.1164106E7</v>
      </c>
      <c r="X318" s="230" t="str">
        <f t="shared" si="44"/>
        <v>51</v>
      </c>
      <c r="Y318" s="233" t="str">
        <f t="shared" si="53"/>
        <v>40.07%</v>
      </c>
      <c r="Z318" s="234">
        <v>2.6E7</v>
      </c>
      <c r="AA318" s="235" t="str">
        <f t="shared" si="45"/>
        <v>196.79%</v>
      </c>
      <c r="AB318" s="235" t="str">
        <f t="shared" si="46"/>
        <v>30.56%</v>
      </c>
      <c r="AC318" s="236"/>
      <c r="AD318" s="81"/>
      <c r="AE318" s="33"/>
      <c r="AF318" s="33"/>
      <c r="AG318" s="33"/>
      <c r="AH318" s="33"/>
      <c r="AI318" s="33"/>
      <c r="AJ318" s="33"/>
    </row>
    <row r="319">
      <c r="A319" s="16" t="s">
        <v>619</v>
      </c>
      <c r="B319" s="16">
        <v>2013.0</v>
      </c>
      <c r="C319" s="16" t="s">
        <v>41</v>
      </c>
      <c r="D319" s="16" t="s">
        <v>2446</v>
      </c>
      <c r="E319" s="16">
        <v>94.0</v>
      </c>
      <c r="F319" s="79">
        <v>90.0</v>
      </c>
      <c r="G319" s="73" t="str">
        <f t="shared" si="37"/>
        <v>92.0</v>
      </c>
      <c r="H319" s="16">
        <v>82.0</v>
      </c>
      <c r="I319" s="16">
        <v>85.0</v>
      </c>
      <c r="J319" s="228" t="str">
        <f t="shared" si="34"/>
        <v>-3</v>
      </c>
      <c r="K319" s="228" t="str">
        <f t="shared" si="38"/>
        <v>83.5</v>
      </c>
      <c r="L319" s="228" t="str">
        <f t="shared" si="36"/>
        <v>8.5</v>
      </c>
      <c r="M319" s="236"/>
      <c r="N319" s="16" t="s">
        <v>2439</v>
      </c>
      <c r="O319" s="78" t="s">
        <v>620</v>
      </c>
      <c r="P319" s="16">
        <v>260382.0</v>
      </c>
      <c r="Q319" s="230" t="str">
        <f t="shared" si="42"/>
        <v>0</v>
      </c>
      <c r="R319" s="16">
        <v>6.0</v>
      </c>
      <c r="S319" s="230" t="str">
        <f t="shared" si="3"/>
        <v>43,397</v>
      </c>
      <c r="T319" s="16">
        <v>2.5568251E7</v>
      </c>
      <c r="U319" s="230" t="str">
        <f t="shared" si="43"/>
        <v>26</v>
      </c>
      <c r="V319" s="16">
        <v>2.1783E7</v>
      </c>
      <c r="W319" s="237">
        <v>4.7351251E7</v>
      </c>
      <c r="X319" s="230" t="str">
        <f t="shared" si="44"/>
        <v>47</v>
      </c>
      <c r="Y319" s="233" t="str">
        <f t="shared" si="53"/>
        <v>46.00%</v>
      </c>
      <c r="Z319" s="234">
        <v>2.3E7</v>
      </c>
      <c r="AA319" s="235" t="str">
        <f t="shared" si="45"/>
        <v>205.88%</v>
      </c>
      <c r="AB319" s="235" t="str">
        <f t="shared" si="46"/>
        <v>1.13%</v>
      </c>
      <c r="AC319" s="236"/>
      <c r="AD319" s="78" t="s">
        <v>621</v>
      </c>
      <c r="AE319" s="33"/>
      <c r="AF319" s="33"/>
      <c r="AG319" s="33"/>
      <c r="AH319" s="33"/>
      <c r="AI319" s="33"/>
      <c r="AJ319" s="33"/>
    </row>
    <row r="320">
      <c r="A320" s="16" t="s">
        <v>847</v>
      </c>
      <c r="B320" s="16">
        <v>2013.0</v>
      </c>
      <c r="C320" s="16" t="s">
        <v>41</v>
      </c>
      <c r="D320" s="16" t="s">
        <v>2481</v>
      </c>
      <c r="E320" s="16">
        <v>53.0</v>
      </c>
      <c r="F320" s="16">
        <v>63.0</v>
      </c>
      <c r="G320" s="73" t="str">
        <f t="shared" si="37"/>
        <v>58.0</v>
      </c>
      <c r="H320" s="16">
        <v>52.0</v>
      </c>
      <c r="I320" s="16">
        <v>73.0</v>
      </c>
      <c r="J320" s="228" t="str">
        <f t="shared" si="34"/>
        <v>-21</v>
      </c>
      <c r="K320" s="228" t="str">
        <f t="shared" si="38"/>
        <v>62.5</v>
      </c>
      <c r="L320" s="228" t="str">
        <f t="shared" si="36"/>
        <v>-4.5</v>
      </c>
      <c r="M320" s="236"/>
      <c r="N320" s="16" t="s">
        <v>2439</v>
      </c>
      <c r="O320" s="78" t="s">
        <v>772</v>
      </c>
      <c r="P320" s="16">
        <v>5220288.0</v>
      </c>
      <c r="Q320" s="230" t="str">
        <f t="shared" si="42"/>
        <v>5</v>
      </c>
      <c r="R320" s="16">
        <v>2101.0</v>
      </c>
      <c r="S320" s="230" t="str">
        <f t="shared" si="3"/>
        <v>2,485</v>
      </c>
      <c r="T320" s="16">
        <v>1.1330849E7</v>
      </c>
      <c r="U320" s="230" t="str">
        <f t="shared" si="43"/>
        <v>11</v>
      </c>
      <c r="V320" s="16">
        <v>4104000.0</v>
      </c>
      <c r="W320" s="16">
        <v>1.5434849E7</v>
      </c>
      <c r="X320" s="230" t="str">
        <f t="shared" si="44"/>
        <v>15</v>
      </c>
      <c r="Y320" s="233" t="str">
        <f t="shared" si="53"/>
        <v>26.59%</v>
      </c>
      <c r="Z320" s="234">
        <v>2.2E7</v>
      </c>
      <c r="AA320" s="235" t="str">
        <f t="shared" si="45"/>
        <v>70.16%</v>
      </c>
      <c r="AB320" s="235" t="str">
        <f t="shared" si="46"/>
        <v>23.73%</v>
      </c>
      <c r="AC320" s="236"/>
      <c r="AD320" s="81"/>
      <c r="AE320" s="33"/>
      <c r="AF320" s="33"/>
      <c r="AG320" s="33"/>
      <c r="AH320" s="33"/>
      <c r="AI320" s="33"/>
      <c r="AJ320" s="33"/>
    </row>
    <row r="321">
      <c r="A321" s="16" t="s">
        <v>855</v>
      </c>
      <c r="B321" s="16">
        <v>2013.0</v>
      </c>
      <c r="C321" s="16" t="s">
        <v>41</v>
      </c>
      <c r="D321" s="16" t="s">
        <v>142</v>
      </c>
      <c r="E321" s="16">
        <v>89.0</v>
      </c>
      <c r="F321" s="16">
        <v>81.0</v>
      </c>
      <c r="G321" s="73" t="str">
        <f t="shared" si="37"/>
        <v>85.0</v>
      </c>
      <c r="H321" s="16">
        <v>71.0</v>
      </c>
      <c r="I321" s="16">
        <v>77.0</v>
      </c>
      <c r="J321" s="228" t="str">
        <f t="shared" si="34"/>
        <v>-6</v>
      </c>
      <c r="K321" s="228" t="str">
        <f t="shared" si="38"/>
        <v>74</v>
      </c>
      <c r="L321" s="228" t="str">
        <f t="shared" si="36"/>
        <v>11</v>
      </c>
      <c r="M321" s="236"/>
      <c r="N321" s="16" t="s">
        <v>2439</v>
      </c>
      <c r="O321" s="78" t="s">
        <v>856</v>
      </c>
      <c r="P321" s="16">
        <v>8811790.0</v>
      </c>
      <c r="Q321" s="230" t="str">
        <f t="shared" si="42"/>
        <v>9</v>
      </c>
      <c r="R321" s="16">
        <v>1551.0</v>
      </c>
      <c r="S321" s="230" t="str">
        <f t="shared" si="3"/>
        <v>5,681</v>
      </c>
      <c r="T321" s="16">
        <v>2.6004851E7</v>
      </c>
      <c r="U321" s="230" t="str">
        <f t="shared" si="43"/>
        <v>26</v>
      </c>
      <c r="V321" s="16">
        <v>2.0084436E7</v>
      </c>
      <c r="W321" s="16">
        <v>4.6089287E7</v>
      </c>
      <c r="X321" s="230" t="str">
        <f t="shared" si="44"/>
        <v>46</v>
      </c>
      <c r="Y321" s="233" t="str">
        <f t="shared" si="53"/>
        <v>43.58%</v>
      </c>
      <c r="Z321" s="234">
        <v>2.0E7</v>
      </c>
      <c r="AA321" s="235" t="str">
        <f t="shared" si="45"/>
        <v>230.45%</v>
      </c>
      <c r="AB321" s="235" t="str">
        <f t="shared" si="46"/>
        <v>44.06%</v>
      </c>
      <c r="AC321" s="236"/>
      <c r="AD321" s="81"/>
      <c r="AE321" s="33"/>
      <c r="AF321" s="33"/>
      <c r="AG321" s="33"/>
      <c r="AH321" s="33"/>
      <c r="AI321" s="33"/>
      <c r="AJ321" s="33"/>
    </row>
    <row r="322">
      <c r="A322" s="16" t="s">
        <v>627</v>
      </c>
      <c r="B322" s="16">
        <v>2013.0</v>
      </c>
      <c r="C322" s="16" t="s">
        <v>41</v>
      </c>
      <c r="D322" s="16" t="s">
        <v>2491</v>
      </c>
      <c r="E322" s="16">
        <v>91.0</v>
      </c>
      <c r="F322" s="16">
        <v>78.0</v>
      </c>
      <c r="G322" s="73" t="str">
        <f t="shared" si="37"/>
        <v>84.5</v>
      </c>
      <c r="H322" s="16">
        <v>77.0</v>
      </c>
      <c r="I322" s="16">
        <v>76.0</v>
      </c>
      <c r="J322" s="228" t="str">
        <f t="shared" si="34"/>
        <v>1</v>
      </c>
      <c r="K322" s="228" t="str">
        <f t="shared" si="38"/>
        <v>76.5</v>
      </c>
      <c r="L322" s="228" t="str">
        <f t="shared" si="36"/>
        <v>8</v>
      </c>
      <c r="M322" s="236"/>
      <c r="N322" s="16" t="s">
        <v>2444</v>
      </c>
      <c r="O322" s="78" t="s">
        <v>628</v>
      </c>
      <c r="P322" s="16">
        <v>612064.0</v>
      </c>
      <c r="Q322" s="230" t="str">
        <f t="shared" si="42"/>
        <v>1</v>
      </c>
      <c r="R322" s="16">
        <v>6.0</v>
      </c>
      <c r="S322" s="230" t="str">
        <f t="shared" si="3"/>
        <v>102,011</v>
      </c>
      <c r="T322" s="16">
        <v>3.3405481E7</v>
      </c>
      <c r="U322" s="230" t="str">
        <f t="shared" si="43"/>
        <v>33</v>
      </c>
      <c r="V322" s="16">
        <v>6.41E7</v>
      </c>
      <c r="W322" s="237">
        <v>9.7505481E7</v>
      </c>
      <c r="X322" s="230" t="str">
        <f t="shared" si="44"/>
        <v>98</v>
      </c>
      <c r="Y322" s="233" t="str">
        <f t="shared" si="53"/>
        <v>65.74%</v>
      </c>
      <c r="Z322" s="234">
        <v>1.8E7</v>
      </c>
      <c r="AA322" s="235" t="str">
        <f t="shared" si="45"/>
        <v>541.70%</v>
      </c>
      <c r="AB322" s="235" t="str">
        <f t="shared" si="46"/>
        <v>3.40%</v>
      </c>
      <c r="AC322" s="236"/>
      <c r="AD322" s="78" t="s">
        <v>629</v>
      </c>
      <c r="AE322" s="33"/>
      <c r="AF322" s="33"/>
      <c r="AG322" s="33"/>
      <c r="AH322" s="33"/>
      <c r="AI322" s="33"/>
      <c r="AJ322" s="33"/>
    </row>
    <row r="323">
      <c r="A323" s="16" t="s">
        <v>869</v>
      </c>
      <c r="B323" s="16">
        <v>2013.0</v>
      </c>
      <c r="C323" s="16" t="s">
        <v>41</v>
      </c>
      <c r="D323" s="16" t="s">
        <v>2493</v>
      </c>
      <c r="E323" s="16">
        <v>62.0</v>
      </c>
      <c r="F323" s="16">
        <v>57.0</v>
      </c>
      <c r="G323" s="73" t="str">
        <f t="shared" si="37"/>
        <v>59.5</v>
      </c>
      <c r="H323" s="16">
        <v>63.0</v>
      </c>
      <c r="I323" s="16">
        <v>74.0</v>
      </c>
      <c r="J323" s="228" t="str">
        <f t="shared" si="34"/>
        <v>-11</v>
      </c>
      <c r="K323" s="228" t="str">
        <f t="shared" si="38"/>
        <v>68.5</v>
      </c>
      <c r="L323" s="228" t="str">
        <f t="shared" si="36"/>
        <v>-9</v>
      </c>
      <c r="M323" s="236"/>
      <c r="N323" s="16" t="s">
        <v>2439</v>
      </c>
      <c r="O323" s="78" t="s">
        <v>870</v>
      </c>
      <c r="P323" s="16">
        <v>2.5775847E7</v>
      </c>
      <c r="Q323" s="230" t="str">
        <f t="shared" si="42"/>
        <v>26</v>
      </c>
      <c r="R323" s="16">
        <v>3025.0</v>
      </c>
      <c r="S323" s="230" t="str">
        <f t="shared" si="3"/>
        <v>8,521</v>
      </c>
      <c r="T323" s="16">
        <v>5.4239856E7</v>
      </c>
      <c r="U323" s="230" t="str">
        <f t="shared" si="43"/>
        <v>54</v>
      </c>
      <c r="V323" s="16">
        <v>4.3303096E7</v>
      </c>
      <c r="W323" s="237">
        <v>9.7542952E7</v>
      </c>
      <c r="X323" s="230" t="str">
        <f t="shared" si="44"/>
        <v>98</v>
      </c>
      <c r="Y323" s="233" t="str">
        <f t="shared" si="53"/>
        <v>44.39%</v>
      </c>
      <c r="Z323" s="234">
        <v>1.7E7</v>
      </c>
      <c r="AA323" s="235" t="str">
        <f t="shared" si="45"/>
        <v>573.78%</v>
      </c>
      <c r="AB323" s="235" t="str">
        <f t="shared" si="46"/>
        <v>151.62%</v>
      </c>
      <c r="AC323" s="236"/>
      <c r="AD323" s="81"/>
      <c r="AE323" s="33"/>
      <c r="AF323" s="33"/>
      <c r="AG323" s="33"/>
      <c r="AH323" s="33"/>
      <c r="AI323" s="33"/>
      <c r="AJ323" s="33"/>
    </row>
    <row r="324">
      <c r="A324" s="16" t="s">
        <v>884</v>
      </c>
      <c r="B324" s="16">
        <v>2013.0</v>
      </c>
      <c r="C324" s="16" t="s">
        <v>41</v>
      </c>
      <c r="D324" s="16" t="s">
        <v>2493</v>
      </c>
      <c r="E324" s="16">
        <v>43.0</v>
      </c>
      <c r="F324" s="79">
        <v>51.0</v>
      </c>
      <c r="G324" s="73" t="str">
        <f t="shared" si="37"/>
        <v>47.0</v>
      </c>
      <c r="H324" s="16">
        <v>65.0</v>
      </c>
      <c r="I324" s="16">
        <v>65.0</v>
      </c>
      <c r="J324" s="228" t="str">
        <f t="shared" si="34"/>
        <v>0</v>
      </c>
      <c r="K324" s="228" t="str">
        <f t="shared" si="38"/>
        <v>65</v>
      </c>
      <c r="L324" s="228" t="str">
        <f t="shared" si="36"/>
        <v>-18</v>
      </c>
      <c r="M324" s="236"/>
      <c r="N324" s="16" t="s">
        <v>2439</v>
      </c>
      <c r="O324" s="78" t="s">
        <v>885</v>
      </c>
      <c r="P324" s="16">
        <v>1.7118745E7</v>
      </c>
      <c r="Q324" s="230" t="str">
        <f t="shared" si="42"/>
        <v>17</v>
      </c>
      <c r="R324" s="16">
        <v>2507.0</v>
      </c>
      <c r="S324" s="230" t="str">
        <f t="shared" si="3"/>
        <v>6,828</v>
      </c>
      <c r="T324" s="16">
        <v>5.1872378E7</v>
      </c>
      <c r="U324" s="230" t="str">
        <f t="shared" si="43"/>
        <v>52</v>
      </c>
      <c r="V324" s="16">
        <v>1.67E7</v>
      </c>
      <c r="W324" s="16">
        <v>6.8572378E7</v>
      </c>
      <c r="X324" s="230" t="str">
        <f t="shared" si="44"/>
        <v>69</v>
      </c>
      <c r="Y324" s="233" t="str">
        <f t="shared" si="53"/>
        <v>24.35%</v>
      </c>
      <c r="Z324" s="234">
        <v>1.3E7</v>
      </c>
      <c r="AA324" s="235" t="str">
        <f t="shared" si="45"/>
        <v>527.48%</v>
      </c>
      <c r="AB324" s="235" t="str">
        <f t="shared" si="46"/>
        <v>131.68%</v>
      </c>
      <c r="AC324" s="236"/>
      <c r="AD324" s="81"/>
      <c r="AE324" s="33"/>
      <c r="AF324" s="33"/>
      <c r="AG324" s="33"/>
      <c r="AH324" s="33"/>
      <c r="AI324" s="33"/>
      <c r="AJ324" s="33"/>
    </row>
    <row r="325">
      <c r="A325" s="16" t="s">
        <v>882</v>
      </c>
      <c r="B325" s="16">
        <v>2013.0</v>
      </c>
      <c r="C325" s="16" t="s">
        <v>41</v>
      </c>
      <c r="D325" s="16" t="s">
        <v>2481</v>
      </c>
      <c r="E325" s="16">
        <v>27.0</v>
      </c>
      <c r="F325" s="16">
        <v>34.0</v>
      </c>
      <c r="G325" s="73" t="str">
        <f t="shared" si="37"/>
        <v>30.5</v>
      </c>
      <c r="H325" s="16">
        <v>47.0</v>
      </c>
      <c r="I325" s="16">
        <v>54.0</v>
      </c>
      <c r="J325" s="228" t="str">
        <f t="shared" si="34"/>
        <v>-7</v>
      </c>
      <c r="K325" s="228" t="str">
        <f t="shared" si="38"/>
        <v>50.5</v>
      </c>
      <c r="L325" s="228" t="str">
        <f t="shared" si="36"/>
        <v>-20</v>
      </c>
      <c r="M325" s="236"/>
      <c r="N325" s="16" t="s">
        <v>2439</v>
      </c>
      <c r="O325" s="78" t="s">
        <v>710</v>
      </c>
      <c r="P325" s="16">
        <v>8754168.0</v>
      </c>
      <c r="Q325" s="230" t="str">
        <f t="shared" si="42"/>
        <v>9</v>
      </c>
      <c r="R325" s="16">
        <v>2771.0</v>
      </c>
      <c r="S325" s="230" t="str">
        <f t="shared" si="3"/>
        <v>3,159</v>
      </c>
      <c r="T325" s="16">
        <v>2.568238E7</v>
      </c>
      <c r="U325" s="230" t="str">
        <f t="shared" si="43"/>
        <v>26</v>
      </c>
      <c r="V325" s="16">
        <v>2.2383292E7</v>
      </c>
      <c r="W325" s="237">
        <v>4.8383672E7</v>
      </c>
      <c r="X325" s="230" t="str">
        <f t="shared" si="44"/>
        <v>48</v>
      </c>
      <c r="Y325" s="233" t="str">
        <f t="shared" si="53"/>
        <v>46.26%</v>
      </c>
      <c r="Z325" s="234">
        <v>1.3E7</v>
      </c>
      <c r="AA325" s="235" t="str">
        <f t="shared" si="45"/>
        <v>372.18%</v>
      </c>
      <c r="AB325" s="235" t="str">
        <f t="shared" si="46"/>
        <v>67.34%</v>
      </c>
      <c r="AC325" s="236"/>
      <c r="AD325" s="81"/>
      <c r="AE325" s="33"/>
      <c r="AF325" s="33"/>
      <c r="AG325" s="33"/>
      <c r="AH325" s="33"/>
      <c r="AI325" s="33"/>
      <c r="AJ325" s="33"/>
    </row>
    <row r="326">
      <c r="A326" s="16" t="s">
        <v>889</v>
      </c>
      <c r="B326" s="16">
        <v>2013.0</v>
      </c>
      <c r="C326" s="16" t="s">
        <v>41</v>
      </c>
      <c r="D326" s="16" t="s">
        <v>2449</v>
      </c>
      <c r="E326" s="16">
        <v>69.0</v>
      </c>
      <c r="F326" s="16">
        <v>55.0</v>
      </c>
      <c r="G326" s="73" t="str">
        <f t="shared" si="37"/>
        <v>62.0</v>
      </c>
      <c r="H326" s="16">
        <v>81.0</v>
      </c>
      <c r="I326" s="16">
        <v>82.0</v>
      </c>
      <c r="J326" s="228" t="str">
        <f t="shared" si="34"/>
        <v>-1</v>
      </c>
      <c r="K326" s="228" t="str">
        <f t="shared" si="38"/>
        <v>81.5</v>
      </c>
      <c r="L326" s="228" t="str">
        <f t="shared" si="36"/>
        <v>-19.5</v>
      </c>
      <c r="M326" s="236"/>
      <c r="N326" s="16" t="s">
        <v>2439</v>
      </c>
      <c r="O326" s="78" t="s">
        <v>890</v>
      </c>
      <c r="P326" s="16">
        <v>1076250.0</v>
      </c>
      <c r="Q326" s="230" t="str">
        <f t="shared" si="42"/>
        <v>1</v>
      </c>
      <c r="R326" s="16">
        <v>175.0</v>
      </c>
      <c r="S326" s="230" t="str">
        <f t="shared" si="3"/>
        <v>6,150</v>
      </c>
      <c r="T326" s="16">
        <v>1.5322921E7</v>
      </c>
      <c r="U326" s="230" t="str">
        <f t="shared" si="43"/>
        <v>15</v>
      </c>
      <c r="V326" s="16">
        <v>7.1777528E7</v>
      </c>
      <c r="W326" s="16">
        <v>8.7100449E7</v>
      </c>
      <c r="X326" s="230" t="str">
        <f t="shared" si="44"/>
        <v>87</v>
      </c>
      <c r="Y326" s="233" t="str">
        <f t="shared" si="53"/>
        <v>82.41%</v>
      </c>
      <c r="Z326" s="234">
        <v>1.2E7</v>
      </c>
      <c r="AA326" s="235" t="str">
        <f t="shared" si="45"/>
        <v>725.84%</v>
      </c>
      <c r="AB326" s="235" t="str">
        <f t="shared" si="46"/>
        <v>8.97%</v>
      </c>
      <c r="AC326" s="236"/>
      <c r="AD326" s="81"/>
      <c r="AE326" s="33"/>
      <c r="AF326" s="33"/>
      <c r="AG326" s="33"/>
      <c r="AH326" s="33"/>
      <c r="AI326" s="33"/>
      <c r="AJ326" s="33"/>
    </row>
    <row r="327">
      <c r="A327" s="16" t="s">
        <v>895</v>
      </c>
      <c r="B327" s="16">
        <v>2013.0</v>
      </c>
      <c r="C327" s="16" t="s">
        <v>41</v>
      </c>
      <c r="D327" s="16" t="s">
        <v>2481</v>
      </c>
      <c r="E327" s="16">
        <v>4.0</v>
      </c>
      <c r="F327" s="16">
        <v>18.0</v>
      </c>
      <c r="G327" s="73" t="str">
        <f t="shared" si="37"/>
        <v>11.0</v>
      </c>
      <c r="H327" s="16">
        <v>24.0</v>
      </c>
      <c r="I327" s="16">
        <v>30.0</v>
      </c>
      <c r="J327" s="228" t="str">
        <f t="shared" si="34"/>
        <v>-6</v>
      </c>
      <c r="K327" s="228" t="str">
        <f t="shared" si="38"/>
        <v>27</v>
      </c>
      <c r="L327" s="228" t="str">
        <f t="shared" si="36"/>
        <v>-16</v>
      </c>
      <c r="M327" s="236"/>
      <c r="N327" s="16" t="s">
        <v>2439</v>
      </c>
      <c r="O327" s="78" t="s">
        <v>710</v>
      </c>
      <c r="P327" s="16">
        <v>4805878.0</v>
      </c>
      <c r="Q327" s="230" t="str">
        <f t="shared" si="42"/>
        <v>5</v>
      </c>
      <c r="R327" s="16">
        <v>2023.0</v>
      </c>
      <c r="S327" s="230" t="str">
        <f t="shared" si="3"/>
        <v>2,376</v>
      </c>
      <c r="T327" s="16">
        <v>8840453.0</v>
      </c>
      <c r="U327" s="230" t="str">
        <f t="shared" si="43"/>
        <v>9</v>
      </c>
      <c r="V327" s="16">
        <v>2.3598535E7</v>
      </c>
      <c r="W327" s="16">
        <v>3.2438988E7</v>
      </c>
      <c r="X327" s="230" t="str">
        <f t="shared" si="44"/>
        <v>32</v>
      </c>
      <c r="Y327" s="233" t="str">
        <f t="shared" si="53"/>
        <v>72.75%</v>
      </c>
      <c r="Z327" s="234">
        <v>6000000.0</v>
      </c>
      <c r="AA327" s="235" t="str">
        <f t="shared" si="45"/>
        <v>540.65%</v>
      </c>
      <c r="AB327" s="235" t="str">
        <f t="shared" si="46"/>
        <v>80.10%</v>
      </c>
      <c r="AC327" s="236"/>
      <c r="AD327" s="81"/>
      <c r="AE327" s="33"/>
      <c r="AF327" s="33"/>
      <c r="AG327" s="33"/>
      <c r="AH327" s="33"/>
      <c r="AI327" s="33"/>
      <c r="AJ327" s="33"/>
    </row>
    <row r="328">
      <c r="A328" s="16" t="s">
        <v>897</v>
      </c>
      <c r="B328" s="16">
        <v>2013.0</v>
      </c>
      <c r="C328" s="16" t="s">
        <v>41</v>
      </c>
      <c r="D328" s="16" t="s">
        <v>2495</v>
      </c>
      <c r="E328" s="16">
        <v>56.0</v>
      </c>
      <c r="F328" s="16">
        <v>55.0</v>
      </c>
      <c r="G328" s="73" t="str">
        <f t="shared" si="37"/>
        <v>55.5</v>
      </c>
      <c r="H328" s="16">
        <v>89.0</v>
      </c>
      <c r="I328" s="16">
        <v>77.0</v>
      </c>
      <c r="J328" s="228" t="str">
        <f t="shared" si="34"/>
        <v>12</v>
      </c>
      <c r="K328" s="228" t="str">
        <f t="shared" si="38"/>
        <v>83</v>
      </c>
      <c r="L328" s="228" t="str">
        <f t="shared" si="36"/>
        <v>-27.5</v>
      </c>
      <c r="M328" s="236"/>
      <c r="N328" s="239" t="s">
        <v>2444</v>
      </c>
      <c r="O328" s="84" t="s">
        <v>628</v>
      </c>
      <c r="P328" s="16">
        <v>7846426.0</v>
      </c>
      <c r="Q328" s="230" t="str">
        <f t="shared" si="42"/>
        <v>8</v>
      </c>
      <c r="R328" s="16">
        <v>348.0</v>
      </c>
      <c r="S328" s="230" t="str">
        <f t="shared" si="3"/>
        <v>22,547</v>
      </c>
      <c r="T328" s="16">
        <v>4.4467207E7</v>
      </c>
      <c r="U328" s="230" t="str">
        <f t="shared" si="43"/>
        <v>44</v>
      </c>
      <c r="V328" s="16">
        <v>5.46E7</v>
      </c>
      <c r="W328" s="237">
        <v>9.9067206E7</v>
      </c>
      <c r="X328" s="230" t="str">
        <f t="shared" si="44"/>
        <v>99</v>
      </c>
      <c r="Y328" s="233" t="str">
        <f t="shared" si="53"/>
        <v>55.11%</v>
      </c>
      <c r="Z328" s="234">
        <v>5500000.0</v>
      </c>
      <c r="AA328" s="235" t="str">
        <f t="shared" si="45"/>
        <v>1801.22%</v>
      </c>
      <c r="AB328" s="235" t="str">
        <f t="shared" si="46"/>
        <v>142.66%</v>
      </c>
      <c r="AC328" s="236"/>
      <c r="AD328" s="81"/>
      <c r="AE328" s="33"/>
      <c r="AF328" s="33"/>
      <c r="AG328" s="33"/>
      <c r="AH328" s="33"/>
      <c r="AI328" s="33"/>
      <c r="AJ328" s="33"/>
    </row>
    <row r="329">
      <c r="A329" s="16" t="s">
        <v>899</v>
      </c>
      <c r="B329" s="16">
        <v>2013.0</v>
      </c>
      <c r="C329" s="16" t="s">
        <v>41</v>
      </c>
      <c r="D329" s="16" t="s">
        <v>2448</v>
      </c>
      <c r="E329" s="16">
        <v>85.0</v>
      </c>
      <c r="F329" s="16">
        <v>68.0</v>
      </c>
      <c r="G329" s="73" t="str">
        <f t="shared" si="37"/>
        <v>76.5</v>
      </c>
      <c r="H329" s="16">
        <v>84.0</v>
      </c>
      <c r="I329" s="16">
        <v>79.0</v>
      </c>
      <c r="J329" s="228" t="str">
        <f t="shared" si="34"/>
        <v>5</v>
      </c>
      <c r="K329" s="228" t="str">
        <f t="shared" si="38"/>
        <v>81.5</v>
      </c>
      <c r="L329" s="228" t="str">
        <f t="shared" si="36"/>
        <v>-5</v>
      </c>
      <c r="M329" s="236"/>
      <c r="N329" s="16" t="s">
        <v>2444</v>
      </c>
      <c r="O329" s="78" t="s">
        <v>628</v>
      </c>
      <c r="P329" s="16">
        <v>552788.0</v>
      </c>
      <c r="Q329" s="230" t="str">
        <f t="shared" si="42"/>
        <v>1</v>
      </c>
      <c r="R329" s="16">
        <v>19.0</v>
      </c>
      <c r="S329" s="230" t="str">
        <f t="shared" si="3"/>
        <v>29,094</v>
      </c>
      <c r="T329" s="16">
        <v>2.1506546E7</v>
      </c>
      <c r="U329" s="230" t="str">
        <f t="shared" si="43"/>
        <v>22</v>
      </c>
      <c r="V329" s="16">
        <v>1692106.0</v>
      </c>
      <c r="W329" s="16">
        <v>2.3198652E7</v>
      </c>
      <c r="X329" s="230" t="str">
        <f t="shared" si="44"/>
        <v>23</v>
      </c>
      <c r="Y329" s="233" t="str">
        <f t="shared" si="53"/>
        <v>7.29%</v>
      </c>
      <c r="Z329" s="234">
        <v>5000000.0</v>
      </c>
      <c r="AA329" s="235" t="str">
        <f t="shared" si="45"/>
        <v>463.97%</v>
      </c>
      <c r="AB329" s="235" t="str">
        <f t="shared" si="46"/>
        <v>11.06%</v>
      </c>
      <c r="AC329" s="236"/>
      <c r="AD329" s="81"/>
      <c r="AE329" s="33"/>
      <c r="AF329" s="33"/>
      <c r="AG329" s="33"/>
      <c r="AH329" s="33"/>
      <c r="AI329" s="33"/>
      <c r="AJ329" s="33"/>
    </row>
    <row r="330">
      <c r="A330" s="16" t="s">
        <v>906</v>
      </c>
      <c r="B330" s="16">
        <v>2013.0</v>
      </c>
      <c r="C330" s="16" t="s">
        <v>41</v>
      </c>
      <c r="D330" s="16" t="s">
        <v>2449</v>
      </c>
      <c r="E330" s="16">
        <v>38.0</v>
      </c>
      <c r="F330" s="16">
        <v>41.0</v>
      </c>
      <c r="G330" s="73" t="str">
        <f t="shared" si="37"/>
        <v>39.5</v>
      </c>
      <c r="H330" s="16">
        <v>36.0</v>
      </c>
      <c r="I330" s="16">
        <v>52.0</v>
      </c>
      <c r="J330" s="228" t="str">
        <f t="shared" si="34"/>
        <v>-16</v>
      </c>
      <c r="K330" s="228" t="str">
        <f t="shared" si="38"/>
        <v>44</v>
      </c>
      <c r="L330" s="228" t="str">
        <f t="shared" si="36"/>
        <v>-4.5</v>
      </c>
      <c r="M330" s="236"/>
      <c r="N330" s="16" t="s">
        <v>2439</v>
      </c>
      <c r="O330" s="78" t="s">
        <v>907</v>
      </c>
      <c r="P330" s="16">
        <v>3.405836E7</v>
      </c>
      <c r="Q330" s="230" t="str">
        <f t="shared" si="42"/>
        <v>34</v>
      </c>
      <c r="R330" s="16">
        <v>2536.0</v>
      </c>
      <c r="S330" s="230" t="str">
        <f t="shared" si="3"/>
        <v>13,430</v>
      </c>
      <c r="T330" s="16">
        <v>6.4473115E7</v>
      </c>
      <c r="U330" s="230" t="str">
        <f t="shared" si="43"/>
        <v>64</v>
      </c>
      <c r="V330" s="16">
        <v>2.4855512E7</v>
      </c>
      <c r="W330" s="16">
        <v>8.9328627E7</v>
      </c>
      <c r="X330" s="230" t="str">
        <f t="shared" si="44"/>
        <v>89</v>
      </c>
      <c r="Y330" s="233" t="str">
        <f t="shared" si="53"/>
        <v>27.82%</v>
      </c>
      <c r="Z330" s="234">
        <v>3000000.0</v>
      </c>
      <c r="AA330" s="235" t="str">
        <f t="shared" si="45"/>
        <v>2977.62%</v>
      </c>
      <c r="AB330" s="235" t="str">
        <f t="shared" si="46"/>
        <v>1135.28%</v>
      </c>
      <c r="AC330" s="236"/>
      <c r="AD330" s="81"/>
      <c r="AE330" s="33"/>
      <c r="AF330" s="33"/>
      <c r="AG330" s="33"/>
      <c r="AH330" s="33"/>
      <c r="AI330" s="33"/>
      <c r="AJ330" s="33"/>
    </row>
    <row r="331">
      <c r="A331" s="16" t="s">
        <v>903</v>
      </c>
      <c r="B331" s="16">
        <v>2013.0</v>
      </c>
      <c r="C331" s="16" t="s">
        <v>41</v>
      </c>
      <c r="D331" s="16" t="s">
        <v>2481</v>
      </c>
      <c r="E331" s="16">
        <v>80.0</v>
      </c>
      <c r="F331" s="16">
        <v>66.0</v>
      </c>
      <c r="G331" s="73" t="str">
        <f t="shared" si="37"/>
        <v>73.0</v>
      </c>
      <c r="H331" s="16">
        <v>59.0</v>
      </c>
      <c r="I331" s="16">
        <v>70.0</v>
      </c>
      <c r="J331" s="228" t="str">
        <f t="shared" si="34"/>
        <v>-11</v>
      </c>
      <c r="K331" s="228" t="str">
        <f t="shared" si="38"/>
        <v>64.5</v>
      </c>
      <c r="L331" s="228" t="str">
        <f t="shared" si="36"/>
        <v>8.5</v>
      </c>
      <c r="M331" s="236"/>
      <c r="N331" s="16" t="s">
        <v>2439</v>
      </c>
      <c r="O331" s="78" t="s">
        <v>904</v>
      </c>
      <c r="P331" s="16">
        <v>8677009.0</v>
      </c>
      <c r="Q331" s="230" t="str">
        <f t="shared" si="42"/>
        <v>9</v>
      </c>
      <c r="R331" s="16">
        <v>2422.0</v>
      </c>
      <c r="S331" s="230" t="str">
        <f t="shared" si="3"/>
        <v>3,583</v>
      </c>
      <c r="T331" s="16">
        <v>2.4477704E7</v>
      </c>
      <c r="U331" s="230" t="str">
        <f t="shared" si="43"/>
        <v>24</v>
      </c>
      <c r="V331" s="16">
        <v>5973052.0</v>
      </c>
      <c r="W331" s="16">
        <v>3.0450756E7</v>
      </c>
      <c r="X331" s="230" t="str">
        <f t="shared" si="44"/>
        <v>30</v>
      </c>
      <c r="Y331" s="233" t="str">
        <f t="shared" si="53"/>
        <v>19.62%</v>
      </c>
      <c r="Z331" s="234">
        <v>3000000.0</v>
      </c>
      <c r="AA331" s="235" t="str">
        <f t="shared" si="45"/>
        <v>1015.03%</v>
      </c>
      <c r="AB331" s="235" t="str">
        <f t="shared" si="46"/>
        <v>289.23%</v>
      </c>
      <c r="AC331" s="236"/>
      <c r="AD331" s="81"/>
      <c r="AE331" s="33"/>
      <c r="AF331" s="33"/>
      <c r="AG331" s="33"/>
      <c r="AH331" s="33"/>
      <c r="AI331" s="33"/>
      <c r="AJ331" s="33"/>
    </row>
    <row r="332">
      <c r="A332" s="16" t="s">
        <v>911</v>
      </c>
      <c r="B332" s="16">
        <v>2013.0</v>
      </c>
      <c r="C332" s="16" t="s">
        <v>41</v>
      </c>
      <c r="D332" s="16" t="s">
        <v>2489</v>
      </c>
      <c r="E332" s="16">
        <v>10.0</v>
      </c>
      <c r="F332" s="16">
        <v>20.0</v>
      </c>
      <c r="G332" s="73" t="str">
        <f t="shared" si="37"/>
        <v>15.0</v>
      </c>
      <c r="H332" s="16">
        <v>51.0</v>
      </c>
      <c r="I332" s="16">
        <v>51.0</v>
      </c>
      <c r="J332" s="228" t="str">
        <f t="shared" si="34"/>
        <v>0</v>
      </c>
      <c r="K332" s="228" t="str">
        <f t="shared" si="38"/>
        <v>51</v>
      </c>
      <c r="L332" s="228" t="str">
        <f t="shared" si="36"/>
        <v>-36</v>
      </c>
      <c r="M332" s="236"/>
      <c r="N332" s="16" t="s">
        <v>2439</v>
      </c>
      <c r="O332" s="78" t="s">
        <v>912</v>
      </c>
      <c r="P332" s="16">
        <v>1.8101682E7</v>
      </c>
      <c r="Q332" s="230" t="str">
        <f t="shared" si="42"/>
        <v>18</v>
      </c>
      <c r="R332" s="16">
        <v>2160.0</v>
      </c>
      <c r="S332" s="230" t="str">
        <f t="shared" si="3"/>
        <v>8,380</v>
      </c>
      <c r="T332" s="16">
        <v>4.0041683E7</v>
      </c>
      <c r="U332" s="230" t="str">
        <f t="shared" si="43"/>
        <v>40</v>
      </c>
      <c r="V332" s="16">
        <v>2.01E7</v>
      </c>
      <c r="W332" s="237">
        <v>6.0141683E7</v>
      </c>
      <c r="X332" s="230" t="str">
        <f t="shared" si="44"/>
        <v>60</v>
      </c>
      <c r="Y332" s="233" t="str">
        <f t="shared" si="53"/>
        <v>33.42%</v>
      </c>
      <c r="Z332" s="234">
        <v>2500000.0</v>
      </c>
      <c r="AA332" s="235" t="str">
        <f t="shared" si="45"/>
        <v>2405.67%</v>
      </c>
      <c r="AB332" s="235" t="str">
        <f t="shared" si="46"/>
        <v>724.07%</v>
      </c>
      <c r="AC332" s="236"/>
      <c r="AD332" s="81"/>
      <c r="AE332" s="33"/>
      <c r="AF332" s="33"/>
      <c r="AG332" s="33"/>
      <c r="AH332" s="33"/>
      <c r="AI332" s="33"/>
      <c r="AJ332" s="33"/>
    </row>
    <row r="333">
      <c r="A333" s="16" t="s">
        <v>914</v>
      </c>
      <c r="B333" s="16">
        <v>2013.0</v>
      </c>
      <c r="C333" s="16" t="s">
        <v>41</v>
      </c>
      <c r="D333" s="16" t="s">
        <v>2490</v>
      </c>
      <c r="E333" s="16">
        <v>63.0</v>
      </c>
      <c r="F333" s="16">
        <v>53.0</v>
      </c>
      <c r="G333" s="73" t="str">
        <f t="shared" si="37"/>
        <v>58.0</v>
      </c>
      <c r="H333" s="16">
        <v>72.0</v>
      </c>
      <c r="I333" s="16">
        <v>63.0</v>
      </c>
      <c r="J333" s="228" t="str">
        <f t="shared" si="34"/>
        <v>9</v>
      </c>
      <c r="K333" s="228" t="str">
        <f t="shared" si="38"/>
        <v>67.5</v>
      </c>
      <c r="L333" s="228" t="str">
        <f t="shared" si="36"/>
        <v>-9.5</v>
      </c>
      <c r="M333" s="236"/>
      <c r="N333" s="16" t="s">
        <v>2439</v>
      </c>
      <c r="O333" s="78" t="s">
        <v>915</v>
      </c>
      <c r="P333" s="16">
        <v>1.0030463E7</v>
      </c>
      <c r="Q333" s="230" t="str">
        <f t="shared" si="42"/>
        <v>10</v>
      </c>
      <c r="R333" s="16">
        <v>876.0</v>
      </c>
      <c r="S333" s="230" t="str">
        <f t="shared" si="3"/>
        <v>11,450</v>
      </c>
      <c r="T333" s="16">
        <v>3.2244051E7</v>
      </c>
      <c r="U333" s="230" t="str">
        <f t="shared" si="43"/>
        <v>32</v>
      </c>
      <c r="V333" s="16">
        <v>74000.0</v>
      </c>
      <c r="W333" s="237">
        <v>3.2318051E7</v>
      </c>
      <c r="X333" s="230" t="str">
        <f t="shared" si="44"/>
        <v>32</v>
      </c>
      <c r="Y333" s="233" t="str">
        <f t="shared" si="53"/>
        <v>0.23%</v>
      </c>
      <c r="Z333" s="234">
        <v>2500000.0</v>
      </c>
      <c r="AA333" s="235" t="str">
        <f t="shared" si="45"/>
        <v>1292.72%</v>
      </c>
      <c r="AB333" s="235" t="str">
        <f t="shared" si="46"/>
        <v>401.22%</v>
      </c>
      <c r="AC333" s="236"/>
      <c r="AD333" s="81"/>
      <c r="AE333" s="33"/>
      <c r="AF333" s="33"/>
      <c r="AG333" s="33"/>
      <c r="AH333" s="33"/>
      <c r="AI333" s="33"/>
      <c r="AJ333" s="33"/>
    </row>
    <row r="334">
      <c r="A334" s="16" t="s">
        <v>640</v>
      </c>
      <c r="B334" s="16">
        <v>2013.0</v>
      </c>
      <c r="C334" s="16" t="s">
        <v>2507</v>
      </c>
      <c r="D334" s="16" t="s">
        <v>2443</v>
      </c>
      <c r="E334" s="16">
        <v>59.0</v>
      </c>
      <c r="F334" s="16">
        <v>44.0</v>
      </c>
      <c r="G334" s="73" t="str">
        <f t="shared" si="37"/>
        <v>51.5</v>
      </c>
      <c r="H334" s="16">
        <v>56.0</v>
      </c>
      <c r="I334" s="16">
        <v>61.0</v>
      </c>
      <c r="J334" s="228" t="str">
        <f t="shared" si="34"/>
        <v>-5</v>
      </c>
      <c r="K334" s="228" t="str">
        <f t="shared" si="38"/>
        <v>58.5</v>
      </c>
      <c r="L334" s="228" t="str">
        <f t="shared" si="36"/>
        <v>-7</v>
      </c>
      <c r="M334" s="229"/>
      <c r="N334" s="16" t="s">
        <v>2442</v>
      </c>
      <c r="O334" s="78" t="s">
        <v>641</v>
      </c>
      <c r="P334" s="16">
        <v>7.9110453E7</v>
      </c>
      <c r="Q334" s="230" t="str">
        <f t="shared" si="42"/>
        <v>79</v>
      </c>
      <c r="R334" s="16">
        <v>3912.0</v>
      </c>
      <c r="S334" s="230" t="str">
        <f t="shared" si="3"/>
        <v>20,223</v>
      </c>
      <c r="T334" s="16">
        <v>2.34911825E8</v>
      </c>
      <c r="U334" s="230" t="str">
        <f t="shared" si="43"/>
        <v>235</v>
      </c>
      <c r="V334" s="18" t="str">
        <f t="shared" ref="V334:V340" si="54">W334-T334</f>
        <v>258400000</v>
      </c>
      <c r="W334" s="16">
        <v>4.93311825E8</v>
      </c>
      <c r="X334" s="230" t="str">
        <f t="shared" si="44"/>
        <v>493</v>
      </c>
      <c r="Y334" s="233" t="str">
        <f t="shared" si="53"/>
        <v>52.38%</v>
      </c>
      <c r="Z334" s="234">
        <v>2.15E8</v>
      </c>
      <c r="AA334" s="235" t="str">
        <f t="shared" si="45"/>
        <v>229.45%</v>
      </c>
      <c r="AB334" s="235" t="str">
        <f t="shared" si="46"/>
        <v>36.80%</v>
      </c>
      <c r="AC334" s="236"/>
      <c r="AD334" s="81"/>
      <c r="AE334" s="33"/>
      <c r="AF334" s="33"/>
      <c r="AG334" s="33"/>
      <c r="AH334" s="33"/>
      <c r="AI334" s="33"/>
      <c r="AJ334" s="33"/>
    </row>
    <row r="335">
      <c r="A335" s="16" t="s">
        <v>646</v>
      </c>
      <c r="B335" s="16">
        <v>2013.0</v>
      </c>
      <c r="C335" s="16" t="s">
        <v>37</v>
      </c>
      <c r="D335" s="16" t="s">
        <v>2443</v>
      </c>
      <c r="E335" s="16">
        <v>79.0</v>
      </c>
      <c r="F335" s="16">
        <v>62.0</v>
      </c>
      <c r="G335" s="73" t="str">
        <f t="shared" si="37"/>
        <v>70.5</v>
      </c>
      <c r="H335" s="16">
        <v>79.0</v>
      </c>
      <c r="I335" s="16">
        <v>64.0</v>
      </c>
      <c r="J335" s="228" t="str">
        <f t="shared" si="34"/>
        <v>15</v>
      </c>
      <c r="K335" s="228" t="str">
        <f t="shared" si="38"/>
        <v>71.5</v>
      </c>
      <c r="L335" s="228" t="str">
        <f t="shared" si="36"/>
        <v>-1</v>
      </c>
      <c r="M335" s="229"/>
      <c r="N335" s="16" t="s">
        <v>2444</v>
      </c>
      <c r="O335" s="78" t="s">
        <v>647</v>
      </c>
      <c r="P335" s="79">
        <v>1.74144585E8</v>
      </c>
      <c r="Q335" s="230" t="str">
        <f t="shared" si="42"/>
        <v>174</v>
      </c>
      <c r="R335" s="16">
        <v>4253.0</v>
      </c>
      <c r="S335" s="230" t="str">
        <f t="shared" si="3"/>
        <v>40,946</v>
      </c>
      <c r="T335" s="16">
        <v>4.09013994E8</v>
      </c>
      <c r="U335" s="230" t="str">
        <f t="shared" si="43"/>
        <v>409</v>
      </c>
      <c r="V335" s="18" t="str">
        <f t="shared" si="54"/>
        <v>806426000</v>
      </c>
      <c r="W335" s="16">
        <v>1.215439994E9</v>
      </c>
      <c r="X335" s="230" t="str">
        <f t="shared" si="44"/>
        <v>1,215</v>
      </c>
      <c r="Y335" s="233" t="str">
        <f t="shared" si="53"/>
        <v>66.35%</v>
      </c>
      <c r="Z335" s="234">
        <v>2.0E8</v>
      </c>
      <c r="AA335" s="235" t="str">
        <f t="shared" si="45"/>
        <v>607.72%</v>
      </c>
      <c r="AB335" s="235" t="str">
        <f t="shared" si="46"/>
        <v>87.07%</v>
      </c>
      <c r="AC335" s="236"/>
      <c r="AD335" s="81"/>
      <c r="AE335" s="33"/>
      <c r="AF335" s="33"/>
      <c r="AG335" s="33"/>
      <c r="AH335" s="33"/>
      <c r="AI335" s="33"/>
      <c r="AJ335" s="33"/>
    </row>
    <row r="336">
      <c r="A336" s="16" t="s">
        <v>649</v>
      </c>
      <c r="B336" s="16">
        <v>2013.0</v>
      </c>
      <c r="C336" s="16" t="s">
        <v>37</v>
      </c>
      <c r="D336" s="16" t="s">
        <v>2443</v>
      </c>
      <c r="E336" s="16">
        <v>78.0</v>
      </c>
      <c r="F336" s="16">
        <v>65.0</v>
      </c>
      <c r="G336" s="73" t="str">
        <f t="shared" si="37"/>
        <v>71.5</v>
      </c>
      <c r="H336" s="16">
        <v>82.0</v>
      </c>
      <c r="I336" s="16">
        <v>78.0</v>
      </c>
      <c r="J336" s="228" t="str">
        <f t="shared" si="34"/>
        <v>4</v>
      </c>
      <c r="K336" s="228" t="str">
        <f t="shared" si="38"/>
        <v>80</v>
      </c>
      <c r="L336" s="228" t="str">
        <f t="shared" si="36"/>
        <v>-8.5</v>
      </c>
      <c r="M336" s="229"/>
      <c r="N336" s="16" t="s">
        <v>2463</v>
      </c>
      <c r="O336" s="75" t="s">
        <v>650</v>
      </c>
      <c r="P336" s="16">
        <v>8.2429469E7</v>
      </c>
      <c r="Q336" s="230" t="str">
        <f t="shared" si="42"/>
        <v>82</v>
      </c>
      <c r="R336" s="16">
        <v>4004.0</v>
      </c>
      <c r="S336" s="230" t="str">
        <f t="shared" si="3"/>
        <v>20,587</v>
      </c>
      <c r="T336" s="16">
        <v>2.68492764E8</v>
      </c>
      <c r="U336" s="230" t="str">
        <f t="shared" si="43"/>
        <v>268</v>
      </c>
      <c r="V336" s="18" t="str">
        <f t="shared" si="54"/>
        <v>470400000</v>
      </c>
      <c r="W336" s="16">
        <v>7.38892764E8</v>
      </c>
      <c r="X336" s="230" t="str">
        <f t="shared" si="44"/>
        <v>739</v>
      </c>
      <c r="Y336" s="233" t="str">
        <f t="shared" si="53"/>
        <v>63.66%</v>
      </c>
      <c r="Z336" s="234">
        <v>2.0E8</v>
      </c>
      <c r="AA336" s="235" t="str">
        <f t="shared" si="45"/>
        <v>369.45%</v>
      </c>
      <c r="AB336" s="235" t="str">
        <f t="shared" si="46"/>
        <v>41.21%</v>
      </c>
      <c r="AC336" s="236"/>
      <c r="AD336" s="81"/>
      <c r="AE336" s="33"/>
      <c r="AF336" s="33"/>
      <c r="AG336" s="33"/>
      <c r="AH336" s="33"/>
      <c r="AI336" s="33"/>
      <c r="AJ336" s="33"/>
    </row>
    <row r="337">
      <c r="A337" s="16" t="s">
        <v>660</v>
      </c>
      <c r="B337" s="16">
        <v>2013.0</v>
      </c>
      <c r="C337" s="16" t="s">
        <v>37</v>
      </c>
      <c r="D337" s="16" t="s">
        <v>2494</v>
      </c>
      <c r="E337" s="16">
        <v>87.0</v>
      </c>
      <c r="F337" s="16">
        <v>72.0</v>
      </c>
      <c r="G337" s="73" t="str">
        <f t="shared" si="37"/>
        <v>79.5</v>
      </c>
      <c r="H337" s="16">
        <v>90.0</v>
      </c>
      <c r="I337" s="16">
        <v>78.0</v>
      </c>
      <c r="J337" s="228" t="str">
        <f t="shared" si="34"/>
        <v>12</v>
      </c>
      <c r="K337" s="228" t="str">
        <f t="shared" si="38"/>
        <v>84</v>
      </c>
      <c r="L337" s="228" t="str">
        <f t="shared" si="36"/>
        <v>-4.5</v>
      </c>
      <c r="M337" s="229"/>
      <c r="N337" s="16" t="s">
        <v>2444</v>
      </c>
      <c r="O337" s="78" t="s">
        <v>661</v>
      </c>
      <c r="P337" s="16">
        <v>7.0165559E7</v>
      </c>
      <c r="Q337" s="230" t="str">
        <f t="shared" si="42"/>
        <v>70</v>
      </c>
      <c r="R337" s="16">
        <v>3868.0</v>
      </c>
      <c r="S337" s="230" t="str">
        <f t="shared" si="3"/>
        <v>18,140</v>
      </c>
      <c r="T337" s="16">
        <v>2.28778661E8</v>
      </c>
      <c r="U337" s="230" t="str">
        <f t="shared" si="43"/>
        <v>229</v>
      </c>
      <c r="V337" s="18" t="str">
        <f t="shared" si="54"/>
        <v>238602923</v>
      </c>
      <c r="W337" s="16">
        <v>4.67381584E8</v>
      </c>
      <c r="X337" s="230" t="str">
        <f t="shared" si="44"/>
        <v>467</v>
      </c>
      <c r="Y337" s="233" t="str">
        <f t="shared" si="53"/>
        <v>51.05%</v>
      </c>
      <c r="Z337" s="234">
        <v>1.9E8</v>
      </c>
      <c r="AA337" s="235" t="str">
        <f t="shared" si="45"/>
        <v>245.99%</v>
      </c>
      <c r="AB337" s="235" t="str">
        <f t="shared" si="46"/>
        <v>36.93%</v>
      </c>
      <c r="AC337" s="236"/>
      <c r="AD337" s="81"/>
      <c r="AE337" s="33"/>
      <c r="AF337" s="33"/>
      <c r="AG337" s="33"/>
      <c r="AH337" s="33"/>
      <c r="AI337" s="33"/>
      <c r="AJ337" s="33"/>
    </row>
    <row r="338">
      <c r="A338" s="16" t="s">
        <v>666</v>
      </c>
      <c r="B338" s="16">
        <v>2013.0</v>
      </c>
      <c r="C338" s="16" t="s">
        <v>37</v>
      </c>
      <c r="D338" s="16" t="s">
        <v>2443</v>
      </c>
      <c r="E338" s="16">
        <v>65.0</v>
      </c>
      <c r="F338" s="16">
        <v>54.0</v>
      </c>
      <c r="G338" s="73" t="str">
        <f t="shared" si="37"/>
        <v>59.5</v>
      </c>
      <c r="H338" s="16">
        <v>78.0</v>
      </c>
      <c r="I338" s="16">
        <v>74.0</v>
      </c>
      <c r="J338" s="228" t="str">
        <f t="shared" si="34"/>
        <v>4</v>
      </c>
      <c r="K338" s="228" t="str">
        <f t="shared" si="38"/>
        <v>76</v>
      </c>
      <c r="L338" s="228" t="str">
        <f t="shared" si="36"/>
        <v>-16.5</v>
      </c>
      <c r="M338" s="229"/>
      <c r="N338" s="16" t="s">
        <v>2444</v>
      </c>
      <c r="O338" s="78" t="s">
        <v>2508</v>
      </c>
      <c r="P338" s="16">
        <v>8.5737841E7</v>
      </c>
      <c r="Q338" s="230" t="str">
        <f t="shared" si="42"/>
        <v>86</v>
      </c>
      <c r="R338" s="16">
        <v>3841.0</v>
      </c>
      <c r="S338" s="230" t="str">
        <f t="shared" si="3"/>
        <v>22,322</v>
      </c>
      <c r="T338" s="16">
        <v>2.0636214E8</v>
      </c>
      <c r="U338" s="230" t="str">
        <f t="shared" si="43"/>
        <v>206</v>
      </c>
      <c r="V338" s="18" t="str">
        <f t="shared" si="54"/>
        <v>438421000</v>
      </c>
      <c r="W338" s="16">
        <v>6.4478314E8</v>
      </c>
      <c r="X338" s="230" t="str">
        <f t="shared" si="44"/>
        <v>645</v>
      </c>
      <c r="Y338" s="233" t="str">
        <f t="shared" si="53"/>
        <v>68.00%</v>
      </c>
      <c r="Z338" s="234">
        <v>1.7E8</v>
      </c>
      <c r="AA338" s="235" t="str">
        <f t="shared" si="45"/>
        <v>379.28%</v>
      </c>
      <c r="AB338" s="235" t="str">
        <f t="shared" si="46"/>
        <v>50.43%</v>
      </c>
      <c r="AC338" s="236"/>
      <c r="AD338" s="81"/>
      <c r="AE338" s="33"/>
      <c r="AF338" s="33"/>
      <c r="AG338" s="33"/>
      <c r="AH338" s="33"/>
      <c r="AI338" s="33"/>
      <c r="AJ338" s="33"/>
    </row>
    <row r="339">
      <c r="A339" s="16" t="s">
        <v>669</v>
      </c>
      <c r="B339" s="16">
        <v>2013.0</v>
      </c>
      <c r="C339" s="16" t="s">
        <v>37</v>
      </c>
      <c r="D339" s="16" t="s">
        <v>2449</v>
      </c>
      <c r="E339" s="16">
        <v>69.0</v>
      </c>
      <c r="F339" s="16">
        <v>61.0</v>
      </c>
      <c r="G339" s="73" t="str">
        <f t="shared" si="37"/>
        <v>65.0</v>
      </c>
      <c r="H339" s="16">
        <v>84.0</v>
      </c>
      <c r="I339" s="16">
        <v>71.0</v>
      </c>
      <c r="J339" s="228" t="str">
        <f t="shared" si="34"/>
        <v>13</v>
      </c>
      <c r="K339" s="228" t="str">
        <f t="shared" si="38"/>
        <v>77.5</v>
      </c>
      <c r="L339" s="228" t="str">
        <f t="shared" si="36"/>
        <v>-12.5</v>
      </c>
      <c r="M339" s="229"/>
      <c r="N339" s="16" t="s">
        <v>2444</v>
      </c>
      <c r="O339" s="78" t="s">
        <v>670</v>
      </c>
      <c r="P339" s="16">
        <v>9.7375245E7</v>
      </c>
      <c r="Q339" s="230" t="str">
        <f t="shared" si="42"/>
        <v>97</v>
      </c>
      <c r="R339" s="16">
        <v>3658.0</v>
      </c>
      <c r="S339" s="230" t="str">
        <f t="shared" si="3"/>
        <v>26,620</v>
      </c>
      <c r="T339" s="16">
        <v>2.3867985E8</v>
      </c>
      <c r="U339" s="230" t="str">
        <f t="shared" si="43"/>
        <v>239</v>
      </c>
      <c r="V339" s="18" t="str">
        <f t="shared" si="54"/>
        <v>550000000</v>
      </c>
      <c r="W339" s="16">
        <v>7.8867985E8</v>
      </c>
      <c r="X339" s="230" t="str">
        <f t="shared" si="44"/>
        <v>789</v>
      </c>
      <c r="Y339" s="233" t="str">
        <f t="shared" si="53"/>
        <v>69.74%</v>
      </c>
      <c r="Z339" s="234">
        <v>1.6E8</v>
      </c>
      <c r="AA339" s="235" t="str">
        <f t="shared" si="45"/>
        <v>492.92%</v>
      </c>
      <c r="AB339" s="235" t="str">
        <f t="shared" si="46"/>
        <v>60.86%</v>
      </c>
      <c r="AC339" s="236"/>
      <c r="AD339" s="81"/>
      <c r="AE339" s="33"/>
      <c r="AF339" s="33"/>
      <c r="AG339" s="33"/>
      <c r="AH339" s="33"/>
      <c r="AI339" s="33"/>
      <c r="AJ339" s="33"/>
    </row>
    <row r="340">
      <c r="A340" s="16" t="s">
        <v>690</v>
      </c>
      <c r="B340" s="16">
        <v>2013.0</v>
      </c>
      <c r="C340" s="16" t="s">
        <v>37</v>
      </c>
      <c r="D340" s="16" t="s">
        <v>2495</v>
      </c>
      <c r="E340" s="16">
        <v>89.0</v>
      </c>
      <c r="F340" s="16">
        <v>75.0</v>
      </c>
      <c r="G340" s="73" t="str">
        <f t="shared" si="37"/>
        <v>82.0</v>
      </c>
      <c r="H340" s="16">
        <v>90.0</v>
      </c>
      <c r="I340" s="16">
        <v>79.0</v>
      </c>
      <c r="J340" s="228" t="str">
        <f t="shared" si="34"/>
        <v>11</v>
      </c>
      <c r="K340" s="228" t="str">
        <f t="shared" si="38"/>
        <v>84.5</v>
      </c>
      <c r="L340" s="228" t="str">
        <f t="shared" si="36"/>
        <v>-2.5</v>
      </c>
      <c r="M340" s="229"/>
      <c r="N340" s="16" t="s">
        <v>2444</v>
      </c>
      <c r="O340" s="78" t="s">
        <v>691</v>
      </c>
      <c r="P340" s="79">
        <v>1.58074286E8</v>
      </c>
      <c r="Q340" s="230" t="str">
        <f t="shared" si="42"/>
        <v>158</v>
      </c>
      <c r="R340" s="16">
        <v>4163.0</v>
      </c>
      <c r="S340" s="230" t="str">
        <f t="shared" si="3"/>
        <v>37,971</v>
      </c>
      <c r="T340" s="16">
        <v>4.24668047E8</v>
      </c>
      <c r="U340" s="230" t="str">
        <f t="shared" si="43"/>
        <v>425</v>
      </c>
      <c r="V340" s="18" t="str">
        <f t="shared" si="54"/>
        <v>440244916</v>
      </c>
      <c r="W340" s="16">
        <v>8.64912963E8</v>
      </c>
      <c r="X340" s="230" t="str">
        <f t="shared" si="44"/>
        <v>865</v>
      </c>
      <c r="Y340" s="233" t="str">
        <f t="shared" si="53"/>
        <v>50.90%</v>
      </c>
      <c r="Z340" s="234">
        <v>1.3E8</v>
      </c>
      <c r="AA340" s="235" t="str">
        <f t="shared" si="45"/>
        <v>665.32%</v>
      </c>
      <c r="AB340" s="235" t="str">
        <f t="shared" si="46"/>
        <v>121.60%</v>
      </c>
      <c r="AC340" s="236"/>
      <c r="AD340" s="81"/>
      <c r="AE340" s="33"/>
      <c r="AF340" s="33"/>
      <c r="AG340" s="33"/>
      <c r="AH340" s="33"/>
      <c r="AI340" s="33"/>
      <c r="AJ340" s="33"/>
    </row>
    <row r="341">
      <c r="A341" s="16" t="s">
        <v>687</v>
      </c>
      <c r="B341" s="16">
        <v>2013.0</v>
      </c>
      <c r="C341" s="16" t="s">
        <v>37</v>
      </c>
      <c r="D341" s="16" t="s">
        <v>2494</v>
      </c>
      <c r="E341" s="16">
        <v>28.0</v>
      </c>
      <c r="F341" s="16">
        <v>41.0</v>
      </c>
      <c r="G341" s="73" t="str">
        <f t="shared" si="37"/>
        <v>34.5</v>
      </c>
      <c r="H341" s="16">
        <v>49.0</v>
      </c>
      <c r="I341" s="16">
        <v>53.0</v>
      </c>
      <c r="J341" s="228" t="str">
        <f t="shared" si="34"/>
        <v>-4</v>
      </c>
      <c r="K341" s="228" t="str">
        <f t="shared" si="38"/>
        <v>51</v>
      </c>
      <c r="L341" s="228" t="str">
        <f t="shared" si="36"/>
        <v>-16.5</v>
      </c>
      <c r="M341" s="236"/>
      <c r="N341" s="16" t="s">
        <v>2444</v>
      </c>
      <c r="O341" s="78" t="s">
        <v>688</v>
      </c>
      <c r="P341" s="16">
        <v>4.0501814E7</v>
      </c>
      <c r="Q341" s="230" t="str">
        <f t="shared" si="42"/>
        <v>41</v>
      </c>
      <c r="R341" s="16">
        <v>3719.0</v>
      </c>
      <c r="S341" s="230" t="str">
        <f t="shared" si="3"/>
        <v>10,891</v>
      </c>
      <c r="T341" s="16">
        <v>1.2252306E8</v>
      </c>
      <c r="U341" s="230" t="str">
        <f t="shared" si="43"/>
        <v>123</v>
      </c>
      <c r="V341" s="16">
        <v>2.53217645E8</v>
      </c>
      <c r="W341" s="237">
        <v>3.75740705E8</v>
      </c>
      <c r="X341" s="230" t="str">
        <f t="shared" si="44"/>
        <v>376</v>
      </c>
      <c r="Y341" s="233" t="str">
        <f t="shared" si="53"/>
        <v>67.39%</v>
      </c>
      <c r="Z341" s="234">
        <v>1.3E8</v>
      </c>
      <c r="AA341" s="235" t="str">
        <f t="shared" si="45"/>
        <v>289.03%</v>
      </c>
      <c r="AB341" s="235" t="str">
        <f t="shared" si="46"/>
        <v>31.16%</v>
      </c>
      <c r="AC341" s="236"/>
      <c r="AD341" s="81"/>
      <c r="AE341" s="33"/>
      <c r="AF341" s="33"/>
      <c r="AG341" s="33"/>
      <c r="AH341" s="33"/>
      <c r="AI341" s="33"/>
      <c r="AJ341" s="33"/>
    </row>
    <row r="342">
      <c r="A342" s="16" t="s">
        <v>707</v>
      </c>
      <c r="B342" s="16">
        <v>2013.0</v>
      </c>
      <c r="C342" s="16" t="s">
        <v>37</v>
      </c>
      <c r="D342" s="16" t="s">
        <v>2470</v>
      </c>
      <c r="E342" s="16">
        <v>14.0</v>
      </c>
      <c r="F342" s="16">
        <v>34.0</v>
      </c>
      <c r="G342" s="73" t="str">
        <f t="shared" si="37"/>
        <v>24.0</v>
      </c>
      <c r="H342" s="16">
        <v>57.0</v>
      </c>
      <c r="I342" s="16">
        <v>35.0</v>
      </c>
      <c r="J342" s="228" t="str">
        <f t="shared" si="34"/>
        <v>22</v>
      </c>
      <c r="K342" s="228" t="str">
        <f t="shared" si="38"/>
        <v>46</v>
      </c>
      <c r="L342" s="228" t="str">
        <f t="shared" si="36"/>
        <v>-22</v>
      </c>
      <c r="M342" s="236"/>
      <c r="N342" s="16" t="s">
        <v>2442</v>
      </c>
      <c r="O342" s="78" t="s">
        <v>708</v>
      </c>
      <c r="P342" s="16">
        <v>1.7548389E7</v>
      </c>
      <c r="Q342" s="230" t="str">
        <f t="shared" si="42"/>
        <v>18</v>
      </c>
      <c r="R342" s="16">
        <v>3866.0</v>
      </c>
      <c r="S342" s="230" t="str">
        <f t="shared" si="3"/>
        <v>4,539</v>
      </c>
      <c r="T342" s="16">
        <v>7.1017784E7</v>
      </c>
      <c r="U342" s="230" t="str">
        <f t="shared" si="43"/>
        <v>71</v>
      </c>
      <c r="V342" s="16">
        <v>2.76527576E8</v>
      </c>
      <c r="W342" s="16">
        <v>3.4754536E8</v>
      </c>
      <c r="X342" s="230" t="str">
        <f t="shared" si="44"/>
        <v>348</v>
      </c>
      <c r="Y342" s="233" t="str">
        <f t="shared" si="53"/>
        <v>79.57%</v>
      </c>
      <c r="Z342" s="234">
        <v>1.05E8</v>
      </c>
      <c r="AA342" s="235" t="str">
        <f t="shared" si="45"/>
        <v>331.00%</v>
      </c>
      <c r="AB342" s="235" t="str">
        <f t="shared" si="46"/>
        <v>16.71%</v>
      </c>
      <c r="AC342" s="236"/>
      <c r="AD342" s="81"/>
      <c r="AE342" s="33"/>
      <c r="AF342" s="33"/>
      <c r="AG342" s="33"/>
      <c r="AH342" s="33"/>
      <c r="AI342" s="33"/>
      <c r="AJ342" s="33"/>
    </row>
    <row r="343">
      <c r="A343" s="16" t="s">
        <v>709</v>
      </c>
      <c r="B343" s="16">
        <v>2013.0</v>
      </c>
      <c r="C343" s="16" t="s">
        <v>37</v>
      </c>
      <c r="D343" s="16" t="s">
        <v>2446</v>
      </c>
      <c r="E343" s="16">
        <v>19.0</v>
      </c>
      <c r="F343" s="16">
        <v>30.0</v>
      </c>
      <c r="G343" s="73" t="str">
        <f t="shared" si="37"/>
        <v>24.5</v>
      </c>
      <c r="H343" s="16">
        <v>45.0</v>
      </c>
      <c r="I343" s="16">
        <v>54.0</v>
      </c>
      <c r="J343" s="228" t="str">
        <f t="shared" si="34"/>
        <v>-9</v>
      </c>
      <c r="K343" s="228" t="str">
        <f t="shared" si="38"/>
        <v>49.5</v>
      </c>
      <c r="L343" s="228" t="str">
        <f t="shared" si="36"/>
        <v>-25</v>
      </c>
      <c r="M343" s="236"/>
      <c r="N343" s="16" t="s">
        <v>2439</v>
      </c>
      <c r="O343" s="78" t="s">
        <v>710</v>
      </c>
      <c r="P343" s="16">
        <v>4.1671198E7</v>
      </c>
      <c r="Q343" s="230" t="str">
        <f t="shared" si="42"/>
        <v>42</v>
      </c>
      <c r="R343" s="16">
        <v>3555.0</v>
      </c>
      <c r="S343" s="230" t="str">
        <f t="shared" si="3"/>
        <v>11,722</v>
      </c>
      <c r="T343" s="16">
        <v>1.12200072E8</v>
      </c>
      <c r="U343" s="230" t="str">
        <f t="shared" si="43"/>
        <v>112</v>
      </c>
      <c r="V343" s="16">
        <v>2.498E8</v>
      </c>
      <c r="W343" s="16">
        <v>3.62000072E8</v>
      </c>
      <c r="X343" s="230" t="str">
        <f t="shared" si="44"/>
        <v>362</v>
      </c>
      <c r="Y343" s="233" t="str">
        <f t="shared" si="53"/>
        <v>69.01%</v>
      </c>
      <c r="Z343" s="234">
        <v>1.03E8</v>
      </c>
      <c r="AA343" s="235" t="str">
        <f t="shared" si="45"/>
        <v>351.46%</v>
      </c>
      <c r="AB343" s="235" t="str">
        <f t="shared" si="46"/>
        <v>40.46%</v>
      </c>
      <c r="AC343" s="236"/>
      <c r="AD343" s="81"/>
      <c r="AE343" s="33"/>
      <c r="AF343" s="33"/>
      <c r="AG343" s="33"/>
      <c r="AH343" s="33"/>
      <c r="AI343" s="33"/>
      <c r="AJ343" s="33"/>
    </row>
    <row r="344">
      <c r="A344" s="16" t="s">
        <v>715</v>
      </c>
      <c r="B344" s="16">
        <v>2013.0</v>
      </c>
      <c r="C344" s="16" t="s">
        <v>37</v>
      </c>
      <c r="D344" s="16" t="s">
        <v>2440</v>
      </c>
      <c r="E344" s="16">
        <v>14.0</v>
      </c>
      <c r="F344" s="16">
        <v>28.0</v>
      </c>
      <c r="G344" s="73" t="str">
        <f t="shared" si="37"/>
        <v>21.0</v>
      </c>
      <c r="H344" s="16">
        <v>41.0</v>
      </c>
      <c r="I344" s="16">
        <v>47.0</v>
      </c>
      <c r="J344" s="228" t="str">
        <f t="shared" si="34"/>
        <v>-6</v>
      </c>
      <c r="K344" s="228" t="str">
        <f t="shared" si="38"/>
        <v>44</v>
      </c>
      <c r="L344" s="228" t="str">
        <f t="shared" si="36"/>
        <v>-23</v>
      </c>
      <c r="M344" s="236"/>
      <c r="N344" s="16" t="s">
        <v>2439</v>
      </c>
      <c r="O344" s="78" t="s">
        <v>716</v>
      </c>
      <c r="P344" s="16">
        <v>2.4834845E7</v>
      </c>
      <c r="Q344" s="230" t="str">
        <f t="shared" si="42"/>
        <v>25</v>
      </c>
      <c r="R344" s="16">
        <v>3553.0</v>
      </c>
      <c r="S344" s="230" t="str">
        <f t="shared" si="3"/>
        <v>6,990</v>
      </c>
      <c r="T344" s="16">
        <v>6.7349198E7</v>
      </c>
      <c r="U344" s="230" t="str">
        <f t="shared" si="43"/>
        <v>67</v>
      </c>
      <c r="V344" s="16">
        <v>2.37304984E8</v>
      </c>
      <c r="W344" s="237">
        <v>3.04654182E8</v>
      </c>
      <c r="X344" s="230" t="str">
        <f t="shared" si="44"/>
        <v>305</v>
      </c>
      <c r="Y344" s="233" t="str">
        <f t="shared" si="53"/>
        <v>77.89%</v>
      </c>
      <c r="Z344" s="234">
        <v>9.2E7</v>
      </c>
      <c r="AA344" s="235" t="str">
        <f t="shared" si="45"/>
        <v>331.15%</v>
      </c>
      <c r="AB344" s="235" t="str">
        <f t="shared" si="46"/>
        <v>26.99%</v>
      </c>
      <c r="AC344" s="236"/>
      <c r="AD344" s="81"/>
      <c r="AE344" s="33"/>
      <c r="AF344" s="33"/>
      <c r="AG344" s="33"/>
      <c r="AH344" s="33"/>
      <c r="AI344" s="33"/>
      <c r="AJ344" s="33"/>
    </row>
    <row r="345">
      <c r="A345" s="16" t="s">
        <v>722</v>
      </c>
      <c r="B345" s="16">
        <v>2013.0</v>
      </c>
      <c r="C345" s="16" t="s">
        <v>37</v>
      </c>
      <c r="D345" s="16" t="s">
        <v>2440</v>
      </c>
      <c r="E345" s="16">
        <v>42.0</v>
      </c>
      <c r="F345" s="16">
        <v>39.0</v>
      </c>
      <c r="G345" s="73" t="str">
        <f t="shared" si="37"/>
        <v>40.5</v>
      </c>
      <c r="H345" s="16">
        <v>56.0</v>
      </c>
      <c r="I345" s="16">
        <v>52.0</v>
      </c>
      <c r="J345" s="228" t="str">
        <f t="shared" si="34"/>
        <v>4</v>
      </c>
      <c r="K345" s="228" t="str">
        <f t="shared" si="38"/>
        <v>54</v>
      </c>
      <c r="L345" s="228" t="str">
        <f t="shared" si="36"/>
        <v>-13.5</v>
      </c>
      <c r="M345" s="236"/>
      <c r="N345" s="16" t="s">
        <v>2442</v>
      </c>
      <c r="O345" s="78" t="s">
        <v>723</v>
      </c>
      <c r="P345" s="16">
        <v>1.4401054E7</v>
      </c>
      <c r="Q345" s="230" t="str">
        <f t="shared" si="42"/>
        <v>14</v>
      </c>
      <c r="R345" s="16">
        <v>3031.0</v>
      </c>
      <c r="S345" s="230" t="str">
        <f t="shared" si="3"/>
        <v>4,751</v>
      </c>
      <c r="T345" s="16">
        <v>6.8559554E7</v>
      </c>
      <c r="U345" s="230" t="str">
        <f t="shared" si="43"/>
        <v>69</v>
      </c>
      <c r="V345" s="240">
        <v>1.31290761E8</v>
      </c>
      <c r="W345" s="16">
        <v>1.99850315E8</v>
      </c>
      <c r="X345" s="230" t="str">
        <f t="shared" si="44"/>
        <v>200</v>
      </c>
      <c r="Y345" s="233" t="str">
        <f t="shared" si="53"/>
        <v>65.69%</v>
      </c>
      <c r="Z345" s="234">
        <v>9.0E7</v>
      </c>
      <c r="AA345" s="235" t="str">
        <f t="shared" si="45"/>
        <v>222.06%</v>
      </c>
      <c r="AB345" s="235" t="str">
        <f t="shared" si="46"/>
        <v>16.00%</v>
      </c>
      <c r="AC345" s="236"/>
      <c r="AD345" s="81"/>
      <c r="AE345" s="33"/>
      <c r="AF345" s="33"/>
      <c r="AG345" s="33"/>
      <c r="AH345" s="33"/>
      <c r="AI345" s="33"/>
      <c r="AJ345" s="33"/>
    </row>
    <row r="346">
      <c r="A346" s="16" t="s">
        <v>725</v>
      </c>
      <c r="B346" s="16">
        <v>2013.0</v>
      </c>
      <c r="C346" s="16" t="s">
        <v>37</v>
      </c>
      <c r="D346" s="16" t="s">
        <v>2490</v>
      </c>
      <c r="E346" s="16">
        <v>43.0</v>
      </c>
      <c r="F346" s="16">
        <v>47.0</v>
      </c>
      <c r="G346" s="73" t="str">
        <f t="shared" si="37"/>
        <v>45.0</v>
      </c>
      <c r="H346" s="16">
        <v>63.0</v>
      </c>
      <c r="I346" s="16">
        <v>67.0</v>
      </c>
      <c r="J346" s="228" t="str">
        <f t="shared" si="34"/>
        <v>-4</v>
      </c>
      <c r="K346" s="228" t="str">
        <f t="shared" si="38"/>
        <v>65</v>
      </c>
      <c r="L346" s="228" t="str">
        <f t="shared" si="36"/>
        <v>-20</v>
      </c>
      <c r="M346" s="236"/>
      <c r="N346" s="16" t="s">
        <v>2444</v>
      </c>
      <c r="O346" s="78" t="s">
        <v>726</v>
      </c>
      <c r="P346" s="16">
        <v>1.8048422E7</v>
      </c>
      <c r="Q346" s="230" t="str">
        <f t="shared" si="42"/>
        <v>18</v>
      </c>
      <c r="R346" s="16">
        <v>3016.0</v>
      </c>
      <c r="S346" s="230" t="str">
        <f t="shared" si="3"/>
        <v>5,984</v>
      </c>
      <c r="T346" s="16">
        <v>5.326256E7</v>
      </c>
      <c r="U346" s="230" t="str">
        <f t="shared" si="43"/>
        <v>53</v>
      </c>
      <c r="V346" s="16">
        <v>9.4813005E7</v>
      </c>
      <c r="W346" s="237">
        <v>1.48075565E8</v>
      </c>
      <c r="X346" s="230" t="str">
        <f t="shared" si="44"/>
        <v>148</v>
      </c>
      <c r="Y346" s="233" t="str">
        <f t="shared" si="53"/>
        <v>64.03%</v>
      </c>
      <c r="Z346" s="234">
        <v>8.4E7</v>
      </c>
      <c r="AA346" s="235" t="str">
        <f t="shared" si="45"/>
        <v>176.28%</v>
      </c>
      <c r="AB346" s="235" t="str">
        <f t="shared" si="46"/>
        <v>21.49%</v>
      </c>
      <c r="AC346" s="236"/>
      <c r="AD346" s="81"/>
      <c r="AE346" s="33"/>
      <c r="AF346" s="33"/>
      <c r="AG346" s="33"/>
      <c r="AH346" s="33"/>
      <c r="AI346" s="33"/>
      <c r="AJ346" s="33"/>
    </row>
    <row r="347">
      <c r="A347" s="16" t="s">
        <v>728</v>
      </c>
      <c r="B347" s="16">
        <v>2013.0</v>
      </c>
      <c r="C347" s="16" t="s">
        <v>37</v>
      </c>
      <c r="D347" s="16" t="s">
        <v>2470</v>
      </c>
      <c r="E347" s="16">
        <v>7.0</v>
      </c>
      <c r="F347" s="16">
        <v>19.0</v>
      </c>
      <c r="G347" s="73" t="str">
        <f t="shared" si="37"/>
        <v>13.0</v>
      </c>
      <c r="H347" s="16">
        <v>54.0</v>
      </c>
      <c r="I347" s="16">
        <v>31.0</v>
      </c>
      <c r="J347" s="228" t="str">
        <f t="shared" si="34"/>
        <v>23</v>
      </c>
      <c r="K347" s="228" t="str">
        <f t="shared" si="38"/>
        <v>42.5</v>
      </c>
      <c r="L347" s="228" t="str">
        <f t="shared" si="36"/>
        <v>-29.5</v>
      </c>
      <c r="M347" s="16"/>
      <c r="N347" s="16" t="s">
        <v>2444</v>
      </c>
      <c r="O347" s="78" t="s">
        <v>710</v>
      </c>
      <c r="P347" s="16">
        <v>4.1508572E7</v>
      </c>
      <c r="Q347" s="230" t="str">
        <f t="shared" si="42"/>
        <v>42</v>
      </c>
      <c r="R347" s="16">
        <v>3491.0</v>
      </c>
      <c r="S347" s="230" t="str">
        <f t="shared" si="3"/>
        <v>11,890</v>
      </c>
      <c r="T347" s="16">
        <v>1.33668525E8</v>
      </c>
      <c r="U347" s="230" t="str">
        <f t="shared" si="43"/>
        <v>134</v>
      </c>
      <c r="V347" s="18" t="str">
        <f>W347-T347</f>
        <v>113315753</v>
      </c>
      <c r="W347" s="16">
        <v>2.46984278E8</v>
      </c>
      <c r="X347" s="230" t="str">
        <f t="shared" si="44"/>
        <v>247</v>
      </c>
      <c r="Y347" s="233" t="str">
        <f t="shared" si="53"/>
        <v>45.88%</v>
      </c>
      <c r="Z347" s="234">
        <v>8.0E7</v>
      </c>
      <c r="AA347" s="235" t="str">
        <f t="shared" si="45"/>
        <v>308.73%</v>
      </c>
      <c r="AB347" s="235" t="str">
        <f t="shared" si="46"/>
        <v>51.89%</v>
      </c>
      <c r="AC347" s="236"/>
      <c r="AD347" s="81"/>
      <c r="AE347" s="33"/>
      <c r="AF347" s="33"/>
      <c r="AG347" s="33"/>
      <c r="AH347" s="33"/>
      <c r="AI347" s="33"/>
      <c r="AJ347" s="33"/>
    </row>
    <row r="348">
      <c r="A348" s="16" t="s">
        <v>730</v>
      </c>
      <c r="B348" s="16">
        <v>2013.0</v>
      </c>
      <c r="C348" s="16" t="s">
        <v>37</v>
      </c>
      <c r="D348" s="16" t="s">
        <v>2470</v>
      </c>
      <c r="E348" s="16">
        <v>70.0</v>
      </c>
      <c r="F348" s="16">
        <v>59.0</v>
      </c>
      <c r="G348" s="73" t="str">
        <f t="shared" si="37"/>
        <v>64.5</v>
      </c>
      <c r="H348" s="16">
        <v>67.0</v>
      </c>
      <c r="I348" s="16">
        <v>71.0</v>
      </c>
      <c r="J348" s="228" t="str">
        <f t="shared" si="34"/>
        <v>-4</v>
      </c>
      <c r="K348" s="228" t="str">
        <f t="shared" si="38"/>
        <v>69</v>
      </c>
      <c r="L348" s="228" t="str">
        <f t="shared" si="36"/>
        <v>-4.5</v>
      </c>
      <c r="M348" s="236"/>
      <c r="N348" s="16" t="s">
        <v>2442</v>
      </c>
      <c r="O348" s="78" t="s">
        <v>731</v>
      </c>
      <c r="P348" s="16">
        <v>3.401793E7</v>
      </c>
      <c r="Q348" s="230" t="str">
        <f t="shared" si="42"/>
        <v>34</v>
      </c>
      <c r="R348" s="16">
        <v>4001.0</v>
      </c>
      <c r="S348" s="230" t="str">
        <f t="shared" si="3"/>
        <v>8,502</v>
      </c>
      <c r="T348" s="16">
        <v>1.19793567E8</v>
      </c>
      <c r="U348" s="230" t="str">
        <f t="shared" si="43"/>
        <v>120</v>
      </c>
      <c r="V348" s="16">
        <v>1.54532382E8</v>
      </c>
      <c r="W348" s="237">
        <v>2.74325949E8</v>
      </c>
      <c r="X348" s="230" t="str">
        <f t="shared" si="44"/>
        <v>274</v>
      </c>
      <c r="Y348" s="233" t="str">
        <f t="shared" si="53"/>
        <v>56.33%</v>
      </c>
      <c r="Z348" s="234">
        <v>7.8E7</v>
      </c>
      <c r="AA348" s="235" t="str">
        <f t="shared" si="45"/>
        <v>351.70%</v>
      </c>
      <c r="AB348" s="235" t="str">
        <f t="shared" si="46"/>
        <v>43.61%</v>
      </c>
      <c r="AC348" s="236"/>
      <c r="AD348" s="81"/>
      <c r="AE348" s="33"/>
      <c r="AF348" s="33"/>
      <c r="AG348" s="33"/>
      <c r="AH348" s="33"/>
      <c r="AI348" s="33"/>
      <c r="AJ348" s="33"/>
    </row>
    <row r="349">
      <c r="A349" s="16" t="s">
        <v>733</v>
      </c>
      <c r="B349" s="16">
        <v>2013.0</v>
      </c>
      <c r="C349" s="16" t="s">
        <v>37</v>
      </c>
      <c r="D349" s="16" t="s">
        <v>2449</v>
      </c>
      <c r="E349" s="16">
        <v>74.0</v>
      </c>
      <c r="F349" s="16">
        <v>62.0</v>
      </c>
      <c r="G349" s="73" t="str">
        <f t="shared" si="37"/>
        <v>68.0</v>
      </c>
      <c r="H349" s="16">
        <v>85.0</v>
      </c>
      <c r="I349" s="16">
        <v>74.0</v>
      </c>
      <c r="J349" s="228" t="str">
        <f t="shared" si="34"/>
        <v>11</v>
      </c>
      <c r="K349" s="228" t="str">
        <f t="shared" si="38"/>
        <v>79.5</v>
      </c>
      <c r="L349" s="228" t="str">
        <f t="shared" si="36"/>
        <v>-11.5</v>
      </c>
      <c r="M349" s="229"/>
      <c r="N349" s="16" t="s">
        <v>2442</v>
      </c>
      <c r="O349" s="78" t="s">
        <v>734</v>
      </c>
      <c r="P349" s="16">
        <v>8.3517315E7</v>
      </c>
      <c r="Q349" s="230" t="str">
        <f t="shared" si="42"/>
        <v>84</v>
      </c>
      <c r="R349" s="16">
        <v>3997.0</v>
      </c>
      <c r="S349" s="230" t="str">
        <f t="shared" si="3"/>
        <v>20,895</v>
      </c>
      <c r="T349" s="16">
        <v>3.68061265E8</v>
      </c>
      <c r="U349" s="230" t="str">
        <f t="shared" si="43"/>
        <v>368</v>
      </c>
      <c r="V349" s="18" t="str">
        <f>W349-T349</f>
        <v>602700620</v>
      </c>
      <c r="W349" s="16">
        <v>9.70761885E8</v>
      </c>
      <c r="X349" s="230" t="str">
        <f t="shared" si="44"/>
        <v>971</v>
      </c>
      <c r="Y349" s="233" t="str">
        <f t="shared" si="53"/>
        <v>62.09%</v>
      </c>
      <c r="Z349" s="234">
        <v>7.6E7</v>
      </c>
      <c r="AA349" s="235" t="str">
        <f t="shared" si="45"/>
        <v>1277.32%</v>
      </c>
      <c r="AB349" s="235" t="str">
        <f t="shared" si="46"/>
        <v>109.89%</v>
      </c>
      <c r="AC349" s="236"/>
      <c r="AD349" s="81"/>
      <c r="AE349" s="33"/>
      <c r="AF349" s="33"/>
      <c r="AG349" s="33"/>
      <c r="AH349" s="33"/>
      <c r="AI349" s="33"/>
      <c r="AJ349" s="33"/>
    </row>
    <row r="350">
      <c r="A350" s="16" t="s">
        <v>769</v>
      </c>
      <c r="B350" s="16">
        <v>2013.0</v>
      </c>
      <c r="C350" s="16" t="s">
        <v>37</v>
      </c>
      <c r="D350" s="16" t="s">
        <v>2494</v>
      </c>
      <c r="E350" s="16">
        <v>75.0</v>
      </c>
      <c r="F350" s="16">
        <v>61.0</v>
      </c>
      <c r="G350" s="73" t="str">
        <f t="shared" si="37"/>
        <v>68.0</v>
      </c>
      <c r="H350" s="16">
        <v>53.0</v>
      </c>
      <c r="I350" s="16">
        <v>62.0</v>
      </c>
      <c r="J350" s="228" t="str">
        <f t="shared" si="34"/>
        <v>-9</v>
      </c>
      <c r="K350" s="228" t="str">
        <f t="shared" si="38"/>
        <v>57.5</v>
      </c>
      <c r="L350" s="228" t="str">
        <f t="shared" si="36"/>
        <v>10.5</v>
      </c>
      <c r="M350" s="236"/>
      <c r="N350" s="16" t="s">
        <v>2439</v>
      </c>
      <c r="O350" s="78" t="s">
        <v>710</v>
      </c>
      <c r="P350" s="16">
        <v>2.6232425E7</v>
      </c>
      <c r="Q350" s="230" t="str">
        <f t="shared" si="42"/>
        <v>26</v>
      </c>
      <c r="R350" s="16">
        <v>3507.0</v>
      </c>
      <c r="S350" s="230" t="str">
        <f t="shared" si="3"/>
        <v>7,480</v>
      </c>
      <c r="T350" s="16">
        <v>1.27352707E8</v>
      </c>
      <c r="U350" s="230" t="str">
        <f t="shared" si="43"/>
        <v>127</v>
      </c>
      <c r="V350" s="16">
        <v>4.6296308E7</v>
      </c>
      <c r="W350" s="237">
        <v>1.73649015E8</v>
      </c>
      <c r="X350" s="230" t="str">
        <f t="shared" si="44"/>
        <v>174</v>
      </c>
      <c r="Y350" s="233" t="str">
        <f t="shared" si="53"/>
        <v>26.66%</v>
      </c>
      <c r="Z350" s="234">
        <v>5.0E7</v>
      </c>
      <c r="AA350" s="235" t="str">
        <f t="shared" si="45"/>
        <v>347.30%</v>
      </c>
      <c r="AB350" s="235" t="str">
        <f t="shared" si="46"/>
        <v>52.46%</v>
      </c>
      <c r="AC350" s="236"/>
      <c r="AD350" s="81"/>
      <c r="AE350" s="33"/>
      <c r="AF350" s="33"/>
      <c r="AG350" s="33"/>
      <c r="AH350" s="33"/>
      <c r="AI350" s="33"/>
      <c r="AJ350" s="33"/>
    </row>
    <row r="351">
      <c r="A351" s="16" t="s">
        <v>798</v>
      </c>
      <c r="B351" s="16">
        <v>2013.0</v>
      </c>
      <c r="C351" s="16" t="s">
        <v>37</v>
      </c>
      <c r="D351" s="16" t="s">
        <v>2449</v>
      </c>
      <c r="E351" s="16">
        <v>59.0</v>
      </c>
      <c r="F351" s="16">
        <v>49.0</v>
      </c>
      <c r="G351" s="73" t="str">
        <f t="shared" si="37"/>
        <v>54.0</v>
      </c>
      <c r="H351" s="16">
        <v>54.0</v>
      </c>
      <c r="I351" s="16">
        <v>72.0</v>
      </c>
      <c r="J351" s="228" t="str">
        <f t="shared" si="34"/>
        <v>-18</v>
      </c>
      <c r="K351" s="228" t="str">
        <f t="shared" si="38"/>
        <v>63</v>
      </c>
      <c r="L351" s="228" t="str">
        <f t="shared" si="36"/>
        <v>-9</v>
      </c>
      <c r="M351" s="236"/>
      <c r="N351" s="16" t="s">
        <v>2439</v>
      </c>
      <c r="O351" s="78" t="s">
        <v>799</v>
      </c>
      <c r="P351" s="16">
        <v>1.9030375E7</v>
      </c>
      <c r="Q351" s="230" t="str">
        <f t="shared" si="42"/>
        <v>19</v>
      </c>
      <c r="R351" s="16">
        <v>3107.0</v>
      </c>
      <c r="S351" s="230" t="str">
        <f t="shared" si="3"/>
        <v>6,125</v>
      </c>
      <c r="T351" s="16">
        <v>4.2025135E7</v>
      </c>
      <c r="U351" s="230" t="str">
        <f t="shared" si="43"/>
        <v>42</v>
      </c>
      <c r="V351" s="16">
        <v>5.631216E7</v>
      </c>
      <c r="W351" s="237">
        <v>9.8337295E7</v>
      </c>
      <c r="X351" s="230" t="str">
        <f t="shared" si="44"/>
        <v>98</v>
      </c>
      <c r="Y351" s="233" t="str">
        <f t="shared" si="53"/>
        <v>57.26%</v>
      </c>
      <c r="Z351" s="234">
        <v>3.8E7</v>
      </c>
      <c r="AA351" s="235" t="str">
        <f t="shared" si="45"/>
        <v>258.78%</v>
      </c>
      <c r="AB351" s="235" t="str">
        <f t="shared" si="46"/>
        <v>50.08%</v>
      </c>
      <c r="AC351" s="236"/>
      <c r="AD351" s="81"/>
      <c r="AE351" s="33"/>
      <c r="AF351" s="33"/>
      <c r="AG351" s="33"/>
      <c r="AH351" s="33"/>
      <c r="AI351" s="33"/>
      <c r="AJ351" s="33"/>
    </row>
    <row r="352">
      <c r="A352" s="16" t="s">
        <v>837</v>
      </c>
      <c r="B352" s="16">
        <v>2013.0</v>
      </c>
      <c r="C352" s="16" t="s">
        <v>37</v>
      </c>
      <c r="D352" s="16" t="s">
        <v>2449</v>
      </c>
      <c r="E352" s="16">
        <v>30.0</v>
      </c>
      <c r="F352" s="16">
        <v>41.0</v>
      </c>
      <c r="G352" s="73" t="str">
        <f t="shared" si="37"/>
        <v>35.5</v>
      </c>
      <c r="H352" s="16">
        <v>58.0</v>
      </c>
      <c r="I352" s="16">
        <v>72.0</v>
      </c>
      <c r="J352" s="228" t="str">
        <f t="shared" si="34"/>
        <v>-14</v>
      </c>
      <c r="K352" s="228" t="str">
        <f t="shared" si="38"/>
        <v>65</v>
      </c>
      <c r="L352" s="228" t="str">
        <f t="shared" si="36"/>
        <v>-29.5</v>
      </c>
      <c r="M352" s="236"/>
      <c r="N352" s="16" t="s">
        <v>2439</v>
      </c>
      <c r="O352" s="78" t="s">
        <v>726</v>
      </c>
      <c r="P352" s="16">
        <v>1.3332955E7</v>
      </c>
      <c r="Q352" s="230" t="str">
        <f t="shared" si="42"/>
        <v>13</v>
      </c>
      <c r="R352" s="16">
        <v>2940.0</v>
      </c>
      <c r="S352" s="230" t="str">
        <f t="shared" si="3"/>
        <v>4,535</v>
      </c>
      <c r="T352" s="16">
        <v>2.8795985E7</v>
      </c>
      <c r="U352" s="230" t="str">
        <f t="shared" si="43"/>
        <v>29</v>
      </c>
      <c r="V352" s="16">
        <v>3.2E7</v>
      </c>
      <c r="W352" s="237">
        <v>6.0795985E7</v>
      </c>
      <c r="X352" s="230" t="str">
        <f t="shared" si="44"/>
        <v>61</v>
      </c>
      <c r="Y352" s="233" t="str">
        <f t="shared" si="53"/>
        <v>52.64%</v>
      </c>
      <c r="Z352" s="234">
        <v>2.8E7</v>
      </c>
      <c r="AA352" s="235" t="str">
        <f t="shared" si="45"/>
        <v>217.13%</v>
      </c>
      <c r="AB352" s="235" t="str">
        <f t="shared" si="46"/>
        <v>47.62%</v>
      </c>
      <c r="AC352" s="236"/>
      <c r="AD352" s="81"/>
      <c r="AE352" s="33"/>
      <c r="AF352" s="33"/>
      <c r="AG352" s="33"/>
      <c r="AH352" s="33"/>
      <c r="AI352" s="33"/>
      <c r="AJ352" s="33"/>
    </row>
    <row r="353">
      <c r="A353" s="16" t="s">
        <v>860</v>
      </c>
      <c r="B353" s="16">
        <v>2013.0</v>
      </c>
      <c r="C353" s="16" t="s">
        <v>37</v>
      </c>
      <c r="D353" s="16" t="s">
        <v>2509</v>
      </c>
      <c r="E353" s="16">
        <v>4.0</v>
      </c>
      <c r="F353" s="16">
        <v>11.0</v>
      </c>
      <c r="G353" s="73" t="str">
        <f t="shared" si="37"/>
        <v>7.5</v>
      </c>
      <c r="H353" s="16">
        <v>39.0</v>
      </c>
      <c r="I353" s="16">
        <v>25.0</v>
      </c>
      <c r="J353" s="228" t="str">
        <f t="shared" si="34"/>
        <v>14</v>
      </c>
      <c r="K353" s="228" t="str">
        <f t="shared" si="38"/>
        <v>32</v>
      </c>
      <c r="L353" s="228" t="str">
        <f t="shared" si="36"/>
        <v>-24.5</v>
      </c>
      <c r="M353" s="236"/>
      <c r="N353" s="16" t="s">
        <v>2444</v>
      </c>
      <c r="O353" s="78" t="s">
        <v>861</v>
      </c>
      <c r="P353" s="16">
        <v>1.4157367E7</v>
      </c>
      <c r="Q353" s="230" t="str">
        <f t="shared" si="42"/>
        <v>14</v>
      </c>
      <c r="R353" s="16">
        <v>3402.0</v>
      </c>
      <c r="S353" s="230" t="str">
        <f t="shared" si="3"/>
        <v>4,161</v>
      </c>
      <c r="T353" s="16">
        <v>3.2015787E7</v>
      </c>
      <c r="U353" s="230" t="str">
        <f t="shared" si="43"/>
        <v>32</v>
      </c>
      <c r="V353" s="16">
        <v>4.6362957E7</v>
      </c>
      <c r="W353" s="237">
        <v>7.8378744E7</v>
      </c>
      <c r="X353" s="230" t="str">
        <f t="shared" si="44"/>
        <v>78</v>
      </c>
      <c r="Y353" s="233" t="str">
        <f t="shared" si="53"/>
        <v>59.15%</v>
      </c>
      <c r="Z353" s="234">
        <v>2.0E7</v>
      </c>
      <c r="AA353" s="235" t="str">
        <f t="shared" si="45"/>
        <v>391.89%</v>
      </c>
      <c r="AB353" s="235" t="str">
        <f t="shared" si="46"/>
        <v>70.79%</v>
      </c>
      <c r="AC353" s="236"/>
      <c r="AD353" s="81"/>
      <c r="AE353" s="33"/>
      <c r="AF353" s="33"/>
      <c r="AG353" s="33"/>
      <c r="AH353" s="33"/>
      <c r="AI353" s="33"/>
      <c r="AJ353" s="33"/>
    </row>
    <row r="354">
      <c r="A354" s="16" t="s">
        <v>863</v>
      </c>
      <c r="B354" s="16">
        <v>2013.0</v>
      </c>
      <c r="C354" s="16" t="s">
        <v>37</v>
      </c>
      <c r="D354" s="16" t="s">
        <v>2495</v>
      </c>
      <c r="E354" s="16">
        <v>19.0</v>
      </c>
      <c r="F354" s="16">
        <v>31.0</v>
      </c>
      <c r="G354" s="73" t="str">
        <f t="shared" si="37"/>
        <v>25.0</v>
      </c>
      <c r="H354" s="16">
        <v>41.0</v>
      </c>
      <c r="I354" s="16">
        <v>46.0</v>
      </c>
      <c r="J354" s="228" t="str">
        <f t="shared" si="34"/>
        <v>-5</v>
      </c>
      <c r="K354" s="228" t="str">
        <f t="shared" si="38"/>
        <v>43.5</v>
      </c>
      <c r="L354" s="228" t="str">
        <f t="shared" si="36"/>
        <v>-18.5</v>
      </c>
      <c r="M354" s="236"/>
      <c r="N354" s="16" t="s">
        <v>2439</v>
      </c>
      <c r="O354" s="78" t="s">
        <v>864</v>
      </c>
      <c r="P354" s="16">
        <v>2.174447E7</v>
      </c>
      <c r="Q354" s="230" t="str">
        <f t="shared" si="42"/>
        <v>22</v>
      </c>
      <c r="R354" s="16">
        <v>2659.0</v>
      </c>
      <c r="S354" s="230" t="str">
        <f t="shared" si="3"/>
        <v>8,178</v>
      </c>
      <c r="T354" s="16">
        <v>3.4341945E7</v>
      </c>
      <c r="U354" s="230" t="str">
        <f t="shared" si="43"/>
        <v>34</v>
      </c>
      <c r="V354" s="16">
        <v>1.29E7</v>
      </c>
      <c r="W354" s="16">
        <v>4.7241945E7</v>
      </c>
      <c r="X354" s="230" t="str">
        <f t="shared" si="44"/>
        <v>47</v>
      </c>
      <c r="Y354" s="233" t="str">
        <f t="shared" si="53"/>
        <v>27.31%</v>
      </c>
      <c r="Z354" s="234">
        <v>2.0E7</v>
      </c>
      <c r="AA354" s="235" t="str">
        <f t="shared" si="45"/>
        <v>236.21%</v>
      </c>
      <c r="AB354" s="235" t="str">
        <f t="shared" si="46"/>
        <v>108.72%</v>
      </c>
      <c r="AC354" s="236"/>
      <c r="AD354" s="81"/>
      <c r="AE354" s="33"/>
      <c r="AF354" s="33"/>
      <c r="AG354" s="33"/>
      <c r="AH354" s="33"/>
      <c r="AI354" s="33"/>
      <c r="AJ354" s="33"/>
    </row>
    <row r="355">
      <c r="A355" s="16" t="s">
        <v>858</v>
      </c>
      <c r="B355" s="16">
        <v>2013.0</v>
      </c>
      <c r="C355" s="16" t="s">
        <v>37</v>
      </c>
      <c r="D355" s="16" t="s">
        <v>2489</v>
      </c>
      <c r="E355" s="16">
        <v>29.0</v>
      </c>
      <c r="F355" s="16">
        <v>41.0</v>
      </c>
      <c r="G355" s="73" t="str">
        <f t="shared" si="37"/>
        <v>35.0</v>
      </c>
      <c r="H355" s="16">
        <v>35.0</v>
      </c>
      <c r="I355" s="16">
        <v>60.0</v>
      </c>
      <c r="J355" s="228" t="str">
        <f t="shared" si="34"/>
        <v>-25</v>
      </c>
      <c r="K355" s="228" t="str">
        <f t="shared" si="38"/>
        <v>47.5</v>
      </c>
      <c r="L355" s="228" t="str">
        <f t="shared" si="36"/>
        <v>-12.5</v>
      </c>
      <c r="M355" s="236"/>
      <c r="N355" s="16" t="s">
        <v>2439</v>
      </c>
      <c r="O355" s="78" t="s">
        <v>716</v>
      </c>
      <c r="P355" s="16">
        <v>3837183.0</v>
      </c>
      <c r="Q355" s="230" t="str">
        <f t="shared" si="42"/>
        <v>4</v>
      </c>
      <c r="R355" s="241">
        <v>2538.0</v>
      </c>
      <c r="S355" s="230" t="str">
        <f t="shared" si="3"/>
        <v>1,512</v>
      </c>
      <c r="T355" s="16">
        <v>8008161.0</v>
      </c>
      <c r="U355" s="230" t="str">
        <f t="shared" si="43"/>
        <v>8</v>
      </c>
      <c r="V355" s="16">
        <v>7000000.0</v>
      </c>
      <c r="W355" s="16">
        <v>1.5008161E7</v>
      </c>
      <c r="X355" s="230" t="str">
        <f t="shared" si="44"/>
        <v>15</v>
      </c>
      <c r="Y355" s="233" t="str">
        <f t="shared" si="53"/>
        <v>46.64%</v>
      </c>
      <c r="Z355" s="234">
        <v>2.0E7</v>
      </c>
      <c r="AA355" s="235" t="str">
        <f t="shared" si="45"/>
        <v>75.04%</v>
      </c>
      <c r="AB355" s="235" t="str">
        <f t="shared" si="46"/>
        <v>19.19%</v>
      </c>
      <c r="AC355" s="236"/>
      <c r="AD355" s="81"/>
      <c r="AE355" s="33"/>
      <c r="AF355" s="33"/>
      <c r="AG355" s="33"/>
      <c r="AH355" s="33"/>
      <c r="AI355" s="33"/>
      <c r="AJ355" s="33"/>
    </row>
    <row r="356">
      <c r="A356" s="16" t="s">
        <v>872</v>
      </c>
      <c r="B356" s="16">
        <v>2013.0</v>
      </c>
      <c r="C356" s="16" t="s">
        <v>37</v>
      </c>
      <c r="D356" s="16" t="s">
        <v>2449</v>
      </c>
      <c r="E356" s="16">
        <v>68.0</v>
      </c>
      <c r="F356" s="16">
        <v>59.0</v>
      </c>
      <c r="G356" s="73" t="str">
        <f t="shared" si="37"/>
        <v>63.5</v>
      </c>
      <c r="H356" s="16">
        <v>84.0</v>
      </c>
      <c r="I356" s="16">
        <v>60.0</v>
      </c>
      <c r="J356" s="228" t="str">
        <f t="shared" si="34"/>
        <v>24</v>
      </c>
      <c r="K356" s="228" t="str">
        <f t="shared" si="38"/>
        <v>72</v>
      </c>
      <c r="L356" s="228" t="str">
        <f t="shared" si="36"/>
        <v>-8.5</v>
      </c>
      <c r="M356" s="236"/>
      <c r="N356" s="16" t="s">
        <v>2439</v>
      </c>
      <c r="O356" s="78" t="s">
        <v>628</v>
      </c>
      <c r="P356" s="16">
        <v>3.0107555E7</v>
      </c>
      <c r="Q356" s="230" t="str">
        <f t="shared" si="42"/>
        <v>30</v>
      </c>
      <c r="R356" s="16">
        <v>2024.0</v>
      </c>
      <c r="S356" s="230" t="str">
        <f t="shared" si="3"/>
        <v>14,875</v>
      </c>
      <c r="T356" s="16">
        <v>7.0525195E7</v>
      </c>
      <c r="U356" s="230" t="str">
        <f t="shared" si="43"/>
        <v>71</v>
      </c>
      <c r="V356" s="16">
        <v>1100000.0</v>
      </c>
      <c r="W356" s="16">
        <v>7.1625195E7</v>
      </c>
      <c r="X356" s="230" t="str">
        <f t="shared" si="44"/>
        <v>72</v>
      </c>
      <c r="Y356" s="233" t="str">
        <f t="shared" si="53"/>
        <v>1.54%</v>
      </c>
      <c r="Z356" s="234">
        <v>1.7E7</v>
      </c>
      <c r="AA356" s="235" t="str">
        <f t="shared" si="45"/>
        <v>421.32%</v>
      </c>
      <c r="AB356" s="235" t="str">
        <f t="shared" si="46"/>
        <v>177.10%</v>
      </c>
      <c r="AC356" s="236"/>
      <c r="AD356" s="81"/>
      <c r="AE356" s="33"/>
      <c r="AF356" s="33"/>
      <c r="AG356" s="33"/>
      <c r="AH356" s="33"/>
      <c r="AI356" s="33"/>
      <c r="AJ356" s="33"/>
    </row>
    <row r="357">
      <c r="A357" s="16" t="s">
        <v>879</v>
      </c>
      <c r="B357" s="16">
        <v>2013.0</v>
      </c>
      <c r="C357" s="16" t="s">
        <v>37</v>
      </c>
      <c r="D357" s="16" t="s">
        <v>2494</v>
      </c>
      <c r="E357" s="16">
        <v>60.0</v>
      </c>
      <c r="F357" s="16">
        <v>54.0</v>
      </c>
      <c r="G357" s="73" t="str">
        <f t="shared" si="37"/>
        <v>57.0</v>
      </c>
      <c r="H357" s="16">
        <v>61.0</v>
      </c>
      <c r="I357" s="16">
        <v>66.0</v>
      </c>
      <c r="J357" s="228" t="str">
        <f t="shared" si="34"/>
        <v>-5</v>
      </c>
      <c r="K357" s="228" t="str">
        <f t="shared" si="38"/>
        <v>63.5</v>
      </c>
      <c r="L357" s="228" t="str">
        <f t="shared" si="36"/>
        <v>-6.5</v>
      </c>
      <c r="M357" s="236"/>
      <c r="N357" s="16" t="s">
        <v>2439</v>
      </c>
      <c r="O357" s="78" t="s">
        <v>880</v>
      </c>
      <c r="P357" s="16">
        <v>3.2055177E7</v>
      </c>
      <c r="Q357" s="230" t="str">
        <f t="shared" si="42"/>
        <v>32</v>
      </c>
      <c r="R357" s="16">
        <v>3336.0</v>
      </c>
      <c r="S357" s="230" t="str">
        <f t="shared" si="3"/>
        <v>9,609</v>
      </c>
      <c r="T357" s="16">
        <v>1.02003019E8</v>
      </c>
      <c r="U357" s="230" t="str">
        <f t="shared" si="43"/>
        <v>102</v>
      </c>
      <c r="V357" s="16">
        <v>4.9828518E7</v>
      </c>
      <c r="W357" s="237">
        <v>1.51831537E8</v>
      </c>
      <c r="X357" s="230" t="str">
        <f t="shared" si="44"/>
        <v>152</v>
      </c>
      <c r="Y357" s="233" t="str">
        <f t="shared" si="53"/>
        <v>32.82%</v>
      </c>
      <c r="Z357" s="234">
        <v>1.5E7</v>
      </c>
      <c r="AA357" s="235" t="str">
        <f t="shared" si="45"/>
        <v>1012.21%</v>
      </c>
      <c r="AB357" s="235" t="str">
        <f t="shared" si="46"/>
        <v>213.70%</v>
      </c>
      <c r="AC357" s="236"/>
      <c r="AD357" s="81"/>
      <c r="AE357" s="33"/>
      <c r="AF357" s="33"/>
      <c r="AG357" s="33"/>
      <c r="AH357" s="33"/>
      <c r="AI357" s="33"/>
      <c r="AJ357" s="33"/>
    </row>
    <row r="358">
      <c r="A358" s="16" t="s">
        <v>901</v>
      </c>
      <c r="B358" s="16">
        <v>2013.0</v>
      </c>
      <c r="C358" s="16" t="s">
        <v>37</v>
      </c>
      <c r="D358" s="16" t="s">
        <v>2496</v>
      </c>
      <c r="E358" s="16">
        <v>38.0</v>
      </c>
      <c r="F358" s="16">
        <v>40.0</v>
      </c>
      <c r="G358" s="73" t="str">
        <f t="shared" si="37"/>
        <v>39.0</v>
      </c>
      <c r="H358" s="16">
        <v>57.0</v>
      </c>
      <c r="I358" s="16">
        <v>69.0</v>
      </c>
      <c r="J358" s="228" t="str">
        <f t="shared" si="34"/>
        <v>-12</v>
      </c>
      <c r="K358" s="228" t="str">
        <f t="shared" si="38"/>
        <v>63</v>
      </c>
      <c r="L358" s="228" t="str">
        <f t="shared" si="36"/>
        <v>-24</v>
      </c>
      <c r="M358" s="236"/>
      <c r="N358" s="16" t="s">
        <v>2444</v>
      </c>
      <c r="O358" s="78" t="s">
        <v>870</v>
      </c>
      <c r="P358" s="16">
        <v>4.0272103E7</v>
      </c>
      <c r="Q358" s="230" t="str">
        <f t="shared" si="42"/>
        <v>40</v>
      </c>
      <c r="R358" s="16">
        <v>3049.0</v>
      </c>
      <c r="S358" s="230" t="str">
        <f t="shared" si="3"/>
        <v>13,208</v>
      </c>
      <c r="T358" s="16">
        <v>8.3586447E7</v>
      </c>
      <c r="U358" s="230" t="str">
        <f t="shared" si="43"/>
        <v>84</v>
      </c>
      <c r="V358" s="16">
        <v>7.8332871E7</v>
      </c>
      <c r="W358" s="237">
        <v>1.61919318E8</v>
      </c>
      <c r="X358" s="230" t="str">
        <f t="shared" si="44"/>
        <v>162</v>
      </c>
      <c r="Y358" s="233" t="str">
        <f t="shared" si="53"/>
        <v>48.38%</v>
      </c>
      <c r="Z358" s="234">
        <v>5000000.0</v>
      </c>
      <c r="AA358" s="235" t="str">
        <f t="shared" si="45"/>
        <v>3238.39%</v>
      </c>
      <c r="AB358" s="235" t="str">
        <f t="shared" si="46"/>
        <v>805.44%</v>
      </c>
      <c r="AC358" s="236"/>
      <c r="AD358" s="81"/>
      <c r="AE358" s="33"/>
      <c r="AF358" s="33"/>
      <c r="AG358" s="33"/>
      <c r="AH358" s="33"/>
      <c r="AI358" s="33"/>
      <c r="AJ358" s="33"/>
    </row>
    <row r="359">
      <c r="A359" s="86" t="s">
        <v>1143</v>
      </c>
      <c r="B359" s="48">
        <v>2012.0</v>
      </c>
      <c r="C359" s="48" t="s">
        <v>41</v>
      </c>
      <c r="D359" s="86" t="s">
        <v>2446</v>
      </c>
      <c r="E359" s="86">
        <v>65.0</v>
      </c>
      <c r="F359" s="86">
        <v>50.0</v>
      </c>
      <c r="G359" s="87" t="str">
        <f t="shared" si="37"/>
        <v>57.5</v>
      </c>
      <c r="H359" s="86">
        <v>51.0</v>
      </c>
      <c r="I359" s="86">
        <v>60.0</v>
      </c>
      <c r="J359" s="242" t="str">
        <f t="shared" si="34"/>
        <v>-9</v>
      </c>
      <c r="K359" s="242" t="str">
        <f t="shared" si="38"/>
        <v>55.5</v>
      </c>
      <c r="L359" s="242" t="str">
        <f t="shared" si="36"/>
        <v>2</v>
      </c>
      <c r="M359" s="98"/>
      <c r="N359" s="86" t="s">
        <v>2439</v>
      </c>
      <c r="O359" s="86" t="s">
        <v>117</v>
      </c>
      <c r="P359" s="243">
        <v>2.658846E7</v>
      </c>
      <c r="Q359" s="244" t="str">
        <f t="shared" ref="Q359:Q460" si="55">P359/1000000</f>
        <v>27</v>
      </c>
      <c r="R359" s="86">
        <v>3205.0</v>
      </c>
      <c r="S359" s="244" t="str">
        <f t="shared" si="3"/>
        <v>8,296</v>
      </c>
      <c r="T359" s="86">
        <v>8.6907746E7</v>
      </c>
      <c r="U359" s="244" t="str">
        <f t="shared" ref="U359:U460" si="56">T359/1000000</f>
        <v>87</v>
      </c>
      <c r="V359" s="86">
        <v>1.8E7</v>
      </c>
      <c r="W359" s="243">
        <v>1.04907746E8</v>
      </c>
      <c r="X359" s="244" t="str">
        <f t="shared" ref="X359:X460" si="57">W359/1000000</f>
        <v>105</v>
      </c>
      <c r="Y359" s="94" t="str">
        <f t="shared" si="53"/>
        <v>17.16%</v>
      </c>
      <c r="Z359" s="86">
        <v>10.0</v>
      </c>
      <c r="AA359" s="115" t="str">
        <f t="shared" ref="AA359:AA460" si="58">SUM((W359/1000000)/Z359)</f>
        <v>1049.08%</v>
      </c>
      <c r="AB359" s="115" t="str">
        <f t="shared" ref="AB359:AB460" si="59">SUM(P359/1000000)/Z359</f>
        <v>265.88%</v>
      </c>
      <c r="AC359" s="98"/>
      <c r="AD359" s="98"/>
      <c r="AE359" s="33"/>
      <c r="AF359" s="33"/>
      <c r="AG359" s="33"/>
      <c r="AH359" s="33"/>
      <c r="AI359" s="33"/>
      <c r="AJ359" s="33"/>
    </row>
    <row r="360">
      <c r="A360" s="86" t="s">
        <v>1156</v>
      </c>
      <c r="B360" s="48">
        <v>2012.0</v>
      </c>
      <c r="C360" s="48" t="s">
        <v>41</v>
      </c>
      <c r="D360" s="86" t="s">
        <v>2494</v>
      </c>
      <c r="E360" s="86">
        <v>6.0</v>
      </c>
      <c r="F360" s="86">
        <v>18.0</v>
      </c>
      <c r="G360" s="87" t="str">
        <f t="shared" si="37"/>
        <v>12.0</v>
      </c>
      <c r="H360" s="86">
        <v>22.0</v>
      </c>
      <c r="I360" s="86">
        <v>26.0</v>
      </c>
      <c r="J360" s="242" t="str">
        <f t="shared" si="34"/>
        <v>-4</v>
      </c>
      <c r="K360" s="242" t="str">
        <f t="shared" si="38"/>
        <v>24</v>
      </c>
      <c r="L360" s="242" t="str">
        <f t="shared" si="36"/>
        <v>-12</v>
      </c>
      <c r="M360" s="98"/>
      <c r="N360" s="86" t="s">
        <v>2439</v>
      </c>
      <c r="O360" s="86" t="s">
        <v>135</v>
      </c>
      <c r="P360" s="243">
        <v>3.3732515E7</v>
      </c>
      <c r="Q360" s="244" t="str">
        <f t="shared" si="55"/>
        <v>34</v>
      </c>
      <c r="R360" s="86">
        <v>2285.0</v>
      </c>
      <c r="S360" s="244" t="str">
        <f t="shared" si="3"/>
        <v>14,763</v>
      </c>
      <c r="T360" s="86">
        <v>5.3261944E7</v>
      </c>
      <c r="U360" s="244" t="str">
        <f t="shared" si="56"/>
        <v>53</v>
      </c>
      <c r="V360" s="86">
        <v>4.8496546E7</v>
      </c>
      <c r="W360" s="243">
        <v>1.0175849E8</v>
      </c>
      <c r="X360" s="244" t="str">
        <f t="shared" si="57"/>
        <v>102</v>
      </c>
      <c r="Y360" s="94" t="str">
        <f t="shared" si="53"/>
        <v>47.66%</v>
      </c>
      <c r="Z360" s="86">
        <v>1.0</v>
      </c>
      <c r="AA360" s="94" t="str">
        <f t="shared" si="58"/>
        <v>10175.85%</v>
      </c>
      <c r="AB360" s="94" t="str">
        <f t="shared" si="59"/>
        <v>3373.25%</v>
      </c>
      <c r="AC360" s="98"/>
      <c r="AD360" s="98"/>
      <c r="AE360" s="33"/>
      <c r="AF360" s="33"/>
      <c r="AG360" s="33"/>
      <c r="AH360" s="33"/>
      <c r="AI360" s="33"/>
      <c r="AJ360" s="33"/>
    </row>
    <row r="361">
      <c r="A361" s="86" t="s">
        <v>1154</v>
      </c>
      <c r="B361" s="48">
        <v>2012.0</v>
      </c>
      <c r="C361" s="48" t="s">
        <v>41</v>
      </c>
      <c r="D361" s="86" t="s">
        <v>2446</v>
      </c>
      <c r="E361" s="86">
        <v>19.0</v>
      </c>
      <c r="F361" s="86">
        <v>32.0</v>
      </c>
      <c r="G361" s="87" t="str">
        <f t="shared" si="37"/>
        <v>25.5</v>
      </c>
      <c r="H361" s="86">
        <v>29.0</v>
      </c>
      <c r="I361" s="86">
        <v>47.0</v>
      </c>
      <c r="J361" s="242" t="str">
        <f t="shared" si="34"/>
        <v>-18</v>
      </c>
      <c r="K361" s="242" t="str">
        <f t="shared" si="38"/>
        <v>38</v>
      </c>
      <c r="L361" s="242" t="str">
        <f t="shared" si="36"/>
        <v>-12.5</v>
      </c>
      <c r="M361" s="98"/>
      <c r="N361" s="86" t="s">
        <v>2439</v>
      </c>
      <c r="O361" s="86" t="s">
        <v>1118</v>
      </c>
      <c r="P361" s="243">
        <v>7955307.0</v>
      </c>
      <c r="Q361" s="244" t="str">
        <f t="shared" si="55"/>
        <v>8</v>
      </c>
      <c r="R361" s="86">
        <v>2433.0</v>
      </c>
      <c r="S361" s="244" t="str">
        <f t="shared" si="3"/>
        <v>3,270</v>
      </c>
      <c r="T361" s="86">
        <v>1.811964E7</v>
      </c>
      <c r="U361" s="244" t="str">
        <f t="shared" si="56"/>
        <v>18</v>
      </c>
      <c r="V361" s="86" t="s">
        <v>2510</v>
      </c>
      <c r="W361" s="243">
        <v>3.7157648E7</v>
      </c>
      <c r="X361" s="244" t="str">
        <f t="shared" si="57"/>
        <v>37</v>
      </c>
      <c r="Y361" s="94" t="str">
        <f t="shared" si="53"/>
        <v>51.24%</v>
      </c>
      <c r="Z361" s="86">
        <v>1.0</v>
      </c>
      <c r="AA361" s="94" t="str">
        <f t="shared" si="58"/>
        <v>3715.76%</v>
      </c>
      <c r="AB361" s="94" t="str">
        <f t="shared" si="59"/>
        <v>795.53%</v>
      </c>
      <c r="AC361" s="98"/>
      <c r="AD361" s="98"/>
      <c r="AE361" s="33"/>
      <c r="AF361" s="33"/>
      <c r="AG361" s="33"/>
      <c r="AH361" s="33"/>
      <c r="AI361" s="33"/>
      <c r="AJ361" s="33"/>
    </row>
    <row r="362">
      <c r="A362" s="86" t="s">
        <v>1149</v>
      </c>
      <c r="B362" s="48">
        <v>2012.0</v>
      </c>
      <c r="C362" s="48" t="s">
        <v>37</v>
      </c>
      <c r="D362" s="86" t="s">
        <v>2494</v>
      </c>
      <c r="E362" s="86">
        <v>24.0</v>
      </c>
      <c r="F362" s="86">
        <v>40.0</v>
      </c>
      <c r="G362" s="87" t="str">
        <f t="shared" si="37"/>
        <v>32.0</v>
      </c>
      <c r="H362" s="86">
        <v>36.0</v>
      </c>
      <c r="I362" s="86">
        <v>45.0</v>
      </c>
      <c r="J362" s="242" t="str">
        <f t="shared" si="34"/>
        <v>-9</v>
      </c>
      <c r="K362" s="242" t="str">
        <f t="shared" si="38"/>
        <v>40.5</v>
      </c>
      <c r="L362" s="242" t="str">
        <f t="shared" si="36"/>
        <v>-8.5</v>
      </c>
      <c r="M362" s="98"/>
      <c r="N362" s="86" t="s">
        <v>2439</v>
      </c>
      <c r="O362" s="86" t="s">
        <v>135</v>
      </c>
      <c r="P362" s="243">
        <v>2.9003866E7</v>
      </c>
      <c r="Q362" s="244" t="str">
        <f t="shared" si="55"/>
        <v>29</v>
      </c>
      <c r="R362" s="86">
        <v>3412.0</v>
      </c>
      <c r="S362" s="244" t="str">
        <f t="shared" si="3"/>
        <v>8,501</v>
      </c>
      <c r="T362" s="86">
        <v>5.39213E7</v>
      </c>
      <c r="U362" s="244" t="str">
        <f t="shared" si="56"/>
        <v>54</v>
      </c>
      <c r="V362" s="86">
        <v>8.8917657E7</v>
      </c>
      <c r="W362" s="243">
        <v>1.42838957E8</v>
      </c>
      <c r="X362" s="244" t="str">
        <f t="shared" si="57"/>
        <v>143</v>
      </c>
      <c r="Y362" s="94" t="str">
        <f t="shared" si="53"/>
        <v>62.25%</v>
      </c>
      <c r="Z362" s="86">
        <v>5.0</v>
      </c>
      <c r="AA362" s="94" t="str">
        <f t="shared" si="58"/>
        <v>2856.78%</v>
      </c>
      <c r="AB362" s="94" t="str">
        <f t="shared" si="59"/>
        <v>580.08%</v>
      </c>
      <c r="AC362" s="98"/>
      <c r="AD362" s="98"/>
      <c r="AE362" s="33"/>
      <c r="AF362" s="33"/>
      <c r="AG362" s="33"/>
      <c r="AH362" s="33"/>
      <c r="AI362" s="33"/>
      <c r="AJ362" s="33"/>
    </row>
    <row r="363">
      <c r="A363" s="86" t="s">
        <v>1151</v>
      </c>
      <c r="B363" s="48">
        <v>2012.0</v>
      </c>
      <c r="C363" s="48" t="s">
        <v>41</v>
      </c>
      <c r="D363" s="86" t="s">
        <v>2490</v>
      </c>
      <c r="E363" s="86">
        <v>63.0</v>
      </c>
      <c r="F363" s="86">
        <v>53.0</v>
      </c>
      <c r="G363" s="87" t="str">
        <f t="shared" si="37"/>
        <v>58.0</v>
      </c>
      <c r="H363" s="86">
        <v>61.0</v>
      </c>
      <c r="I363" s="86">
        <v>71.0</v>
      </c>
      <c r="J363" s="242" t="str">
        <f t="shared" si="34"/>
        <v>-10</v>
      </c>
      <c r="K363" s="242" t="str">
        <f t="shared" si="38"/>
        <v>66</v>
      </c>
      <c r="L363" s="242" t="str">
        <f t="shared" si="36"/>
        <v>-8</v>
      </c>
      <c r="M363" s="98"/>
      <c r="N363" s="86" t="s">
        <v>2439</v>
      </c>
      <c r="O363" s="86" t="s">
        <v>1094</v>
      </c>
      <c r="P363" s="243">
        <v>1.8007634E7</v>
      </c>
      <c r="Q363" s="244" t="str">
        <f t="shared" si="55"/>
        <v>18</v>
      </c>
      <c r="R363" s="86">
        <v>2527.0</v>
      </c>
      <c r="S363" s="244" t="str">
        <f t="shared" si="3"/>
        <v>7,126</v>
      </c>
      <c r="T363" s="86">
        <v>4.8086903E7</v>
      </c>
      <c r="U363" s="244" t="str">
        <f t="shared" si="56"/>
        <v>48</v>
      </c>
      <c r="V363" s="86">
        <v>2.9625536E7</v>
      </c>
      <c r="W363" s="243">
        <v>7.7712439E7</v>
      </c>
      <c r="X363" s="244" t="str">
        <f t="shared" si="57"/>
        <v>78</v>
      </c>
      <c r="Y363" s="94" t="str">
        <f t="shared" si="53"/>
        <v>38.12%</v>
      </c>
      <c r="Z363" s="86">
        <v>3.0</v>
      </c>
      <c r="AA363" s="94" t="str">
        <f t="shared" si="58"/>
        <v>2590.41%</v>
      </c>
      <c r="AB363" s="94" t="str">
        <f t="shared" si="59"/>
        <v>600.25%</v>
      </c>
      <c r="AC363" s="98"/>
      <c r="AD363" s="98"/>
      <c r="AE363" s="33"/>
      <c r="AF363" s="33"/>
      <c r="AG363" s="33"/>
      <c r="AH363" s="33"/>
      <c r="AI363" s="33"/>
      <c r="AJ363" s="33"/>
    </row>
    <row r="364">
      <c r="A364" s="86" t="s">
        <v>1145</v>
      </c>
      <c r="B364" s="48">
        <v>2012.0</v>
      </c>
      <c r="C364" s="48" t="s">
        <v>327</v>
      </c>
      <c r="D364" s="86" t="s">
        <v>2446</v>
      </c>
      <c r="E364" s="86">
        <v>80.0</v>
      </c>
      <c r="F364" s="86">
        <v>72.0</v>
      </c>
      <c r="G364" s="87" t="str">
        <f t="shared" si="37"/>
        <v>76.0</v>
      </c>
      <c r="H364" s="86">
        <v>61.0</v>
      </c>
      <c r="I364" s="86">
        <v>59.0</v>
      </c>
      <c r="J364" s="242" t="str">
        <f t="shared" si="34"/>
        <v>2</v>
      </c>
      <c r="K364" s="242" t="str">
        <f t="shared" si="38"/>
        <v>60</v>
      </c>
      <c r="L364" s="242" t="str">
        <f t="shared" si="36"/>
        <v>16</v>
      </c>
      <c r="M364" s="98"/>
      <c r="N364" s="86" t="s">
        <v>2439</v>
      </c>
      <c r="O364" s="86" t="s">
        <v>117</v>
      </c>
      <c r="P364" s="243">
        <v>3.912717E7</v>
      </c>
      <c r="Q364" s="244" t="str">
        <f t="shared" si="55"/>
        <v>39</v>
      </c>
      <c r="R364" s="86">
        <v>2930.0</v>
      </c>
      <c r="S364" s="244" t="str">
        <f t="shared" si="3"/>
        <v>13,354</v>
      </c>
      <c r="T364" s="86">
        <v>1.13721571E8</v>
      </c>
      <c r="U364" s="244" t="str">
        <f t="shared" si="56"/>
        <v>114</v>
      </c>
      <c r="V364" s="86">
        <v>5.35E7</v>
      </c>
      <c r="W364" s="243">
        <v>1.67221571E8</v>
      </c>
      <c r="X364" s="244" t="str">
        <f t="shared" si="57"/>
        <v>167</v>
      </c>
      <c r="Y364" s="94" t="str">
        <f t="shared" si="53"/>
        <v>31.99%</v>
      </c>
      <c r="Z364" s="86">
        <v>7.0</v>
      </c>
      <c r="AA364" s="94" t="str">
        <f t="shared" si="58"/>
        <v>2388.88%</v>
      </c>
      <c r="AB364" s="94" t="str">
        <f t="shared" si="59"/>
        <v>558.96%</v>
      </c>
      <c r="AC364" s="98"/>
      <c r="AD364" s="98"/>
      <c r="AE364" s="33"/>
      <c r="AF364" s="33"/>
      <c r="AG364" s="33"/>
      <c r="AH364" s="33"/>
      <c r="AI364" s="33"/>
      <c r="AJ364" s="33"/>
    </row>
    <row r="365">
      <c r="A365" s="86" t="s">
        <v>1139</v>
      </c>
      <c r="B365" s="48">
        <v>2012.0</v>
      </c>
      <c r="C365" s="48" t="s">
        <v>29</v>
      </c>
      <c r="D365" s="86" t="s">
        <v>2448</v>
      </c>
      <c r="E365" s="86">
        <v>78.0</v>
      </c>
      <c r="F365" s="86">
        <v>62.0</v>
      </c>
      <c r="G365" s="87" t="str">
        <f t="shared" si="37"/>
        <v>70.0</v>
      </c>
      <c r="H365" s="86">
        <v>79.0</v>
      </c>
      <c r="I365" s="86">
        <v>77.0</v>
      </c>
      <c r="J365" s="242" t="str">
        <f t="shared" si="34"/>
        <v>2</v>
      </c>
      <c r="K365" s="242" t="str">
        <f t="shared" si="38"/>
        <v>78</v>
      </c>
      <c r="L365" s="242" t="str">
        <f t="shared" si="36"/>
        <v>-8</v>
      </c>
      <c r="M365" s="98"/>
      <c r="N365" s="86" t="s">
        <v>2511</v>
      </c>
      <c r="O365" s="86" t="s">
        <v>117</v>
      </c>
      <c r="P365" s="243">
        <v>737051.0</v>
      </c>
      <c r="Q365" s="244" t="str">
        <f t="shared" si="55"/>
        <v>1</v>
      </c>
      <c r="R365" s="86">
        <v>27.0</v>
      </c>
      <c r="S365" s="244" t="str">
        <f t="shared" si="3"/>
        <v>27,298</v>
      </c>
      <c r="T365" s="86">
        <v>4.6412041E7</v>
      </c>
      <c r="U365" s="244" t="str">
        <f t="shared" si="56"/>
        <v>46</v>
      </c>
      <c r="V365" s="86">
        <v>9.0424115E7</v>
      </c>
      <c r="W365" s="243">
        <v>1.36836156E8</v>
      </c>
      <c r="X365" s="244" t="str">
        <f t="shared" si="57"/>
        <v>137</v>
      </c>
      <c r="Y365" s="94" t="str">
        <f t="shared" si="53"/>
        <v>66.08%</v>
      </c>
      <c r="Z365" s="86">
        <v>10.0</v>
      </c>
      <c r="AA365" s="94" t="str">
        <f t="shared" si="58"/>
        <v>1368.36%</v>
      </c>
      <c r="AB365" s="94" t="str">
        <f t="shared" si="59"/>
        <v>7.37%</v>
      </c>
      <c r="AC365" s="98"/>
      <c r="AD365" s="98"/>
      <c r="AE365" s="33"/>
      <c r="AF365" s="33"/>
      <c r="AG365" s="33"/>
      <c r="AH365" s="33"/>
      <c r="AI365" s="33"/>
      <c r="AJ365" s="33"/>
    </row>
    <row r="366">
      <c r="A366" s="86" t="s">
        <v>932</v>
      </c>
      <c r="B366" s="48">
        <v>2012.0</v>
      </c>
      <c r="C366" s="48" t="s">
        <v>29</v>
      </c>
      <c r="D366" s="86" t="s">
        <v>2467</v>
      </c>
      <c r="E366" s="86">
        <v>92.0</v>
      </c>
      <c r="F366" s="86">
        <v>81.0</v>
      </c>
      <c r="G366" s="87" t="str">
        <f t="shared" si="37"/>
        <v>86.5</v>
      </c>
      <c r="H366" s="86">
        <v>86.0</v>
      </c>
      <c r="I366" s="86">
        <v>83.0</v>
      </c>
      <c r="J366" s="242" t="str">
        <f t="shared" si="34"/>
        <v>3</v>
      </c>
      <c r="K366" s="242" t="str">
        <f t="shared" si="38"/>
        <v>84.5</v>
      </c>
      <c r="L366" s="242" t="str">
        <f t="shared" si="36"/>
        <v>2</v>
      </c>
      <c r="M366" s="98"/>
      <c r="N366" s="86" t="s">
        <v>2439</v>
      </c>
      <c r="O366" s="86" t="s">
        <v>493</v>
      </c>
      <c r="P366" s="243">
        <v>443003.0</v>
      </c>
      <c r="Q366" s="244" t="str">
        <f t="shared" si="55"/>
        <v>0</v>
      </c>
      <c r="R366" s="86">
        <v>16.0</v>
      </c>
      <c r="S366" s="244" t="str">
        <f t="shared" si="3"/>
        <v>27,688</v>
      </c>
      <c r="T366" s="86">
        <v>1.32092958E8</v>
      </c>
      <c r="U366" s="244" t="str">
        <f t="shared" si="56"/>
        <v>132</v>
      </c>
      <c r="V366" s="86">
        <v>1.04319495E8</v>
      </c>
      <c r="W366" s="243">
        <v>2.36412453E8</v>
      </c>
      <c r="X366" s="244" t="str">
        <f t="shared" si="57"/>
        <v>236</v>
      </c>
      <c r="Y366" s="94" t="str">
        <f t="shared" si="53"/>
        <v>44.13%</v>
      </c>
      <c r="Z366" s="86">
        <v>21.0</v>
      </c>
      <c r="AA366" s="94" t="str">
        <f t="shared" si="58"/>
        <v>1125.77%</v>
      </c>
      <c r="AB366" s="94" t="str">
        <f t="shared" si="59"/>
        <v>2.11%</v>
      </c>
      <c r="AC366" s="98"/>
      <c r="AD366" s="86" t="s">
        <v>933</v>
      </c>
      <c r="AE366" s="33"/>
      <c r="AF366" s="33"/>
      <c r="AG366" s="33"/>
      <c r="AH366" s="33"/>
      <c r="AI366" s="33"/>
      <c r="AJ366" s="33"/>
    </row>
    <row r="367">
      <c r="A367" s="86" t="s">
        <v>1043</v>
      </c>
      <c r="B367" s="48">
        <v>2012.0</v>
      </c>
      <c r="C367" s="48" t="s">
        <v>41</v>
      </c>
      <c r="D367" s="86" t="s">
        <v>2449</v>
      </c>
      <c r="E367" s="86">
        <v>68.0</v>
      </c>
      <c r="F367" s="86">
        <v>62.0</v>
      </c>
      <c r="G367" s="87" t="str">
        <f t="shared" si="37"/>
        <v>65.0</v>
      </c>
      <c r="H367" s="86">
        <v>74.0</v>
      </c>
      <c r="I367" s="86">
        <v>70.0</v>
      </c>
      <c r="J367" s="242" t="str">
        <f t="shared" si="34"/>
        <v>4</v>
      </c>
      <c r="K367" s="242" t="str">
        <f t="shared" si="38"/>
        <v>72</v>
      </c>
      <c r="L367" s="242" t="str">
        <f t="shared" si="36"/>
        <v>-7</v>
      </c>
      <c r="M367" s="98"/>
      <c r="N367" s="86" t="s">
        <v>2439</v>
      </c>
      <c r="O367" s="86" t="s">
        <v>1044</v>
      </c>
      <c r="P367" s="243">
        <v>5.4415205E7</v>
      </c>
      <c r="Q367" s="244" t="str">
        <f t="shared" si="55"/>
        <v>54</v>
      </c>
      <c r="R367" s="86">
        <v>3239.0</v>
      </c>
      <c r="S367" s="244" t="str">
        <f t="shared" si="3"/>
        <v>16,800</v>
      </c>
      <c r="T367" s="86">
        <v>2.18815487E8</v>
      </c>
      <c r="U367" s="244" t="str">
        <f t="shared" si="56"/>
        <v>219</v>
      </c>
      <c r="V367" s="86">
        <v>3.30552828E8</v>
      </c>
      <c r="W367" s="243" t="s">
        <v>2512</v>
      </c>
      <c r="X367" s="244" t="str">
        <f t="shared" si="57"/>
        <v>549</v>
      </c>
      <c r="Y367" s="94" t="str">
        <f t="shared" si="53"/>
        <v>60.17%</v>
      </c>
      <c r="Z367" s="86">
        <v>50.0</v>
      </c>
      <c r="AA367" s="94" t="str">
        <f t="shared" si="58"/>
        <v>1098.74%</v>
      </c>
      <c r="AB367" s="94" t="str">
        <f t="shared" si="59"/>
        <v>108.83%</v>
      </c>
      <c r="AC367" s="98"/>
      <c r="AD367" s="98"/>
      <c r="AE367" s="33"/>
      <c r="AF367" s="33"/>
      <c r="AG367" s="33"/>
      <c r="AH367" s="33"/>
      <c r="AI367" s="33"/>
      <c r="AJ367" s="33"/>
    </row>
    <row r="368">
      <c r="A368" s="86" t="s">
        <v>1137</v>
      </c>
      <c r="B368" s="48">
        <v>2012.0</v>
      </c>
      <c r="C368" s="48" t="s">
        <v>41</v>
      </c>
      <c r="D368" s="86" t="s">
        <v>2440</v>
      </c>
      <c r="E368" s="86">
        <v>85.0</v>
      </c>
      <c r="F368" s="86">
        <v>69.0</v>
      </c>
      <c r="G368" s="87" t="str">
        <f t="shared" si="37"/>
        <v>77.0</v>
      </c>
      <c r="H368" s="86">
        <v>71.0</v>
      </c>
      <c r="I368" s="86">
        <v>73.0</v>
      </c>
      <c r="J368" s="242" t="str">
        <f t="shared" si="34"/>
        <v>-2</v>
      </c>
      <c r="K368" s="242" t="str">
        <f t="shared" si="38"/>
        <v>72</v>
      </c>
      <c r="L368" s="242" t="str">
        <f t="shared" si="36"/>
        <v>5</v>
      </c>
      <c r="M368" s="98"/>
      <c r="N368" s="86" t="s">
        <v>2511</v>
      </c>
      <c r="O368" s="86" t="s">
        <v>2395</v>
      </c>
      <c r="P368" s="243">
        <v>2.2004098E7</v>
      </c>
      <c r="Q368" s="244" t="str">
        <f t="shared" si="55"/>
        <v>22</v>
      </c>
      <c r="R368" s="86">
        <v>2907.0</v>
      </c>
      <c r="S368" s="244" t="str">
        <f t="shared" si="3"/>
        <v>7,569</v>
      </c>
      <c r="T368" s="86">
        <v>6.4575175E7</v>
      </c>
      <c r="U368" s="244" t="str">
        <f t="shared" si="56"/>
        <v>65</v>
      </c>
      <c r="V368" s="86">
        <v>6.2060922E7</v>
      </c>
      <c r="W368" s="243">
        <v>1.26636097E8</v>
      </c>
      <c r="X368" s="244" t="str">
        <f t="shared" si="57"/>
        <v>127</v>
      </c>
      <c r="Y368" s="94" t="str">
        <f t="shared" si="53"/>
        <v>49.01%</v>
      </c>
      <c r="Z368" s="86">
        <v>12.0</v>
      </c>
      <c r="AA368" s="94" t="str">
        <f t="shared" si="58"/>
        <v>1055.30%</v>
      </c>
      <c r="AB368" s="94" t="str">
        <f t="shared" si="59"/>
        <v>183.37%</v>
      </c>
      <c r="AC368" s="98"/>
      <c r="AD368" s="98"/>
      <c r="AE368" s="33"/>
      <c r="AF368" s="33"/>
      <c r="AG368" s="33"/>
      <c r="AH368" s="33"/>
      <c r="AI368" s="33"/>
      <c r="AJ368" s="33"/>
    </row>
    <row r="369">
      <c r="A369" s="86" t="s">
        <v>984</v>
      </c>
      <c r="B369" s="48">
        <v>2012.0</v>
      </c>
      <c r="C369" s="48" t="s">
        <v>37</v>
      </c>
      <c r="D369" s="86" t="s">
        <v>2440</v>
      </c>
      <c r="E369" s="86">
        <v>37.0</v>
      </c>
      <c r="F369" s="86">
        <v>49.0</v>
      </c>
      <c r="G369" s="87" t="str">
        <f t="shared" si="37"/>
        <v>43.0</v>
      </c>
      <c r="H369" s="86">
        <v>63.0</v>
      </c>
      <c r="I369" s="86">
        <v>60.0</v>
      </c>
      <c r="J369" s="242" t="str">
        <f t="shared" si="34"/>
        <v>3</v>
      </c>
      <c r="K369" s="242" t="str">
        <f t="shared" si="38"/>
        <v>61.5</v>
      </c>
      <c r="L369" s="242" t="str">
        <f t="shared" si="36"/>
        <v>-18.5</v>
      </c>
      <c r="M369" s="98"/>
      <c r="N369" s="86" t="s">
        <v>2442</v>
      </c>
      <c r="O369" s="86" t="s">
        <v>957</v>
      </c>
      <c r="P369" s="243">
        <v>4.6629259E7</v>
      </c>
      <c r="Q369" s="244" t="str">
        <f t="shared" si="55"/>
        <v>47</v>
      </c>
      <c r="R369" s="86">
        <v>3881.0</v>
      </c>
      <c r="S369" s="244" t="str">
        <f t="shared" si="3"/>
        <v>12,015</v>
      </c>
      <c r="T369" s="86">
        <v>1.61321843E8</v>
      </c>
      <c r="U369" s="244" t="str">
        <f t="shared" si="56"/>
        <v>161</v>
      </c>
      <c r="V369" s="86">
        <v>7.15922939E8</v>
      </c>
      <c r="W369" s="243">
        <v>8.77244782E8</v>
      </c>
      <c r="X369" s="244" t="str">
        <f t="shared" si="57"/>
        <v>877</v>
      </c>
      <c r="Y369" s="94" t="str">
        <f t="shared" si="53"/>
        <v>81.61%</v>
      </c>
      <c r="Z369" s="86">
        <v>95.0</v>
      </c>
      <c r="AA369" s="94" t="str">
        <f t="shared" si="58"/>
        <v>923.42%</v>
      </c>
      <c r="AB369" s="94" t="str">
        <f t="shared" si="59"/>
        <v>49.08%</v>
      </c>
      <c r="AC369" s="98"/>
      <c r="AD369" s="98"/>
      <c r="AE369" s="33"/>
      <c r="AF369" s="33"/>
      <c r="AG369" s="33"/>
      <c r="AH369" s="33"/>
      <c r="AI369" s="33"/>
      <c r="AJ369" s="33"/>
    </row>
    <row r="370">
      <c r="A370" s="86" t="s">
        <v>998</v>
      </c>
      <c r="B370" s="48">
        <v>2012.0</v>
      </c>
      <c r="C370" s="48" t="s">
        <v>29</v>
      </c>
      <c r="D370" s="86" t="s">
        <v>2495</v>
      </c>
      <c r="E370" s="86">
        <v>84.0</v>
      </c>
      <c r="F370" s="86">
        <v>67.0</v>
      </c>
      <c r="G370" s="87" t="str">
        <f t="shared" si="37"/>
        <v>75.5</v>
      </c>
      <c r="H370" s="86">
        <v>81.0</v>
      </c>
      <c r="I370" s="86">
        <v>70.0</v>
      </c>
      <c r="J370" s="242" t="str">
        <f t="shared" si="34"/>
        <v>11</v>
      </c>
      <c r="K370" s="242" t="str">
        <f t="shared" si="38"/>
        <v>75.5</v>
      </c>
      <c r="L370" s="242" t="str">
        <f t="shared" si="36"/>
        <v>0</v>
      </c>
      <c r="M370" s="98"/>
      <c r="N370" s="86" t="s">
        <v>2511</v>
      </c>
      <c r="O370" s="86" t="s">
        <v>2399</v>
      </c>
      <c r="P370" s="243">
        <v>1.52535747E8</v>
      </c>
      <c r="Q370" s="244" t="str">
        <f t="shared" si="55"/>
        <v>153</v>
      </c>
      <c r="R370" s="86">
        <v>4137.0</v>
      </c>
      <c r="S370" s="244" t="str">
        <f t="shared" si="3"/>
        <v>36,871</v>
      </c>
      <c r="T370" s="86">
        <v>4.08010692E8</v>
      </c>
      <c r="U370" s="244" t="str">
        <f t="shared" si="56"/>
        <v>408</v>
      </c>
      <c r="V370" s="86">
        <v>2.83237076E8</v>
      </c>
      <c r="W370" s="243">
        <v>6.91247768E8</v>
      </c>
      <c r="X370" s="244" t="str">
        <f t="shared" si="57"/>
        <v>691</v>
      </c>
      <c r="Y370" s="94" t="str">
        <f t="shared" si="53"/>
        <v>40.97%</v>
      </c>
      <c r="Z370" s="86">
        <v>78.0</v>
      </c>
      <c r="AA370" s="94" t="str">
        <f t="shared" si="58"/>
        <v>886.22%</v>
      </c>
      <c r="AB370" s="94" t="str">
        <f t="shared" si="59"/>
        <v>195.56%</v>
      </c>
      <c r="AC370" s="98"/>
      <c r="AD370" s="98"/>
      <c r="AE370" s="33"/>
      <c r="AF370" s="33"/>
      <c r="AG370" s="33"/>
      <c r="AH370" s="33"/>
      <c r="AI370" s="33"/>
      <c r="AJ370" s="33"/>
    </row>
    <row r="371">
      <c r="A371" s="86" t="s">
        <v>1051</v>
      </c>
      <c r="B371" s="48">
        <v>2012.0</v>
      </c>
      <c r="C371" s="48" t="s">
        <v>37</v>
      </c>
      <c r="D371" s="86" t="s">
        <v>2440</v>
      </c>
      <c r="E371" s="86">
        <v>21.0</v>
      </c>
      <c r="F371" s="86">
        <v>45.0</v>
      </c>
      <c r="G371" s="87" t="str">
        <f t="shared" si="37"/>
        <v>33.0</v>
      </c>
      <c r="H371" s="86">
        <v>54.0</v>
      </c>
      <c r="I371" s="86">
        <v>56.0</v>
      </c>
      <c r="J371" s="242" t="str">
        <f t="shared" si="34"/>
        <v>-2</v>
      </c>
      <c r="K371" s="242" t="str">
        <f t="shared" si="38"/>
        <v>55</v>
      </c>
      <c r="L371" s="242" t="str">
        <f t="shared" si="36"/>
        <v>-22</v>
      </c>
      <c r="M371" s="98"/>
      <c r="N371" s="86" t="s">
        <v>2511</v>
      </c>
      <c r="O371" s="86" t="s">
        <v>939</v>
      </c>
      <c r="P371" s="243">
        <v>4.9514769E7</v>
      </c>
      <c r="Q371" s="244" t="str">
        <f t="shared" si="55"/>
        <v>50</v>
      </c>
      <c r="R371" s="86">
        <v>3661.0</v>
      </c>
      <c r="S371" s="244" t="str">
        <f t="shared" si="3"/>
        <v>13,525</v>
      </c>
      <c r="T371" s="86">
        <v>1.39854287E8</v>
      </c>
      <c r="U371" s="244" t="str">
        <f t="shared" si="56"/>
        <v>140</v>
      </c>
      <c r="V371" s="86">
        <v>2.36287019E8</v>
      </c>
      <c r="W371" s="243">
        <v>3.76141306E8</v>
      </c>
      <c r="X371" s="244" t="str">
        <f t="shared" si="57"/>
        <v>376</v>
      </c>
      <c r="Y371" s="94" t="str">
        <f t="shared" si="53"/>
        <v>62.82%</v>
      </c>
      <c r="Z371" s="86">
        <v>45.0</v>
      </c>
      <c r="AA371" s="94" t="str">
        <f t="shared" si="58"/>
        <v>835.87%</v>
      </c>
      <c r="AB371" s="94" t="str">
        <f t="shared" si="59"/>
        <v>110.03%</v>
      </c>
      <c r="AC371" s="98"/>
      <c r="AD371" s="98"/>
      <c r="AE371" s="33"/>
      <c r="AF371" s="33"/>
      <c r="AG371" s="33"/>
      <c r="AH371" s="33"/>
      <c r="AI371" s="33"/>
      <c r="AJ371" s="33"/>
    </row>
    <row r="372">
      <c r="A372" s="86" t="s">
        <v>1117</v>
      </c>
      <c r="B372" s="48">
        <v>2012.0</v>
      </c>
      <c r="C372" s="48" t="s">
        <v>29</v>
      </c>
      <c r="D372" s="86" t="s">
        <v>2499</v>
      </c>
      <c r="E372" s="86">
        <v>66.0</v>
      </c>
      <c r="F372" s="86">
        <v>62.0</v>
      </c>
      <c r="G372" s="87" t="str">
        <f t="shared" si="37"/>
        <v>64.0</v>
      </c>
      <c r="H372" s="86">
        <v>55.0</v>
      </c>
      <c r="I372" s="86">
        <v>66.0</v>
      </c>
      <c r="J372" s="242" t="str">
        <f t="shared" si="34"/>
        <v>-11</v>
      </c>
      <c r="K372" s="242" t="str">
        <f t="shared" si="38"/>
        <v>60.5</v>
      </c>
      <c r="L372" s="242" t="str">
        <f t="shared" si="36"/>
        <v>3.5</v>
      </c>
      <c r="M372" s="98"/>
      <c r="N372" s="86" t="s">
        <v>2511</v>
      </c>
      <c r="O372" s="86" t="s">
        <v>1118</v>
      </c>
      <c r="P372" s="243">
        <v>2.0874072E7</v>
      </c>
      <c r="Q372" s="244" t="str">
        <f t="shared" si="55"/>
        <v>21</v>
      </c>
      <c r="R372" s="86">
        <v>2855.0</v>
      </c>
      <c r="S372" s="244" t="str">
        <f t="shared" si="3"/>
        <v>7,311</v>
      </c>
      <c r="T372" s="86">
        <v>5.433329E7</v>
      </c>
      <c r="U372" s="244" t="str">
        <f t="shared" si="56"/>
        <v>54</v>
      </c>
      <c r="V372" s="86">
        <v>7.3397446E7</v>
      </c>
      <c r="W372" s="243">
        <v>1.27730736E8</v>
      </c>
      <c r="X372" s="244" t="str">
        <f t="shared" si="57"/>
        <v>128</v>
      </c>
      <c r="Y372" s="94" t="str">
        <f t="shared" si="53"/>
        <v>57.46%</v>
      </c>
      <c r="Z372" s="86">
        <v>17.0</v>
      </c>
      <c r="AA372" s="94" t="str">
        <f t="shared" si="58"/>
        <v>751.36%</v>
      </c>
      <c r="AB372" s="94" t="str">
        <f t="shared" si="59"/>
        <v>122.79%</v>
      </c>
      <c r="AC372" s="98"/>
      <c r="AD372" s="98"/>
      <c r="AE372" s="33"/>
      <c r="AF372" s="33"/>
      <c r="AG372" s="33"/>
      <c r="AH372" s="33"/>
      <c r="AI372" s="33"/>
      <c r="AJ372" s="33"/>
    </row>
    <row r="373">
      <c r="A373" s="86" t="s">
        <v>1026</v>
      </c>
      <c r="B373" s="48">
        <v>2012.0</v>
      </c>
      <c r="C373" s="48" t="s">
        <v>29</v>
      </c>
      <c r="D373" s="86" t="s">
        <v>2449</v>
      </c>
      <c r="E373" s="86">
        <v>70.0</v>
      </c>
      <c r="F373" s="86">
        <v>63.0</v>
      </c>
      <c r="G373" s="87" t="str">
        <f t="shared" si="37"/>
        <v>66.5</v>
      </c>
      <c r="H373" s="86">
        <v>79.0</v>
      </c>
      <c r="I373" s="86">
        <v>73.0</v>
      </c>
      <c r="J373" s="242" t="str">
        <f t="shared" si="34"/>
        <v>6</v>
      </c>
      <c r="K373" s="242" t="str">
        <f t="shared" si="38"/>
        <v>76</v>
      </c>
      <c r="L373" s="242" t="str">
        <f t="shared" si="36"/>
        <v>-9.5</v>
      </c>
      <c r="M373" s="98"/>
      <c r="N373" s="86" t="s">
        <v>2511</v>
      </c>
      <c r="O373" s="86" t="s">
        <v>1027</v>
      </c>
      <c r="P373" s="243">
        <v>2.7281735E7</v>
      </c>
      <c r="Q373" s="244" t="str">
        <f t="shared" si="55"/>
        <v>27</v>
      </c>
      <c r="R373" s="86">
        <v>2814.0</v>
      </c>
      <c r="S373" s="244" t="str">
        <f t="shared" si="3"/>
        <v>9,695</v>
      </c>
      <c r="T373" s="86">
        <v>1.4880977E8</v>
      </c>
      <c r="U373" s="244" t="str">
        <f t="shared" si="56"/>
        <v>149</v>
      </c>
      <c r="V373" s="86">
        <v>2.93E8</v>
      </c>
      <c r="W373" s="243">
        <v>4.4180977E8</v>
      </c>
      <c r="X373" s="244" t="str">
        <f t="shared" si="57"/>
        <v>442</v>
      </c>
      <c r="Y373" s="94" t="str">
        <f t="shared" si="53"/>
        <v>66.32%</v>
      </c>
      <c r="Z373" s="86">
        <v>61.0</v>
      </c>
      <c r="AA373" s="94" t="str">
        <f t="shared" si="58"/>
        <v>724.28%</v>
      </c>
      <c r="AB373" s="94" t="str">
        <f t="shared" si="59"/>
        <v>44.72%</v>
      </c>
      <c r="AC373" s="98"/>
      <c r="AD373" s="86" t="s">
        <v>933</v>
      </c>
      <c r="AE373" s="33"/>
      <c r="AF373" s="33"/>
      <c r="AG373" s="33"/>
      <c r="AH373" s="33"/>
      <c r="AI373" s="33"/>
      <c r="AJ373" s="33"/>
    </row>
    <row r="374">
      <c r="A374" s="86" t="s">
        <v>977</v>
      </c>
      <c r="B374" s="48">
        <v>2012.0</v>
      </c>
      <c r="C374" s="48" t="s">
        <v>37</v>
      </c>
      <c r="D374" s="86" t="s">
        <v>2490</v>
      </c>
      <c r="E374" s="86">
        <v>48.0</v>
      </c>
      <c r="F374" s="86">
        <v>52.0</v>
      </c>
      <c r="G374" s="87" t="str">
        <f t="shared" si="37"/>
        <v>50.0</v>
      </c>
      <c r="H374" s="86">
        <v>71.0</v>
      </c>
      <c r="I374" s="86">
        <v>42.0</v>
      </c>
      <c r="J374" s="242" t="str">
        <f t="shared" si="34"/>
        <v>29</v>
      </c>
      <c r="K374" s="242" t="str">
        <f t="shared" si="38"/>
        <v>56.5</v>
      </c>
      <c r="L374" s="242" t="str">
        <f t="shared" si="36"/>
        <v>-6.5</v>
      </c>
      <c r="M374" s="98"/>
      <c r="N374" s="86" t="s">
        <v>2511</v>
      </c>
      <c r="O374" s="86" t="s">
        <v>348</v>
      </c>
      <c r="P374" s="243">
        <v>1.41067634E8</v>
      </c>
      <c r="Q374" s="244" t="str">
        <f t="shared" si="55"/>
        <v>141</v>
      </c>
      <c r="R374" s="86">
        <v>4070.0</v>
      </c>
      <c r="S374" s="244" t="str">
        <f t="shared" si="3"/>
        <v>34,660</v>
      </c>
      <c r="T374" s="86">
        <v>2.92324737E8</v>
      </c>
      <c r="U374" s="244" t="str">
        <f t="shared" si="56"/>
        <v>292</v>
      </c>
      <c r="V374" s="86">
        <v>5.3736064E8</v>
      </c>
      <c r="W374" s="243">
        <v>8.29685377E8</v>
      </c>
      <c r="X374" s="244" t="str">
        <f t="shared" si="57"/>
        <v>830</v>
      </c>
      <c r="Y374" s="94" t="str">
        <f t="shared" si="53"/>
        <v>64.77%</v>
      </c>
      <c r="Z374" s="86">
        <v>120.0</v>
      </c>
      <c r="AA374" s="94" t="str">
        <f t="shared" si="58"/>
        <v>691.40%</v>
      </c>
      <c r="AB374" s="94" t="str">
        <f t="shared" si="59"/>
        <v>117.56%</v>
      </c>
      <c r="AC374" s="98"/>
      <c r="AD374" s="98"/>
      <c r="AE374" s="33"/>
      <c r="AF374" s="33"/>
      <c r="AG374" s="33"/>
      <c r="AH374" s="33"/>
      <c r="AI374" s="33"/>
      <c r="AJ374" s="33"/>
    </row>
    <row r="375">
      <c r="A375" s="86" t="s">
        <v>945</v>
      </c>
      <c r="B375" s="48">
        <v>2012.0</v>
      </c>
      <c r="C375" s="48" t="s">
        <v>29</v>
      </c>
      <c r="D375" s="86" t="s">
        <v>2443</v>
      </c>
      <c r="E375" s="86">
        <v>92.0</v>
      </c>
      <c r="F375" s="86">
        <v>69.0</v>
      </c>
      <c r="G375" s="87" t="str">
        <f t="shared" si="37"/>
        <v>80.5</v>
      </c>
      <c r="H375" s="86">
        <v>91.0</v>
      </c>
      <c r="I375" s="86">
        <v>79.0</v>
      </c>
      <c r="J375" s="242" t="str">
        <f t="shared" si="34"/>
        <v>12</v>
      </c>
      <c r="K375" s="242" t="str">
        <f t="shared" si="38"/>
        <v>85</v>
      </c>
      <c r="L375" s="242" t="str">
        <f t="shared" si="36"/>
        <v>-4.5</v>
      </c>
      <c r="M375" s="98"/>
      <c r="N375" s="86" t="s">
        <v>2511</v>
      </c>
      <c r="O375" s="86" t="s">
        <v>114</v>
      </c>
      <c r="P375" s="243">
        <v>2.07438708E8</v>
      </c>
      <c r="Q375" s="244" t="str">
        <f t="shared" si="55"/>
        <v>207</v>
      </c>
      <c r="R375" s="86">
        <v>4349.0</v>
      </c>
      <c r="S375" s="244" t="str">
        <f t="shared" si="3"/>
        <v>47,698</v>
      </c>
      <c r="T375" s="86">
        <v>6.2335791E8</v>
      </c>
      <c r="U375" s="244" t="str">
        <f t="shared" si="56"/>
        <v>623</v>
      </c>
      <c r="V375" s="86">
        <v>8.95237E8</v>
      </c>
      <c r="W375" s="243">
        <v>1.51859491E9</v>
      </c>
      <c r="X375" s="244" t="str">
        <f t="shared" si="57"/>
        <v>1,519</v>
      </c>
      <c r="Y375" s="94" t="str">
        <f t="shared" si="53"/>
        <v>58.95%</v>
      </c>
      <c r="Z375" s="86">
        <v>220.0</v>
      </c>
      <c r="AA375" s="94" t="str">
        <f t="shared" si="58"/>
        <v>690.27%</v>
      </c>
      <c r="AB375" s="94" t="str">
        <f t="shared" si="59"/>
        <v>94.29%</v>
      </c>
      <c r="AC375" s="98"/>
      <c r="AD375" s="98"/>
      <c r="AE375" s="33"/>
      <c r="AF375" s="33"/>
      <c r="AG375" s="33"/>
      <c r="AH375" s="33"/>
      <c r="AI375" s="33"/>
      <c r="AJ375" s="33"/>
    </row>
    <row r="376">
      <c r="A376" s="86" t="s">
        <v>1147</v>
      </c>
      <c r="B376" s="48">
        <v>2012.0</v>
      </c>
      <c r="C376" s="48" t="s">
        <v>41</v>
      </c>
      <c r="D376" s="86" t="s">
        <v>2489</v>
      </c>
      <c r="E376" s="86">
        <v>85.0</v>
      </c>
      <c r="F376" s="86">
        <v>68.0</v>
      </c>
      <c r="G376" s="87" t="str">
        <f t="shared" si="37"/>
        <v>76.5</v>
      </c>
      <c r="H376" s="86">
        <v>86.0</v>
      </c>
      <c r="I376" s="86">
        <v>77.0</v>
      </c>
      <c r="J376" s="242" t="str">
        <f t="shared" si="34"/>
        <v>9</v>
      </c>
      <c r="K376" s="242" t="str">
        <f t="shared" si="38"/>
        <v>81.5</v>
      </c>
      <c r="L376" s="242" t="str">
        <f t="shared" si="36"/>
        <v>-5</v>
      </c>
      <c r="M376" s="98"/>
      <c r="N376" s="86" t="s">
        <v>2439</v>
      </c>
      <c r="O376" s="86" t="s">
        <v>1049</v>
      </c>
      <c r="P376" s="243">
        <v>1.3152683E7</v>
      </c>
      <c r="Q376" s="244" t="str">
        <f t="shared" si="55"/>
        <v>13</v>
      </c>
      <c r="R376" s="86">
        <v>2730.0</v>
      </c>
      <c r="S376" s="244" t="str">
        <f t="shared" si="3"/>
        <v>4,818</v>
      </c>
      <c r="T376" s="86">
        <v>4.1003371E7</v>
      </c>
      <c r="U376" s="244" t="str">
        <f t="shared" si="56"/>
        <v>41</v>
      </c>
      <c r="V376" s="86">
        <v>7123013.0</v>
      </c>
      <c r="W376" s="243">
        <v>4.8126384E7</v>
      </c>
      <c r="X376" s="244" t="str">
        <f t="shared" si="57"/>
        <v>48</v>
      </c>
      <c r="Y376" s="94" t="str">
        <f t="shared" si="53"/>
        <v>14.80%</v>
      </c>
      <c r="Z376" s="86">
        <v>7.0</v>
      </c>
      <c r="AA376" s="94" t="str">
        <f t="shared" si="58"/>
        <v>687.52%</v>
      </c>
      <c r="AB376" s="94" t="str">
        <f t="shared" si="59"/>
        <v>187.90%</v>
      </c>
      <c r="AC376" s="98"/>
      <c r="AD376" s="98"/>
      <c r="AE376" s="33"/>
      <c r="AF376" s="33"/>
      <c r="AG376" s="33"/>
      <c r="AH376" s="33"/>
      <c r="AI376" s="33"/>
      <c r="AJ376" s="33"/>
    </row>
    <row r="377">
      <c r="A377" s="86" t="s">
        <v>1115</v>
      </c>
      <c r="B377" s="48">
        <v>2012.0</v>
      </c>
      <c r="C377" s="48" t="s">
        <v>29</v>
      </c>
      <c r="D377" s="86" t="s">
        <v>2449</v>
      </c>
      <c r="E377" s="86">
        <v>81.0</v>
      </c>
      <c r="F377" s="86">
        <v>66.0</v>
      </c>
      <c r="G377" s="87" t="str">
        <f t="shared" si="37"/>
        <v>73.5</v>
      </c>
      <c r="H377" s="86">
        <v>83.0</v>
      </c>
      <c r="I377" s="86">
        <v>78.0</v>
      </c>
      <c r="J377" s="242" t="str">
        <f t="shared" si="34"/>
        <v>5</v>
      </c>
      <c r="K377" s="242" t="str">
        <f t="shared" si="38"/>
        <v>80.5</v>
      </c>
      <c r="L377" s="242" t="str">
        <f t="shared" si="36"/>
        <v>-7</v>
      </c>
      <c r="M377" s="98"/>
      <c r="N377" s="86" t="s">
        <v>2511</v>
      </c>
      <c r="O377" s="86" t="s">
        <v>1116</v>
      </c>
      <c r="P377" s="243">
        <v>5149433.0</v>
      </c>
      <c r="Q377" s="244" t="str">
        <f t="shared" si="55"/>
        <v>5</v>
      </c>
      <c r="R377" s="86">
        <v>335.0</v>
      </c>
      <c r="S377" s="244" t="str">
        <f t="shared" si="3"/>
        <v>15,371</v>
      </c>
      <c r="T377" s="86">
        <v>6.5001093E7</v>
      </c>
      <c r="U377" s="244" t="str">
        <f t="shared" si="56"/>
        <v>65</v>
      </c>
      <c r="V377" s="86">
        <v>4.8040982E7</v>
      </c>
      <c r="W377" s="243">
        <v>1.13042075E8</v>
      </c>
      <c r="X377" s="244" t="str">
        <f t="shared" si="57"/>
        <v>113</v>
      </c>
      <c r="Y377" s="94" t="str">
        <f t="shared" si="53"/>
        <v>42.50%</v>
      </c>
      <c r="Z377" s="86">
        <v>17.0</v>
      </c>
      <c r="AA377" s="94" t="str">
        <f t="shared" si="58"/>
        <v>664.95%</v>
      </c>
      <c r="AB377" s="94" t="str">
        <f t="shared" si="59"/>
        <v>30.29%</v>
      </c>
      <c r="AC377" s="98"/>
      <c r="AD377" s="98"/>
      <c r="AE377" s="33"/>
      <c r="AF377" s="33"/>
      <c r="AG377" s="33"/>
      <c r="AH377" s="33"/>
      <c r="AI377" s="33"/>
      <c r="AJ377" s="33"/>
    </row>
    <row r="378">
      <c r="A378" s="86" t="s">
        <v>1085</v>
      </c>
      <c r="B378" s="48">
        <v>2012.0</v>
      </c>
      <c r="C378" s="48" t="s">
        <v>327</v>
      </c>
      <c r="D378" s="86" t="s">
        <v>2486</v>
      </c>
      <c r="E378" s="86">
        <v>29.0</v>
      </c>
      <c r="F378" s="86">
        <v>43.0</v>
      </c>
      <c r="G378" s="87" t="str">
        <f t="shared" si="37"/>
        <v>36.0</v>
      </c>
      <c r="H378" s="86">
        <v>63.0</v>
      </c>
      <c r="I378" s="86">
        <v>60.0</v>
      </c>
      <c r="J378" s="242" t="str">
        <f t="shared" si="34"/>
        <v>3</v>
      </c>
      <c r="K378" s="242" t="str">
        <f t="shared" si="38"/>
        <v>61.5</v>
      </c>
      <c r="L378" s="242" t="str">
        <f t="shared" si="36"/>
        <v>-25.5</v>
      </c>
      <c r="M378" s="98"/>
      <c r="N378" s="86" t="s">
        <v>2511</v>
      </c>
      <c r="O378" s="86" t="s">
        <v>153</v>
      </c>
      <c r="P378" s="243">
        <v>4.1202458E7</v>
      </c>
      <c r="Q378" s="244" t="str">
        <f t="shared" si="55"/>
        <v>41</v>
      </c>
      <c r="R378" s="86">
        <v>2958.0</v>
      </c>
      <c r="S378" s="244" t="str">
        <f t="shared" si="3"/>
        <v>13,929</v>
      </c>
      <c r="T378" s="86">
        <v>1.2501403E8</v>
      </c>
      <c r="U378" s="244" t="str">
        <f t="shared" si="56"/>
        <v>125</v>
      </c>
      <c r="V378" s="86">
        <v>7.110054E7</v>
      </c>
      <c r="W378" s="243">
        <v>1.9611457E8</v>
      </c>
      <c r="X378" s="244" t="str">
        <f t="shared" si="57"/>
        <v>196</v>
      </c>
      <c r="Y378" s="94" t="str">
        <f t="shared" si="53"/>
        <v>36.25%</v>
      </c>
      <c r="Z378" s="86">
        <v>30.0</v>
      </c>
      <c r="AA378" s="94" t="str">
        <f t="shared" si="58"/>
        <v>653.72%</v>
      </c>
      <c r="AB378" s="94" t="str">
        <f t="shared" si="59"/>
        <v>137.34%</v>
      </c>
      <c r="AC378" s="98"/>
      <c r="AD378" s="98"/>
      <c r="AE378" s="33"/>
      <c r="AF378" s="33"/>
      <c r="AG378" s="33"/>
      <c r="AH378" s="33"/>
      <c r="AI378" s="33"/>
      <c r="AJ378" s="33"/>
    </row>
    <row r="379">
      <c r="A379" s="86" t="s">
        <v>1152</v>
      </c>
      <c r="B379" s="48">
        <v>2012.0</v>
      </c>
      <c r="C379" s="48" t="s">
        <v>29</v>
      </c>
      <c r="D379" s="86" t="s">
        <v>2448</v>
      </c>
      <c r="E379" s="86">
        <v>86.0</v>
      </c>
      <c r="F379" s="86">
        <v>86.0</v>
      </c>
      <c r="G379" s="87" t="str">
        <f t="shared" si="37"/>
        <v>86.0</v>
      </c>
      <c r="H379" s="86">
        <v>76.0</v>
      </c>
      <c r="I379" s="86">
        <v>74.0</v>
      </c>
      <c r="J379" s="242" t="str">
        <f t="shared" si="34"/>
        <v>2</v>
      </c>
      <c r="K379" s="242" t="str">
        <f t="shared" si="38"/>
        <v>75</v>
      </c>
      <c r="L379" s="242" t="str">
        <f t="shared" si="36"/>
        <v>11</v>
      </c>
      <c r="M379" s="98"/>
      <c r="N379" s="86" t="s">
        <v>2511</v>
      </c>
      <c r="O379" s="86" t="s">
        <v>61</v>
      </c>
      <c r="P379" s="243">
        <v>169702.0</v>
      </c>
      <c r="Q379" s="244" t="str">
        <f t="shared" si="55"/>
        <v>0</v>
      </c>
      <c r="R379" s="86">
        <v>4.0</v>
      </c>
      <c r="S379" s="244" t="str">
        <f t="shared" si="3"/>
        <v>42,426</v>
      </c>
      <c r="T379" s="86">
        <v>1.2795746E7</v>
      </c>
      <c r="U379" s="244" t="str">
        <f t="shared" si="56"/>
        <v>13</v>
      </c>
      <c r="V379" s="86" t="s">
        <v>2513</v>
      </c>
      <c r="W379" s="243">
        <v>1.2795746E7</v>
      </c>
      <c r="X379" s="244" t="str">
        <f t="shared" si="57"/>
        <v>13</v>
      </c>
      <c r="Y379" s="115" t="str">
        <f t="shared" si="53"/>
        <v>#VALUE!</v>
      </c>
      <c r="Z379" s="86">
        <v>2.0</v>
      </c>
      <c r="AA379" s="94" t="str">
        <f t="shared" si="58"/>
        <v>639.79%</v>
      </c>
      <c r="AB379" s="94" t="str">
        <f t="shared" si="59"/>
        <v>8.49%</v>
      </c>
      <c r="AC379" s="98"/>
      <c r="AD379" s="98"/>
      <c r="AE379" s="33"/>
      <c r="AF379" s="33"/>
      <c r="AG379" s="33"/>
      <c r="AH379" s="33"/>
      <c r="AI379" s="33"/>
      <c r="AJ379" s="33"/>
    </row>
    <row r="380">
      <c r="A380" s="86" t="s">
        <v>1128</v>
      </c>
      <c r="B380" s="48">
        <v>2012.0</v>
      </c>
      <c r="C380" s="48" t="s">
        <v>41</v>
      </c>
      <c r="D380" s="86" t="s">
        <v>2495</v>
      </c>
      <c r="E380" s="86">
        <v>40.0</v>
      </c>
      <c r="F380" s="86">
        <v>45.0</v>
      </c>
      <c r="G380" s="87" t="str">
        <f t="shared" si="37"/>
        <v>42.5</v>
      </c>
      <c r="H380" s="86">
        <v>49.0</v>
      </c>
      <c r="I380" s="86">
        <v>54.0</v>
      </c>
      <c r="J380" s="242" t="str">
        <f t="shared" si="34"/>
        <v>-5</v>
      </c>
      <c r="K380" s="242" t="str">
        <f t="shared" si="38"/>
        <v>51.5</v>
      </c>
      <c r="L380" s="242" t="str">
        <f t="shared" si="36"/>
        <v>-9</v>
      </c>
      <c r="M380" s="98"/>
      <c r="N380" s="86" t="s">
        <v>2511</v>
      </c>
      <c r="O380" s="86" t="s">
        <v>1118</v>
      </c>
      <c r="P380" s="243">
        <v>1.773248E7</v>
      </c>
      <c r="Q380" s="244" t="str">
        <f t="shared" si="55"/>
        <v>18</v>
      </c>
      <c r="R380" s="86">
        <v>2816.0</v>
      </c>
      <c r="S380" s="244" t="str">
        <f t="shared" si="3"/>
        <v>6,297</v>
      </c>
      <c r="T380" s="86">
        <v>4.9130154E7</v>
      </c>
      <c r="U380" s="244" t="str">
        <f t="shared" si="56"/>
        <v>49</v>
      </c>
      <c r="V380" s="86">
        <v>3.6315921E7</v>
      </c>
      <c r="W380" s="243">
        <v>8.5446075E7</v>
      </c>
      <c r="X380" s="244" t="str">
        <f t="shared" si="57"/>
        <v>85</v>
      </c>
      <c r="Y380" s="94" t="str">
        <f t="shared" si="53"/>
        <v>42.50%</v>
      </c>
      <c r="Z380" s="86">
        <v>14.0</v>
      </c>
      <c r="AA380" s="94" t="str">
        <f t="shared" si="58"/>
        <v>610.33%</v>
      </c>
      <c r="AB380" s="94" t="str">
        <f t="shared" si="59"/>
        <v>126.66%</v>
      </c>
      <c r="AC380" s="98"/>
      <c r="AD380" s="98"/>
      <c r="AE380" s="33"/>
      <c r="AF380" s="33"/>
      <c r="AG380" s="33"/>
      <c r="AH380" s="33"/>
      <c r="AI380" s="33"/>
      <c r="AJ380" s="33"/>
    </row>
    <row r="381">
      <c r="A381" s="86" t="s">
        <v>1083</v>
      </c>
      <c r="B381" s="48">
        <v>2012.0</v>
      </c>
      <c r="C381" s="48" t="s">
        <v>327</v>
      </c>
      <c r="D381" s="86" t="s">
        <v>2490</v>
      </c>
      <c r="E381" s="86">
        <v>81.0</v>
      </c>
      <c r="F381" s="86">
        <v>73.0</v>
      </c>
      <c r="G381" s="87" t="str">
        <f t="shared" si="37"/>
        <v>77.0</v>
      </c>
      <c r="H381" s="86">
        <v>85.0</v>
      </c>
      <c r="I381" s="86">
        <v>80.0</v>
      </c>
      <c r="J381" s="242" t="str">
        <f t="shared" si="34"/>
        <v>5</v>
      </c>
      <c r="K381" s="242" t="str">
        <f t="shared" si="38"/>
        <v>82.5</v>
      </c>
      <c r="L381" s="242" t="str">
        <f t="shared" si="36"/>
        <v>-5.5</v>
      </c>
      <c r="M381" s="98"/>
      <c r="N381" s="86" t="s">
        <v>2511</v>
      </c>
      <c r="O381" s="86" t="s">
        <v>1062</v>
      </c>
      <c r="P381" s="243">
        <v>143818.0</v>
      </c>
      <c r="Q381" s="244" t="str">
        <f t="shared" si="55"/>
        <v>0</v>
      </c>
      <c r="R381" s="86">
        <v>15.0</v>
      </c>
      <c r="S381" s="244" t="str">
        <f t="shared" si="3"/>
        <v>9,588</v>
      </c>
      <c r="T381" s="86">
        <v>1.9019882E7</v>
      </c>
      <c r="U381" s="244" t="str">
        <f t="shared" si="56"/>
        <v>19</v>
      </c>
      <c r="V381" s="86">
        <v>1.61254241E8</v>
      </c>
      <c r="W381" s="243">
        <v>1.80274123E8</v>
      </c>
      <c r="X381" s="244" t="str">
        <f t="shared" si="57"/>
        <v>180</v>
      </c>
      <c r="Y381" s="94" t="str">
        <f t="shared" si="53"/>
        <v>89.45%</v>
      </c>
      <c r="Z381" s="86">
        <v>30.0</v>
      </c>
      <c r="AA381" s="94" t="str">
        <f t="shared" si="58"/>
        <v>600.91%</v>
      </c>
      <c r="AB381" s="94" t="str">
        <f t="shared" si="59"/>
        <v>0.48%</v>
      </c>
      <c r="AC381" s="98"/>
      <c r="AD381" s="98"/>
      <c r="AE381" s="33"/>
      <c r="AF381" s="33"/>
      <c r="AG381" s="33"/>
      <c r="AH381" s="33"/>
      <c r="AI381" s="33"/>
      <c r="AJ381" s="33"/>
    </row>
    <row r="382">
      <c r="A382" s="86" t="s">
        <v>1089</v>
      </c>
      <c r="B382" s="48">
        <v>2012.0</v>
      </c>
      <c r="C382" s="48" t="s">
        <v>41</v>
      </c>
      <c r="D382" s="86" t="s">
        <v>2493</v>
      </c>
      <c r="E382" s="86">
        <v>93.0</v>
      </c>
      <c r="F382" s="86">
        <v>84.0</v>
      </c>
      <c r="G382" s="87" t="str">
        <f t="shared" si="37"/>
        <v>88.5</v>
      </c>
      <c r="H382" s="86">
        <v>82.0</v>
      </c>
      <c r="I382" s="86">
        <v>77.0</v>
      </c>
      <c r="J382" s="242" t="str">
        <f t="shared" si="34"/>
        <v>5</v>
      </c>
      <c r="K382" s="242" t="str">
        <f t="shared" si="38"/>
        <v>79.5</v>
      </c>
      <c r="L382" s="242" t="str">
        <f t="shared" si="36"/>
        <v>9</v>
      </c>
      <c r="M382" s="98"/>
      <c r="N382" s="86" t="s">
        <v>2439</v>
      </c>
      <c r="O382" s="86" t="s">
        <v>1041</v>
      </c>
      <c r="P382" s="243">
        <v>2.0801522E7</v>
      </c>
      <c r="Q382" s="244" t="str">
        <f t="shared" si="55"/>
        <v>21</v>
      </c>
      <c r="R382" s="86">
        <v>2992.0</v>
      </c>
      <c r="S382" s="244" t="str">
        <f t="shared" si="3"/>
        <v>6,952</v>
      </c>
      <c r="T382" s="86">
        <v>6.6486205E7</v>
      </c>
      <c r="U382" s="244" t="str">
        <f t="shared" si="56"/>
        <v>66</v>
      </c>
      <c r="V382" s="86">
        <v>1.10020614E8</v>
      </c>
      <c r="W382" s="243">
        <v>1.76506819E8</v>
      </c>
      <c r="X382" s="244" t="str">
        <f t="shared" si="57"/>
        <v>177</v>
      </c>
      <c r="Y382" s="94" t="str">
        <f t="shared" si="53"/>
        <v>62.33%</v>
      </c>
      <c r="Z382" s="86">
        <v>30.0</v>
      </c>
      <c r="AA382" s="94" t="str">
        <f t="shared" si="58"/>
        <v>588.36%</v>
      </c>
      <c r="AB382" s="94" t="str">
        <f t="shared" si="59"/>
        <v>69.34%</v>
      </c>
      <c r="AC382" s="98"/>
      <c r="AD382" s="98"/>
      <c r="AE382" s="33"/>
      <c r="AF382" s="33"/>
      <c r="AG382" s="33"/>
      <c r="AH382" s="33"/>
      <c r="AI382" s="33"/>
      <c r="AJ382" s="33"/>
    </row>
    <row r="383">
      <c r="A383" s="86" t="s">
        <v>951</v>
      </c>
      <c r="B383" s="48">
        <v>2012.0</v>
      </c>
      <c r="C383" s="48" t="s">
        <v>41</v>
      </c>
      <c r="D383" s="86" t="s">
        <v>2470</v>
      </c>
      <c r="E383" s="86">
        <v>92.0</v>
      </c>
      <c r="F383" s="86">
        <v>81.0</v>
      </c>
      <c r="G383" s="87" t="str">
        <f t="shared" si="37"/>
        <v>86.5</v>
      </c>
      <c r="H383" s="86">
        <v>86.0</v>
      </c>
      <c r="I383" s="86">
        <v>75.0</v>
      </c>
      <c r="J383" s="242" t="str">
        <f t="shared" si="34"/>
        <v>11</v>
      </c>
      <c r="K383" s="242" t="str">
        <f t="shared" si="38"/>
        <v>80.5</v>
      </c>
      <c r="L383" s="242" t="str">
        <f t="shared" si="36"/>
        <v>6</v>
      </c>
      <c r="M383" s="98"/>
      <c r="N383" s="86" t="s">
        <v>2511</v>
      </c>
      <c r="O383" s="86" t="s">
        <v>952</v>
      </c>
      <c r="P383" s="243">
        <v>8.8364714E7</v>
      </c>
      <c r="Q383" s="244" t="str">
        <f t="shared" si="55"/>
        <v>88</v>
      </c>
      <c r="R383" s="86">
        <v>3505.0</v>
      </c>
      <c r="S383" s="244" t="str">
        <f t="shared" si="3"/>
        <v>25,211</v>
      </c>
      <c r="T383" s="86">
        <v>3.04360277E8</v>
      </c>
      <c r="U383" s="244" t="str">
        <f t="shared" si="56"/>
        <v>304</v>
      </c>
      <c r="V383" s="86">
        <v>8.04200736E8</v>
      </c>
      <c r="W383" s="243">
        <v>1.108561013E9</v>
      </c>
      <c r="X383" s="244" t="str">
        <f t="shared" si="57"/>
        <v>1,109</v>
      </c>
      <c r="Y383" s="94" t="str">
        <f t="shared" si="53"/>
        <v>72.54%</v>
      </c>
      <c r="Z383" s="86">
        <v>200.0</v>
      </c>
      <c r="AA383" s="94" t="str">
        <f t="shared" si="58"/>
        <v>554.28%</v>
      </c>
      <c r="AB383" s="94" t="str">
        <f t="shared" si="59"/>
        <v>44.18%</v>
      </c>
      <c r="AC383" s="98"/>
      <c r="AD383" s="98"/>
      <c r="AE383" s="33"/>
      <c r="AF383" s="33"/>
      <c r="AG383" s="33"/>
      <c r="AH383" s="33"/>
      <c r="AI383" s="33"/>
      <c r="AJ383" s="33"/>
    </row>
    <row r="384">
      <c r="A384" s="86" t="s">
        <v>1079</v>
      </c>
      <c r="B384" s="48">
        <v>2012.0</v>
      </c>
      <c r="C384" s="48" t="s">
        <v>41</v>
      </c>
      <c r="D384" s="86" t="s">
        <v>2494</v>
      </c>
      <c r="E384" s="86">
        <v>78.0</v>
      </c>
      <c r="F384" s="86">
        <v>76.0</v>
      </c>
      <c r="G384" s="87" t="str">
        <f t="shared" si="37"/>
        <v>77.0</v>
      </c>
      <c r="H384" s="86">
        <v>75.0</v>
      </c>
      <c r="I384" s="86">
        <v>72.0</v>
      </c>
      <c r="J384" s="242" t="str">
        <f t="shared" si="34"/>
        <v>3</v>
      </c>
      <c r="K384" s="242" t="str">
        <f t="shared" si="38"/>
        <v>73.5</v>
      </c>
      <c r="L384" s="242" t="str">
        <f t="shared" si="36"/>
        <v>3.5</v>
      </c>
      <c r="M384" s="98"/>
      <c r="N384" s="86" t="s">
        <v>2439</v>
      </c>
      <c r="O384" s="86" t="s">
        <v>111</v>
      </c>
      <c r="P384" s="243">
        <v>2.4900566E7</v>
      </c>
      <c r="Q384" s="244" t="str">
        <f t="shared" si="55"/>
        <v>25</v>
      </c>
      <c r="R384" s="86">
        <v>1884.0</v>
      </c>
      <c r="S384" s="244" t="str">
        <f t="shared" si="3"/>
        <v>13,217</v>
      </c>
      <c r="T384" s="86">
        <v>9.3772375E7</v>
      </c>
      <c r="U384" s="244" t="str">
        <f t="shared" si="56"/>
        <v>94</v>
      </c>
      <c r="V384" s="86">
        <v>6.8E7</v>
      </c>
      <c r="W384" s="243" t="s">
        <v>2514</v>
      </c>
      <c r="X384" s="244" t="str">
        <f t="shared" si="57"/>
        <v>162</v>
      </c>
      <c r="Y384" s="94" t="str">
        <f t="shared" si="53"/>
        <v>42.03%</v>
      </c>
      <c r="Z384" s="86">
        <v>31.0</v>
      </c>
      <c r="AA384" s="94" t="str">
        <f t="shared" si="58"/>
        <v>521.85%</v>
      </c>
      <c r="AB384" s="94" t="str">
        <f t="shared" si="59"/>
        <v>80.32%</v>
      </c>
      <c r="AC384" s="98"/>
      <c r="AD384" s="98"/>
      <c r="AE384" s="33"/>
      <c r="AF384" s="33"/>
      <c r="AG384" s="33"/>
      <c r="AH384" s="33"/>
      <c r="AI384" s="33"/>
      <c r="AJ384" s="33"/>
    </row>
    <row r="385">
      <c r="A385" s="86" t="s">
        <v>929</v>
      </c>
      <c r="B385" s="48">
        <v>2012.0</v>
      </c>
      <c r="C385" s="48" t="s">
        <v>126</v>
      </c>
      <c r="D385" s="86" t="s">
        <v>2446</v>
      </c>
      <c r="E385" s="86">
        <v>96.0</v>
      </c>
      <c r="F385" s="86">
        <v>86.0</v>
      </c>
      <c r="G385" s="87" t="str">
        <f t="shared" si="37"/>
        <v>91.0</v>
      </c>
      <c r="H385" s="86">
        <v>90.0</v>
      </c>
      <c r="I385" s="86">
        <v>79.0</v>
      </c>
      <c r="J385" s="242" t="str">
        <f t="shared" si="34"/>
        <v>11</v>
      </c>
      <c r="K385" s="242" t="str">
        <f t="shared" si="38"/>
        <v>84.5</v>
      </c>
      <c r="L385" s="242" t="str">
        <f t="shared" si="36"/>
        <v>6.5</v>
      </c>
      <c r="M385" s="98"/>
      <c r="N385" s="86" t="s">
        <v>2515</v>
      </c>
      <c r="O385" s="86" t="s">
        <v>930</v>
      </c>
      <c r="P385" s="243">
        <v>1.9458109E7</v>
      </c>
      <c r="Q385" s="244" t="str">
        <f t="shared" si="55"/>
        <v>19</v>
      </c>
      <c r="R385" s="86">
        <v>3232.0</v>
      </c>
      <c r="S385" s="244" t="str">
        <f t="shared" si="3"/>
        <v>6,020</v>
      </c>
      <c r="T385" s="86">
        <v>1.36025503E8</v>
      </c>
      <c r="U385" s="244" t="str">
        <f t="shared" si="56"/>
        <v>136</v>
      </c>
      <c r="V385" s="86">
        <v>9.63E7</v>
      </c>
      <c r="W385" s="243">
        <v>2.32325503E8</v>
      </c>
      <c r="X385" s="244" t="str">
        <f t="shared" si="57"/>
        <v>232</v>
      </c>
      <c r="Y385" s="94" t="str">
        <f t="shared" si="53"/>
        <v>41.45%</v>
      </c>
      <c r="Z385" s="86">
        <v>45.0</v>
      </c>
      <c r="AA385" s="94" t="str">
        <f t="shared" si="58"/>
        <v>516.28%</v>
      </c>
      <c r="AB385" s="94" t="str">
        <f t="shared" si="59"/>
        <v>43.24%</v>
      </c>
      <c r="AC385" s="98"/>
      <c r="AD385" s="86" t="s">
        <v>2411</v>
      </c>
      <c r="AE385" s="33"/>
      <c r="AF385" s="33"/>
      <c r="AG385" s="33"/>
      <c r="AH385" s="33"/>
      <c r="AI385" s="33"/>
      <c r="AJ385" s="33"/>
    </row>
    <row r="386">
      <c r="A386" s="86" t="s">
        <v>967</v>
      </c>
      <c r="B386" s="48">
        <v>2012.0</v>
      </c>
      <c r="C386" s="48" t="s">
        <v>37</v>
      </c>
      <c r="D386" s="86" t="s">
        <v>2516</v>
      </c>
      <c r="E386" s="86">
        <v>79.0</v>
      </c>
      <c r="F386" s="86">
        <v>60.0</v>
      </c>
      <c r="G386" s="87" t="str">
        <f t="shared" si="37"/>
        <v>69.5</v>
      </c>
      <c r="H386" s="86">
        <v>73.0</v>
      </c>
      <c r="I386" s="86">
        <v>66.0</v>
      </c>
      <c r="J386" s="242" t="str">
        <f t="shared" si="34"/>
        <v>7</v>
      </c>
      <c r="K386" s="242" t="str">
        <f t="shared" si="38"/>
        <v>69.5</v>
      </c>
      <c r="L386" s="242" t="str">
        <f t="shared" si="36"/>
        <v>0</v>
      </c>
      <c r="M386" s="98"/>
      <c r="N386" s="86" t="s">
        <v>2442</v>
      </c>
      <c r="O386" s="86" t="s">
        <v>957</v>
      </c>
      <c r="P386" s="243">
        <v>6.0316738E7</v>
      </c>
      <c r="Q386" s="244" t="str">
        <f t="shared" si="55"/>
        <v>60</v>
      </c>
      <c r="R386" s="86">
        <v>4258.0</v>
      </c>
      <c r="S386" s="244" t="str">
        <f t="shared" si="3"/>
        <v>14,166</v>
      </c>
      <c r="T386" s="86">
        <v>2.16391482E8</v>
      </c>
      <c r="U386" s="244" t="str">
        <f t="shared" si="56"/>
        <v>216</v>
      </c>
      <c r="V386" s="86" t="s">
        <v>2517</v>
      </c>
      <c r="W386" s="243" t="s">
        <v>2518</v>
      </c>
      <c r="X386" s="244" t="str">
        <f t="shared" si="57"/>
        <v>747</v>
      </c>
      <c r="Y386" s="94" t="str">
        <f t="shared" si="53"/>
        <v>71.03%</v>
      </c>
      <c r="Z386" s="86">
        <v>145.0</v>
      </c>
      <c r="AA386" s="94" t="str">
        <f t="shared" si="58"/>
        <v>515.12%</v>
      </c>
      <c r="AB386" s="94" t="str">
        <f t="shared" si="59"/>
        <v>41.60%</v>
      </c>
      <c r="AC386" s="98"/>
      <c r="AD386" s="98"/>
      <c r="AE386" s="33"/>
      <c r="AF386" s="33"/>
      <c r="AG386" s="33"/>
      <c r="AH386" s="33"/>
      <c r="AI386" s="33"/>
      <c r="AJ386" s="33"/>
    </row>
    <row r="387">
      <c r="A387" s="86" t="s">
        <v>949</v>
      </c>
      <c r="B387" s="48">
        <v>2012.0</v>
      </c>
      <c r="C387" s="48" t="s">
        <v>29</v>
      </c>
      <c r="D387" s="86" t="s">
        <v>2446</v>
      </c>
      <c r="E387" s="86">
        <v>65.0</v>
      </c>
      <c r="F387" s="86">
        <v>58.0</v>
      </c>
      <c r="G387" s="87" t="str">
        <f t="shared" si="37"/>
        <v>61.5</v>
      </c>
      <c r="H387" s="86">
        <v>83.0</v>
      </c>
      <c r="I387" s="86">
        <v>81.0</v>
      </c>
      <c r="J387" s="242" t="str">
        <f t="shared" si="34"/>
        <v>2</v>
      </c>
      <c r="K387" s="242" t="str">
        <f t="shared" si="38"/>
        <v>82</v>
      </c>
      <c r="L387" s="242" t="str">
        <f t="shared" si="36"/>
        <v>-20.5</v>
      </c>
      <c r="M387" s="98"/>
      <c r="N387" s="86" t="s">
        <v>2511</v>
      </c>
      <c r="O387" s="86" t="s">
        <v>348</v>
      </c>
      <c r="P387" s="243">
        <v>8.4617303E7</v>
      </c>
      <c r="Q387" s="244" t="str">
        <f t="shared" si="55"/>
        <v>85</v>
      </c>
      <c r="R387" s="86">
        <v>4045.0</v>
      </c>
      <c r="S387" s="244" t="str">
        <f t="shared" si="3"/>
        <v>20,919</v>
      </c>
      <c r="T387" s="86">
        <v>3.03003568E8</v>
      </c>
      <c r="U387" s="244" t="str">
        <f t="shared" si="56"/>
        <v>303</v>
      </c>
      <c r="V387" s="86">
        <v>7.14E8</v>
      </c>
      <c r="W387" s="243">
        <v>1.017003568E9</v>
      </c>
      <c r="X387" s="244" t="str">
        <f t="shared" si="57"/>
        <v>1,017</v>
      </c>
      <c r="Y387" s="94" t="str">
        <f t="shared" si="53"/>
        <v>70.21%</v>
      </c>
      <c r="Z387" s="86">
        <v>200.0</v>
      </c>
      <c r="AA387" s="94" t="str">
        <f t="shared" si="58"/>
        <v>508.50%</v>
      </c>
      <c r="AB387" s="94" t="str">
        <f t="shared" si="59"/>
        <v>42.31%</v>
      </c>
      <c r="AC387" s="98"/>
      <c r="AD387" s="98"/>
      <c r="AE387" s="33"/>
      <c r="AF387" s="33"/>
      <c r="AG387" s="33"/>
      <c r="AH387" s="33"/>
      <c r="AI387" s="33"/>
      <c r="AJ387" s="33"/>
    </row>
    <row r="388">
      <c r="A388" s="86" t="s">
        <v>923</v>
      </c>
      <c r="B388" s="48">
        <v>2012.0</v>
      </c>
      <c r="C388" s="48" t="s">
        <v>29</v>
      </c>
      <c r="D388" s="86" t="s">
        <v>2440</v>
      </c>
      <c r="E388" s="86">
        <v>87.0</v>
      </c>
      <c r="F388" s="86">
        <v>79.0</v>
      </c>
      <c r="G388" s="87" t="str">
        <f t="shared" si="37"/>
        <v>83.0</v>
      </c>
      <c r="H388" s="86">
        <v>85.0</v>
      </c>
      <c r="I388" s="86">
        <v>78.0</v>
      </c>
      <c r="J388" s="242" t="str">
        <f t="shared" si="34"/>
        <v>7</v>
      </c>
      <c r="K388" s="242" t="str">
        <f t="shared" si="38"/>
        <v>81.5</v>
      </c>
      <c r="L388" s="242" t="str">
        <f t="shared" si="36"/>
        <v>1.5</v>
      </c>
      <c r="M388" s="98"/>
      <c r="N388" s="86" t="s">
        <v>2519</v>
      </c>
      <c r="O388" s="86" t="s">
        <v>348</v>
      </c>
      <c r="P388" s="243">
        <v>2.2451514E7</v>
      </c>
      <c r="Q388" s="244" t="str">
        <f t="shared" si="55"/>
        <v>22</v>
      </c>
      <c r="R388" s="86">
        <v>2927.0</v>
      </c>
      <c r="S388" s="244" t="str">
        <f t="shared" si="3"/>
        <v>7,670</v>
      </c>
      <c r="T388" s="86">
        <v>1.24987023E8</v>
      </c>
      <c r="U388" s="244" t="str">
        <f t="shared" si="56"/>
        <v>125</v>
      </c>
      <c r="V388" s="86">
        <v>4.84029542E8</v>
      </c>
      <c r="W388" s="243">
        <v>6.09016565E8</v>
      </c>
      <c r="X388" s="244" t="str">
        <f t="shared" si="57"/>
        <v>609</v>
      </c>
      <c r="Y388" s="94" t="str">
        <f t="shared" si="53"/>
        <v>79.48%</v>
      </c>
      <c r="Z388" s="86">
        <v>120.0</v>
      </c>
      <c r="AA388" s="94" t="str">
        <f t="shared" si="58"/>
        <v>507.51%</v>
      </c>
      <c r="AB388" s="94" t="str">
        <f t="shared" si="59"/>
        <v>18.71%</v>
      </c>
      <c r="AC388" s="98"/>
      <c r="AD388" s="86" t="s">
        <v>617</v>
      </c>
      <c r="AE388" s="33"/>
      <c r="AF388" s="33"/>
      <c r="AG388" s="33"/>
      <c r="AH388" s="33"/>
      <c r="AI388" s="33"/>
      <c r="AJ388" s="33"/>
    </row>
    <row r="389">
      <c r="A389" s="86" t="s">
        <v>1004</v>
      </c>
      <c r="B389" s="48">
        <v>2012.0</v>
      </c>
      <c r="C389" s="48" t="s">
        <v>29</v>
      </c>
      <c r="D389" s="86" t="s">
        <v>2449</v>
      </c>
      <c r="E389" s="86">
        <v>54.0</v>
      </c>
      <c r="F389" s="86">
        <v>46.0</v>
      </c>
      <c r="G389" s="87" t="str">
        <f t="shared" si="37"/>
        <v>50.0</v>
      </c>
      <c r="H389" s="86">
        <v>64.0</v>
      </c>
      <c r="I389" s="86">
        <v>65.0</v>
      </c>
      <c r="J389" s="242" t="str">
        <f t="shared" si="34"/>
        <v>-1</v>
      </c>
      <c r="K389" s="242" t="str">
        <f t="shared" si="38"/>
        <v>64.5</v>
      </c>
      <c r="L389" s="242" t="str">
        <f t="shared" si="36"/>
        <v>-14.5</v>
      </c>
      <c r="M389" s="98"/>
      <c r="N389" s="86" t="s">
        <v>2442</v>
      </c>
      <c r="O389" s="86" t="s">
        <v>990</v>
      </c>
      <c r="P389" s="243">
        <v>7.021707E7</v>
      </c>
      <c r="Q389" s="244" t="str">
        <f t="shared" si="55"/>
        <v>70</v>
      </c>
      <c r="R389" s="86">
        <v>3729.0</v>
      </c>
      <c r="S389" s="244" t="str">
        <f t="shared" si="3"/>
        <v>18,830</v>
      </c>
      <c r="T389" s="86">
        <v>2.140305E8</v>
      </c>
      <c r="U389" s="244" t="str">
        <f t="shared" si="56"/>
        <v>214</v>
      </c>
      <c r="V389" s="86">
        <v>1.34809816E8</v>
      </c>
      <c r="W389" s="243">
        <v>3.48840316E8</v>
      </c>
      <c r="X389" s="244" t="str">
        <f t="shared" si="57"/>
        <v>349</v>
      </c>
      <c r="Y389" s="94" t="str">
        <f t="shared" si="53"/>
        <v>38.65%</v>
      </c>
      <c r="Z389" s="86">
        <v>70.0</v>
      </c>
      <c r="AA389" s="94" t="str">
        <f t="shared" si="58"/>
        <v>498.34%</v>
      </c>
      <c r="AB389" s="94" t="str">
        <f t="shared" si="59"/>
        <v>100.31%</v>
      </c>
      <c r="AC389" s="98"/>
      <c r="AD389" s="98"/>
      <c r="AE389" s="33"/>
      <c r="AF389" s="33"/>
      <c r="AG389" s="33"/>
      <c r="AH389" s="33"/>
      <c r="AI389" s="33"/>
      <c r="AJ389" s="33"/>
    </row>
    <row r="390">
      <c r="A390" s="86" t="s">
        <v>1053</v>
      </c>
      <c r="B390" s="48">
        <v>2012.0</v>
      </c>
      <c r="C390" s="48" t="s">
        <v>29</v>
      </c>
      <c r="D390" s="86" t="s">
        <v>2470</v>
      </c>
      <c r="E390" s="86">
        <v>85.0</v>
      </c>
      <c r="F390" s="86">
        <v>69.0</v>
      </c>
      <c r="G390" s="87" t="str">
        <f t="shared" si="37"/>
        <v>77.0</v>
      </c>
      <c r="H390" s="86">
        <v>82.0</v>
      </c>
      <c r="I390" s="86">
        <v>75.0</v>
      </c>
      <c r="J390" s="242" t="str">
        <f t="shared" si="34"/>
        <v>7</v>
      </c>
      <c r="K390" s="242" t="str">
        <f t="shared" si="38"/>
        <v>78.5</v>
      </c>
      <c r="L390" s="242" t="str">
        <f t="shared" si="36"/>
        <v>-1.5</v>
      </c>
      <c r="M390" s="98"/>
      <c r="N390" s="86" t="s">
        <v>2439</v>
      </c>
      <c r="O390" s="86" t="s">
        <v>448</v>
      </c>
      <c r="P390" s="243">
        <v>3.6302612E7</v>
      </c>
      <c r="Q390" s="244" t="str">
        <f t="shared" si="55"/>
        <v>36</v>
      </c>
      <c r="R390" s="86">
        <v>3121.0</v>
      </c>
      <c r="S390" s="244" t="str">
        <f t="shared" si="3"/>
        <v>11,632</v>
      </c>
      <c r="T390" s="86">
        <v>1.38447667E8</v>
      </c>
      <c r="U390" s="244" t="str">
        <f t="shared" si="56"/>
        <v>138</v>
      </c>
      <c r="V390" s="86">
        <v>6.3137661E7</v>
      </c>
      <c r="W390" s="243">
        <v>2.01585328E8</v>
      </c>
      <c r="X390" s="244" t="str">
        <f t="shared" si="57"/>
        <v>202</v>
      </c>
      <c r="Y390" s="94" t="str">
        <f t="shared" si="53"/>
        <v>31.32%</v>
      </c>
      <c r="Z390" s="86">
        <v>42.0</v>
      </c>
      <c r="AA390" s="94" t="str">
        <f t="shared" si="58"/>
        <v>479.97%</v>
      </c>
      <c r="AB390" s="94" t="str">
        <f t="shared" si="59"/>
        <v>86.43%</v>
      </c>
      <c r="AC390" s="98"/>
      <c r="AD390" s="98"/>
      <c r="AE390" s="33"/>
      <c r="AF390" s="33"/>
      <c r="AG390" s="33"/>
      <c r="AH390" s="33"/>
      <c r="AI390" s="33"/>
      <c r="AJ390" s="33"/>
    </row>
    <row r="391">
      <c r="A391" s="86" t="s">
        <v>1103</v>
      </c>
      <c r="B391" s="48">
        <v>2012.0</v>
      </c>
      <c r="C391" s="48" t="s">
        <v>41</v>
      </c>
      <c r="D391" s="86" t="s">
        <v>2440</v>
      </c>
      <c r="E391" s="86">
        <v>18.0</v>
      </c>
      <c r="F391" s="86">
        <v>36.0</v>
      </c>
      <c r="G391" s="87" t="str">
        <f t="shared" si="37"/>
        <v>27.0</v>
      </c>
      <c r="H391" s="86">
        <v>61.0</v>
      </c>
      <c r="I391" s="86">
        <v>49.0</v>
      </c>
      <c r="J391" s="242" t="str">
        <f t="shared" si="34"/>
        <v>12</v>
      </c>
      <c r="K391" s="242" t="str">
        <f t="shared" si="38"/>
        <v>55</v>
      </c>
      <c r="L391" s="242" t="str">
        <f t="shared" si="36"/>
        <v>-28</v>
      </c>
      <c r="M391" s="98"/>
      <c r="N391" s="86" t="s">
        <v>2442</v>
      </c>
      <c r="O391" s="86" t="s">
        <v>117</v>
      </c>
      <c r="P391" s="243">
        <v>1.4554053E7</v>
      </c>
      <c r="Q391" s="244" t="str">
        <f t="shared" si="55"/>
        <v>15</v>
      </c>
      <c r="R391" s="86">
        <v>3367.0</v>
      </c>
      <c r="S391" s="244" t="str">
        <f t="shared" si="3"/>
        <v>4,323</v>
      </c>
      <c r="T391" s="86">
        <v>7.7267296E7</v>
      </c>
      <c r="U391" s="244" t="str">
        <f t="shared" si="56"/>
        <v>77</v>
      </c>
      <c r="V391" s="86">
        <v>4.2504936E7</v>
      </c>
      <c r="W391" s="243">
        <v>1.19772232E8</v>
      </c>
      <c r="X391" s="244" t="str">
        <f t="shared" si="57"/>
        <v>120</v>
      </c>
      <c r="Y391" s="94" t="str">
        <f t="shared" si="53"/>
        <v>35.49%</v>
      </c>
      <c r="Z391" s="86">
        <v>25.0</v>
      </c>
      <c r="AA391" s="94" t="str">
        <f t="shared" si="58"/>
        <v>479.09%</v>
      </c>
      <c r="AB391" s="94" t="str">
        <f t="shared" si="59"/>
        <v>58.22%</v>
      </c>
      <c r="AC391" s="98"/>
      <c r="AD391" s="98"/>
      <c r="AE391" s="33"/>
      <c r="AF391" s="33"/>
      <c r="AG391" s="33"/>
      <c r="AH391" s="33"/>
      <c r="AI391" s="33"/>
      <c r="AJ391" s="33"/>
    </row>
    <row r="392">
      <c r="A392" s="86" t="s">
        <v>1046</v>
      </c>
      <c r="B392" s="48">
        <v>2012.0</v>
      </c>
      <c r="C392" s="48" t="s">
        <v>37</v>
      </c>
      <c r="D392" s="86" t="s">
        <v>2449</v>
      </c>
      <c r="E392" s="86">
        <v>44.0</v>
      </c>
      <c r="F392" s="86">
        <v>49.0</v>
      </c>
      <c r="G392" s="87" t="str">
        <f t="shared" si="37"/>
        <v>46.5</v>
      </c>
      <c r="H392" s="86">
        <v>63.0</v>
      </c>
      <c r="I392" s="86">
        <v>69.0</v>
      </c>
      <c r="J392" s="242" t="str">
        <f t="shared" si="34"/>
        <v>-6</v>
      </c>
      <c r="K392" s="242" t="str">
        <f t="shared" si="38"/>
        <v>66</v>
      </c>
      <c r="L392" s="242" t="str">
        <f t="shared" si="36"/>
        <v>-19.5</v>
      </c>
      <c r="M392" s="98"/>
      <c r="N392" s="86" t="s">
        <v>2439</v>
      </c>
      <c r="O392" s="86" t="s">
        <v>117</v>
      </c>
      <c r="P392" s="243">
        <v>2.151408E7</v>
      </c>
      <c r="Q392" s="244" t="str">
        <f t="shared" si="55"/>
        <v>22</v>
      </c>
      <c r="R392" s="86">
        <v>3192.0</v>
      </c>
      <c r="S392" s="244" t="str">
        <f t="shared" si="3"/>
        <v>6,740</v>
      </c>
      <c r="T392" s="86">
        <v>5.7011521E7</v>
      </c>
      <c r="U392" s="244" t="str">
        <f t="shared" si="56"/>
        <v>57</v>
      </c>
      <c r="V392" s="86">
        <v>1.77978063E8</v>
      </c>
      <c r="W392" s="243">
        <v>2.34989584E8</v>
      </c>
      <c r="X392" s="244" t="str">
        <f t="shared" si="57"/>
        <v>235</v>
      </c>
      <c r="Y392" s="94" t="str">
        <f t="shared" si="53"/>
        <v>75.74%</v>
      </c>
      <c r="Z392" s="86">
        <v>50.0</v>
      </c>
      <c r="AA392" s="94" t="str">
        <f t="shared" si="58"/>
        <v>469.98%</v>
      </c>
      <c r="AB392" s="94" t="str">
        <f t="shared" si="59"/>
        <v>43.03%</v>
      </c>
      <c r="AC392" s="98"/>
      <c r="AD392" s="98"/>
      <c r="AE392" s="33"/>
      <c r="AF392" s="33"/>
      <c r="AG392" s="33"/>
      <c r="AH392" s="33"/>
      <c r="AI392" s="33"/>
      <c r="AJ392" s="33"/>
    </row>
    <row r="393">
      <c r="A393" s="86" t="s">
        <v>938</v>
      </c>
      <c r="B393" s="48">
        <v>2012.0</v>
      </c>
      <c r="C393" s="48" t="s">
        <v>37</v>
      </c>
      <c r="D393" s="86" t="s">
        <v>2446</v>
      </c>
      <c r="E393" s="86">
        <v>88.0</v>
      </c>
      <c r="F393" s="86">
        <v>78.0</v>
      </c>
      <c r="G393" s="87" t="str">
        <f t="shared" si="37"/>
        <v>83.0</v>
      </c>
      <c r="H393" s="86">
        <v>90.0</v>
      </c>
      <c r="I393" s="86">
        <v>84.0</v>
      </c>
      <c r="J393" s="242" t="str">
        <f t="shared" si="34"/>
        <v>6</v>
      </c>
      <c r="K393" s="242" t="str">
        <f t="shared" si="38"/>
        <v>87</v>
      </c>
      <c r="L393" s="242" t="str">
        <f t="shared" si="36"/>
        <v>-4</v>
      </c>
      <c r="M393" s="98"/>
      <c r="N393" s="86" t="s">
        <v>2511</v>
      </c>
      <c r="O393" s="86" t="s">
        <v>939</v>
      </c>
      <c r="P393" s="243">
        <v>1.60887295E8</v>
      </c>
      <c r="Q393" s="244" t="str">
        <f t="shared" si="55"/>
        <v>161</v>
      </c>
      <c r="R393" s="86">
        <v>4404.0</v>
      </c>
      <c r="S393" s="244" t="str">
        <f t="shared" si="3"/>
        <v>36,532</v>
      </c>
      <c r="T393" s="86">
        <v>4.48139099E8</v>
      </c>
      <c r="U393" s="244" t="str">
        <f t="shared" si="56"/>
        <v>448</v>
      </c>
      <c r="V393" s="86">
        <v>6.363E8</v>
      </c>
      <c r="W393" s="243">
        <v>1.084439099E9</v>
      </c>
      <c r="X393" s="244" t="str">
        <f t="shared" si="57"/>
        <v>1,084</v>
      </c>
      <c r="Y393" s="94" t="str">
        <f t="shared" si="53"/>
        <v>58.68%</v>
      </c>
      <c r="Z393" s="86">
        <v>250.0</v>
      </c>
      <c r="AA393" s="94" t="str">
        <f t="shared" si="58"/>
        <v>433.78%</v>
      </c>
      <c r="AB393" s="94" t="str">
        <f t="shared" si="59"/>
        <v>64.35%</v>
      </c>
      <c r="AC393" s="98"/>
      <c r="AD393" s="98"/>
      <c r="AE393" s="33"/>
      <c r="AF393" s="33"/>
      <c r="AG393" s="33"/>
      <c r="AH393" s="33"/>
      <c r="AI393" s="33"/>
      <c r="AJ393" s="33"/>
    </row>
    <row r="394">
      <c r="A394" s="86" t="s">
        <v>1072</v>
      </c>
      <c r="B394" s="48">
        <v>2012.0</v>
      </c>
      <c r="C394" s="48" t="s">
        <v>37</v>
      </c>
      <c r="D394" s="86" t="s">
        <v>2490</v>
      </c>
      <c r="E394" s="86">
        <v>42.0</v>
      </c>
      <c r="F394" s="86">
        <v>43.0</v>
      </c>
      <c r="G394" s="87" t="str">
        <f t="shared" si="37"/>
        <v>42.5</v>
      </c>
      <c r="H394" s="86">
        <v>69.0</v>
      </c>
      <c r="I394" s="86">
        <v>46.0</v>
      </c>
      <c r="J394" s="242" t="str">
        <f t="shared" si="34"/>
        <v>23</v>
      </c>
      <c r="K394" s="242" t="str">
        <f t="shared" si="38"/>
        <v>57.5</v>
      </c>
      <c r="L394" s="242" t="str">
        <f t="shared" si="36"/>
        <v>-15</v>
      </c>
      <c r="M394" s="98"/>
      <c r="N394" s="86" t="s">
        <v>2511</v>
      </c>
      <c r="O394" s="86" t="s">
        <v>1073</v>
      </c>
      <c r="P394" s="243">
        <v>1.1731708E7</v>
      </c>
      <c r="Q394" s="244" t="str">
        <f t="shared" si="55"/>
        <v>12</v>
      </c>
      <c r="R394" s="86">
        <v>2567.0</v>
      </c>
      <c r="S394" s="244" t="str">
        <f t="shared" si="3"/>
        <v>4,570</v>
      </c>
      <c r="T394" s="86">
        <v>3.5074677E7</v>
      </c>
      <c r="U394" s="244" t="str">
        <f t="shared" si="56"/>
        <v>35</v>
      </c>
      <c r="V394" s="86">
        <v>1.05396069E8</v>
      </c>
      <c r="W394" s="243">
        <v>1.40470746E8</v>
      </c>
      <c r="X394" s="244" t="str">
        <f t="shared" si="57"/>
        <v>140</v>
      </c>
      <c r="Y394" s="94" t="str">
        <f t="shared" si="53"/>
        <v>75.03%</v>
      </c>
      <c r="Z394" s="86">
        <v>33.0</v>
      </c>
      <c r="AA394" s="94" t="str">
        <f t="shared" si="58"/>
        <v>425.67%</v>
      </c>
      <c r="AB394" s="94" t="str">
        <f t="shared" si="59"/>
        <v>35.55%</v>
      </c>
      <c r="AC394" s="98"/>
      <c r="AD394" s="98"/>
      <c r="AE394" s="33"/>
      <c r="AF394" s="33"/>
      <c r="AG394" s="33"/>
      <c r="AH394" s="33"/>
      <c r="AI394" s="33"/>
      <c r="AJ394" s="33"/>
    </row>
    <row r="395">
      <c r="A395" s="86" t="s">
        <v>925</v>
      </c>
      <c r="B395" s="48">
        <v>2012.0</v>
      </c>
      <c r="C395" s="48" t="s">
        <v>41</v>
      </c>
      <c r="D395" s="86" t="s">
        <v>2467</v>
      </c>
      <c r="E395" s="86">
        <v>88.0</v>
      </c>
      <c r="F395" s="86">
        <v>81.0</v>
      </c>
      <c r="G395" s="87" t="str">
        <f t="shared" si="37"/>
        <v>84.5</v>
      </c>
      <c r="H395" s="86">
        <v>92.0</v>
      </c>
      <c r="I395" s="86">
        <v>85.0</v>
      </c>
      <c r="J395" s="242" t="str">
        <f t="shared" si="34"/>
        <v>7</v>
      </c>
      <c r="K395" s="242" t="str">
        <f t="shared" si="38"/>
        <v>88.5</v>
      </c>
      <c r="L395" s="242" t="str">
        <f t="shared" si="36"/>
        <v>-4</v>
      </c>
      <c r="M395" s="98"/>
      <c r="N395" s="86" t="s">
        <v>2439</v>
      </c>
      <c r="O395" s="86" t="s">
        <v>926</v>
      </c>
      <c r="P395" s="243">
        <v>3.0122888E7</v>
      </c>
      <c r="Q395" s="244" t="str">
        <f t="shared" si="55"/>
        <v>30</v>
      </c>
      <c r="R395" s="86">
        <v>3010.0</v>
      </c>
      <c r="S395" s="244" t="str">
        <f t="shared" si="3"/>
        <v>10,008</v>
      </c>
      <c r="T395" s="86">
        <v>1.62805434E8</v>
      </c>
      <c r="U395" s="244" t="str">
        <f t="shared" si="56"/>
        <v>163</v>
      </c>
      <c r="V395" s="86">
        <v>2.62562804E8</v>
      </c>
      <c r="W395" s="243">
        <v>4.25368238E8</v>
      </c>
      <c r="X395" s="244" t="str">
        <f t="shared" si="57"/>
        <v>425</v>
      </c>
      <c r="Y395" s="94" t="str">
        <f t="shared" si="53"/>
        <v>61.73%</v>
      </c>
      <c r="Z395" s="86">
        <v>100.0</v>
      </c>
      <c r="AA395" s="94" t="str">
        <f t="shared" si="58"/>
        <v>425.37%</v>
      </c>
      <c r="AB395" s="94" t="str">
        <f t="shared" si="59"/>
        <v>30.12%</v>
      </c>
      <c r="AC395" s="98"/>
      <c r="AD395" s="86" t="s">
        <v>2413</v>
      </c>
      <c r="AE395" s="33"/>
      <c r="AF395" s="33"/>
      <c r="AG395" s="33"/>
      <c r="AH395" s="33"/>
      <c r="AI395" s="33"/>
      <c r="AJ395" s="33"/>
    </row>
    <row r="396">
      <c r="A396" s="86" t="s">
        <v>995</v>
      </c>
      <c r="B396" s="48">
        <v>2012.0</v>
      </c>
      <c r="C396" s="48" t="s">
        <v>37</v>
      </c>
      <c r="D396" s="86" t="s">
        <v>2446</v>
      </c>
      <c r="E396" s="86">
        <v>52.0</v>
      </c>
      <c r="F396" s="86">
        <v>41.0</v>
      </c>
      <c r="G396" s="87" t="str">
        <f t="shared" si="37"/>
        <v>46.5</v>
      </c>
      <c r="H396" s="86">
        <v>60.0</v>
      </c>
      <c r="I396" s="86">
        <v>58.0</v>
      </c>
      <c r="J396" s="242" t="str">
        <f t="shared" si="34"/>
        <v>2</v>
      </c>
      <c r="K396" s="242" t="str">
        <f t="shared" si="38"/>
        <v>59</v>
      </c>
      <c r="L396" s="242" t="str">
        <f t="shared" si="36"/>
        <v>-12.5</v>
      </c>
      <c r="M396" s="98"/>
      <c r="N396" s="86" t="s">
        <v>2442</v>
      </c>
      <c r="O396" s="86" t="s">
        <v>996</v>
      </c>
      <c r="P396" s="243">
        <v>2.7335363E7</v>
      </c>
      <c r="Q396" s="244" t="str">
        <f t="shared" si="55"/>
        <v>27</v>
      </c>
      <c r="R396" s="86">
        <v>3470.0</v>
      </c>
      <c r="S396" s="244" t="str">
        <f t="shared" si="3"/>
        <v>7,878</v>
      </c>
      <c r="T396" s="86">
        <v>1.0386029E8</v>
      </c>
      <c r="U396" s="244" t="str">
        <f t="shared" si="56"/>
        <v>104</v>
      </c>
      <c r="V396" s="86">
        <v>2.314E8</v>
      </c>
      <c r="W396" s="243">
        <v>3.3526029E8</v>
      </c>
      <c r="X396" s="244" t="str">
        <f t="shared" si="57"/>
        <v>335</v>
      </c>
      <c r="Y396" s="94" t="str">
        <f t="shared" si="53"/>
        <v>69.02%</v>
      </c>
      <c r="Z396" s="86">
        <v>79.0</v>
      </c>
      <c r="AA396" s="94" t="str">
        <f t="shared" si="58"/>
        <v>424.38%</v>
      </c>
      <c r="AB396" s="94" t="str">
        <f t="shared" si="59"/>
        <v>34.60%</v>
      </c>
      <c r="AC396" s="98"/>
      <c r="AD396" s="98"/>
      <c r="AE396" s="33"/>
      <c r="AF396" s="33"/>
      <c r="AG396" s="33"/>
      <c r="AH396" s="33"/>
      <c r="AI396" s="33"/>
      <c r="AJ396" s="33"/>
    </row>
    <row r="397">
      <c r="A397" s="86" t="s">
        <v>1016</v>
      </c>
      <c r="B397" s="48">
        <v>2012.0</v>
      </c>
      <c r="C397" s="48" t="s">
        <v>29</v>
      </c>
      <c r="D397" s="86" t="s">
        <v>2443</v>
      </c>
      <c r="E397" s="86">
        <v>90.0</v>
      </c>
      <c r="F397" s="86">
        <v>86.0</v>
      </c>
      <c r="G397" s="87" t="str">
        <f t="shared" si="37"/>
        <v>88.0</v>
      </c>
      <c r="H397" s="86">
        <v>81.0</v>
      </c>
      <c r="I397" s="86">
        <v>75.0</v>
      </c>
      <c r="J397" s="242" t="str">
        <f t="shared" si="34"/>
        <v>6</v>
      </c>
      <c r="K397" s="242" t="str">
        <f t="shared" si="38"/>
        <v>78</v>
      </c>
      <c r="L397" s="242" t="str">
        <f t="shared" si="36"/>
        <v>10</v>
      </c>
      <c r="M397" s="98"/>
      <c r="N397" s="86" t="s">
        <v>2511</v>
      </c>
      <c r="O397" s="86" t="s">
        <v>930</v>
      </c>
      <c r="P397" s="243">
        <v>944308.0</v>
      </c>
      <c r="Q397" s="244" t="str">
        <f t="shared" si="55"/>
        <v>1</v>
      </c>
      <c r="R397" s="86">
        <v>11.0</v>
      </c>
      <c r="S397" s="244" t="str">
        <f t="shared" si="3"/>
        <v>85,846</v>
      </c>
      <c r="T397" s="86">
        <v>1.82207973E8</v>
      </c>
      <c r="U397" s="244" t="str">
        <f t="shared" si="56"/>
        <v>182</v>
      </c>
      <c r="V397" s="86">
        <v>9.3085477E7</v>
      </c>
      <c r="W397" s="243">
        <v>2.7529345E8</v>
      </c>
      <c r="X397" s="244" t="str">
        <f t="shared" si="57"/>
        <v>275</v>
      </c>
      <c r="Y397" s="94" t="str">
        <f t="shared" si="53"/>
        <v>33.81%</v>
      </c>
      <c r="Z397" s="86">
        <v>65.0</v>
      </c>
      <c r="AA397" s="94" t="str">
        <f t="shared" si="58"/>
        <v>423.53%</v>
      </c>
      <c r="AB397" s="94" t="str">
        <f t="shared" si="59"/>
        <v>1.45%</v>
      </c>
      <c r="AC397" s="98"/>
      <c r="AD397" s="86" t="s">
        <v>2414</v>
      </c>
      <c r="AE397" s="33"/>
      <c r="AF397" s="33"/>
      <c r="AG397" s="33"/>
      <c r="AH397" s="33"/>
      <c r="AI397" s="33"/>
      <c r="AJ397" s="33"/>
    </row>
    <row r="398">
      <c r="A398" s="86" t="s">
        <v>989</v>
      </c>
      <c r="B398" s="48">
        <v>2012.0</v>
      </c>
      <c r="C398" s="48" t="s">
        <v>41</v>
      </c>
      <c r="D398" s="86" t="s">
        <v>2470</v>
      </c>
      <c r="E398" s="86">
        <v>45.0</v>
      </c>
      <c r="F398" s="86">
        <v>47.0</v>
      </c>
      <c r="G398" s="87" t="str">
        <f t="shared" si="37"/>
        <v>46.0</v>
      </c>
      <c r="H398" s="86">
        <v>72.0</v>
      </c>
      <c r="I398" s="86">
        <v>67.0</v>
      </c>
      <c r="J398" s="242" t="str">
        <f t="shared" si="34"/>
        <v>5</v>
      </c>
      <c r="K398" s="242" t="str">
        <f t="shared" si="38"/>
        <v>69.5</v>
      </c>
      <c r="L398" s="242" t="str">
        <f t="shared" si="36"/>
        <v>-23.5</v>
      </c>
      <c r="M398" s="98"/>
      <c r="N398" s="86" t="s">
        <v>2442</v>
      </c>
      <c r="O398" s="86" t="s">
        <v>990</v>
      </c>
      <c r="P398" s="243">
        <v>4.2522194E7</v>
      </c>
      <c r="Q398" s="244" t="str">
        <f t="shared" si="55"/>
        <v>43</v>
      </c>
      <c r="R398" s="86">
        <v>3349.0</v>
      </c>
      <c r="S398" s="244" t="str">
        <f t="shared" si="3"/>
        <v>12,697</v>
      </c>
      <c r="T398" s="86">
        <v>1.48313048E8</v>
      </c>
      <c r="U398" s="244" t="str">
        <f t="shared" si="56"/>
        <v>148</v>
      </c>
      <c r="V398" s="86">
        <v>2.10062555E8</v>
      </c>
      <c r="W398" s="243">
        <v>3.58375603E8</v>
      </c>
      <c r="X398" s="244" t="str">
        <f t="shared" si="57"/>
        <v>358</v>
      </c>
      <c r="Y398" s="94" t="str">
        <f t="shared" si="53"/>
        <v>58.62%</v>
      </c>
      <c r="Z398" s="86">
        <v>85.0</v>
      </c>
      <c r="AA398" s="94" t="str">
        <f t="shared" si="58"/>
        <v>421.62%</v>
      </c>
      <c r="AB398" s="94" t="str">
        <f t="shared" si="59"/>
        <v>50.03%</v>
      </c>
      <c r="AC398" s="98"/>
      <c r="AD398" s="98"/>
      <c r="AE398" s="33"/>
      <c r="AF398" s="33"/>
      <c r="AG398" s="33"/>
      <c r="AH398" s="33"/>
      <c r="AI398" s="33"/>
      <c r="AJ398" s="33"/>
    </row>
    <row r="399">
      <c r="A399" s="86" t="s">
        <v>1101</v>
      </c>
      <c r="B399" s="48">
        <v>2012.0</v>
      </c>
      <c r="C399" s="48" t="s">
        <v>29</v>
      </c>
      <c r="D399" s="86" t="s">
        <v>2446</v>
      </c>
      <c r="E399" s="86">
        <v>20.0</v>
      </c>
      <c r="F399" s="86">
        <v>39.0</v>
      </c>
      <c r="G399" s="87" t="str">
        <f t="shared" si="37"/>
        <v>29.5</v>
      </c>
      <c r="H399" s="86">
        <v>68.0</v>
      </c>
      <c r="I399" s="86">
        <v>55.0</v>
      </c>
      <c r="J399" s="242" t="str">
        <f t="shared" si="34"/>
        <v>13</v>
      </c>
      <c r="K399" s="242" t="str">
        <f t="shared" si="38"/>
        <v>61.5</v>
      </c>
      <c r="L399" s="242" t="str">
        <f t="shared" si="36"/>
        <v>-32</v>
      </c>
      <c r="M399" s="98"/>
      <c r="N399" s="86" t="s">
        <v>2511</v>
      </c>
      <c r="O399" s="86" t="s">
        <v>153</v>
      </c>
      <c r="P399" s="243">
        <v>2.2518358E7</v>
      </c>
      <c r="Q399" s="244" t="str">
        <f t="shared" si="55"/>
        <v>23</v>
      </c>
      <c r="R399" s="86">
        <v>3155.0</v>
      </c>
      <c r="S399" s="244" t="str">
        <f t="shared" si="3"/>
        <v>7,137</v>
      </c>
      <c r="T399" s="86">
        <v>6.0457138E7</v>
      </c>
      <c r="U399" s="244" t="str">
        <f t="shared" si="56"/>
        <v>60</v>
      </c>
      <c r="V399" s="86">
        <v>3.89E7</v>
      </c>
      <c r="W399" s="243">
        <v>9.9357138E7</v>
      </c>
      <c r="X399" s="244" t="str">
        <f t="shared" si="57"/>
        <v>99</v>
      </c>
      <c r="Y399" s="94" t="str">
        <f t="shared" si="53"/>
        <v>39.15%</v>
      </c>
      <c r="Z399" s="86">
        <v>25.0</v>
      </c>
      <c r="AA399" s="94" t="str">
        <f t="shared" si="58"/>
        <v>397.43%</v>
      </c>
      <c r="AB399" s="94" t="str">
        <f t="shared" si="59"/>
        <v>90.07%</v>
      </c>
      <c r="AC399" s="98"/>
      <c r="AD399" s="98"/>
      <c r="AE399" s="33"/>
      <c r="AF399" s="33"/>
      <c r="AG399" s="33"/>
      <c r="AH399" s="33"/>
      <c r="AI399" s="33"/>
      <c r="AJ399" s="33"/>
    </row>
    <row r="400">
      <c r="A400" s="86" t="s">
        <v>1141</v>
      </c>
      <c r="B400" s="48">
        <v>2012.0</v>
      </c>
      <c r="C400" s="48" t="s">
        <v>41</v>
      </c>
      <c r="D400" s="86" t="s">
        <v>2481</v>
      </c>
      <c r="E400" s="86">
        <v>10.0</v>
      </c>
      <c r="F400" s="86">
        <v>31.0</v>
      </c>
      <c r="G400" s="87" t="str">
        <f t="shared" si="37"/>
        <v>20.5</v>
      </c>
      <c r="H400" s="86">
        <v>42.0</v>
      </c>
      <c r="I400" s="86">
        <v>52.0</v>
      </c>
      <c r="J400" s="242" t="str">
        <f t="shared" si="34"/>
        <v>-10</v>
      </c>
      <c r="K400" s="242" t="str">
        <f t="shared" si="38"/>
        <v>47</v>
      </c>
      <c r="L400" s="242" t="str">
        <f t="shared" si="36"/>
        <v>-26.5</v>
      </c>
      <c r="M400" s="98"/>
      <c r="N400" s="86" t="s">
        <v>2511</v>
      </c>
      <c r="O400" s="86" t="s">
        <v>1094</v>
      </c>
      <c r="P400" s="243">
        <v>1.2287234E7</v>
      </c>
      <c r="Q400" s="244" t="str">
        <f t="shared" si="55"/>
        <v>12</v>
      </c>
      <c r="R400" s="86">
        <v>3083.0</v>
      </c>
      <c r="S400" s="244" t="str">
        <f t="shared" si="3"/>
        <v>3,985</v>
      </c>
      <c r="T400" s="86">
        <v>3.1611916E7</v>
      </c>
      <c r="U400" s="244" t="str">
        <f t="shared" si="56"/>
        <v>32</v>
      </c>
      <c r="V400" s="86">
        <v>7850222.0</v>
      </c>
      <c r="W400" s="243">
        <v>3.9462138E7</v>
      </c>
      <c r="X400" s="244" t="str">
        <f t="shared" si="57"/>
        <v>39</v>
      </c>
      <c r="Y400" s="94" t="str">
        <f t="shared" si="53"/>
        <v>19.89%</v>
      </c>
      <c r="Z400" s="86">
        <v>10.0</v>
      </c>
      <c r="AA400" s="94" t="str">
        <f t="shared" si="58"/>
        <v>394.62%</v>
      </c>
      <c r="AB400" s="94" t="str">
        <f t="shared" si="59"/>
        <v>122.87%</v>
      </c>
      <c r="AC400" s="98"/>
      <c r="AD400" s="98"/>
      <c r="AE400" s="33"/>
      <c r="AF400" s="33"/>
      <c r="AG400" s="33"/>
      <c r="AH400" s="33"/>
      <c r="AI400" s="33"/>
      <c r="AJ400" s="33"/>
    </row>
    <row r="401">
      <c r="A401" s="86" t="s">
        <v>1108</v>
      </c>
      <c r="B401" s="48">
        <v>2012.0</v>
      </c>
      <c r="C401" s="48" t="s">
        <v>2398</v>
      </c>
      <c r="D401" s="86" t="s">
        <v>2449</v>
      </c>
      <c r="E401" s="86">
        <v>51.0</v>
      </c>
      <c r="F401" s="86">
        <v>51.0</v>
      </c>
      <c r="G401" s="87" t="str">
        <f t="shared" si="37"/>
        <v>51.0</v>
      </c>
      <c r="H401" s="86">
        <v>58.0</v>
      </c>
      <c r="I401" s="86">
        <v>60.0</v>
      </c>
      <c r="J401" s="242" t="str">
        <f t="shared" si="34"/>
        <v>-2</v>
      </c>
      <c r="K401" s="242" t="str">
        <f t="shared" si="38"/>
        <v>59</v>
      </c>
      <c r="L401" s="242" t="str">
        <f t="shared" si="36"/>
        <v>-8</v>
      </c>
      <c r="M401" s="98"/>
      <c r="N401" s="86" t="s">
        <v>2439</v>
      </c>
      <c r="O401" s="86" t="s">
        <v>1109</v>
      </c>
      <c r="P401" s="243">
        <v>2.4349815E7</v>
      </c>
      <c r="Q401" s="244" t="str">
        <f t="shared" si="55"/>
        <v>24</v>
      </c>
      <c r="R401" s="86">
        <v>2863.0</v>
      </c>
      <c r="S401" s="244" t="str">
        <f t="shared" si="3"/>
        <v>8,505</v>
      </c>
      <c r="T401" s="86">
        <v>6.6528E7</v>
      </c>
      <c r="U401" s="244" t="str">
        <f t="shared" si="56"/>
        <v>67</v>
      </c>
      <c r="V401" s="86">
        <v>2.9734212E7</v>
      </c>
      <c r="W401" s="243">
        <v>9.6262212E7</v>
      </c>
      <c r="X401" s="244" t="str">
        <f t="shared" si="57"/>
        <v>96</v>
      </c>
      <c r="Y401" s="94" t="str">
        <f t="shared" si="53"/>
        <v>30.89%</v>
      </c>
      <c r="Z401" s="86">
        <v>25.0</v>
      </c>
      <c r="AA401" s="94" t="str">
        <f t="shared" si="58"/>
        <v>385.05%</v>
      </c>
      <c r="AB401" s="94" t="str">
        <f t="shared" si="59"/>
        <v>97.40%</v>
      </c>
      <c r="AC401" s="98"/>
      <c r="AD401" s="98"/>
      <c r="AE401" s="33"/>
      <c r="AF401" s="33"/>
      <c r="AG401" s="33"/>
      <c r="AH401" s="33"/>
      <c r="AI401" s="33"/>
      <c r="AJ401" s="33"/>
    </row>
    <row r="402">
      <c r="A402" s="86" t="s">
        <v>1087</v>
      </c>
      <c r="B402" s="48">
        <v>2012.0</v>
      </c>
      <c r="C402" s="48" t="s">
        <v>41</v>
      </c>
      <c r="D402" s="86" t="s">
        <v>2470</v>
      </c>
      <c r="E402" s="86">
        <v>74.0</v>
      </c>
      <c r="F402" s="86">
        <v>65.0</v>
      </c>
      <c r="G402" s="87" t="str">
        <f t="shared" si="37"/>
        <v>69.5</v>
      </c>
      <c r="H402" s="86">
        <v>56.0</v>
      </c>
      <c r="I402" s="86">
        <v>67.0</v>
      </c>
      <c r="J402" s="242" t="str">
        <f t="shared" si="34"/>
        <v>-11</v>
      </c>
      <c r="K402" s="242" t="str">
        <f t="shared" si="38"/>
        <v>61.5</v>
      </c>
      <c r="L402" s="242" t="str">
        <f t="shared" si="36"/>
        <v>8</v>
      </c>
      <c r="M402" s="98"/>
      <c r="N402" s="86" t="s">
        <v>2511</v>
      </c>
      <c r="O402" s="86" t="s">
        <v>493</v>
      </c>
      <c r="P402" s="243">
        <v>1.4650121E7</v>
      </c>
      <c r="Q402" s="244" t="str">
        <f t="shared" si="55"/>
        <v>15</v>
      </c>
      <c r="R402" s="86">
        <v>2361.0</v>
      </c>
      <c r="S402" s="244" t="str">
        <f t="shared" si="3"/>
        <v>6,205</v>
      </c>
      <c r="T402" s="86">
        <v>6.3536011E7</v>
      </c>
      <c r="U402" s="244" t="str">
        <f t="shared" si="56"/>
        <v>64</v>
      </c>
      <c r="V402" s="86">
        <v>5.074504E7</v>
      </c>
      <c r="W402" s="243">
        <v>1.14281051E8</v>
      </c>
      <c r="X402" s="244" t="str">
        <f t="shared" si="57"/>
        <v>114</v>
      </c>
      <c r="Y402" s="94" t="str">
        <f t="shared" si="53"/>
        <v>44.40%</v>
      </c>
      <c r="Z402" s="86">
        <v>30.0</v>
      </c>
      <c r="AA402" s="94" t="str">
        <f t="shared" si="58"/>
        <v>380.94%</v>
      </c>
      <c r="AB402" s="94" t="str">
        <f t="shared" si="59"/>
        <v>48.83%</v>
      </c>
      <c r="AC402" s="98"/>
      <c r="AD402" s="98"/>
      <c r="AE402" s="33"/>
      <c r="AF402" s="33"/>
      <c r="AG402" s="33"/>
      <c r="AH402" s="33"/>
      <c r="AI402" s="33"/>
      <c r="AJ402" s="33"/>
    </row>
    <row r="403">
      <c r="A403" s="86" t="s">
        <v>1023</v>
      </c>
      <c r="B403" s="48">
        <v>2012.0</v>
      </c>
      <c r="C403" s="48" t="s">
        <v>37</v>
      </c>
      <c r="D403" s="86" t="s">
        <v>2486</v>
      </c>
      <c r="E403" s="86">
        <v>31.0</v>
      </c>
      <c r="F403" s="86">
        <v>39.0</v>
      </c>
      <c r="G403" s="87" t="str">
        <f t="shared" si="37"/>
        <v>35.0</v>
      </c>
      <c r="H403" s="86">
        <v>51.0</v>
      </c>
      <c r="I403" s="86">
        <v>50.0</v>
      </c>
      <c r="J403" s="242" t="str">
        <f t="shared" si="34"/>
        <v>1</v>
      </c>
      <c r="K403" s="242" t="str">
        <f t="shared" si="38"/>
        <v>50.5</v>
      </c>
      <c r="L403" s="242" t="str">
        <f t="shared" si="36"/>
        <v>-15.5</v>
      </c>
      <c r="M403" s="98"/>
      <c r="N403" s="86" t="s">
        <v>2439</v>
      </c>
      <c r="O403" s="86" t="s">
        <v>2416</v>
      </c>
      <c r="P403" s="243">
        <v>2.1052227E7</v>
      </c>
      <c r="Q403" s="244" t="str">
        <f t="shared" si="55"/>
        <v>21</v>
      </c>
      <c r="R403" s="86">
        <v>3012.0</v>
      </c>
      <c r="S403" s="244" t="str">
        <f t="shared" si="3"/>
        <v>6,989</v>
      </c>
      <c r="T403" s="86">
        <v>4.2345531E7</v>
      </c>
      <c r="U403" s="244" t="str">
        <f t="shared" si="56"/>
        <v>42</v>
      </c>
      <c r="V403" s="86">
        <v>1.97813724E8</v>
      </c>
      <c r="W403" s="243">
        <v>2.40159255E8</v>
      </c>
      <c r="X403" s="244" t="str">
        <f t="shared" si="57"/>
        <v>240</v>
      </c>
      <c r="Y403" s="94" t="str">
        <f t="shared" si="53"/>
        <v>82.37%</v>
      </c>
      <c r="Z403" s="86">
        <v>65.0</v>
      </c>
      <c r="AA403" s="94" t="str">
        <f t="shared" si="58"/>
        <v>369.48%</v>
      </c>
      <c r="AB403" s="94" t="str">
        <f t="shared" si="59"/>
        <v>32.39%</v>
      </c>
      <c r="AC403" s="98"/>
      <c r="AD403" s="98"/>
      <c r="AE403" s="33"/>
      <c r="AF403" s="33"/>
      <c r="AG403" s="33"/>
      <c r="AH403" s="33"/>
      <c r="AI403" s="33"/>
      <c r="AJ403" s="33"/>
    </row>
    <row r="404">
      <c r="A404" s="86" t="s">
        <v>1029</v>
      </c>
      <c r="B404" s="48">
        <v>2012.0</v>
      </c>
      <c r="C404" s="48" t="s">
        <v>29</v>
      </c>
      <c r="D404" s="86" t="s">
        <v>2494</v>
      </c>
      <c r="E404" s="86">
        <v>61.0</v>
      </c>
      <c r="F404" s="86">
        <v>50.0</v>
      </c>
      <c r="G404" s="87" t="str">
        <f t="shared" si="37"/>
        <v>55.5</v>
      </c>
      <c r="H404" s="86">
        <v>67.0</v>
      </c>
      <c r="I404" s="86">
        <v>62.0</v>
      </c>
      <c r="J404" s="242" t="str">
        <f t="shared" si="34"/>
        <v>5</v>
      </c>
      <c r="K404" s="242" t="str">
        <f t="shared" si="38"/>
        <v>64.5</v>
      </c>
      <c r="L404" s="242" t="str">
        <f t="shared" si="36"/>
        <v>-9</v>
      </c>
      <c r="M404" s="98"/>
      <c r="N404" s="86" t="s">
        <v>2511</v>
      </c>
      <c r="O404" s="86" t="s">
        <v>939</v>
      </c>
      <c r="P404" s="243">
        <v>1.5210156E7</v>
      </c>
      <c r="Q404" s="244" t="str">
        <f t="shared" si="55"/>
        <v>15</v>
      </c>
      <c r="R404" s="86">
        <v>3352.0</v>
      </c>
      <c r="S404" s="244" t="str">
        <f t="shared" si="3"/>
        <v>4,538</v>
      </c>
      <c r="T404" s="86">
        <v>8.0070736E7</v>
      </c>
      <c r="U404" s="244" t="str">
        <f t="shared" si="56"/>
        <v>80</v>
      </c>
      <c r="V404" s="86">
        <v>1.38269859E8</v>
      </c>
      <c r="W404" s="243">
        <v>2.18340595E8</v>
      </c>
      <c r="X404" s="244" t="str">
        <f t="shared" si="57"/>
        <v>218</v>
      </c>
      <c r="Y404" s="94" t="str">
        <f t="shared" si="53"/>
        <v>63.33%</v>
      </c>
      <c r="Z404" s="86">
        <v>60.0</v>
      </c>
      <c r="AA404" s="94" t="str">
        <f t="shared" si="58"/>
        <v>363.90%</v>
      </c>
      <c r="AB404" s="94" t="str">
        <f t="shared" si="59"/>
        <v>25.35%</v>
      </c>
      <c r="AC404" s="98"/>
      <c r="AD404" s="98"/>
      <c r="AE404" s="33"/>
      <c r="AF404" s="33"/>
      <c r="AG404" s="33"/>
      <c r="AH404" s="33"/>
      <c r="AI404" s="33"/>
      <c r="AJ404" s="33"/>
    </row>
    <row r="405">
      <c r="A405" s="86" t="s">
        <v>1113</v>
      </c>
      <c r="B405" s="48">
        <v>2012.0</v>
      </c>
      <c r="C405" s="48" t="s">
        <v>29</v>
      </c>
      <c r="D405" s="86" t="s">
        <v>2440</v>
      </c>
      <c r="E405" s="86">
        <v>51.0</v>
      </c>
      <c r="F405" s="86">
        <v>54.0</v>
      </c>
      <c r="G405" s="87" t="str">
        <f t="shared" si="37"/>
        <v>52.5</v>
      </c>
      <c r="H405" s="86">
        <v>64.0</v>
      </c>
      <c r="I405" s="86">
        <v>71.0</v>
      </c>
      <c r="J405" s="242" t="str">
        <f t="shared" si="34"/>
        <v>-7</v>
      </c>
      <c r="K405" s="242" t="str">
        <f t="shared" si="38"/>
        <v>67.5</v>
      </c>
      <c r="L405" s="242" t="str">
        <f t="shared" si="36"/>
        <v>-15</v>
      </c>
      <c r="M405" s="98"/>
      <c r="N405" s="86" t="s">
        <v>2442</v>
      </c>
      <c r="O405" s="86" t="s">
        <v>513</v>
      </c>
      <c r="P405" s="243">
        <v>1.4623599E7</v>
      </c>
      <c r="Q405" s="244" t="str">
        <f t="shared" si="55"/>
        <v>15</v>
      </c>
      <c r="R405" s="86">
        <v>3391.0</v>
      </c>
      <c r="S405" s="244" t="str">
        <f t="shared" si="3"/>
        <v>4,312</v>
      </c>
      <c r="T405" s="86">
        <v>4.9008662E7</v>
      </c>
      <c r="U405" s="244" t="str">
        <f t="shared" si="56"/>
        <v>49</v>
      </c>
      <c r="V405" s="86">
        <v>2.8103514E7</v>
      </c>
      <c r="W405" s="243">
        <v>7.7112176E7</v>
      </c>
      <c r="X405" s="244" t="str">
        <f t="shared" si="57"/>
        <v>77</v>
      </c>
      <c r="Y405" s="94" t="str">
        <f t="shared" si="53"/>
        <v>36.44%</v>
      </c>
      <c r="Z405" s="86">
        <v>22.0</v>
      </c>
      <c r="AA405" s="94" t="str">
        <f t="shared" si="58"/>
        <v>350.51%</v>
      </c>
      <c r="AB405" s="94" t="str">
        <f t="shared" si="59"/>
        <v>66.47%</v>
      </c>
      <c r="AC405" s="98"/>
      <c r="AD405" s="98"/>
      <c r="AE405" s="33"/>
      <c r="AF405" s="33"/>
      <c r="AG405" s="33"/>
      <c r="AH405" s="33"/>
      <c r="AI405" s="33"/>
      <c r="AJ405" s="33"/>
    </row>
    <row r="406">
      <c r="A406" s="86" t="s">
        <v>1061</v>
      </c>
      <c r="B406" s="48">
        <v>2012.0</v>
      </c>
      <c r="C406" s="48" t="s">
        <v>126</v>
      </c>
      <c r="D406" s="86" t="s">
        <v>2470</v>
      </c>
      <c r="E406" s="86">
        <v>93.0</v>
      </c>
      <c r="F406" s="86">
        <v>95.0</v>
      </c>
      <c r="G406" s="87" t="str">
        <f t="shared" si="37"/>
        <v>94.0</v>
      </c>
      <c r="H406" s="86">
        <v>80.0</v>
      </c>
      <c r="I406" s="86">
        <v>66.0</v>
      </c>
      <c r="J406" s="242" t="str">
        <f t="shared" si="34"/>
        <v>14</v>
      </c>
      <c r="K406" s="242" t="str">
        <f t="shared" si="38"/>
        <v>73</v>
      </c>
      <c r="L406" s="242" t="str">
        <f t="shared" si="36"/>
        <v>21</v>
      </c>
      <c r="M406" s="98"/>
      <c r="N406" s="86" t="s">
        <v>2439</v>
      </c>
      <c r="O406" s="86" t="s">
        <v>1062</v>
      </c>
      <c r="P406" s="243">
        <v>417150.0</v>
      </c>
      <c r="Q406" s="244" t="str">
        <f t="shared" si="55"/>
        <v>0</v>
      </c>
      <c r="R406" s="86">
        <v>5.0</v>
      </c>
      <c r="S406" s="244" t="str">
        <f t="shared" si="3"/>
        <v>83,430</v>
      </c>
      <c r="T406" s="86">
        <v>9.5720716E7</v>
      </c>
      <c r="U406" s="244" t="str">
        <f t="shared" si="56"/>
        <v>96</v>
      </c>
      <c r="V406" s="86">
        <v>3.71E7</v>
      </c>
      <c r="W406" s="243">
        <v>1.32820716E8</v>
      </c>
      <c r="X406" s="244" t="str">
        <f t="shared" si="57"/>
        <v>133</v>
      </c>
      <c r="Y406" s="94" t="str">
        <f t="shared" si="53"/>
        <v>27.93%</v>
      </c>
      <c r="Z406" s="86">
        <v>40.0</v>
      </c>
      <c r="AA406" s="94" t="str">
        <f t="shared" si="58"/>
        <v>332.05%</v>
      </c>
      <c r="AB406" s="94" t="str">
        <f t="shared" si="59"/>
        <v>1.04%</v>
      </c>
      <c r="AC406" s="98"/>
      <c r="AD406" s="98"/>
      <c r="AE406" s="33"/>
      <c r="AF406" s="33"/>
      <c r="AG406" s="33"/>
      <c r="AH406" s="33"/>
      <c r="AI406" s="33"/>
      <c r="AJ406" s="33"/>
    </row>
    <row r="407">
      <c r="A407" s="86" t="s">
        <v>941</v>
      </c>
      <c r="B407" s="48">
        <v>2012.0</v>
      </c>
      <c r="C407" s="48" t="s">
        <v>29</v>
      </c>
      <c r="D407" s="86" t="s">
        <v>2470</v>
      </c>
      <c r="E407" s="86">
        <v>73.0</v>
      </c>
      <c r="F407" s="86">
        <v>66.0</v>
      </c>
      <c r="G407" s="87" t="str">
        <f t="shared" si="37"/>
        <v>69.5</v>
      </c>
      <c r="H407" s="86">
        <v>77.0</v>
      </c>
      <c r="I407" s="86">
        <v>72.0</v>
      </c>
      <c r="J407" s="242" t="str">
        <f t="shared" si="34"/>
        <v>5</v>
      </c>
      <c r="K407" s="242" t="str">
        <f t="shared" si="38"/>
        <v>74.5</v>
      </c>
      <c r="L407" s="242" t="str">
        <f t="shared" si="36"/>
        <v>-5</v>
      </c>
      <c r="M407" s="98"/>
      <c r="N407" s="86" t="s">
        <v>2511</v>
      </c>
      <c r="O407" s="86" t="s">
        <v>936</v>
      </c>
      <c r="P407" s="243">
        <v>6.2004688E7</v>
      </c>
      <c r="Q407" s="244" t="str">
        <f t="shared" si="55"/>
        <v>62</v>
      </c>
      <c r="R407" s="86">
        <v>4318.0</v>
      </c>
      <c r="S407" s="244" t="str">
        <f t="shared" si="3"/>
        <v>14,360</v>
      </c>
      <c r="T407" s="86">
        <v>2.62030663E8</v>
      </c>
      <c r="U407" s="244" t="str">
        <f t="shared" si="56"/>
        <v>262</v>
      </c>
      <c r="V407" s="86">
        <v>4.90185894E8</v>
      </c>
      <c r="W407" s="243">
        <v>7.52216557E8</v>
      </c>
      <c r="X407" s="244" t="str">
        <f t="shared" si="57"/>
        <v>752</v>
      </c>
      <c r="Y407" s="94" t="str">
        <f t="shared" si="53"/>
        <v>65.17%</v>
      </c>
      <c r="Z407" s="86">
        <v>230.0</v>
      </c>
      <c r="AA407" s="94" t="str">
        <f t="shared" si="58"/>
        <v>327.05%</v>
      </c>
      <c r="AB407" s="94" t="str">
        <f t="shared" si="59"/>
        <v>26.96%</v>
      </c>
      <c r="AC407" s="98"/>
      <c r="AD407" s="98"/>
      <c r="AE407" s="33"/>
      <c r="AF407" s="33"/>
      <c r="AG407" s="33"/>
      <c r="AH407" s="33"/>
      <c r="AI407" s="33"/>
      <c r="AJ407" s="33"/>
    </row>
    <row r="408">
      <c r="A408" s="86" t="s">
        <v>969</v>
      </c>
      <c r="B408" s="48">
        <v>2012.0</v>
      </c>
      <c r="C408" s="48" t="s">
        <v>41</v>
      </c>
      <c r="D408" s="86" t="s">
        <v>2440</v>
      </c>
      <c r="E408" s="86">
        <v>74.0</v>
      </c>
      <c r="F408" s="86">
        <v>65.0</v>
      </c>
      <c r="G408" s="87" t="str">
        <f t="shared" si="37"/>
        <v>69.5</v>
      </c>
      <c r="H408" s="86">
        <v>69.0</v>
      </c>
      <c r="I408" s="86">
        <v>65.0</v>
      </c>
      <c r="J408" s="242" t="str">
        <f t="shared" si="34"/>
        <v>4</v>
      </c>
      <c r="K408" s="242" t="str">
        <f t="shared" si="38"/>
        <v>67</v>
      </c>
      <c r="L408" s="242" t="str">
        <f t="shared" si="36"/>
        <v>2.5</v>
      </c>
      <c r="M408" s="98"/>
      <c r="N408" s="86" t="s">
        <v>2439</v>
      </c>
      <c r="O408" s="86" t="s">
        <v>2419</v>
      </c>
      <c r="P408" s="243">
        <v>5.1050101E7</v>
      </c>
      <c r="Q408" s="244" t="str">
        <f t="shared" si="55"/>
        <v>51</v>
      </c>
      <c r="R408" s="86">
        <v>3396.0</v>
      </c>
      <c r="S408" s="244" t="str">
        <f t="shared" si="3"/>
        <v>15,032</v>
      </c>
      <c r="T408" s="86">
        <v>1.26477084E8</v>
      </c>
      <c r="U408" s="244" t="str">
        <f t="shared" si="56"/>
        <v>126</v>
      </c>
      <c r="V408" s="86">
        <v>2.76877385E8</v>
      </c>
      <c r="W408" s="243">
        <v>4.03354469E8</v>
      </c>
      <c r="X408" s="244" t="str">
        <f t="shared" si="57"/>
        <v>403</v>
      </c>
      <c r="Y408" s="94" t="str">
        <f t="shared" si="53"/>
        <v>68.64%</v>
      </c>
      <c r="Z408" s="86">
        <v>130.0</v>
      </c>
      <c r="AA408" s="94" t="str">
        <f t="shared" si="58"/>
        <v>310.27%</v>
      </c>
      <c r="AB408" s="94" t="str">
        <f t="shared" si="59"/>
        <v>39.27%</v>
      </c>
      <c r="AC408" s="98"/>
      <c r="AD408" s="98"/>
      <c r="AE408" s="33"/>
      <c r="AF408" s="33"/>
      <c r="AG408" s="33"/>
      <c r="AH408" s="33"/>
      <c r="AI408" s="33"/>
      <c r="AJ408" s="33"/>
    </row>
    <row r="409">
      <c r="A409" s="86" t="s">
        <v>1105</v>
      </c>
      <c r="B409" s="48">
        <v>2012.0</v>
      </c>
      <c r="C409" s="48" t="s">
        <v>41</v>
      </c>
      <c r="D409" s="86" t="s">
        <v>2489</v>
      </c>
      <c r="E409" s="86">
        <v>79.0</v>
      </c>
      <c r="F409" s="86">
        <v>64.0</v>
      </c>
      <c r="G409" s="87" t="str">
        <f t="shared" si="37"/>
        <v>71.5</v>
      </c>
      <c r="H409" s="86">
        <v>61.0</v>
      </c>
      <c r="I409" s="86">
        <v>69.0</v>
      </c>
      <c r="J409" s="242" t="str">
        <f t="shared" si="34"/>
        <v>-8</v>
      </c>
      <c r="K409" s="242" t="str">
        <f t="shared" si="38"/>
        <v>65</v>
      </c>
      <c r="L409" s="242" t="str">
        <f t="shared" si="36"/>
        <v>6.5</v>
      </c>
      <c r="M409" s="98"/>
      <c r="N409" s="86" t="s">
        <v>2439</v>
      </c>
      <c r="O409" s="86" t="s">
        <v>1106</v>
      </c>
      <c r="P409" s="243">
        <v>1.9665101E7</v>
      </c>
      <c r="Q409" s="244" t="str">
        <f t="shared" si="55"/>
        <v>20</v>
      </c>
      <c r="R409" s="86">
        <v>3185.0</v>
      </c>
      <c r="S409" s="244" t="str">
        <f t="shared" si="3"/>
        <v>6,174</v>
      </c>
      <c r="T409" s="86">
        <v>5.1580236E7</v>
      </c>
      <c r="U409" s="244" t="str">
        <f t="shared" si="56"/>
        <v>52</v>
      </c>
      <c r="V409" s="86">
        <v>2.5698095E7</v>
      </c>
      <c r="W409" s="243">
        <v>7.7278331E7</v>
      </c>
      <c r="X409" s="244" t="str">
        <f t="shared" si="57"/>
        <v>77</v>
      </c>
      <c r="Y409" s="94" t="str">
        <f t="shared" si="53"/>
        <v>33.25%</v>
      </c>
      <c r="Z409" s="86">
        <v>25.0</v>
      </c>
      <c r="AA409" s="94" t="str">
        <f t="shared" si="58"/>
        <v>309.11%</v>
      </c>
      <c r="AB409" s="94" t="str">
        <f t="shared" si="59"/>
        <v>78.66%</v>
      </c>
      <c r="AC409" s="98"/>
      <c r="AD409" s="98"/>
      <c r="AE409" s="33"/>
      <c r="AF409" s="33"/>
      <c r="AG409" s="33"/>
      <c r="AH409" s="33"/>
      <c r="AI409" s="33"/>
      <c r="AJ409" s="33"/>
    </row>
    <row r="410">
      <c r="A410" s="86" t="s">
        <v>982</v>
      </c>
      <c r="B410" s="48">
        <v>2012.0</v>
      </c>
      <c r="C410" s="48" t="s">
        <v>37</v>
      </c>
      <c r="D410" s="86" t="s">
        <v>2495</v>
      </c>
      <c r="E410" s="86">
        <v>65.0</v>
      </c>
      <c r="F410" s="86">
        <v>51.0</v>
      </c>
      <c r="G410" s="87" t="str">
        <f t="shared" si="37"/>
        <v>58.0</v>
      </c>
      <c r="H410" s="86">
        <v>68.0</v>
      </c>
      <c r="I410" s="86">
        <v>70.0</v>
      </c>
      <c r="J410" s="242" t="str">
        <f t="shared" si="34"/>
        <v>-2</v>
      </c>
      <c r="K410" s="242" t="str">
        <f t="shared" si="38"/>
        <v>69</v>
      </c>
      <c r="L410" s="242" t="str">
        <f t="shared" si="36"/>
        <v>-11</v>
      </c>
      <c r="M410" s="98"/>
      <c r="N410" s="86" t="s">
        <v>2439</v>
      </c>
      <c r="O410" s="86" t="s">
        <v>410</v>
      </c>
      <c r="P410" s="243">
        <v>2.859137E7</v>
      </c>
      <c r="Q410" s="244" t="str">
        <f t="shared" si="55"/>
        <v>29</v>
      </c>
      <c r="R410" s="86">
        <v>3316.0</v>
      </c>
      <c r="S410" s="244" t="str">
        <f t="shared" si="3"/>
        <v>8,622</v>
      </c>
      <c r="T410" s="86">
        <v>8.5028192E7</v>
      </c>
      <c r="U410" s="244" t="str">
        <f t="shared" si="56"/>
        <v>85</v>
      </c>
      <c r="V410" s="86">
        <v>2.204E8</v>
      </c>
      <c r="W410" s="243">
        <v>3.05428192E8</v>
      </c>
      <c r="X410" s="244" t="str">
        <f t="shared" si="57"/>
        <v>305</v>
      </c>
      <c r="Y410" s="94" t="str">
        <f t="shared" si="53"/>
        <v>72.16%</v>
      </c>
      <c r="Z410" s="86">
        <v>100.0</v>
      </c>
      <c r="AA410" s="94" t="str">
        <f t="shared" si="58"/>
        <v>305.43%</v>
      </c>
      <c r="AB410" s="94" t="str">
        <f t="shared" si="59"/>
        <v>28.59%</v>
      </c>
      <c r="AC410" s="98"/>
      <c r="AD410" s="98"/>
      <c r="AE410" s="33"/>
      <c r="AF410" s="33"/>
      <c r="AG410" s="33"/>
      <c r="AH410" s="33"/>
      <c r="AI410" s="33"/>
      <c r="AJ410" s="33"/>
    </row>
    <row r="411">
      <c r="A411" s="86" t="s">
        <v>1135</v>
      </c>
      <c r="B411" s="48">
        <v>2012.0</v>
      </c>
      <c r="C411" s="48" t="s">
        <v>41</v>
      </c>
      <c r="D411" s="86" t="s">
        <v>2520</v>
      </c>
      <c r="E411" s="86">
        <v>87.0</v>
      </c>
      <c r="F411" s="86">
        <v>73.0</v>
      </c>
      <c r="G411" s="87" t="str">
        <f t="shared" si="37"/>
        <v>80.0</v>
      </c>
      <c r="H411" s="86">
        <v>63.0</v>
      </c>
      <c r="I411" s="86">
        <v>70.0</v>
      </c>
      <c r="J411" s="242" t="str">
        <f t="shared" si="34"/>
        <v>-7</v>
      </c>
      <c r="K411" s="242" t="str">
        <f t="shared" si="38"/>
        <v>66.5</v>
      </c>
      <c r="L411" s="242" t="str">
        <f t="shared" si="36"/>
        <v>13.5</v>
      </c>
      <c r="M411" s="98"/>
      <c r="N411" s="86" t="s">
        <v>2439</v>
      </c>
      <c r="O411" s="86" t="s">
        <v>111</v>
      </c>
      <c r="P411" s="243">
        <v>2002165.0</v>
      </c>
      <c r="Q411" s="244" t="str">
        <f t="shared" si="55"/>
        <v>2</v>
      </c>
      <c r="R411" s="86">
        <v>197.0</v>
      </c>
      <c r="S411" s="244" t="str">
        <f t="shared" si="3"/>
        <v>10,163</v>
      </c>
      <c r="T411" s="86">
        <v>7919574.0</v>
      </c>
      <c r="U411" s="244" t="str">
        <f t="shared" si="56"/>
        <v>8</v>
      </c>
      <c r="V411" s="86">
        <v>2.7565482E7</v>
      </c>
      <c r="W411" s="243">
        <v>3.5485056E7</v>
      </c>
      <c r="X411" s="244" t="str">
        <f t="shared" si="57"/>
        <v>35</v>
      </c>
      <c r="Y411" s="94" t="str">
        <f t="shared" si="53"/>
        <v>77.68%</v>
      </c>
      <c r="Z411" s="86">
        <v>12.0</v>
      </c>
      <c r="AA411" s="94" t="str">
        <f t="shared" si="58"/>
        <v>295.71%</v>
      </c>
      <c r="AB411" s="94" t="str">
        <f t="shared" si="59"/>
        <v>16.68%</v>
      </c>
      <c r="AC411" s="98"/>
      <c r="AD411" s="98"/>
      <c r="AE411" s="33"/>
      <c r="AF411" s="33"/>
      <c r="AG411" s="33"/>
      <c r="AH411" s="33"/>
      <c r="AI411" s="33"/>
      <c r="AJ411" s="33"/>
    </row>
    <row r="412">
      <c r="A412" s="86" t="s">
        <v>920</v>
      </c>
      <c r="B412" s="48">
        <v>2012.0</v>
      </c>
      <c r="C412" s="48" t="s">
        <v>41</v>
      </c>
      <c r="D412" s="86" t="s">
        <v>2443</v>
      </c>
      <c r="E412" s="86">
        <v>78.0</v>
      </c>
      <c r="F412" s="86">
        <v>69.0</v>
      </c>
      <c r="G412" s="87" t="str">
        <f t="shared" si="37"/>
        <v>73.5</v>
      </c>
      <c r="H412" s="86">
        <v>76.0</v>
      </c>
      <c r="I412" s="86">
        <v>72.0</v>
      </c>
      <c r="J412" s="242" t="str">
        <f t="shared" si="34"/>
        <v>4</v>
      </c>
      <c r="K412" s="242" t="str">
        <f t="shared" si="38"/>
        <v>74</v>
      </c>
      <c r="L412" s="242" t="str">
        <f t="shared" si="36"/>
        <v>-0.5</v>
      </c>
      <c r="M412" s="98"/>
      <c r="N412" s="86" t="s">
        <v>2442</v>
      </c>
      <c r="O412" s="86" t="s">
        <v>921</v>
      </c>
      <c r="P412" s="243">
        <v>6.6323594E7</v>
      </c>
      <c r="Q412" s="244" t="str">
        <f t="shared" si="55"/>
        <v>66</v>
      </c>
      <c r="R412" s="86">
        <v>4164.0</v>
      </c>
      <c r="S412" s="244" t="str">
        <f t="shared" si="3"/>
        <v>15,928</v>
      </c>
      <c r="T412" s="86">
        <v>2.37283207E8</v>
      </c>
      <c r="U412" s="244" t="str">
        <f t="shared" si="56"/>
        <v>237</v>
      </c>
      <c r="V412" s="86" t="s">
        <v>2521</v>
      </c>
      <c r="W412" s="243" t="s">
        <v>2522</v>
      </c>
      <c r="X412" s="244" t="str">
        <f t="shared" si="57"/>
        <v>539</v>
      </c>
      <c r="Y412" s="94" t="str">
        <f t="shared" si="53"/>
        <v>55.98%</v>
      </c>
      <c r="Z412" s="86">
        <v>185.0</v>
      </c>
      <c r="AA412" s="94" t="str">
        <f t="shared" si="58"/>
        <v>291.34%</v>
      </c>
      <c r="AB412" s="94" t="str">
        <f t="shared" si="59"/>
        <v>35.85%</v>
      </c>
      <c r="AC412" s="98"/>
      <c r="AD412" s="86" t="s">
        <v>2420</v>
      </c>
      <c r="AE412" s="33"/>
      <c r="AF412" s="33"/>
      <c r="AG412" s="33"/>
      <c r="AH412" s="33"/>
      <c r="AI412" s="33"/>
      <c r="AJ412" s="33"/>
    </row>
    <row r="413">
      <c r="A413" s="86" t="s">
        <v>956</v>
      </c>
      <c r="B413" s="48">
        <v>2012.0</v>
      </c>
      <c r="C413" s="48" t="s">
        <v>41</v>
      </c>
      <c r="D413" s="86" t="s">
        <v>2443</v>
      </c>
      <c r="E413" s="86">
        <v>86.0</v>
      </c>
      <c r="F413" s="86">
        <v>72.0</v>
      </c>
      <c r="G413" s="87" t="str">
        <f t="shared" si="37"/>
        <v>79.0</v>
      </c>
      <c r="H413" s="86">
        <v>87.0</v>
      </c>
      <c r="I413" s="86">
        <v>85.0</v>
      </c>
      <c r="J413" s="242" t="str">
        <f t="shared" si="34"/>
        <v>2</v>
      </c>
      <c r="K413" s="242" t="str">
        <f t="shared" si="38"/>
        <v>86</v>
      </c>
      <c r="L413" s="242" t="str">
        <f t="shared" si="36"/>
        <v>-7</v>
      </c>
      <c r="M413" s="98"/>
      <c r="N413" s="86" t="s">
        <v>2442</v>
      </c>
      <c r="O413" s="86" t="s">
        <v>957</v>
      </c>
      <c r="P413" s="243">
        <v>4.9038712E7</v>
      </c>
      <c r="Q413" s="244" t="str">
        <f t="shared" si="55"/>
        <v>49</v>
      </c>
      <c r="R413" s="86">
        <v>3752.0</v>
      </c>
      <c r="S413" s="244" t="str">
        <f t="shared" si="3"/>
        <v>13,070</v>
      </c>
      <c r="T413" s="86">
        <v>1.89422889E8</v>
      </c>
      <c r="U413" s="244" t="str">
        <f t="shared" si="56"/>
        <v>189</v>
      </c>
      <c r="V413" s="86">
        <v>2.818E8</v>
      </c>
      <c r="W413" s="243">
        <v>4.71222889E8</v>
      </c>
      <c r="X413" s="244" t="str">
        <f t="shared" si="57"/>
        <v>471</v>
      </c>
      <c r="Y413" s="94" t="str">
        <f t="shared" si="53"/>
        <v>59.80%</v>
      </c>
      <c r="Z413" s="86">
        <v>165.0</v>
      </c>
      <c r="AA413" s="94" t="str">
        <f t="shared" si="58"/>
        <v>285.59%</v>
      </c>
      <c r="AB413" s="94" t="str">
        <f t="shared" si="59"/>
        <v>29.72%</v>
      </c>
      <c r="AC413" s="98"/>
      <c r="AD413" s="98"/>
      <c r="AE413" s="33"/>
      <c r="AF413" s="33"/>
      <c r="AG413" s="33"/>
      <c r="AH413" s="33"/>
      <c r="AI413" s="33"/>
      <c r="AJ413" s="33"/>
    </row>
    <row r="414">
      <c r="A414" s="86" t="s">
        <v>942</v>
      </c>
      <c r="B414" s="48">
        <v>2012.0</v>
      </c>
      <c r="C414" s="48" t="s">
        <v>37</v>
      </c>
      <c r="D414" s="86" t="s">
        <v>2470</v>
      </c>
      <c r="E414" s="86">
        <v>70.0</v>
      </c>
      <c r="F414" s="86">
        <v>58.0</v>
      </c>
      <c r="G414" s="87" t="str">
        <f t="shared" si="37"/>
        <v>64.0</v>
      </c>
      <c r="H414" s="86">
        <v>71.0</v>
      </c>
      <c r="I414" s="86">
        <v>69.0</v>
      </c>
      <c r="J414" s="242" t="str">
        <f t="shared" si="34"/>
        <v>2</v>
      </c>
      <c r="K414" s="242" t="str">
        <f t="shared" si="38"/>
        <v>70</v>
      </c>
      <c r="L414" s="242" t="str">
        <f t="shared" si="36"/>
        <v>-6</v>
      </c>
      <c r="M414" s="98"/>
      <c r="N414" s="86" t="s">
        <v>2511</v>
      </c>
      <c r="O414" s="86" t="s">
        <v>2422</v>
      </c>
      <c r="P414" s="243">
        <v>5.4592779E7</v>
      </c>
      <c r="Q414" s="244" t="str">
        <f t="shared" si="55"/>
        <v>55</v>
      </c>
      <c r="R414" s="86">
        <v>4248.0</v>
      </c>
      <c r="S414" s="244" t="str">
        <f t="shared" si="3"/>
        <v>12,851</v>
      </c>
      <c r="T414" s="86">
        <v>1.79020854E8</v>
      </c>
      <c r="U414" s="244" t="str">
        <f t="shared" si="56"/>
        <v>179</v>
      </c>
      <c r="V414" s="86">
        <v>4.45005922E8</v>
      </c>
      <c r="W414" s="243">
        <v>6.24026776E8</v>
      </c>
      <c r="X414" s="244" t="str">
        <f t="shared" si="57"/>
        <v>624</v>
      </c>
      <c r="Y414" s="94" t="str">
        <f t="shared" si="53"/>
        <v>71.31%</v>
      </c>
      <c r="Z414" s="86">
        <v>225.0</v>
      </c>
      <c r="AA414" s="94" t="str">
        <f t="shared" si="58"/>
        <v>277.35%</v>
      </c>
      <c r="AB414" s="94" t="str">
        <f t="shared" si="59"/>
        <v>24.26%</v>
      </c>
      <c r="AC414" s="98"/>
      <c r="AD414" s="98"/>
      <c r="AE414" s="33"/>
      <c r="AF414" s="33"/>
      <c r="AG414" s="33"/>
      <c r="AH414" s="33"/>
      <c r="AI414" s="33"/>
      <c r="AJ414" s="33"/>
    </row>
    <row r="415">
      <c r="A415" s="86" t="s">
        <v>1018</v>
      </c>
      <c r="B415" s="48">
        <v>2012.0</v>
      </c>
      <c r="C415" s="48" t="s">
        <v>41</v>
      </c>
      <c r="D415" s="86" t="s">
        <v>2494</v>
      </c>
      <c r="E415" s="86">
        <v>57.0</v>
      </c>
      <c r="F415" s="86">
        <v>58.0</v>
      </c>
      <c r="G415" s="87" t="str">
        <f t="shared" si="37"/>
        <v>57.5</v>
      </c>
      <c r="H415" s="86">
        <v>45.0</v>
      </c>
      <c r="I415" s="86">
        <v>62.0</v>
      </c>
      <c r="J415" s="242" t="str">
        <f t="shared" si="34"/>
        <v>-17</v>
      </c>
      <c r="K415" s="242" t="str">
        <f t="shared" si="38"/>
        <v>53.5</v>
      </c>
      <c r="L415" s="242" t="str">
        <f t="shared" si="36"/>
        <v>4</v>
      </c>
      <c r="M415" s="98"/>
      <c r="N415" s="86" t="s">
        <v>2439</v>
      </c>
      <c r="O415" s="86" t="s">
        <v>117</v>
      </c>
      <c r="P415" s="243">
        <v>1.7435092E7</v>
      </c>
      <c r="Q415" s="244" t="str">
        <f t="shared" si="55"/>
        <v>17</v>
      </c>
      <c r="R415" s="86">
        <v>3008.0</v>
      </c>
      <c r="S415" s="244" t="str">
        <f t="shared" si="3"/>
        <v>5,796</v>
      </c>
      <c r="T415" s="86">
        <v>5.9650222E7</v>
      </c>
      <c r="U415" s="244" t="str">
        <f t="shared" si="56"/>
        <v>60</v>
      </c>
      <c r="V415" s="86">
        <v>1.19729311E8</v>
      </c>
      <c r="W415" s="243">
        <v>1.79379533E8</v>
      </c>
      <c r="X415" s="244" t="str">
        <f t="shared" si="57"/>
        <v>179</v>
      </c>
      <c r="Y415" s="94" t="str">
        <f t="shared" si="53"/>
        <v>66.75%</v>
      </c>
      <c r="Z415" s="86">
        <v>65.0</v>
      </c>
      <c r="AA415" s="94" t="str">
        <f t="shared" si="58"/>
        <v>275.97%</v>
      </c>
      <c r="AB415" s="94" t="str">
        <f t="shared" si="59"/>
        <v>26.82%</v>
      </c>
      <c r="AC415" s="98"/>
      <c r="AD415" s="98"/>
      <c r="AE415" s="33"/>
      <c r="AF415" s="33"/>
      <c r="AG415" s="33"/>
      <c r="AH415" s="33"/>
      <c r="AI415" s="33"/>
      <c r="AJ415" s="33"/>
    </row>
    <row r="416">
      <c r="A416" s="86" t="s">
        <v>2523</v>
      </c>
      <c r="B416" s="48">
        <v>2012.0</v>
      </c>
      <c r="C416" s="48" t="s">
        <v>2501</v>
      </c>
      <c r="D416" s="86" t="s">
        <v>2494</v>
      </c>
      <c r="E416" s="86">
        <v>78.0</v>
      </c>
      <c r="F416" s="86">
        <v>57.0</v>
      </c>
      <c r="G416" s="87" t="str">
        <f t="shared" si="37"/>
        <v>67.5</v>
      </c>
      <c r="H416" s="86">
        <v>73.0</v>
      </c>
      <c r="I416" s="86">
        <v>51.0</v>
      </c>
      <c r="J416" s="242" t="str">
        <f t="shared" si="34"/>
        <v>22</v>
      </c>
      <c r="K416" s="242" t="str">
        <f t="shared" si="38"/>
        <v>62</v>
      </c>
      <c r="L416" s="242" t="str">
        <f t="shared" si="36"/>
        <v>5.5</v>
      </c>
      <c r="M416" s="98"/>
      <c r="N416" s="86" t="s">
        <v>2442</v>
      </c>
      <c r="O416" s="86" t="s">
        <v>2524</v>
      </c>
      <c r="P416" s="243">
        <v>7138266.0</v>
      </c>
      <c r="Q416" s="244" t="str">
        <f t="shared" si="55"/>
        <v>7</v>
      </c>
      <c r="R416" s="86">
        <v>2730.0</v>
      </c>
      <c r="S416" s="244" t="str">
        <f t="shared" si="3"/>
        <v>2,615</v>
      </c>
      <c r="T416" s="86">
        <v>2.5326071E7</v>
      </c>
      <c r="U416" s="244" t="str">
        <f t="shared" si="56"/>
        <v>25</v>
      </c>
      <c r="V416" s="86">
        <v>7400885.0</v>
      </c>
      <c r="W416" s="243">
        <v>3.2726956E7</v>
      </c>
      <c r="X416" s="244" t="str">
        <f t="shared" si="57"/>
        <v>33</v>
      </c>
      <c r="Y416" s="94" t="str">
        <f t="shared" si="53"/>
        <v>22.61%</v>
      </c>
      <c r="Z416" s="86">
        <v>12.0</v>
      </c>
      <c r="AA416" s="94" t="str">
        <f t="shared" si="58"/>
        <v>272.72%</v>
      </c>
      <c r="AB416" s="94" t="str">
        <f t="shared" si="59"/>
        <v>59.49%</v>
      </c>
      <c r="AC416" s="98"/>
      <c r="AD416" s="98"/>
      <c r="AE416" s="33"/>
      <c r="AF416" s="33"/>
      <c r="AG416" s="33"/>
      <c r="AH416" s="33"/>
      <c r="AI416" s="33"/>
      <c r="AJ416" s="33"/>
    </row>
    <row r="417">
      <c r="A417" s="86" t="s">
        <v>1133</v>
      </c>
      <c r="B417" s="48">
        <v>2012.0</v>
      </c>
      <c r="C417" s="48" t="s">
        <v>29</v>
      </c>
      <c r="D417" s="86" t="s">
        <v>2490</v>
      </c>
      <c r="E417" s="86">
        <v>85.0</v>
      </c>
      <c r="F417" s="86">
        <v>67.0</v>
      </c>
      <c r="G417" s="87" t="str">
        <f t="shared" si="37"/>
        <v>76.0</v>
      </c>
      <c r="H417" s="86">
        <v>89.0</v>
      </c>
      <c r="I417" s="86">
        <v>84.0</v>
      </c>
      <c r="J417" s="242" t="str">
        <f t="shared" si="34"/>
        <v>5</v>
      </c>
      <c r="K417" s="242" t="str">
        <f t="shared" si="38"/>
        <v>86.5</v>
      </c>
      <c r="L417" s="242" t="str">
        <f t="shared" si="36"/>
        <v>-10.5</v>
      </c>
      <c r="M417" s="98"/>
      <c r="N417" s="86" t="s">
        <v>2511</v>
      </c>
      <c r="O417" s="86" t="s">
        <v>153</v>
      </c>
      <c r="P417" s="243">
        <v>228359.0</v>
      </c>
      <c r="Q417" s="244" t="str">
        <f t="shared" si="55"/>
        <v>0</v>
      </c>
      <c r="R417" s="86">
        <v>4.0</v>
      </c>
      <c r="S417" s="244" t="str">
        <f t="shared" si="3"/>
        <v>57,090</v>
      </c>
      <c r="T417" s="86">
        <v>1.7742948E7</v>
      </c>
      <c r="U417" s="244" t="str">
        <f t="shared" si="56"/>
        <v>18</v>
      </c>
      <c r="V417" s="86">
        <v>1.5641179E7</v>
      </c>
      <c r="W417" s="243">
        <v>3.3384127E7</v>
      </c>
      <c r="X417" s="244" t="str">
        <f t="shared" si="57"/>
        <v>33</v>
      </c>
      <c r="Y417" s="94" t="str">
        <f t="shared" si="53"/>
        <v>46.85%</v>
      </c>
      <c r="Z417" s="86">
        <v>13.0</v>
      </c>
      <c r="AA417" s="94" t="str">
        <f t="shared" si="58"/>
        <v>256.80%</v>
      </c>
      <c r="AB417" s="94" t="str">
        <f t="shared" si="59"/>
        <v>1.76%</v>
      </c>
      <c r="AC417" s="98"/>
      <c r="AD417" s="98"/>
      <c r="AE417" s="33"/>
      <c r="AF417" s="33"/>
      <c r="AG417" s="33"/>
      <c r="AH417" s="33"/>
      <c r="AI417" s="33"/>
      <c r="AJ417" s="33"/>
    </row>
    <row r="418">
      <c r="A418" s="86" t="s">
        <v>1121</v>
      </c>
      <c r="B418" s="48">
        <v>2012.0</v>
      </c>
      <c r="C418" s="48" t="s">
        <v>29</v>
      </c>
      <c r="D418" s="86" t="s">
        <v>2467</v>
      </c>
      <c r="E418" s="86">
        <v>75.0</v>
      </c>
      <c r="F418" s="86">
        <v>64.0</v>
      </c>
      <c r="G418" s="87" t="str">
        <f t="shared" si="37"/>
        <v>69.5</v>
      </c>
      <c r="H418" s="86">
        <v>44.0</v>
      </c>
      <c r="I418" s="86">
        <v>59.0</v>
      </c>
      <c r="J418" s="242" t="str">
        <f t="shared" si="34"/>
        <v>-15</v>
      </c>
      <c r="K418" s="242" t="str">
        <f t="shared" si="38"/>
        <v>51.5</v>
      </c>
      <c r="L418" s="242" t="str">
        <f t="shared" si="36"/>
        <v>18</v>
      </c>
      <c r="M418" s="98"/>
      <c r="N418" s="86" t="s">
        <v>2439</v>
      </c>
      <c r="O418" s="86" t="s">
        <v>1049</v>
      </c>
      <c r="P418" s="243">
        <v>6812900.0</v>
      </c>
      <c r="Q418" s="244" t="str">
        <f t="shared" si="55"/>
        <v>7</v>
      </c>
      <c r="R418" s="86">
        <v>2424.0</v>
      </c>
      <c r="S418" s="244" t="str">
        <f t="shared" si="3"/>
        <v>2,811</v>
      </c>
      <c r="T418" s="86">
        <v>1.5026056E7</v>
      </c>
      <c r="U418" s="244" t="str">
        <f t="shared" si="56"/>
        <v>15</v>
      </c>
      <c r="V418" s="86">
        <v>2.2904409E7</v>
      </c>
      <c r="W418" s="243">
        <v>3.7930465E7</v>
      </c>
      <c r="X418" s="244" t="str">
        <f t="shared" si="57"/>
        <v>38</v>
      </c>
      <c r="Y418" s="94" t="str">
        <f t="shared" si="53"/>
        <v>60.39%</v>
      </c>
      <c r="Z418" s="86">
        <v>15.0</v>
      </c>
      <c r="AA418" s="94" t="str">
        <f t="shared" si="58"/>
        <v>252.87%</v>
      </c>
      <c r="AB418" s="94" t="str">
        <f t="shared" si="59"/>
        <v>45.42%</v>
      </c>
      <c r="AC418" s="98"/>
      <c r="AD418" s="98"/>
      <c r="AE418" s="33"/>
      <c r="AF418" s="33"/>
      <c r="AG418" s="33"/>
      <c r="AH418" s="33"/>
      <c r="AI418" s="33"/>
      <c r="AJ418" s="33"/>
    </row>
    <row r="419">
      <c r="A419" s="86" t="s">
        <v>1070</v>
      </c>
      <c r="B419" s="48">
        <v>2012.0</v>
      </c>
      <c r="C419" s="48" t="s">
        <v>37</v>
      </c>
      <c r="D419" s="86" t="s">
        <v>2449</v>
      </c>
      <c r="E419" s="86">
        <v>51.0</v>
      </c>
      <c r="F419" s="86">
        <v>59.0</v>
      </c>
      <c r="G419" s="87" t="str">
        <f t="shared" si="37"/>
        <v>55.0</v>
      </c>
      <c r="H419" s="86">
        <v>51.0</v>
      </c>
      <c r="I419" s="86">
        <v>59.0</v>
      </c>
      <c r="J419" s="242" t="str">
        <f t="shared" si="34"/>
        <v>-8</v>
      </c>
      <c r="K419" s="242" t="str">
        <f t="shared" si="38"/>
        <v>55</v>
      </c>
      <c r="L419" s="242" t="str">
        <f t="shared" si="36"/>
        <v>0</v>
      </c>
      <c r="M419" s="98"/>
      <c r="N419" s="86" t="s">
        <v>2439</v>
      </c>
      <c r="O419" s="86" t="s">
        <v>117</v>
      </c>
      <c r="P419" s="243">
        <v>1.1579175E7</v>
      </c>
      <c r="Q419" s="244" t="str">
        <f t="shared" si="55"/>
        <v>12</v>
      </c>
      <c r="R419" s="86">
        <v>2912.0</v>
      </c>
      <c r="S419" s="244" t="str">
        <f t="shared" si="3"/>
        <v>3,976</v>
      </c>
      <c r="T419" s="86">
        <v>6.7544505E7</v>
      </c>
      <c r="U419" s="244" t="str">
        <f t="shared" si="56"/>
        <v>68</v>
      </c>
      <c r="V419" s="86">
        <v>2.0514281E7</v>
      </c>
      <c r="W419" s="243">
        <v>8.8058786E7</v>
      </c>
      <c r="X419" s="244" t="str">
        <f t="shared" si="57"/>
        <v>88</v>
      </c>
      <c r="Y419" s="94" t="str">
        <f t="shared" si="53"/>
        <v>23.30%</v>
      </c>
      <c r="Z419" s="86">
        <v>35.0</v>
      </c>
      <c r="AA419" s="94" t="str">
        <f t="shared" si="58"/>
        <v>251.60%</v>
      </c>
      <c r="AB419" s="94" t="str">
        <f t="shared" si="59"/>
        <v>33.08%</v>
      </c>
      <c r="AC419" s="98"/>
      <c r="AD419" s="98"/>
      <c r="AE419" s="33"/>
      <c r="AF419" s="33"/>
      <c r="AG419" s="33"/>
      <c r="AH419" s="33"/>
      <c r="AI419" s="33"/>
      <c r="AJ419" s="33"/>
    </row>
    <row r="420">
      <c r="A420" s="86" t="s">
        <v>992</v>
      </c>
      <c r="B420" s="48">
        <v>2012.0</v>
      </c>
      <c r="C420" s="48" t="s">
        <v>41</v>
      </c>
      <c r="D420" s="86" t="s">
        <v>2449</v>
      </c>
      <c r="E420" s="86">
        <v>53.0</v>
      </c>
      <c r="F420" s="86">
        <v>52.0</v>
      </c>
      <c r="G420" s="87" t="str">
        <f t="shared" si="37"/>
        <v>52.5</v>
      </c>
      <c r="H420" s="86">
        <v>64.0</v>
      </c>
      <c r="I420" s="86">
        <v>65.0</v>
      </c>
      <c r="J420" s="242" t="str">
        <f t="shared" si="34"/>
        <v>-1</v>
      </c>
      <c r="K420" s="242" t="str">
        <f t="shared" si="38"/>
        <v>64.5</v>
      </c>
      <c r="L420" s="242" t="str">
        <f t="shared" si="36"/>
        <v>-12</v>
      </c>
      <c r="M420" s="98"/>
      <c r="N420" s="86" t="s">
        <v>2439</v>
      </c>
      <c r="O420" s="86" t="s">
        <v>993</v>
      </c>
      <c r="P420" s="243">
        <v>4.017272E7</v>
      </c>
      <c r="Q420" s="244" t="str">
        <f t="shared" si="55"/>
        <v>40</v>
      </c>
      <c r="R420" s="86">
        <v>3119.0</v>
      </c>
      <c r="S420" s="244" t="str">
        <f t="shared" si="3"/>
        <v>12,880</v>
      </c>
      <c r="T420" s="86">
        <v>1.26373434E8</v>
      </c>
      <c r="U420" s="244" t="str">
        <f t="shared" si="56"/>
        <v>126</v>
      </c>
      <c r="V420" s="86">
        <v>8.1702771E7</v>
      </c>
      <c r="W420" s="243">
        <v>2.08076205E8</v>
      </c>
      <c r="X420" s="244" t="str">
        <f t="shared" si="57"/>
        <v>208</v>
      </c>
      <c r="Y420" s="94" t="str">
        <f t="shared" si="53"/>
        <v>39.27%</v>
      </c>
      <c r="Z420" s="86">
        <v>85.0</v>
      </c>
      <c r="AA420" s="94" t="str">
        <f t="shared" si="58"/>
        <v>244.80%</v>
      </c>
      <c r="AB420" s="94" t="str">
        <f t="shared" si="59"/>
        <v>47.26%</v>
      </c>
      <c r="AC420" s="98"/>
      <c r="AD420" s="98"/>
      <c r="AE420" s="33"/>
      <c r="AF420" s="33"/>
      <c r="AG420" s="33"/>
      <c r="AH420" s="33"/>
      <c r="AI420" s="33"/>
      <c r="AJ420" s="33"/>
    </row>
    <row r="421">
      <c r="A421" s="86" t="s">
        <v>954</v>
      </c>
      <c r="B421" s="48">
        <v>2012.0</v>
      </c>
      <c r="C421" s="48" t="s">
        <v>29</v>
      </c>
      <c r="D421" s="86" t="s">
        <v>2449</v>
      </c>
      <c r="E421" s="86">
        <v>48.0</v>
      </c>
      <c r="F421" s="86">
        <v>57.0</v>
      </c>
      <c r="G421" s="87" t="str">
        <f t="shared" si="37"/>
        <v>52.5</v>
      </c>
      <c r="H421" s="86">
        <v>52.0</v>
      </c>
      <c r="I421" s="86">
        <v>62.0</v>
      </c>
      <c r="J421" s="242" t="str">
        <f t="shared" si="34"/>
        <v>-10</v>
      </c>
      <c r="K421" s="242" t="str">
        <f t="shared" si="38"/>
        <v>57</v>
      </c>
      <c r="L421" s="242" t="str">
        <f t="shared" si="36"/>
        <v>-4.5</v>
      </c>
      <c r="M421" s="98"/>
      <c r="N421" s="86" t="s">
        <v>2511</v>
      </c>
      <c r="O421" s="86" t="s">
        <v>348</v>
      </c>
      <c r="P421" s="243">
        <v>5.62177E7</v>
      </c>
      <c r="Q421" s="244" t="str">
        <f t="shared" si="55"/>
        <v>56</v>
      </c>
      <c r="R421" s="86">
        <v>3773.0</v>
      </c>
      <c r="S421" s="244" t="str">
        <f t="shared" si="3"/>
        <v>14,900</v>
      </c>
      <c r="T421" s="86">
        <v>1.55332381E8</v>
      </c>
      <c r="U421" s="244" t="str">
        <f t="shared" si="56"/>
        <v>155</v>
      </c>
      <c r="V421" s="86">
        <v>2.41260448E8</v>
      </c>
      <c r="W421" s="243">
        <v>3.96592829E8</v>
      </c>
      <c r="X421" s="244" t="str">
        <f t="shared" si="57"/>
        <v>397</v>
      </c>
      <c r="Y421" s="94" t="str">
        <f t="shared" si="53"/>
        <v>60.83%</v>
      </c>
      <c r="Z421" s="86">
        <v>170.0</v>
      </c>
      <c r="AA421" s="94" t="str">
        <f t="shared" si="58"/>
        <v>233.29%</v>
      </c>
      <c r="AB421" s="94" t="str">
        <f t="shared" si="59"/>
        <v>33.07%</v>
      </c>
      <c r="AC421" s="98"/>
      <c r="AD421" s="98"/>
      <c r="AE421" s="33"/>
      <c r="AF421" s="33"/>
      <c r="AG421" s="33"/>
      <c r="AH421" s="33"/>
      <c r="AI421" s="33"/>
      <c r="AJ421" s="33"/>
    </row>
    <row r="422">
      <c r="A422" s="86" t="s">
        <v>1035</v>
      </c>
      <c r="B422" s="48">
        <v>2012.0</v>
      </c>
      <c r="C422" s="48" t="s">
        <v>29</v>
      </c>
      <c r="D422" s="86" t="s">
        <v>2470</v>
      </c>
      <c r="E422" s="86">
        <v>17.0</v>
      </c>
      <c r="F422" s="86">
        <v>32.0</v>
      </c>
      <c r="G422" s="87" t="str">
        <f t="shared" si="37"/>
        <v>24.5</v>
      </c>
      <c r="H422" s="86">
        <v>32.0</v>
      </c>
      <c r="I422" s="86">
        <v>45.0</v>
      </c>
      <c r="J422" s="242" t="str">
        <f t="shared" si="34"/>
        <v>-13</v>
      </c>
      <c r="K422" s="242" t="str">
        <f t="shared" si="38"/>
        <v>38.5</v>
      </c>
      <c r="L422" s="242" t="str">
        <f t="shared" si="36"/>
        <v>-14</v>
      </c>
      <c r="M422" s="98"/>
      <c r="N422" s="86" t="s">
        <v>2511</v>
      </c>
      <c r="O422" s="86" t="s">
        <v>1036</v>
      </c>
      <c r="P422" s="243">
        <v>2.2115334E7</v>
      </c>
      <c r="Q422" s="244" t="str">
        <f t="shared" si="55"/>
        <v>22</v>
      </c>
      <c r="R422" s="86">
        <v>3174.0</v>
      </c>
      <c r="S422" s="244" t="str">
        <f t="shared" si="3"/>
        <v>6,968</v>
      </c>
      <c r="T422" s="86">
        <v>5.1774002E7</v>
      </c>
      <c r="U422" s="244" t="str">
        <f t="shared" si="56"/>
        <v>52</v>
      </c>
      <c r="V422" s="86">
        <v>8.0789928E7</v>
      </c>
      <c r="W422" s="243">
        <v>1.3256393E8</v>
      </c>
      <c r="X422" s="244" t="str">
        <f t="shared" si="57"/>
        <v>133</v>
      </c>
      <c r="Y422" s="94" t="str">
        <f t="shared" si="53"/>
        <v>60.94%</v>
      </c>
      <c r="Z422" s="86">
        <v>57.0</v>
      </c>
      <c r="AA422" s="94" t="str">
        <f t="shared" si="58"/>
        <v>232.57%</v>
      </c>
      <c r="AB422" s="94" t="str">
        <f t="shared" si="59"/>
        <v>38.80%</v>
      </c>
      <c r="AC422" s="98"/>
      <c r="AD422" s="98"/>
      <c r="AE422" s="33"/>
      <c r="AF422" s="33"/>
      <c r="AG422" s="33"/>
      <c r="AH422" s="33"/>
      <c r="AI422" s="33"/>
      <c r="AJ422" s="33"/>
    </row>
    <row r="423">
      <c r="A423" s="86" t="s">
        <v>1123</v>
      </c>
      <c r="B423" s="48">
        <v>2012.0</v>
      </c>
      <c r="C423" s="48" t="s">
        <v>29</v>
      </c>
      <c r="D423" s="86" t="s">
        <v>2499</v>
      </c>
      <c r="E423" s="86">
        <v>67.0</v>
      </c>
      <c r="F423" s="86">
        <v>58.0</v>
      </c>
      <c r="G423" s="87" t="str">
        <f t="shared" si="37"/>
        <v>62.5</v>
      </c>
      <c r="H423" s="86">
        <v>64.0</v>
      </c>
      <c r="I423" s="86">
        <v>65.0</v>
      </c>
      <c r="J423" s="242" t="str">
        <f t="shared" si="34"/>
        <v>-1</v>
      </c>
      <c r="K423" s="242" t="str">
        <f t="shared" si="38"/>
        <v>64.5</v>
      </c>
      <c r="L423" s="242" t="str">
        <f t="shared" si="36"/>
        <v>-2</v>
      </c>
      <c r="M423" s="98"/>
      <c r="N423" s="86" t="s">
        <v>2511</v>
      </c>
      <c r="O423" s="86" t="s">
        <v>493</v>
      </c>
      <c r="P423" s="243">
        <v>225894.0</v>
      </c>
      <c r="Q423" s="244" t="str">
        <f t="shared" si="55"/>
        <v>0</v>
      </c>
      <c r="R423" s="86">
        <v>18.0</v>
      </c>
      <c r="S423" s="244" t="str">
        <f t="shared" si="3"/>
        <v>12,550</v>
      </c>
      <c r="T423" s="86">
        <v>9047981.0</v>
      </c>
      <c r="U423" s="244" t="str">
        <f t="shared" si="56"/>
        <v>9</v>
      </c>
      <c r="V423" s="86">
        <v>2.551667E7</v>
      </c>
      <c r="W423" s="243">
        <v>3.4564651E7</v>
      </c>
      <c r="X423" s="244" t="str">
        <f t="shared" si="57"/>
        <v>35</v>
      </c>
      <c r="Y423" s="94" t="str">
        <f t="shared" si="53"/>
        <v>73.82%</v>
      </c>
      <c r="Z423" s="86">
        <v>15.0</v>
      </c>
      <c r="AA423" s="94" t="str">
        <f t="shared" si="58"/>
        <v>230.43%</v>
      </c>
      <c r="AB423" s="94" t="str">
        <f t="shared" si="59"/>
        <v>1.51%</v>
      </c>
      <c r="AC423" s="98"/>
      <c r="AD423" s="98"/>
      <c r="AE423" s="33"/>
      <c r="AF423" s="33"/>
      <c r="AG423" s="33"/>
      <c r="AH423" s="33"/>
      <c r="AI423" s="33"/>
      <c r="AJ423" s="33"/>
    </row>
    <row r="424">
      <c r="A424" s="86" t="s">
        <v>1008</v>
      </c>
      <c r="B424" s="48">
        <v>2012.0</v>
      </c>
      <c r="C424" s="48" t="s">
        <v>37</v>
      </c>
      <c r="D424" s="86" t="s">
        <v>2486</v>
      </c>
      <c r="E424" s="86">
        <v>26.0</v>
      </c>
      <c r="F424" s="86">
        <v>39.0</v>
      </c>
      <c r="G424" s="87" t="str">
        <f t="shared" si="37"/>
        <v>32.5</v>
      </c>
      <c r="H424" s="86">
        <v>62.0</v>
      </c>
      <c r="I424" s="86">
        <v>63.0</v>
      </c>
      <c r="J424" s="242" t="str">
        <f t="shared" si="34"/>
        <v>-1</v>
      </c>
      <c r="K424" s="242" t="str">
        <f t="shared" si="38"/>
        <v>62.5</v>
      </c>
      <c r="L424" s="242" t="str">
        <f t="shared" si="36"/>
        <v>-30</v>
      </c>
      <c r="M424" s="98"/>
      <c r="N424" s="86" t="s">
        <v>2439</v>
      </c>
      <c r="O424" s="86" t="s">
        <v>1009</v>
      </c>
      <c r="P424" s="243">
        <v>2.5306725E7</v>
      </c>
      <c r="Q424" s="244" t="str">
        <f t="shared" si="55"/>
        <v>25</v>
      </c>
      <c r="R424" s="86">
        <v>3078.0</v>
      </c>
      <c r="S424" s="244" t="str">
        <f t="shared" si="3"/>
        <v>8,222</v>
      </c>
      <c r="T424" s="86">
        <v>6.2321039E7</v>
      </c>
      <c r="U424" s="244" t="str">
        <f t="shared" si="56"/>
        <v>62</v>
      </c>
      <c r="V424" s="86">
        <v>9.7791632E7</v>
      </c>
      <c r="W424" s="243">
        <v>1.60112671E8</v>
      </c>
      <c r="X424" s="244" t="str">
        <f t="shared" si="57"/>
        <v>160</v>
      </c>
      <c r="Y424" s="94" t="str">
        <f t="shared" si="53"/>
        <v>61.08%</v>
      </c>
      <c r="Z424" s="86">
        <v>70.0</v>
      </c>
      <c r="AA424" s="94" t="str">
        <f t="shared" si="58"/>
        <v>228.73%</v>
      </c>
      <c r="AB424" s="94" t="str">
        <f t="shared" si="59"/>
        <v>36.15%</v>
      </c>
      <c r="AC424" s="98"/>
      <c r="AD424" s="98"/>
      <c r="AE424" s="33"/>
      <c r="AF424" s="33"/>
      <c r="AG424" s="33"/>
      <c r="AH424" s="33"/>
      <c r="AI424" s="33"/>
      <c r="AJ424" s="33"/>
    </row>
    <row r="425">
      <c r="A425" s="86" t="s">
        <v>1038</v>
      </c>
      <c r="B425" s="48">
        <v>2012.0</v>
      </c>
      <c r="C425" s="48" t="s">
        <v>29</v>
      </c>
      <c r="D425" s="86" t="s">
        <v>2470</v>
      </c>
      <c r="E425" s="86">
        <v>86.0</v>
      </c>
      <c r="F425" s="86">
        <v>73.0</v>
      </c>
      <c r="G425" s="87" t="str">
        <f t="shared" si="37"/>
        <v>79.5</v>
      </c>
      <c r="H425" s="86">
        <v>60.0</v>
      </c>
      <c r="I425" s="86">
        <v>68.0</v>
      </c>
      <c r="J425" s="242" t="str">
        <f t="shared" si="34"/>
        <v>-8</v>
      </c>
      <c r="K425" s="242" t="str">
        <f t="shared" si="38"/>
        <v>64</v>
      </c>
      <c r="L425" s="242" t="str">
        <f t="shared" si="36"/>
        <v>15.5</v>
      </c>
      <c r="M425" s="98"/>
      <c r="N425" s="86" t="s">
        <v>2442</v>
      </c>
      <c r="O425" s="86" t="s">
        <v>957</v>
      </c>
      <c r="P425" s="243">
        <v>1.1137734E7</v>
      </c>
      <c r="Q425" s="244" t="str">
        <f t="shared" si="55"/>
        <v>11</v>
      </c>
      <c r="R425" s="86">
        <v>3358.0</v>
      </c>
      <c r="S425" s="244" t="str">
        <f t="shared" si="3"/>
        <v>3,317</v>
      </c>
      <c r="T425" s="86">
        <v>3.1051126E7</v>
      </c>
      <c r="U425" s="244" t="str">
        <f t="shared" si="56"/>
        <v>31</v>
      </c>
      <c r="V425" s="86">
        <v>9.2002915E7</v>
      </c>
      <c r="W425" s="243">
        <v>1.23054041E8</v>
      </c>
      <c r="X425" s="244" t="str">
        <f t="shared" si="57"/>
        <v>123</v>
      </c>
      <c r="Y425" s="94" t="str">
        <f t="shared" si="53"/>
        <v>74.77%</v>
      </c>
      <c r="Z425" s="86">
        <v>55.0</v>
      </c>
      <c r="AA425" s="94" t="str">
        <f t="shared" si="58"/>
        <v>223.73%</v>
      </c>
      <c r="AB425" s="94" t="str">
        <f t="shared" si="59"/>
        <v>20.25%</v>
      </c>
      <c r="AC425" s="98"/>
      <c r="AD425" s="98"/>
      <c r="AE425" s="33"/>
      <c r="AF425" s="33"/>
      <c r="AG425" s="33"/>
      <c r="AH425" s="33"/>
      <c r="AI425" s="33"/>
      <c r="AJ425" s="33"/>
    </row>
    <row r="426">
      <c r="A426" s="86" t="s">
        <v>1077</v>
      </c>
      <c r="B426" s="48">
        <v>2012.0</v>
      </c>
      <c r="C426" s="48" t="s">
        <v>29</v>
      </c>
      <c r="D426" s="86" t="s">
        <v>142</v>
      </c>
      <c r="E426" s="86">
        <v>63.0</v>
      </c>
      <c r="F426" s="86">
        <v>63.0</v>
      </c>
      <c r="G426" s="87" t="str">
        <f t="shared" si="37"/>
        <v>63.0</v>
      </c>
      <c r="H426" s="86">
        <v>51.0</v>
      </c>
      <c r="I426" s="86">
        <v>65.0</v>
      </c>
      <c r="J426" s="242" t="str">
        <f t="shared" si="34"/>
        <v>-14</v>
      </c>
      <c r="K426" s="242" t="str">
        <f t="shared" si="38"/>
        <v>58</v>
      </c>
      <c r="L426" s="242" t="str">
        <f t="shared" si="36"/>
        <v>5</v>
      </c>
      <c r="M426" s="98"/>
      <c r="N426" s="86" t="s">
        <v>2439</v>
      </c>
      <c r="O426" s="86" t="s">
        <v>89</v>
      </c>
      <c r="P426" s="243">
        <v>320690.0</v>
      </c>
      <c r="Q426" s="244" t="str">
        <f t="shared" si="55"/>
        <v>0</v>
      </c>
      <c r="R426" s="86">
        <v>16.0</v>
      </c>
      <c r="S426" s="244" t="str">
        <f t="shared" si="3"/>
        <v>20,043</v>
      </c>
      <c r="T426" s="86">
        <v>1.2816367E7</v>
      </c>
      <c r="U426" s="244" t="str">
        <f t="shared" si="56"/>
        <v>13</v>
      </c>
      <c r="V426" s="86">
        <v>5.6112783E7</v>
      </c>
      <c r="W426" s="243">
        <v>6.892915E7</v>
      </c>
      <c r="X426" s="244" t="str">
        <f t="shared" si="57"/>
        <v>69</v>
      </c>
      <c r="Y426" s="94" t="str">
        <f t="shared" si="53"/>
        <v>81.41%</v>
      </c>
      <c r="Z426" s="86">
        <v>31.0</v>
      </c>
      <c r="AA426" s="94" t="str">
        <f t="shared" si="58"/>
        <v>222.35%</v>
      </c>
      <c r="AB426" s="94" t="str">
        <f t="shared" si="59"/>
        <v>1.03%</v>
      </c>
      <c r="AC426" s="98"/>
      <c r="AD426" s="98"/>
      <c r="AE426" s="33"/>
      <c r="AF426" s="33"/>
      <c r="AG426" s="33"/>
      <c r="AH426" s="33"/>
      <c r="AI426" s="33"/>
      <c r="AJ426" s="33"/>
    </row>
    <row r="427">
      <c r="A427" s="86" t="s">
        <v>1093</v>
      </c>
      <c r="B427" s="48">
        <v>2012.0</v>
      </c>
      <c r="C427" s="48" t="s">
        <v>41</v>
      </c>
      <c r="D427" s="86" t="s">
        <v>2495</v>
      </c>
      <c r="E427" s="86">
        <v>92.0</v>
      </c>
      <c r="F427" s="86">
        <v>72.0</v>
      </c>
      <c r="G427" s="87" t="str">
        <f t="shared" si="37"/>
        <v>82.0</v>
      </c>
      <c r="H427" s="86">
        <v>73.0</v>
      </c>
      <c r="I427" s="86">
        <v>74.0</v>
      </c>
      <c r="J427" s="242" t="str">
        <f t="shared" si="34"/>
        <v>-1</v>
      </c>
      <c r="K427" s="242" t="str">
        <f t="shared" si="38"/>
        <v>73.5</v>
      </c>
      <c r="L427" s="242" t="str">
        <f t="shared" si="36"/>
        <v>8.5</v>
      </c>
      <c r="M427" s="98"/>
      <c r="N427" s="86" t="s">
        <v>2439</v>
      </c>
      <c r="O427" s="86" t="s">
        <v>1094</v>
      </c>
      <c r="P427" s="243">
        <v>1.4743614E7</v>
      </c>
      <c r="Q427" s="244" t="str">
        <f t="shared" si="55"/>
        <v>15</v>
      </c>
      <c r="R427" s="86">
        <v>2811.0</v>
      </c>
      <c r="S427" s="244" t="str">
        <f t="shared" si="3"/>
        <v>5,245</v>
      </c>
      <c r="T427" s="86">
        <v>4.2073277E7</v>
      </c>
      <c r="U427" s="244" t="str">
        <f t="shared" si="56"/>
        <v>42</v>
      </c>
      <c r="V427" s="86">
        <v>2.4412803E7</v>
      </c>
      <c r="W427" s="243">
        <v>6.648608E7</v>
      </c>
      <c r="X427" s="244" t="str">
        <f t="shared" si="57"/>
        <v>66</v>
      </c>
      <c r="Y427" s="94" t="str">
        <f t="shared" si="53"/>
        <v>36.72%</v>
      </c>
      <c r="Z427" s="86">
        <v>30.0</v>
      </c>
      <c r="AA427" s="94" t="str">
        <f t="shared" si="58"/>
        <v>221.62%</v>
      </c>
      <c r="AB427" s="94" t="str">
        <f t="shared" si="59"/>
        <v>49.15%</v>
      </c>
      <c r="AC427" s="98"/>
      <c r="AD427" s="98"/>
      <c r="AE427" s="33"/>
      <c r="AF427" s="33"/>
      <c r="AG427" s="33"/>
      <c r="AH427" s="33"/>
      <c r="AI427" s="33"/>
      <c r="AJ427" s="33"/>
    </row>
    <row r="428">
      <c r="A428" s="86" t="s">
        <v>974</v>
      </c>
      <c r="B428" s="48">
        <v>2012.0</v>
      </c>
      <c r="C428" s="48" t="s">
        <v>37</v>
      </c>
      <c r="D428" s="86" t="s">
        <v>2449</v>
      </c>
      <c r="E428" s="86">
        <v>56.0</v>
      </c>
      <c r="F428" s="86">
        <v>61.0</v>
      </c>
      <c r="G428" s="87" t="str">
        <f t="shared" si="37"/>
        <v>58.5</v>
      </c>
      <c r="H428" s="86">
        <v>58.0</v>
      </c>
      <c r="I428" s="86">
        <v>61.0</v>
      </c>
      <c r="J428" s="242" t="str">
        <f t="shared" si="34"/>
        <v>-3</v>
      </c>
      <c r="K428" s="242" t="str">
        <f t="shared" si="38"/>
        <v>59.5</v>
      </c>
      <c r="L428" s="242" t="str">
        <f t="shared" si="36"/>
        <v>-1</v>
      </c>
      <c r="M428" s="98"/>
      <c r="N428" s="86" t="s">
        <v>2511</v>
      </c>
      <c r="O428" s="86" t="s">
        <v>975</v>
      </c>
      <c r="P428" s="243">
        <v>3.8142825E7</v>
      </c>
      <c r="Q428" s="244" t="str">
        <f t="shared" si="55"/>
        <v>38</v>
      </c>
      <c r="R428" s="86">
        <v>3745.0</v>
      </c>
      <c r="S428" s="244" t="str">
        <f t="shared" si="3"/>
        <v>10,185</v>
      </c>
      <c r="T428" s="86">
        <v>1.1320387E8</v>
      </c>
      <c r="U428" s="244" t="str">
        <f t="shared" si="56"/>
        <v>113</v>
      </c>
      <c r="V428" s="86">
        <v>1.6294088E8</v>
      </c>
      <c r="W428" s="243">
        <v>2.7614475E8</v>
      </c>
      <c r="X428" s="244" t="str">
        <f t="shared" si="57"/>
        <v>276</v>
      </c>
      <c r="Y428" s="94" t="str">
        <f t="shared" si="53"/>
        <v>59.01%</v>
      </c>
      <c r="Z428" s="86">
        <v>125.0</v>
      </c>
      <c r="AA428" s="94" t="str">
        <f t="shared" si="58"/>
        <v>220.92%</v>
      </c>
      <c r="AB428" s="94" t="str">
        <f t="shared" si="59"/>
        <v>30.51%</v>
      </c>
      <c r="AC428" s="98"/>
      <c r="AD428" s="98"/>
      <c r="AE428" s="33"/>
      <c r="AF428" s="33"/>
      <c r="AG428" s="33"/>
      <c r="AH428" s="33"/>
      <c r="AI428" s="33"/>
      <c r="AJ428" s="33"/>
    </row>
    <row r="429">
      <c r="A429" s="86" t="s">
        <v>964</v>
      </c>
      <c r="B429" s="48">
        <v>2012.0</v>
      </c>
      <c r="C429" s="48" t="s">
        <v>29</v>
      </c>
      <c r="D429" s="86" t="s">
        <v>2516</v>
      </c>
      <c r="E429" s="86">
        <v>74.0</v>
      </c>
      <c r="F429" s="86">
        <v>57.0</v>
      </c>
      <c r="G429" s="87" t="str">
        <f t="shared" si="37"/>
        <v>65.5</v>
      </c>
      <c r="H429" s="86">
        <v>81.0</v>
      </c>
      <c r="I429" s="86">
        <v>75.0</v>
      </c>
      <c r="J429" s="242" t="str">
        <f t="shared" si="34"/>
        <v>6</v>
      </c>
      <c r="K429" s="242" t="str">
        <f t="shared" si="38"/>
        <v>78</v>
      </c>
      <c r="L429" s="242" t="str">
        <f t="shared" si="36"/>
        <v>-12.5</v>
      </c>
      <c r="M429" s="98"/>
      <c r="N429" s="86" t="s">
        <v>2442</v>
      </c>
      <c r="O429" s="86" t="s">
        <v>965</v>
      </c>
      <c r="P429" s="243">
        <v>2.3773465E7</v>
      </c>
      <c r="Q429" s="244" t="str">
        <f t="shared" si="55"/>
        <v>24</v>
      </c>
      <c r="R429" s="86">
        <v>3653.0</v>
      </c>
      <c r="S429" s="244" t="str">
        <f t="shared" si="3"/>
        <v>6,508</v>
      </c>
      <c r="T429" s="86">
        <v>1.03412758E8</v>
      </c>
      <c r="U429" s="244" t="str">
        <f t="shared" si="56"/>
        <v>103</v>
      </c>
      <c r="V429" s="86">
        <v>2.03528912E8</v>
      </c>
      <c r="W429" s="243">
        <v>3.0694167E8</v>
      </c>
      <c r="X429" s="244" t="str">
        <f t="shared" si="57"/>
        <v>307</v>
      </c>
      <c r="Y429" s="94" t="str">
        <f t="shared" si="53"/>
        <v>66.31%</v>
      </c>
      <c r="Z429" s="86">
        <v>145.0</v>
      </c>
      <c r="AA429" s="94" t="str">
        <f t="shared" si="58"/>
        <v>211.68%</v>
      </c>
      <c r="AB429" s="94" t="str">
        <f t="shared" si="59"/>
        <v>16.40%</v>
      </c>
      <c r="AC429" s="98"/>
      <c r="AD429" s="98"/>
      <c r="AE429" s="33"/>
      <c r="AF429" s="33"/>
      <c r="AG429" s="33"/>
      <c r="AH429" s="33"/>
      <c r="AI429" s="33"/>
      <c r="AJ429" s="33"/>
    </row>
    <row r="430">
      <c r="A430" s="86" t="s">
        <v>1059</v>
      </c>
      <c r="B430" s="48">
        <v>2012.0</v>
      </c>
      <c r="C430" s="48" t="s">
        <v>29</v>
      </c>
      <c r="D430" s="86" t="s">
        <v>2495</v>
      </c>
      <c r="E430" s="86">
        <v>22.0</v>
      </c>
      <c r="F430" s="86">
        <v>41.0</v>
      </c>
      <c r="G430" s="87" t="str">
        <f t="shared" si="37"/>
        <v>31.5</v>
      </c>
      <c r="H430" s="86">
        <v>48.0</v>
      </c>
      <c r="I430" s="86">
        <v>49.0</v>
      </c>
      <c r="J430" s="242" t="str">
        <f t="shared" si="34"/>
        <v>-1</v>
      </c>
      <c r="K430" s="242" t="str">
        <f t="shared" si="38"/>
        <v>48.5</v>
      </c>
      <c r="L430" s="242" t="str">
        <f t="shared" si="36"/>
        <v>-17</v>
      </c>
      <c r="M430" s="98"/>
      <c r="N430" s="86" t="s">
        <v>2511</v>
      </c>
      <c r="O430" s="86" t="s">
        <v>493</v>
      </c>
      <c r="P430" s="243">
        <v>1.0547068E7</v>
      </c>
      <c r="Q430" s="244" t="str">
        <f t="shared" si="55"/>
        <v>11</v>
      </c>
      <c r="R430" s="86">
        <v>3021.0</v>
      </c>
      <c r="S430" s="244" t="str">
        <f t="shared" si="3"/>
        <v>3,491</v>
      </c>
      <c r="T430" s="86">
        <v>4.1152203E7</v>
      </c>
      <c r="U430" s="244" t="str">
        <f t="shared" si="56"/>
        <v>41</v>
      </c>
      <c r="V430" s="86">
        <v>4.3231799E7</v>
      </c>
      <c r="W430" s="243">
        <v>8.4384002E7</v>
      </c>
      <c r="X430" s="244" t="str">
        <f t="shared" si="57"/>
        <v>84</v>
      </c>
      <c r="Y430" s="94" t="str">
        <f t="shared" si="53"/>
        <v>51.23%</v>
      </c>
      <c r="Z430" s="86">
        <v>40.0</v>
      </c>
      <c r="AA430" s="94" t="str">
        <f t="shared" si="58"/>
        <v>210.96%</v>
      </c>
      <c r="AB430" s="94" t="str">
        <f t="shared" si="59"/>
        <v>26.37%</v>
      </c>
      <c r="AC430" s="98"/>
      <c r="AD430" s="98"/>
      <c r="AE430" s="33"/>
      <c r="AF430" s="33"/>
      <c r="AG430" s="33"/>
      <c r="AH430" s="33"/>
      <c r="AI430" s="33"/>
      <c r="AJ430" s="33"/>
    </row>
    <row r="431">
      <c r="A431" s="86" t="s">
        <v>1066</v>
      </c>
      <c r="B431" s="48">
        <v>2012.0</v>
      </c>
      <c r="C431" s="48" t="s">
        <v>2398</v>
      </c>
      <c r="D431" s="86" t="s">
        <v>2443</v>
      </c>
      <c r="E431" s="86">
        <v>87.0</v>
      </c>
      <c r="F431" s="86">
        <v>74.0</v>
      </c>
      <c r="G431" s="87" t="str">
        <f t="shared" si="37"/>
        <v>80.5</v>
      </c>
      <c r="H431" s="86">
        <v>70.0</v>
      </c>
      <c r="I431" s="86">
        <v>73.0</v>
      </c>
      <c r="J431" s="242" t="str">
        <f t="shared" si="34"/>
        <v>-3</v>
      </c>
      <c r="K431" s="242" t="str">
        <f t="shared" si="38"/>
        <v>71.5</v>
      </c>
      <c r="L431" s="242" t="str">
        <f t="shared" si="36"/>
        <v>9</v>
      </c>
      <c r="M431" s="98"/>
      <c r="N431" s="86" t="s">
        <v>2442</v>
      </c>
      <c r="O431" s="86" t="s">
        <v>990</v>
      </c>
      <c r="P431" s="243">
        <v>1.1412213E7</v>
      </c>
      <c r="Q431" s="244" t="str">
        <f t="shared" si="55"/>
        <v>11</v>
      </c>
      <c r="R431" s="86">
        <v>3005.0</v>
      </c>
      <c r="S431" s="244" t="str">
        <f t="shared" si="3"/>
        <v>3,798</v>
      </c>
      <c r="T431" s="86">
        <v>3.5291068E7</v>
      </c>
      <c r="U431" s="244" t="str">
        <f t="shared" si="56"/>
        <v>35</v>
      </c>
      <c r="V431" s="86">
        <v>4.62E7</v>
      </c>
      <c r="W431" s="243">
        <v>8.1491068E7</v>
      </c>
      <c r="X431" s="244" t="str">
        <f t="shared" si="57"/>
        <v>81</v>
      </c>
      <c r="Y431" s="94" t="str">
        <f t="shared" si="53"/>
        <v>56.69%</v>
      </c>
      <c r="Z431" s="86">
        <v>39.0</v>
      </c>
      <c r="AA431" s="94" t="str">
        <f t="shared" si="58"/>
        <v>208.95%</v>
      </c>
      <c r="AB431" s="94" t="str">
        <f t="shared" si="59"/>
        <v>29.26%</v>
      </c>
      <c r="AC431" s="98"/>
      <c r="AD431" s="98"/>
      <c r="AE431" s="33"/>
      <c r="AF431" s="33"/>
      <c r="AG431" s="33"/>
      <c r="AH431" s="33"/>
      <c r="AI431" s="33"/>
      <c r="AJ431" s="33"/>
    </row>
    <row r="432">
      <c r="A432" s="86" t="s">
        <v>1098</v>
      </c>
      <c r="B432" s="48">
        <v>2012.0</v>
      </c>
      <c r="C432" s="48" t="s">
        <v>29</v>
      </c>
      <c r="D432" s="86" t="s">
        <v>2467</v>
      </c>
      <c r="E432" s="86">
        <v>67.0</v>
      </c>
      <c r="F432" s="86">
        <v>58.0</v>
      </c>
      <c r="G432" s="87" t="str">
        <f t="shared" si="37"/>
        <v>62.5</v>
      </c>
      <c r="H432" s="86">
        <v>75.0</v>
      </c>
      <c r="I432" s="86">
        <v>70.0</v>
      </c>
      <c r="J432" s="242" t="str">
        <f t="shared" si="34"/>
        <v>5</v>
      </c>
      <c r="K432" s="242" t="str">
        <f t="shared" si="38"/>
        <v>72.5</v>
      </c>
      <c r="L432" s="242" t="str">
        <f t="shared" si="36"/>
        <v>-10</v>
      </c>
      <c r="M432" s="98"/>
      <c r="N432" s="86" t="s">
        <v>2439</v>
      </c>
      <c r="O432" s="86" t="s">
        <v>1099</v>
      </c>
      <c r="P432" s="243">
        <v>1.0001982E7</v>
      </c>
      <c r="Q432" s="244" t="str">
        <f t="shared" si="55"/>
        <v>10</v>
      </c>
      <c r="R432" s="86">
        <v>2888.0</v>
      </c>
      <c r="S432" s="244" t="str">
        <f t="shared" si="3"/>
        <v>3,463</v>
      </c>
      <c r="T432" s="86">
        <v>3.7400127E7</v>
      </c>
      <c r="U432" s="244" t="str">
        <f t="shared" si="56"/>
        <v>37</v>
      </c>
      <c r="V432" s="86">
        <v>1.6276453E7</v>
      </c>
      <c r="W432" s="243">
        <v>5.367658E7</v>
      </c>
      <c r="X432" s="244" t="str">
        <f t="shared" si="57"/>
        <v>54</v>
      </c>
      <c r="Y432" s="94" t="str">
        <f t="shared" si="53"/>
        <v>30.32%</v>
      </c>
      <c r="Z432" s="86">
        <v>26.0</v>
      </c>
      <c r="AA432" s="94" t="str">
        <f t="shared" si="58"/>
        <v>206.45%</v>
      </c>
      <c r="AB432" s="94" t="str">
        <f t="shared" si="59"/>
        <v>38.47%</v>
      </c>
      <c r="AC432" s="98"/>
      <c r="AD432" s="98"/>
      <c r="AE432" s="33"/>
      <c r="AF432" s="33"/>
      <c r="AG432" s="33"/>
      <c r="AH432" s="33"/>
      <c r="AI432" s="33"/>
      <c r="AJ432" s="33"/>
    </row>
    <row r="433">
      <c r="A433" s="86" t="s">
        <v>962</v>
      </c>
      <c r="B433" s="48">
        <v>2012.0</v>
      </c>
      <c r="C433" s="48" t="s">
        <v>37</v>
      </c>
      <c r="D433" s="86" t="s">
        <v>2446</v>
      </c>
      <c r="E433" s="86">
        <v>25.0</v>
      </c>
      <c r="F433" s="86">
        <v>37.0</v>
      </c>
      <c r="G433" s="87" t="str">
        <f t="shared" si="37"/>
        <v>31.0</v>
      </c>
      <c r="H433" s="86">
        <v>49.0</v>
      </c>
      <c r="I433" s="86">
        <v>52.0</v>
      </c>
      <c r="J433" s="242" t="str">
        <f t="shared" si="34"/>
        <v>-3</v>
      </c>
      <c r="K433" s="242" t="str">
        <f t="shared" si="38"/>
        <v>50.5</v>
      </c>
      <c r="L433" s="242" t="str">
        <f t="shared" si="36"/>
        <v>-19.5</v>
      </c>
      <c r="M433" s="98"/>
      <c r="N433" s="86" t="s">
        <v>2511</v>
      </c>
      <c r="O433" s="86" t="s">
        <v>936</v>
      </c>
      <c r="P433" s="243">
        <v>3.3457188E7</v>
      </c>
      <c r="Q433" s="244" t="str">
        <f t="shared" si="55"/>
        <v>33</v>
      </c>
      <c r="R433" s="86">
        <v>3545.0</v>
      </c>
      <c r="S433" s="244" t="str">
        <f t="shared" si="3"/>
        <v>9,438</v>
      </c>
      <c r="T433" s="86">
        <v>8.3670083E7</v>
      </c>
      <c r="U433" s="244" t="str">
        <f t="shared" si="56"/>
        <v>84</v>
      </c>
      <c r="V433" s="86">
        <v>2.216E8</v>
      </c>
      <c r="W433" s="243">
        <v>3.05270083E8</v>
      </c>
      <c r="X433" s="244" t="str">
        <f t="shared" si="57"/>
        <v>305</v>
      </c>
      <c r="Y433" s="94" t="str">
        <f t="shared" si="53"/>
        <v>72.59%</v>
      </c>
      <c r="Z433" s="86">
        <v>150.0</v>
      </c>
      <c r="AA433" s="94" t="str">
        <f t="shared" si="58"/>
        <v>203.51%</v>
      </c>
      <c r="AB433" s="94" t="str">
        <f t="shared" si="59"/>
        <v>22.30%</v>
      </c>
      <c r="AC433" s="98"/>
      <c r="AD433" s="98"/>
      <c r="AE433" s="33"/>
      <c r="AF433" s="33"/>
      <c r="AG433" s="33"/>
      <c r="AH433" s="33"/>
      <c r="AI433" s="33"/>
      <c r="AJ433" s="33"/>
    </row>
    <row r="434">
      <c r="A434" s="86" t="s">
        <v>986</v>
      </c>
      <c r="B434" s="48">
        <v>2012.0</v>
      </c>
      <c r="C434" s="48" t="s">
        <v>29</v>
      </c>
      <c r="D434" s="86" t="s">
        <v>2481</v>
      </c>
      <c r="E434" s="86">
        <v>49.0</v>
      </c>
      <c r="F434" s="86">
        <v>46.0</v>
      </c>
      <c r="G434" s="87" t="str">
        <f t="shared" si="37"/>
        <v>47.5</v>
      </c>
      <c r="H434" s="86">
        <v>45.0</v>
      </c>
      <c r="I434" s="86">
        <v>53.0</v>
      </c>
      <c r="J434" s="242" t="str">
        <f t="shared" si="34"/>
        <v>-8</v>
      </c>
      <c r="K434" s="242" t="str">
        <f t="shared" si="38"/>
        <v>49</v>
      </c>
      <c r="L434" s="242" t="str">
        <f t="shared" si="36"/>
        <v>-1.5</v>
      </c>
      <c r="M434" s="98"/>
      <c r="N434" s="86" t="s">
        <v>2442</v>
      </c>
      <c r="O434" s="86" t="s">
        <v>987</v>
      </c>
      <c r="P434" s="243">
        <v>1.8132085E7</v>
      </c>
      <c r="Q434" s="244" t="str">
        <f t="shared" si="55"/>
        <v>18</v>
      </c>
      <c r="R434" s="86">
        <v>3603.0</v>
      </c>
      <c r="S434" s="244" t="str">
        <f t="shared" si="3"/>
        <v>5,032</v>
      </c>
      <c r="T434" s="86">
        <v>6.4935167E7</v>
      </c>
      <c r="U434" s="244" t="str">
        <f t="shared" si="56"/>
        <v>65</v>
      </c>
      <c r="V434" s="86">
        <v>1.01235755E8</v>
      </c>
      <c r="W434" s="243">
        <v>1.66170922E8</v>
      </c>
      <c r="X434" s="244" t="str">
        <f t="shared" si="57"/>
        <v>166</v>
      </c>
      <c r="Y434" s="94" t="str">
        <f t="shared" si="53"/>
        <v>60.92%</v>
      </c>
      <c r="Z434" s="86">
        <v>85.0</v>
      </c>
      <c r="AA434" s="94" t="str">
        <f t="shared" si="58"/>
        <v>195.50%</v>
      </c>
      <c r="AB434" s="94" t="str">
        <f t="shared" si="59"/>
        <v>21.33%</v>
      </c>
      <c r="AC434" s="98"/>
      <c r="AD434" s="98"/>
      <c r="AE434" s="33"/>
      <c r="AF434" s="33"/>
      <c r="AG434" s="33"/>
      <c r="AH434" s="33"/>
      <c r="AI434" s="33"/>
      <c r="AJ434" s="33"/>
    </row>
    <row r="435">
      <c r="A435" s="86" t="s">
        <v>1048</v>
      </c>
      <c r="B435" s="48">
        <v>2012.0</v>
      </c>
      <c r="C435" s="48" t="s">
        <v>29</v>
      </c>
      <c r="D435" s="86" t="s">
        <v>2449</v>
      </c>
      <c r="E435" s="86">
        <v>51.0</v>
      </c>
      <c r="F435" s="86">
        <v>59.0</v>
      </c>
      <c r="G435" s="87" t="str">
        <f t="shared" si="37"/>
        <v>55.0</v>
      </c>
      <c r="H435" s="86">
        <v>55.0</v>
      </c>
      <c r="I435" s="98"/>
      <c r="J435" s="242" t="str">
        <f t="shared" si="34"/>
        <v>55</v>
      </c>
      <c r="K435" s="242" t="str">
        <f t="shared" si="38"/>
        <v>55</v>
      </c>
      <c r="L435" s="242" t="str">
        <f t="shared" si="36"/>
        <v>0</v>
      </c>
      <c r="M435" s="98"/>
      <c r="N435" s="86" t="s">
        <v>2439</v>
      </c>
      <c r="O435" s="86" t="s">
        <v>1049</v>
      </c>
      <c r="P435" s="243">
        <v>1.601691E7</v>
      </c>
      <c r="Q435" s="244" t="str">
        <f t="shared" si="55"/>
        <v>16</v>
      </c>
      <c r="R435" s="86">
        <v>2628.0</v>
      </c>
      <c r="S435" s="244" t="str">
        <f t="shared" si="3"/>
        <v>6,095</v>
      </c>
      <c r="T435" s="86">
        <v>4.7382068E7</v>
      </c>
      <c r="U435" s="244" t="str">
        <f t="shared" si="56"/>
        <v>47</v>
      </c>
      <c r="V435" s="86">
        <v>3.5584084E7</v>
      </c>
      <c r="W435" s="243">
        <v>8.2966152E7</v>
      </c>
      <c r="X435" s="244" t="str">
        <f t="shared" si="57"/>
        <v>83</v>
      </c>
      <c r="Y435" s="94" t="str">
        <f t="shared" si="53"/>
        <v>42.89%</v>
      </c>
      <c r="Z435" s="86">
        <v>45.0</v>
      </c>
      <c r="AA435" s="94" t="str">
        <f t="shared" si="58"/>
        <v>184.37%</v>
      </c>
      <c r="AB435" s="94" t="str">
        <f t="shared" si="59"/>
        <v>35.59%</v>
      </c>
      <c r="AC435" s="98"/>
      <c r="AD435" s="98"/>
      <c r="AE435" s="33"/>
      <c r="AF435" s="33"/>
      <c r="AG435" s="33"/>
      <c r="AH435" s="33"/>
      <c r="AI435" s="33"/>
      <c r="AJ435" s="33"/>
    </row>
    <row r="436">
      <c r="A436" s="86" t="s">
        <v>1081</v>
      </c>
      <c r="B436" s="48">
        <v>2012.0</v>
      </c>
      <c r="C436" s="48" t="s">
        <v>29</v>
      </c>
      <c r="D436" s="86" t="s">
        <v>2440</v>
      </c>
      <c r="E436" s="86">
        <v>52.0</v>
      </c>
      <c r="F436" s="86">
        <v>56.0</v>
      </c>
      <c r="G436" s="87" t="str">
        <f t="shared" si="37"/>
        <v>54.0</v>
      </c>
      <c r="H436" s="86">
        <v>49.0</v>
      </c>
      <c r="I436" s="86">
        <v>59.0</v>
      </c>
      <c r="J436" s="242" t="str">
        <f t="shared" si="34"/>
        <v>-10</v>
      </c>
      <c r="K436" s="242" t="str">
        <f t="shared" si="38"/>
        <v>54</v>
      </c>
      <c r="L436" s="242" t="str">
        <f t="shared" si="36"/>
        <v>0</v>
      </c>
      <c r="M436" s="98"/>
      <c r="N436" s="86" t="s">
        <v>2442</v>
      </c>
      <c r="O436" s="86" t="s">
        <v>117</v>
      </c>
      <c r="P436" s="243">
        <v>1.7010125E7</v>
      </c>
      <c r="Q436" s="244" t="str">
        <f t="shared" si="55"/>
        <v>17</v>
      </c>
      <c r="R436" s="86">
        <v>3477.0</v>
      </c>
      <c r="S436" s="244" t="str">
        <f t="shared" si="3"/>
        <v>4,892</v>
      </c>
      <c r="T436" s="86">
        <v>4.4338224E7</v>
      </c>
      <c r="U436" s="244" t="str">
        <f t="shared" si="56"/>
        <v>44</v>
      </c>
      <c r="V436" s="86">
        <v>1.0481077E7</v>
      </c>
      <c r="W436" s="243">
        <v>5.4819301E7</v>
      </c>
      <c r="X436" s="244" t="str">
        <f t="shared" si="57"/>
        <v>55</v>
      </c>
      <c r="Y436" s="94" t="str">
        <f t="shared" si="53"/>
        <v>19.12%</v>
      </c>
      <c r="Z436" s="86">
        <v>30.0</v>
      </c>
      <c r="AA436" s="94" t="str">
        <f t="shared" si="58"/>
        <v>182.73%</v>
      </c>
      <c r="AB436" s="94" t="str">
        <f t="shared" si="59"/>
        <v>56.70%</v>
      </c>
      <c r="AC436" s="98"/>
      <c r="AD436" s="98"/>
      <c r="AE436" s="33"/>
      <c r="AF436" s="33"/>
      <c r="AG436" s="33"/>
      <c r="AH436" s="33"/>
      <c r="AI436" s="33"/>
      <c r="AJ436" s="33"/>
    </row>
    <row r="437">
      <c r="A437" s="86" t="s">
        <v>1096</v>
      </c>
      <c r="B437" s="48">
        <v>2012.0</v>
      </c>
      <c r="C437" s="48" t="s">
        <v>41</v>
      </c>
      <c r="D437" s="86" t="s">
        <v>2449</v>
      </c>
      <c r="E437" s="86">
        <v>63.0</v>
      </c>
      <c r="F437" s="86">
        <v>62.0</v>
      </c>
      <c r="G437" s="87" t="str">
        <f t="shared" si="37"/>
        <v>62.5</v>
      </c>
      <c r="H437" s="86">
        <v>52.0</v>
      </c>
      <c r="I437" s="86">
        <v>63.0</v>
      </c>
      <c r="J437" s="242" t="str">
        <f t="shared" si="34"/>
        <v>-11</v>
      </c>
      <c r="K437" s="242" t="str">
        <f t="shared" si="38"/>
        <v>57.5</v>
      </c>
      <c r="L437" s="242" t="str">
        <f t="shared" si="36"/>
        <v>5</v>
      </c>
      <c r="M437" s="98"/>
      <c r="N437" s="86" t="s">
        <v>2439</v>
      </c>
      <c r="O437" s="86" t="s">
        <v>493</v>
      </c>
      <c r="P437" s="243">
        <v>1.061006E7</v>
      </c>
      <c r="Q437" s="244" t="str">
        <f t="shared" si="55"/>
        <v>11</v>
      </c>
      <c r="R437" s="86">
        <v>2936.0</v>
      </c>
      <c r="S437" s="244" t="str">
        <f t="shared" si="3"/>
        <v>3,614</v>
      </c>
      <c r="T437" s="86">
        <v>2.8835528E7</v>
      </c>
      <c r="U437" s="244" t="str">
        <f t="shared" si="56"/>
        <v>29</v>
      </c>
      <c r="V437" s="86">
        <v>2.5074223E7</v>
      </c>
      <c r="W437" s="243">
        <v>5.3909751E7</v>
      </c>
      <c r="X437" s="244" t="str">
        <f t="shared" si="57"/>
        <v>54</v>
      </c>
      <c r="Y437" s="94" t="str">
        <f t="shared" si="53"/>
        <v>46.51%</v>
      </c>
      <c r="Z437" s="86">
        <v>30.0</v>
      </c>
      <c r="AA437" s="94" t="str">
        <f t="shared" si="58"/>
        <v>179.70%</v>
      </c>
      <c r="AB437" s="94" t="str">
        <f t="shared" si="59"/>
        <v>35.37%</v>
      </c>
      <c r="AC437" s="98"/>
      <c r="AD437" s="98"/>
      <c r="AE437" s="33"/>
      <c r="AF437" s="33"/>
      <c r="AG437" s="33"/>
      <c r="AH437" s="33"/>
      <c r="AI437" s="33"/>
      <c r="AJ437" s="33"/>
    </row>
    <row r="438">
      <c r="A438" s="86" t="s">
        <v>1031</v>
      </c>
      <c r="B438" s="48">
        <v>2012.0</v>
      </c>
      <c r="C438" s="48" t="s">
        <v>41</v>
      </c>
      <c r="D438" s="86" t="s">
        <v>142</v>
      </c>
      <c r="E438" s="86">
        <v>87.0</v>
      </c>
      <c r="F438" s="86">
        <v>72.0</v>
      </c>
      <c r="G438" s="87" t="str">
        <f t="shared" si="37"/>
        <v>79.5</v>
      </c>
      <c r="H438" s="86">
        <v>72.0</v>
      </c>
      <c r="I438" s="86">
        <v>71.0</v>
      </c>
      <c r="J438" s="242" t="str">
        <f t="shared" si="34"/>
        <v>1</v>
      </c>
      <c r="K438" s="242" t="str">
        <f t="shared" si="38"/>
        <v>71.5</v>
      </c>
      <c r="L438" s="242" t="str">
        <f t="shared" si="36"/>
        <v>8</v>
      </c>
      <c r="M438" s="98"/>
      <c r="N438" s="86" t="s">
        <v>2442</v>
      </c>
      <c r="O438" s="86" t="s">
        <v>957</v>
      </c>
      <c r="P438" s="243">
        <v>1.408705E7</v>
      </c>
      <c r="Q438" s="244" t="str">
        <f t="shared" si="55"/>
        <v>14</v>
      </c>
      <c r="R438" s="86">
        <v>3429.0</v>
      </c>
      <c r="S438" s="244" t="str">
        <f t="shared" si="3"/>
        <v>4,108</v>
      </c>
      <c r="T438" s="86">
        <v>5.6003051E7</v>
      </c>
      <c r="U438" s="244" t="str">
        <f t="shared" si="56"/>
        <v>56</v>
      </c>
      <c r="V438" s="86">
        <v>5.1136348E7</v>
      </c>
      <c r="W438" s="243">
        <v>1.07139399E8</v>
      </c>
      <c r="X438" s="244" t="str">
        <f t="shared" si="57"/>
        <v>107</v>
      </c>
      <c r="Y438" s="94" t="str">
        <f t="shared" si="53"/>
        <v>47.73%</v>
      </c>
      <c r="Z438" s="86">
        <v>60.0</v>
      </c>
      <c r="AA438" s="94" t="str">
        <f t="shared" si="58"/>
        <v>178.57%</v>
      </c>
      <c r="AB438" s="94" t="str">
        <f t="shared" si="59"/>
        <v>23.48%</v>
      </c>
      <c r="AC438" s="98"/>
      <c r="AD438" s="98"/>
      <c r="AE438" s="33"/>
      <c r="AF438" s="33"/>
      <c r="AG438" s="33"/>
      <c r="AH438" s="33"/>
      <c r="AI438" s="33"/>
      <c r="AJ438" s="33"/>
    </row>
    <row r="439">
      <c r="A439" s="86" t="s">
        <v>1130</v>
      </c>
      <c r="B439" s="48">
        <v>2012.0</v>
      </c>
      <c r="C439" s="48" t="s">
        <v>2398</v>
      </c>
      <c r="D439" s="86" t="s">
        <v>2493</v>
      </c>
      <c r="E439" s="86">
        <v>57.0</v>
      </c>
      <c r="F439" s="86">
        <v>54.0</v>
      </c>
      <c r="G439" s="87" t="str">
        <f t="shared" si="37"/>
        <v>55.5</v>
      </c>
      <c r="H439" s="86">
        <v>65.0</v>
      </c>
      <c r="I439" s="86">
        <v>63.0</v>
      </c>
      <c r="J439" s="242" t="str">
        <f t="shared" si="34"/>
        <v>2</v>
      </c>
      <c r="K439" s="242" t="str">
        <f t="shared" si="38"/>
        <v>64</v>
      </c>
      <c r="L439" s="242" t="str">
        <f t="shared" si="36"/>
        <v>-8.5</v>
      </c>
      <c r="M439" s="98"/>
      <c r="N439" s="86" t="s">
        <v>2511</v>
      </c>
      <c r="O439" s="86" t="s">
        <v>1131</v>
      </c>
      <c r="P439" s="243">
        <v>1.1643342E7</v>
      </c>
      <c r="Q439" s="244" t="str">
        <f t="shared" si="55"/>
        <v>12</v>
      </c>
      <c r="R439" s="86">
        <v>2244.0</v>
      </c>
      <c r="S439" s="244" t="str">
        <f t="shared" si="3"/>
        <v>5,189</v>
      </c>
      <c r="T439" s="86">
        <v>2.4397469E7</v>
      </c>
      <c r="U439" s="244" t="str">
        <f t="shared" si="56"/>
        <v>24</v>
      </c>
      <c r="V439" s="86">
        <v>240000.0</v>
      </c>
      <c r="W439" s="243">
        <v>2.4637469E7</v>
      </c>
      <c r="X439" s="244" t="str">
        <f t="shared" si="57"/>
        <v>25</v>
      </c>
      <c r="Y439" s="94" t="str">
        <f t="shared" si="53"/>
        <v>0.97%</v>
      </c>
      <c r="Z439" s="86">
        <v>14.0</v>
      </c>
      <c r="AA439" s="94" t="str">
        <f t="shared" si="58"/>
        <v>175.98%</v>
      </c>
      <c r="AB439" s="94" t="str">
        <f t="shared" si="59"/>
        <v>83.17%</v>
      </c>
      <c r="AC439" s="98"/>
      <c r="AD439" s="98"/>
      <c r="AE439" s="33"/>
      <c r="AF439" s="33"/>
      <c r="AG439" s="33"/>
      <c r="AH439" s="33"/>
      <c r="AI439" s="33"/>
      <c r="AJ439" s="33"/>
    </row>
    <row r="440">
      <c r="A440" s="86" t="s">
        <v>1011</v>
      </c>
      <c r="B440" s="48">
        <v>2012.0</v>
      </c>
      <c r="C440" s="48" t="s">
        <v>29</v>
      </c>
      <c r="D440" s="86" t="s">
        <v>2440</v>
      </c>
      <c r="E440" s="86">
        <v>35.0</v>
      </c>
      <c r="F440" s="86">
        <v>42.0</v>
      </c>
      <c r="G440" s="87" t="str">
        <f t="shared" si="37"/>
        <v>38.5</v>
      </c>
      <c r="H440" s="86">
        <v>51.0</v>
      </c>
      <c r="I440" s="86">
        <v>59.0</v>
      </c>
      <c r="J440" s="242" t="str">
        <f t="shared" si="34"/>
        <v>-8</v>
      </c>
      <c r="K440" s="242" t="str">
        <f t="shared" si="38"/>
        <v>55</v>
      </c>
      <c r="L440" s="242" t="str">
        <f t="shared" si="36"/>
        <v>-16.5</v>
      </c>
      <c r="M440" s="98"/>
      <c r="N440" s="86" t="s">
        <v>2439</v>
      </c>
      <c r="O440" s="86" t="s">
        <v>1009</v>
      </c>
      <c r="P440" s="243">
        <v>1.6306974E7</v>
      </c>
      <c r="Q440" s="244" t="str">
        <f t="shared" si="55"/>
        <v>16</v>
      </c>
      <c r="R440" s="86">
        <v>3108.0</v>
      </c>
      <c r="S440" s="244" t="str">
        <f t="shared" si="3"/>
        <v>5,247</v>
      </c>
      <c r="T440" s="86">
        <v>3.7519139E7</v>
      </c>
      <c r="U440" s="244" t="str">
        <f t="shared" si="56"/>
        <v>38</v>
      </c>
      <c r="V440" s="86">
        <v>7.8952441E7</v>
      </c>
      <c r="W440" s="243">
        <v>1.1647158E8</v>
      </c>
      <c r="X440" s="244" t="str">
        <f t="shared" si="57"/>
        <v>116</v>
      </c>
      <c r="Y440" s="94" t="str">
        <f t="shared" si="53"/>
        <v>67.79%</v>
      </c>
      <c r="Z440" s="86">
        <v>69.0</v>
      </c>
      <c r="AA440" s="94" t="str">
        <f t="shared" si="58"/>
        <v>168.80%</v>
      </c>
      <c r="AB440" s="94" t="str">
        <f t="shared" si="59"/>
        <v>23.63%</v>
      </c>
      <c r="AC440" s="98"/>
      <c r="AD440" s="98"/>
      <c r="AE440" s="33"/>
      <c r="AF440" s="33"/>
      <c r="AG440" s="33"/>
      <c r="AH440" s="33"/>
      <c r="AI440" s="33"/>
      <c r="AJ440" s="33"/>
    </row>
    <row r="441">
      <c r="A441" s="86" t="s">
        <v>959</v>
      </c>
      <c r="B441" s="48">
        <v>2012.0</v>
      </c>
      <c r="C441" s="48" t="s">
        <v>29</v>
      </c>
      <c r="D441" s="86" t="s">
        <v>2446</v>
      </c>
      <c r="E441" s="86">
        <v>38.0</v>
      </c>
      <c r="F441" s="86">
        <v>55.0</v>
      </c>
      <c r="G441" s="87" t="str">
        <f t="shared" si="37"/>
        <v>46.5</v>
      </c>
      <c r="H441" s="86">
        <v>46.0</v>
      </c>
      <c r="I441" s="86">
        <v>56.0</v>
      </c>
      <c r="J441" s="242" t="str">
        <f t="shared" si="34"/>
        <v>-10</v>
      </c>
      <c r="K441" s="242" t="str">
        <f t="shared" si="38"/>
        <v>51</v>
      </c>
      <c r="L441" s="242" t="str">
        <f t="shared" si="36"/>
        <v>-4.5</v>
      </c>
      <c r="M441" s="98"/>
      <c r="N441" s="86" t="s">
        <v>2511</v>
      </c>
      <c r="O441" s="86" t="s">
        <v>960</v>
      </c>
      <c r="P441" s="243">
        <v>2.9685274E7</v>
      </c>
      <c r="Q441" s="244" t="str">
        <f t="shared" si="55"/>
        <v>30</v>
      </c>
      <c r="R441" s="86">
        <v>3755.0</v>
      </c>
      <c r="S441" s="244" t="str">
        <f t="shared" si="3"/>
        <v>7,906</v>
      </c>
      <c r="T441" s="86">
        <v>7.9727149E7</v>
      </c>
      <c r="U441" s="244" t="str">
        <f t="shared" si="56"/>
        <v>80</v>
      </c>
      <c r="V441" s="86">
        <v>1.658E8</v>
      </c>
      <c r="W441" s="243">
        <v>2.45527149E8</v>
      </c>
      <c r="X441" s="244" t="str">
        <f t="shared" si="57"/>
        <v>246</v>
      </c>
      <c r="Y441" s="94" t="str">
        <f t="shared" si="53"/>
        <v>67.53%</v>
      </c>
      <c r="Z441" s="86">
        <v>150.0</v>
      </c>
      <c r="AA441" s="94" t="str">
        <f t="shared" si="58"/>
        <v>163.68%</v>
      </c>
      <c r="AB441" s="94" t="str">
        <f t="shared" si="59"/>
        <v>19.79%</v>
      </c>
      <c r="AC441" s="98"/>
      <c r="AD441" s="98"/>
      <c r="AE441" s="33"/>
      <c r="AF441" s="33"/>
      <c r="AG441" s="33"/>
      <c r="AH441" s="33"/>
      <c r="AI441" s="33"/>
      <c r="AJ441" s="33"/>
    </row>
    <row r="442">
      <c r="A442" s="86" t="s">
        <v>972</v>
      </c>
      <c r="B442" s="48">
        <v>2012.0</v>
      </c>
      <c r="C442" s="48" t="s">
        <v>29</v>
      </c>
      <c r="D442" s="86" t="s">
        <v>2470</v>
      </c>
      <c r="E442" s="86">
        <v>30.0</v>
      </c>
      <c r="F442" s="86">
        <v>43.0</v>
      </c>
      <c r="G442" s="87" t="str">
        <f t="shared" si="37"/>
        <v>36.5</v>
      </c>
      <c r="H442" s="86">
        <v>47.0</v>
      </c>
      <c r="I442" s="86">
        <v>59.0</v>
      </c>
      <c r="J442" s="242" t="str">
        <f t="shared" si="34"/>
        <v>-12</v>
      </c>
      <c r="K442" s="242" t="str">
        <f t="shared" si="38"/>
        <v>53</v>
      </c>
      <c r="L442" s="242" t="str">
        <f t="shared" si="36"/>
        <v>-16.5</v>
      </c>
      <c r="M442" s="98"/>
      <c r="N442" s="86" t="s">
        <v>2511</v>
      </c>
      <c r="O442" s="86" t="s">
        <v>2408</v>
      </c>
      <c r="P442" s="243">
        <v>2.5577758E7</v>
      </c>
      <c r="Q442" s="244" t="str">
        <f t="shared" si="55"/>
        <v>26</v>
      </c>
      <c r="R442" s="86">
        <v>3601.0</v>
      </c>
      <c r="S442" s="244" t="str">
        <f t="shared" si="3"/>
        <v>7,103</v>
      </c>
      <c r="T442" s="86">
        <v>5.8877969E7</v>
      </c>
      <c r="U442" s="244" t="str">
        <f t="shared" si="56"/>
        <v>59</v>
      </c>
      <c r="V442" s="86">
        <v>1.39589199E8</v>
      </c>
      <c r="W442" s="243">
        <v>1.98467168E8</v>
      </c>
      <c r="X442" s="244" t="str">
        <f t="shared" si="57"/>
        <v>198</v>
      </c>
      <c r="Y442" s="94" t="str">
        <f t="shared" si="53"/>
        <v>70.33%</v>
      </c>
      <c r="Z442" s="86">
        <v>125.0</v>
      </c>
      <c r="AA442" s="94" t="str">
        <f t="shared" si="58"/>
        <v>158.77%</v>
      </c>
      <c r="AB442" s="94" t="str">
        <f t="shared" si="59"/>
        <v>20.46%</v>
      </c>
      <c r="AC442" s="98"/>
      <c r="AD442" s="98"/>
      <c r="AE442" s="33"/>
      <c r="AF442" s="33"/>
      <c r="AG442" s="33"/>
      <c r="AH442" s="33"/>
      <c r="AI442" s="33"/>
      <c r="AJ442" s="33"/>
    </row>
    <row r="443">
      <c r="A443" s="86" t="s">
        <v>1111</v>
      </c>
      <c r="B443" s="48">
        <v>2012.0</v>
      </c>
      <c r="C443" s="48" t="s">
        <v>41</v>
      </c>
      <c r="D443" s="86" t="s">
        <v>2481</v>
      </c>
      <c r="E443" s="86">
        <v>80.0</v>
      </c>
      <c r="F443" s="86">
        <v>67.0</v>
      </c>
      <c r="G443" s="87" t="str">
        <f t="shared" si="37"/>
        <v>73.5</v>
      </c>
      <c r="H443" s="86">
        <v>40.0</v>
      </c>
      <c r="I443" s="86">
        <v>55.0</v>
      </c>
      <c r="J443" s="242" t="str">
        <f t="shared" si="34"/>
        <v>-15</v>
      </c>
      <c r="K443" s="242" t="str">
        <f t="shared" si="38"/>
        <v>47.5</v>
      </c>
      <c r="L443" s="242" t="str">
        <f t="shared" si="36"/>
        <v>26</v>
      </c>
      <c r="M443" s="98"/>
      <c r="N443" s="86" t="s">
        <v>2439</v>
      </c>
      <c r="O443" s="86" t="s">
        <v>454</v>
      </c>
      <c r="P443" s="243">
        <v>8425370.0</v>
      </c>
      <c r="Q443" s="244" t="str">
        <f t="shared" si="55"/>
        <v>8</v>
      </c>
      <c r="R443" s="86">
        <v>2439.0</v>
      </c>
      <c r="S443" s="244" t="str">
        <f t="shared" si="3"/>
        <v>3,454</v>
      </c>
      <c r="T443" s="86">
        <v>1.8942396E7</v>
      </c>
      <c r="U443" s="244" t="str">
        <f t="shared" si="56"/>
        <v>19</v>
      </c>
      <c r="V443" s="86">
        <v>1.443021E7</v>
      </c>
      <c r="W443" s="243">
        <v>3.3372606E7</v>
      </c>
      <c r="X443" s="244" t="str">
        <f t="shared" si="57"/>
        <v>33</v>
      </c>
      <c r="Y443" s="94" t="str">
        <f t="shared" si="53"/>
        <v>43.24%</v>
      </c>
      <c r="Z443" s="86">
        <v>23.0</v>
      </c>
      <c r="AA443" s="94" t="str">
        <f t="shared" si="58"/>
        <v>145.10%</v>
      </c>
      <c r="AB443" s="94" t="str">
        <f t="shared" si="59"/>
        <v>36.63%</v>
      </c>
      <c r="AC443" s="98"/>
      <c r="AD443" s="98"/>
      <c r="AE443" s="33"/>
      <c r="AF443" s="33"/>
      <c r="AG443" s="33"/>
      <c r="AH443" s="33"/>
      <c r="AI443" s="33"/>
      <c r="AJ443" s="33"/>
    </row>
    <row r="444">
      <c r="A444" s="86" t="s">
        <v>947</v>
      </c>
      <c r="B444" s="48">
        <v>2012.0</v>
      </c>
      <c r="C444" s="48" t="s">
        <v>41</v>
      </c>
      <c r="D444" s="86" t="s">
        <v>2449</v>
      </c>
      <c r="E444" s="86">
        <v>34.0</v>
      </c>
      <c r="F444" s="86">
        <v>41.0</v>
      </c>
      <c r="G444" s="87" t="str">
        <f t="shared" si="37"/>
        <v>37.5</v>
      </c>
      <c r="H444" s="86">
        <v>55.0</v>
      </c>
      <c r="I444" s="86">
        <v>56.0</v>
      </c>
      <c r="J444" s="242" t="str">
        <f t="shared" si="34"/>
        <v>-1</v>
      </c>
      <c r="K444" s="242" t="str">
        <f t="shared" si="38"/>
        <v>55.5</v>
      </c>
      <c r="L444" s="242" t="str">
        <f t="shared" si="36"/>
        <v>-18</v>
      </c>
      <c r="M444" s="98"/>
      <c r="N444" s="86" t="s">
        <v>2511</v>
      </c>
      <c r="O444" s="86" t="s">
        <v>2525</v>
      </c>
      <c r="P444" s="243">
        <v>2.5534825E7</v>
      </c>
      <c r="Q444" s="244" t="str">
        <f t="shared" si="55"/>
        <v>26</v>
      </c>
      <c r="R444" s="86">
        <v>3690.0</v>
      </c>
      <c r="S444" s="244" t="str">
        <f t="shared" si="3"/>
        <v>6,920</v>
      </c>
      <c r="T444" s="86">
        <v>6.5422625E7</v>
      </c>
      <c r="U444" s="244" t="str">
        <f t="shared" si="56"/>
        <v>65</v>
      </c>
      <c r="V444" s="86">
        <v>2.3760286E8</v>
      </c>
      <c r="W444" s="243">
        <v>3.03025485E8</v>
      </c>
      <c r="X444" s="244" t="str">
        <f t="shared" si="57"/>
        <v>303</v>
      </c>
      <c r="Y444" s="94" t="str">
        <f t="shared" si="53"/>
        <v>78.41%</v>
      </c>
      <c r="Z444" s="86">
        <v>209.0</v>
      </c>
      <c r="AA444" s="94" t="str">
        <f t="shared" si="58"/>
        <v>144.99%</v>
      </c>
      <c r="AB444" s="94" t="str">
        <f t="shared" si="59"/>
        <v>12.22%</v>
      </c>
      <c r="AC444" s="98"/>
      <c r="AD444" s="98"/>
      <c r="AE444" s="33"/>
      <c r="AF444" s="33"/>
      <c r="AG444" s="33"/>
      <c r="AH444" s="33"/>
      <c r="AI444" s="33"/>
      <c r="AJ444" s="33"/>
    </row>
    <row r="445">
      <c r="A445" s="86" t="s">
        <v>1120</v>
      </c>
      <c r="B445" s="48">
        <v>2012.0</v>
      </c>
      <c r="C445" s="48" t="s">
        <v>41</v>
      </c>
      <c r="D445" s="86" t="s">
        <v>142</v>
      </c>
      <c r="E445" s="86">
        <v>94.0</v>
      </c>
      <c r="F445" s="86">
        <v>84.0</v>
      </c>
      <c r="G445" s="87" t="str">
        <f t="shared" si="37"/>
        <v>89.0</v>
      </c>
      <c r="H445" s="86">
        <v>86.0</v>
      </c>
      <c r="I445" s="86">
        <v>80.0</v>
      </c>
      <c r="J445" s="242" t="str">
        <f t="shared" si="34"/>
        <v>6</v>
      </c>
      <c r="K445" s="242" t="str">
        <f t="shared" si="38"/>
        <v>83</v>
      </c>
      <c r="L445" s="242" t="str">
        <f t="shared" si="36"/>
        <v>6</v>
      </c>
      <c r="M445" s="98"/>
      <c r="N445" s="86" t="s">
        <v>2511</v>
      </c>
      <c r="O445" s="86" t="s">
        <v>493</v>
      </c>
      <c r="P445" s="243">
        <v>522996.0</v>
      </c>
      <c r="Q445" s="244" t="str">
        <f t="shared" si="55"/>
        <v>1</v>
      </c>
      <c r="R445" s="86">
        <v>4.0</v>
      </c>
      <c r="S445" s="244" t="str">
        <f t="shared" si="3"/>
        <v>130,749</v>
      </c>
      <c r="T445" s="86">
        <v>4.5512466E7</v>
      </c>
      <c r="U445" s="244" t="str">
        <f t="shared" si="56"/>
        <v>46</v>
      </c>
      <c r="V445" s="86">
        <v>2.27507E7</v>
      </c>
      <c r="W445" s="243">
        <v>2.27507E7</v>
      </c>
      <c r="X445" s="244" t="str">
        <f t="shared" si="57"/>
        <v>23</v>
      </c>
      <c r="Y445" s="94" t="str">
        <f t="shared" si="53"/>
        <v>100.00%</v>
      </c>
      <c r="Z445" s="86">
        <v>16.0</v>
      </c>
      <c r="AA445" s="94" t="str">
        <f t="shared" si="58"/>
        <v>142.19%</v>
      </c>
      <c r="AB445" s="94" t="str">
        <f t="shared" si="59"/>
        <v>3.27%</v>
      </c>
      <c r="AC445" s="98"/>
      <c r="AD445" s="98"/>
      <c r="AE445" s="33"/>
      <c r="AF445" s="33"/>
      <c r="AG445" s="33"/>
      <c r="AH445" s="33"/>
      <c r="AI445" s="33"/>
      <c r="AJ445" s="33"/>
    </row>
    <row r="446">
      <c r="A446" s="86" t="s">
        <v>1091</v>
      </c>
      <c r="B446" s="48">
        <v>2012.0</v>
      </c>
      <c r="C446" s="48" t="s">
        <v>41</v>
      </c>
      <c r="D446" s="86" t="s">
        <v>2495</v>
      </c>
      <c r="E446" s="86">
        <v>57.0</v>
      </c>
      <c r="F446" s="86">
        <v>55.0</v>
      </c>
      <c r="G446" s="87" t="str">
        <f t="shared" si="37"/>
        <v>56.0</v>
      </c>
      <c r="H446" s="86">
        <v>60.0</v>
      </c>
      <c r="I446" s="86">
        <v>63.0</v>
      </c>
      <c r="J446" s="242" t="str">
        <f t="shared" si="34"/>
        <v>-3</v>
      </c>
      <c r="K446" s="242" t="str">
        <f t="shared" si="38"/>
        <v>61.5</v>
      </c>
      <c r="L446" s="242" t="str">
        <f t="shared" si="36"/>
        <v>-5.5</v>
      </c>
      <c r="M446" s="98"/>
      <c r="N446" s="86" t="s">
        <v>2439</v>
      </c>
      <c r="O446" s="86" t="s">
        <v>939</v>
      </c>
      <c r="P446" s="243">
        <v>7892539.0</v>
      </c>
      <c r="Q446" s="244" t="str">
        <f t="shared" si="55"/>
        <v>8</v>
      </c>
      <c r="R446" s="86">
        <v>2266.0</v>
      </c>
      <c r="S446" s="244" t="str">
        <f t="shared" si="3"/>
        <v>3,483</v>
      </c>
      <c r="T446" s="86">
        <v>1.714208E7</v>
      </c>
      <c r="U446" s="244" t="str">
        <f t="shared" si="56"/>
        <v>17</v>
      </c>
      <c r="V446" s="86">
        <v>2.3204106E7</v>
      </c>
      <c r="W446" s="243">
        <v>4.0346186E7</v>
      </c>
      <c r="X446" s="244" t="str">
        <f t="shared" si="57"/>
        <v>40</v>
      </c>
      <c r="Y446" s="94" t="str">
        <f t="shared" si="53"/>
        <v>57.51%</v>
      </c>
      <c r="Z446" s="86">
        <v>30.0</v>
      </c>
      <c r="AA446" s="94" t="str">
        <f t="shared" si="58"/>
        <v>134.49%</v>
      </c>
      <c r="AB446" s="94" t="str">
        <f t="shared" si="59"/>
        <v>26.31%</v>
      </c>
      <c r="AC446" s="98"/>
      <c r="AD446" s="98"/>
      <c r="AE446" s="33"/>
      <c r="AF446" s="33"/>
      <c r="AG446" s="33"/>
      <c r="AH446" s="33"/>
      <c r="AI446" s="33"/>
      <c r="AJ446" s="33"/>
    </row>
    <row r="447">
      <c r="A447" s="86" t="s">
        <v>1125</v>
      </c>
      <c r="B447" s="48">
        <v>2012.0</v>
      </c>
      <c r="C447" s="48" t="s">
        <v>41</v>
      </c>
      <c r="D447" s="86" t="s">
        <v>2499</v>
      </c>
      <c r="E447" s="86">
        <v>83.0</v>
      </c>
      <c r="F447" s="86">
        <v>66.0</v>
      </c>
      <c r="G447" s="87" t="str">
        <f t="shared" si="37"/>
        <v>74.5</v>
      </c>
      <c r="H447" s="86">
        <v>71.0</v>
      </c>
      <c r="I447" s="86">
        <v>74.0</v>
      </c>
      <c r="J447" s="242" t="str">
        <f t="shared" si="34"/>
        <v>-3</v>
      </c>
      <c r="K447" s="242" t="str">
        <f t="shared" si="38"/>
        <v>72.5</v>
      </c>
      <c r="L447" s="242" t="str">
        <f t="shared" si="36"/>
        <v>2</v>
      </c>
      <c r="M447" s="98"/>
      <c r="N447" s="86" t="s">
        <v>2439</v>
      </c>
      <c r="O447" s="86" t="s">
        <v>1126</v>
      </c>
      <c r="P447" s="243">
        <v>4174915.0</v>
      </c>
      <c r="Q447" s="244" t="str">
        <f t="shared" si="55"/>
        <v>4</v>
      </c>
      <c r="R447" s="86">
        <v>1480.0</v>
      </c>
      <c r="S447" s="244" t="str">
        <f t="shared" si="3"/>
        <v>2,821</v>
      </c>
      <c r="T447" s="86">
        <v>1.5024049E7</v>
      </c>
      <c r="U447" s="244" t="str">
        <f t="shared" si="56"/>
        <v>15</v>
      </c>
      <c r="V447" s="86">
        <v>4398212.0</v>
      </c>
      <c r="W447" s="243">
        <v>1.9422261E7</v>
      </c>
      <c r="X447" s="244" t="str">
        <f t="shared" si="57"/>
        <v>19</v>
      </c>
      <c r="Y447" s="94" t="str">
        <f t="shared" si="53"/>
        <v>22.65%</v>
      </c>
      <c r="Z447" s="86">
        <v>15.0</v>
      </c>
      <c r="AA447" s="94" t="str">
        <f t="shared" si="58"/>
        <v>129.48%</v>
      </c>
      <c r="AB447" s="94" t="str">
        <f t="shared" si="59"/>
        <v>27.83%</v>
      </c>
      <c r="AC447" s="98"/>
      <c r="AD447" s="98"/>
      <c r="AE447" s="33"/>
      <c r="AF447" s="33"/>
      <c r="AG447" s="33"/>
      <c r="AH447" s="33"/>
      <c r="AI447" s="33"/>
      <c r="AJ447" s="33"/>
    </row>
    <row r="448">
      <c r="A448" s="86" t="s">
        <v>979</v>
      </c>
      <c r="B448" s="48">
        <v>2012.0</v>
      </c>
      <c r="C448" s="48" t="s">
        <v>29</v>
      </c>
      <c r="D448" s="86" t="s">
        <v>2446</v>
      </c>
      <c r="E448" s="86">
        <v>66.0</v>
      </c>
      <c r="F448" s="86">
        <v>55.0</v>
      </c>
      <c r="G448" s="87" t="str">
        <f t="shared" si="37"/>
        <v>60.5</v>
      </c>
      <c r="H448" s="86">
        <v>67.0</v>
      </c>
      <c r="I448" s="86">
        <v>81.0</v>
      </c>
      <c r="J448" s="242" t="str">
        <f t="shared" si="34"/>
        <v>-14</v>
      </c>
      <c r="K448" s="242" t="str">
        <f t="shared" si="38"/>
        <v>74</v>
      </c>
      <c r="L448" s="242" t="str">
        <f t="shared" si="36"/>
        <v>-13.5</v>
      </c>
      <c r="M448" s="98"/>
      <c r="N448" s="86" t="s">
        <v>2439</v>
      </c>
      <c r="O448" s="86" t="s">
        <v>2426</v>
      </c>
      <c r="P448" s="243">
        <v>9612247.0</v>
      </c>
      <c r="Q448" s="244" t="str">
        <f t="shared" si="55"/>
        <v>10</v>
      </c>
      <c r="R448" s="86">
        <v>2008.0</v>
      </c>
      <c r="S448" s="244" t="str">
        <f t="shared" si="3"/>
        <v>4,787</v>
      </c>
      <c r="T448" s="86">
        <v>2.7108272E7</v>
      </c>
      <c r="U448" s="244" t="str">
        <f t="shared" si="56"/>
        <v>27</v>
      </c>
      <c r="V448" s="86">
        <v>1.03374596E8</v>
      </c>
      <c r="W448" s="243">
        <v>1.30482868E8</v>
      </c>
      <c r="X448" s="244" t="str">
        <f t="shared" si="57"/>
        <v>130</v>
      </c>
      <c r="Y448" s="94" t="str">
        <f t="shared" si="53"/>
        <v>79.22%</v>
      </c>
      <c r="Z448" s="86">
        <v>102.0</v>
      </c>
      <c r="AA448" s="94" t="str">
        <f t="shared" si="58"/>
        <v>127.92%</v>
      </c>
      <c r="AB448" s="94" t="str">
        <f t="shared" si="59"/>
        <v>9.42%</v>
      </c>
      <c r="AC448" s="98"/>
      <c r="AD448" s="98"/>
      <c r="AE448" s="33"/>
      <c r="AF448" s="33"/>
      <c r="AG448" s="33"/>
      <c r="AH448" s="33"/>
      <c r="AI448" s="33"/>
      <c r="AJ448" s="33"/>
    </row>
    <row r="449">
      <c r="A449" s="86" t="s">
        <v>935</v>
      </c>
      <c r="B449" s="48">
        <v>2012.0</v>
      </c>
      <c r="C449" s="48" t="s">
        <v>29</v>
      </c>
      <c r="D449" s="86" t="s">
        <v>2443</v>
      </c>
      <c r="E449" s="86">
        <v>51.0</v>
      </c>
      <c r="F449" s="86">
        <v>51.0</v>
      </c>
      <c r="G449" s="87" t="str">
        <f t="shared" si="37"/>
        <v>51.0</v>
      </c>
      <c r="H449" s="86">
        <v>60.0</v>
      </c>
      <c r="I449" s="86">
        <v>70.0</v>
      </c>
      <c r="J449" s="242" t="str">
        <f t="shared" si="34"/>
        <v>-10</v>
      </c>
      <c r="K449" s="242" t="str">
        <f t="shared" si="38"/>
        <v>65</v>
      </c>
      <c r="L449" s="242" t="str">
        <f t="shared" si="36"/>
        <v>-14</v>
      </c>
      <c r="M449" s="98"/>
      <c r="N449" s="86" t="s">
        <v>2511</v>
      </c>
      <c r="O449" s="86" t="s">
        <v>936</v>
      </c>
      <c r="P449" s="243">
        <v>3.0180188E7</v>
      </c>
      <c r="Q449" s="244" t="str">
        <f t="shared" si="55"/>
        <v>30</v>
      </c>
      <c r="R449" s="86">
        <v>3749.0</v>
      </c>
      <c r="S449" s="244" t="str">
        <f t="shared" si="3"/>
        <v>8,050</v>
      </c>
      <c r="T449" s="86">
        <v>7.30781E7</v>
      </c>
      <c r="U449" s="244" t="str">
        <f t="shared" si="56"/>
        <v>73</v>
      </c>
      <c r="V449" s="86">
        <v>2.11061E8</v>
      </c>
      <c r="W449" s="243">
        <v>2.841391E8</v>
      </c>
      <c r="X449" s="244" t="str">
        <f t="shared" si="57"/>
        <v>284</v>
      </c>
      <c r="Y449" s="94" t="str">
        <f t="shared" si="53"/>
        <v>74.28%</v>
      </c>
      <c r="Z449" s="86">
        <v>250.0</v>
      </c>
      <c r="AA449" s="94" t="str">
        <f t="shared" si="58"/>
        <v>113.66%</v>
      </c>
      <c r="AB449" s="94" t="str">
        <f t="shared" si="59"/>
        <v>12.07%</v>
      </c>
      <c r="AC449" s="98"/>
      <c r="AD449" s="98"/>
      <c r="AE449" s="33"/>
      <c r="AF449" s="33"/>
      <c r="AG449" s="33"/>
      <c r="AH449" s="33"/>
      <c r="AI449" s="33"/>
      <c r="AJ449" s="33"/>
    </row>
    <row r="450">
      <c r="A450" s="86" t="s">
        <v>1055</v>
      </c>
      <c r="B450" s="48">
        <v>2012.0</v>
      </c>
      <c r="C450" s="113" t="s">
        <v>41</v>
      </c>
      <c r="D450" s="86" t="s">
        <v>2490</v>
      </c>
      <c r="E450" s="86">
        <v>32.0</v>
      </c>
      <c r="F450" s="86">
        <v>40.0</v>
      </c>
      <c r="G450" s="87" t="str">
        <f t="shared" si="37"/>
        <v>36.0</v>
      </c>
      <c r="H450" s="86">
        <v>52.0</v>
      </c>
      <c r="I450" s="86">
        <v>62.0</v>
      </c>
      <c r="J450" s="242" t="str">
        <f t="shared" si="34"/>
        <v>-10</v>
      </c>
      <c r="K450" s="242" t="str">
        <f t="shared" si="38"/>
        <v>57</v>
      </c>
      <c r="L450" s="242" t="str">
        <f t="shared" si="36"/>
        <v>-21</v>
      </c>
      <c r="M450" s="98"/>
      <c r="N450" s="86" t="s">
        <v>2511</v>
      </c>
      <c r="O450" s="86" t="s">
        <v>939</v>
      </c>
      <c r="P450" s="243">
        <v>8001932.0</v>
      </c>
      <c r="Q450" s="244" t="str">
        <f t="shared" si="55"/>
        <v>8</v>
      </c>
      <c r="R450" s="86">
        <v>2998.0</v>
      </c>
      <c r="S450" s="244" t="str">
        <f t="shared" si="3"/>
        <v>2,669</v>
      </c>
      <c r="T450" s="86">
        <v>1.862E7</v>
      </c>
      <c r="U450" s="244" t="str">
        <f t="shared" si="56"/>
        <v>19</v>
      </c>
      <c r="V450" s="86">
        <v>2.7601189E7</v>
      </c>
      <c r="W450" s="243">
        <v>4.6221189E7</v>
      </c>
      <c r="X450" s="244" t="str">
        <f t="shared" si="57"/>
        <v>46</v>
      </c>
      <c r="Y450" s="94" t="str">
        <f t="shared" si="53"/>
        <v>59.72%</v>
      </c>
      <c r="Z450" s="86">
        <v>42.0</v>
      </c>
      <c r="AA450" s="94" t="str">
        <f t="shared" si="58"/>
        <v>110.05%</v>
      </c>
      <c r="AB450" s="94" t="str">
        <f t="shared" si="59"/>
        <v>19.05%</v>
      </c>
      <c r="AC450" s="98"/>
      <c r="AD450" s="98"/>
      <c r="AE450" s="33"/>
      <c r="AF450" s="33"/>
      <c r="AG450" s="33"/>
      <c r="AH450" s="33"/>
      <c r="AI450" s="33"/>
      <c r="AJ450" s="33"/>
    </row>
    <row r="451">
      <c r="A451" s="86" t="s">
        <v>1064</v>
      </c>
      <c r="B451" s="48">
        <v>2012.0</v>
      </c>
      <c r="C451" s="113" t="s">
        <v>41</v>
      </c>
      <c r="D451" s="86" t="s">
        <v>2494</v>
      </c>
      <c r="E451" s="86">
        <v>38.0</v>
      </c>
      <c r="F451" s="86">
        <v>50.0</v>
      </c>
      <c r="G451" s="87" t="str">
        <f t="shared" si="37"/>
        <v>44.0</v>
      </c>
      <c r="H451" s="86">
        <v>40.0</v>
      </c>
      <c r="I451" s="86">
        <v>66.0</v>
      </c>
      <c r="J451" s="242" t="str">
        <f t="shared" si="34"/>
        <v>-26</v>
      </c>
      <c r="K451" s="242" t="str">
        <f t="shared" si="38"/>
        <v>53</v>
      </c>
      <c r="L451" s="242" t="str">
        <f t="shared" si="36"/>
        <v>-9</v>
      </c>
      <c r="M451" s="98"/>
      <c r="N451" s="86" t="s">
        <v>2511</v>
      </c>
      <c r="O451" s="86" t="s">
        <v>117</v>
      </c>
      <c r="P451" s="243">
        <v>5290629.0</v>
      </c>
      <c r="Q451" s="244" t="str">
        <f t="shared" si="55"/>
        <v>5</v>
      </c>
      <c r="R451" s="86">
        <v>2431.0</v>
      </c>
      <c r="S451" s="244" t="str">
        <f t="shared" si="3"/>
        <v>2,176</v>
      </c>
      <c r="T451" s="86">
        <v>3.7134215E7</v>
      </c>
      <c r="U451" s="244" t="str">
        <f t="shared" si="56"/>
        <v>37</v>
      </c>
      <c r="V451" s="86">
        <v>4726399.0</v>
      </c>
      <c r="W451" s="243">
        <v>4.1860614E7</v>
      </c>
      <c r="X451" s="244" t="str">
        <f t="shared" si="57"/>
        <v>42</v>
      </c>
      <c r="Y451" s="94" t="str">
        <f t="shared" si="53"/>
        <v>11.29%</v>
      </c>
      <c r="Z451" s="86">
        <v>40.0</v>
      </c>
      <c r="AA451" s="94" t="str">
        <f t="shared" si="58"/>
        <v>104.65%</v>
      </c>
      <c r="AB451" s="94" t="str">
        <f t="shared" si="59"/>
        <v>13.23%</v>
      </c>
      <c r="AC451" s="98"/>
      <c r="AD451" s="98"/>
      <c r="AE451" s="33"/>
      <c r="AF451" s="33"/>
      <c r="AG451" s="33"/>
      <c r="AH451" s="33"/>
      <c r="AI451" s="33"/>
      <c r="AJ451" s="33"/>
    </row>
    <row r="452">
      <c r="A452" s="86" t="s">
        <v>1013</v>
      </c>
      <c r="B452" s="48">
        <v>2012.0</v>
      </c>
      <c r="C452" s="113" t="s">
        <v>41</v>
      </c>
      <c r="D452" s="86" t="s">
        <v>2440</v>
      </c>
      <c r="E452" s="86">
        <v>17.0</v>
      </c>
      <c r="F452" s="86">
        <v>36.0</v>
      </c>
      <c r="G452" s="87" t="str">
        <f t="shared" si="37"/>
        <v>26.5</v>
      </c>
      <c r="H452" s="86">
        <v>40.0</v>
      </c>
      <c r="I452" s="86">
        <v>55.0</v>
      </c>
      <c r="J452" s="242" t="str">
        <f t="shared" si="34"/>
        <v>-15</v>
      </c>
      <c r="K452" s="242" t="str">
        <f t="shared" si="38"/>
        <v>47.5</v>
      </c>
      <c r="L452" s="242" t="str">
        <f t="shared" si="36"/>
        <v>-21</v>
      </c>
      <c r="M452" s="98"/>
      <c r="N452" s="86" t="s">
        <v>2439</v>
      </c>
      <c r="O452" s="86" t="s">
        <v>2427</v>
      </c>
      <c r="P452" s="243">
        <v>1.2750297E7</v>
      </c>
      <c r="Q452" s="244" t="str">
        <f t="shared" si="55"/>
        <v>13</v>
      </c>
      <c r="R452" s="86">
        <v>3168.0</v>
      </c>
      <c r="S452" s="244" t="str">
        <f t="shared" si="3"/>
        <v>4,025</v>
      </c>
      <c r="T452" s="86">
        <v>3.5353E7</v>
      </c>
      <c r="U452" s="244" t="str">
        <f t="shared" si="56"/>
        <v>35</v>
      </c>
      <c r="V452" s="86">
        <v>3.2914862E7</v>
      </c>
      <c r="W452" s="243">
        <v>6.8267862E7</v>
      </c>
      <c r="X452" s="244" t="str">
        <f t="shared" si="57"/>
        <v>68</v>
      </c>
      <c r="Y452" s="94" t="str">
        <f t="shared" si="53"/>
        <v>48.21%</v>
      </c>
      <c r="Z452" s="86">
        <v>68.0</v>
      </c>
      <c r="AA452" s="94" t="str">
        <f t="shared" si="58"/>
        <v>100.39%</v>
      </c>
      <c r="AB452" s="94" t="str">
        <f t="shared" si="59"/>
        <v>18.75%</v>
      </c>
      <c r="AC452" s="98"/>
      <c r="AD452" s="98"/>
      <c r="AE452" s="33"/>
      <c r="AF452" s="33"/>
      <c r="AG452" s="33"/>
      <c r="AH452" s="33"/>
      <c r="AI452" s="33"/>
      <c r="AJ452" s="33"/>
    </row>
    <row r="453">
      <c r="A453" s="86" t="s">
        <v>1068</v>
      </c>
      <c r="B453" s="48">
        <v>2012.0</v>
      </c>
      <c r="C453" s="113" t="s">
        <v>41</v>
      </c>
      <c r="D453" s="86" t="s">
        <v>2470</v>
      </c>
      <c r="E453" s="86">
        <v>76.0</v>
      </c>
      <c r="F453" s="86">
        <v>66.0</v>
      </c>
      <c r="G453" s="87" t="str">
        <f t="shared" si="37"/>
        <v>71.0</v>
      </c>
      <c r="H453" s="86">
        <v>60.0</v>
      </c>
      <c r="I453" s="86">
        <v>68.0</v>
      </c>
      <c r="J453" s="242" t="str">
        <f t="shared" si="34"/>
        <v>-8</v>
      </c>
      <c r="K453" s="242" t="str">
        <f t="shared" si="38"/>
        <v>64</v>
      </c>
      <c r="L453" s="242" t="str">
        <f t="shared" si="36"/>
        <v>7</v>
      </c>
      <c r="M453" s="98"/>
      <c r="N453" s="86" t="s">
        <v>2511</v>
      </c>
      <c r="O453" s="86" t="s">
        <v>939</v>
      </c>
      <c r="P453" s="243">
        <v>6030164.0</v>
      </c>
      <c r="Q453" s="244" t="str">
        <f t="shared" si="55"/>
        <v>6</v>
      </c>
      <c r="R453" s="86">
        <v>2255.0</v>
      </c>
      <c r="S453" s="244" t="str">
        <f t="shared" si="3"/>
        <v>2,674</v>
      </c>
      <c r="T453" s="86">
        <v>2.0275446E7</v>
      </c>
      <c r="U453" s="244" t="str">
        <f t="shared" si="56"/>
        <v>20</v>
      </c>
      <c r="V453" s="86">
        <v>1.0808153E7</v>
      </c>
      <c r="W453" s="243">
        <v>3.1083599E7</v>
      </c>
      <c r="X453" s="244" t="str">
        <f t="shared" si="57"/>
        <v>31</v>
      </c>
      <c r="Y453" s="94" t="str">
        <f t="shared" si="53"/>
        <v>34.77%</v>
      </c>
      <c r="Z453" s="86">
        <v>35.0</v>
      </c>
      <c r="AA453" s="94" t="str">
        <f t="shared" si="58"/>
        <v>88.81%</v>
      </c>
      <c r="AB453" s="94" t="str">
        <f t="shared" si="59"/>
        <v>17.23%</v>
      </c>
      <c r="AC453" s="98"/>
      <c r="AD453" s="98"/>
      <c r="AE453" s="33"/>
      <c r="AF453" s="33"/>
      <c r="AG453" s="33"/>
      <c r="AH453" s="33"/>
      <c r="AI453" s="33"/>
      <c r="AJ453" s="33"/>
    </row>
    <row r="454">
      <c r="A454" s="86" t="s">
        <v>1075</v>
      </c>
      <c r="B454" s="48">
        <v>2012.0</v>
      </c>
      <c r="C454" s="113" t="s">
        <v>41</v>
      </c>
      <c r="D454" s="86" t="s">
        <v>2467</v>
      </c>
      <c r="E454" s="86">
        <v>85.0</v>
      </c>
      <c r="F454" s="86">
        <v>86.0</v>
      </c>
      <c r="G454" s="87" t="str">
        <f t="shared" si="37"/>
        <v>85.5</v>
      </c>
      <c r="H454" s="86">
        <v>59.0</v>
      </c>
      <c r="I454" s="86">
        <v>69.0</v>
      </c>
      <c r="J454" s="242" t="str">
        <f t="shared" si="34"/>
        <v>-10</v>
      </c>
      <c r="K454" s="242" t="str">
        <f t="shared" si="38"/>
        <v>64</v>
      </c>
      <c r="L454" s="242" t="str">
        <f t="shared" si="36"/>
        <v>21.5</v>
      </c>
      <c r="M454" s="98"/>
      <c r="N454" s="86" t="s">
        <v>2439</v>
      </c>
      <c r="O454" s="86" t="s">
        <v>89</v>
      </c>
      <c r="P454" s="243">
        <v>736311.0</v>
      </c>
      <c r="Q454" s="244" t="str">
        <f t="shared" si="55"/>
        <v>1</v>
      </c>
      <c r="R454" s="86">
        <v>5.0</v>
      </c>
      <c r="S454" s="244" t="str">
        <f t="shared" si="3"/>
        <v>147,262</v>
      </c>
      <c r="T454" s="86">
        <v>1.6377274E7</v>
      </c>
      <c r="U454" s="244" t="str">
        <f t="shared" si="56"/>
        <v>16</v>
      </c>
      <c r="V454" s="86">
        <v>1.1880786E7</v>
      </c>
      <c r="W454" s="243">
        <v>2.825806E7</v>
      </c>
      <c r="X454" s="244" t="str">
        <f t="shared" si="57"/>
        <v>28</v>
      </c>
      <c r="Y454" s="94" t="str">
        <f t="shared" si="53"/>
        <v>42.04%</v>
      </c>
      <c r="Z454" s="86">
        <v>32.0</v>
      </c>
      <c r="AA454" s="94" t="str">
        <f t="shared" si="58"/>
        <v>88.31%</v>
      </c>
      <c r="AB454" s="94" t="str">
        <f t="shared" si="59"/>
        <v>2.30%</v>
      </c>
      <c r="AC454" s="98"/>
      <c r="AD454" s="98"/>
      <c r="AE454" s="33"/>
      <c r="AF454" s="33"/>
      <c r="AG454" s="33"/>
      <c r="AH454" s="33"/>
      <c r="AI454" s="33"/>
      <c r="AJ454" s="33"/>
    </row>
    <row r="455">
      <c r="A455" s="86" t="s">
        <v>1033</v>
      </c>
      <c r="B455" s="48">
        <v>2012.0</v>
      </c>
      <c r="C455" s="113" t="s">
        <v>126</v>
      </c>
      <c r="D455" s="86" t="s">
        <v>2440</v>
      </c>
      <c r="E455" s="86">
        <v>40.0</v>
      </c>
      <c r="F455" s="86">
        <v>46.0</v>
      </c>
      <c r="G455" s="87" t="str">
        <f t="shared" si="37"/>
        <v>43.0</v>
      </c>
      <c r="H455" s="86">
        <v>58.0</v>
      </c>
      <c r="I455" s="86">
        <v>59.0</v>
      </c>
      <c r="J455" s="242" t="str">
        <f t="shared" si="34"/>
        <v>-1</v>
      </c>
      <c r="K455" s="242" t="str">
        <f t="shared" si="38"/>
        <v>58.5</v>
      </c>
      <c r="L455" s="242" t="str">
        <f t="shared" si="36"/>
        <v>-15.5</v>
      </c>
      <c r="M455" s="98"/>
      <c r="N455" s="86" t="s">
        <v>2511</v>
      </c>
      <c r="O455" s="86" t="s">
        <v>34</v>
      </c>
      <c r="P455" s="243">
        <v>1.8782154E7</v>
      </c>
      <c r="Q455" s="244" t="str">
        <f t="shared" si="55"/>
        <v>19</v>
      </c>
      <c r="R455" s="86">
        <v>2512.0</v>
      </c>
      <c r="S455" s="244" t="str">
        <f t="shared" si="3"/>
        <v>7,477</v>
      </c>
      <c r="T455" s="86">
        <v>4.9876377E7</v>
      </c>
      <c r="U455" s="244" t="str">
        <f t="shared" si="56"/>
        <v>50</v>
      </c>
      <c r="V455" s="86">
        <v>489000.0</v>
      </c>
      <c r="W455" s="243">
        <v>5.0365377E7</v>
      </c>
      <c r="X455" s="244" t="str">
        <f t="shared" si="57"/>
        <v>50</v>
      </c>
      <c r="Y455" s="94" t="str">
        <f t="shared" si="53"/>
        <v>0.97%</v>
      </c>
      <c r="Z455" s="86">
        <v>58.0</v>
      </c>
      <c r="AA455" s="94" t="str">
        <f t="shared" si="58"/>
        <v>86.84%</v>
      </c>
      <c r="AB455" s="94" t="str">
        <f t="shared" si="59"/>
        <v>32.38%</v>
      </c>
      <c r="AC455" s="98"/>
      <c r="AD455" s="98"/>
      <c r="AE455" s="33"/>
      <c r="AF455" s="33"/>
      <c r="AG455" s="33"/>
      <c r="AH455" s="33"/>
      <c r="AI455" s="33"/>
      <c r="AJ455" s="33"/>
    </row>
    <row r="456">
      <c r="A456" s="86" t="s">
        <v>1006</v>
      </c>
      <c r="B456" s="48">
        <v>2012.0</v>
      </c>
      <c r="C456" s="113" t="s">
        <v>41</v>
      </c>
      <c r="D456" s="86" t="s">
        <v>2470</v>
      </c>
      <c r="E456" s="86">
        <v>20.0</v>
      </c>
      <c r="F456" s="86">
        <v>31.0</v>
      </c>
      <c r="G456" s="87" t="str">
        <f t="shared" si="37"/>
        <v>25.5</v>
      </c>
      <c r="H456" s="86">
        <v>53.0</v>
      </c>
      <c r="I456" s="86">
        <v>54.0</v>
      </c>
      <c r="J456" s="242" t="str">
        <f t="shared" si="34"/>
        <v>-1</v>
      </c>
      <c r="K456" s="242" t="str">
        <f t="shared" si="38"/>
        <v>53.5</v>
      </c>
      <c r="L456" s="242" t="str">
        <f t="shared" si="36"/>
        <v>-28</v>
      </c>
      <c r="M456" s="98"/>
      <c r="N456" s="86" t="s">
        <v>2439</v>
      </c>
      <c r="O456" s="86" t="s">
        <v>117</v>
      </c>
      <c r="P456" s="243">
        <v>1.3453714E7</v>
      </c>
      <c r="Q456" s="244" t="str">
        <f t="shared" si="55"/>
        <v>13</v>
      </c>
      <c r="R456" s="86">
        <v>3030.0</v>
      </c>
      <c r="S456" s="244" t="str">
        <f t="shared" si="3"/>
        <v>4,440</v>
      </c>
      <c r="T456" s="86">
        <v>3.6931089E7</v>
      </c>
      <c r="U456" s="244" t="str">
        <f t="shared" si="56"/>
        <v>37</v>
      </c>
      <c r="V456" s="86">
        <v>2.0788004E7</v>
      </c>
      <c r="W456" s="243">
        <v>5.7719093E7</v>
      </c>
      <c r="X456" s="244" t="str">
        <f t="shared" si="57"/>
        <v>58</v>
      </c>
      <c r="Y456" s="94" t="str">
        <f t="shared" si="53"/>
        <v>36.02%</v>
      </c>
      <c r="Z456" s="86">
        <v>70.0</v>
      </c>
      <c r="AA456" s="94" t="str">
        <f t="shared" si="58"/>
        <v>82.46%</v>
      </c>
      <c r="AB456" s="94" t="str">
        <f t="shared" si="59"/>
        <v>19.22%</v>
      </c>
      <c r="AC456" s="98"/>
      <c r="AD456" s="98"/>
      <c r="AE456" s="33"/>
      <c r="AF456" s="33"/>
      <c r="AG456" s="33"/>
      <c r="AH456" s="33"/>
      <c r="AI456" s="33"/>
      <c r="AJ456" s="33"/>
    </row>
    <row r="457">
      <c r="A457" s="86" t="s">
        <v>1001</v>
      </c>
      <c r="B457" s="48">
        <v>2012.0</v>
      </c>
      <c r="C457" s="113" t="s">
        <v>29</v>
      </c>
      <c r="D457" s="86" t="s">
        <v>2488</v>
      </c>
      <c r="E457" s="86">
        <v>41.0</v>
      </c>
      <c r="F457" s="86">
        <v>47.0</v>
      </c>
      <c r="G457" s="87" t="str">
        <f t="shared" si="37"/>
        <v>44.0</v>
      </c>
      <c r="H457" s="86">
        <v>55.0</v>
      </c>
      <c r="I457" s="86">
        <v>59.0</v>
      </c>
      <c r="J457" s="242" t="str">
        <f t="shared" si="34"/>
        <v>-4</v>
      </c>
      <c r="K457" s="242" t="str">
        <f t="shared" si="38"/>
        <v>57</v>
      </c>
      <c r="L457" s="242" t="str">
        <f t="shared" si="36"/>
        <v>-13</v>
      </c>
      <c r="M457" s="98"/>
      <c r="N457" s="86" t="s">
        <v>2511</v>
      </c>
      <c r="O457" s="86" t="s">
        <v>1002</v>
      </c>
      <c r="P457" s="243">
        <v>1.4437269E7</v>
      </c>
      <c r="Q457" s="244" t="str">
        <f t="shared" si="55"/>
        <v>14</v>
      </c>
      <c r="R457" s="86">
        <v>3470.0</v>
      </c>
      <c r="S457" s="244" t="str">
        <f t="shared" si="3"/>
        <v>4,161</v>
      </c>
      <c r="T457" s="86">
        <v>3.8518613E7</v>
      </c>
      <c r="U457" s="244" t="str">
        <f t="shared" si="56"/>
        <v>39</v>
      </c>
      <c r="V457" s="86">
        <v>2.09E7</v>
      </c>
      <c r="W457" s="243">
        <v>5.9418613E7</v>
      </c>
      <c r="X457" s="244" t="str">
        <f t="shared" si="57"/>
        <v>59</v>
      </c>
      <c r="Y457" s="94" t="str">
        <f t="shared" si="53"/>
        <v>35.17%</v>
      </c>
      <c r="Z457" s="86">
        <v>75.0</v>
      </c>
      <c r="AA457" s="94" t="str">
        <f t="shared" si="58"/>
        <v>79.22%</v>
      </c>
      <c r="AB457" s="94" t="str">
        <f t="shared" si="59"/>
        <v>19.25%</v>
      </c>
      <c r="AC457" s="98"/>
      <c r="AD457" s="98"/>
      <c r="AE457" s="33"/>
      <c r="AF457" s="33"/>
      <c r="AG457" s="33"/>
      <c r="AH457" s="33"/>
      <c r="AI457" s="33"/>
      <c r="AJ457" s="33"/>
    </row>
    <row r="458">
      <c r="A458" s="86" t="s">
        <v>1040</v>
      </c>
      <c r="B458" s="48">
        <v>2012.0</v>
      </c>
      <c r="C458" s="113" t="s">
        <v>29</v>
      </c>
      <c r="D458" s="86" t="s">
        <v>2495</v>
      </c>
      <c r="E458" s="86">
        <v>78.0</v>
      </c>
      <c r="F458" s="86">
        <v>59.0</v>
      </c>
      <c r="G458" s="87" t="str">
        <f t="shared" si="37"/>
        <v>68.5</v>
      </c>
      <c r="H458" s="86">
        <v>72.0</v>
      </c>
      <c r="I458" s="86">
        <v>82.0</v>
      </c>
      <c r="J458" s="242" t="str">
        <f t="shared" si="34"/>
        <v>-10</v>
      </c>
      <c r="K458" s="242" t="str">
        <f t="shared" si="38"/>
        <v>77</v>
      </c>
      <c r="L458" s="242" t="str">
        <f t="shared" si="36"/>
        <v>-8.5</v>
      </c>
      <c r="M458" s="98"/>
      <c r="N458" s="86" t="s">
        <v>2439</v>
      </c>
      <c r="O458" s="86" t="s">
        <v>2526</v>
      </c>
      <c r="P458" s="243">
        <v>6278491.0</v>
      </c>
      <c r="Q458" s="244" t="str">
        <f t="shared" si="55"/>
        <v>6</v>
      </c>
      <c r="R458" s="86">
        <v>2506.0</v>
      </c>
      <c r="S458" s="244" t="str">
        <f t="shared" si="3"/>
        <v>2,505</v>
      </c>
      <c r="T458" s="86">
        <v>1.3414714E7</v>
      </c>
      <c r="U458" s="244" t="str">
        <f t="shared" si="56"/>
        <v>13</v>
      </c>
      <c r="V458" s="86">
        <v>2.2211811E7</v>
      </c>
      <c r="W458" s="243">
        <v>3.5626525E7</v>
      </c>
      <c r="X458" s="244" t="str">
        <f t="shared" si="57"/>
        <v>36</v>
      </c>
      <c r="Y458" s="94" t="str">
        <f t="shared" si="53"/>
        <v>62.35%</v>
      </c>
      <c r="Z458" s="86">
        <v>50.0</v>
      </c>
      <c r="AA458" s="94" t="str">
        <f t="shared" si="58"/>
        <v>71.25%</v>
      </c>
      <c r="AB458" s="94" t="str">
        <f t="shared" si="59"/>
        <v>12.56%</v>
      </c>
      <c r="AC458" s="98"/>
      <c r="AD458" s="98"/>
      <c r="AE458" s="33"/>
      <c r="AF458" s="33"/>
      <c r="AG458" s="33"/>
      <c r="AH458" s="33"/>
      <c r="AI458" s="33"/>
      <c r="AJ458" s="33"/>
    </row>
    <row r="459">
      <c r="A459" s="86" t="s">
        <v>1020</v>
      </c>
      <c r="B459" s="48">
        <v>2012.0</v>
      </c>
      <c r="C459" s="113" t="s">
        <v>2398</v>
      </c>
      <c r="D459" s="86" t="s">
        <v>2496</v>
      </c>
      <c r="E459" s="86">
        <v>12.0</v>
      </c>
      <c r="F459" s="86">
        <v>31.0</v>
      </c>
      <c r="G459" s="87" t="str">
        <f t="shared" si="37"/>
        <v>21.5</v>
      </c>
      <c r="H459" s="86">
        <v>52.0</v>
      </c>
      <c r="I459" s="86">
        <v>45.0</v>
      </c>
      <c r="J459" s="242" t="str">
        <f t="shared" si="34"/>
        <v>7</v>
      </c>
      <c r="K459" s="242" t="str">
        <f t="shared" si="38"/>
        <v>48.5</v>
      </c>
      <c r="L459" s="242" t="str">
        <f t="shared" si="36"/>
        <v>-27</v>
      </c>
      <c r="M459" s="98"/>
      <c r="N459" s="86" t="s">
        <v>2511</v>
      </c>
      <c r="O459" s="86" t="s">
        <v>1021</v>
      </c>
      <c r="P459" s="243">
        <v>1.4276668E7</v>
      </c>
      <c r="Q459" s="244" t="str">
        <f t="shared" si="55"/>
        <v>14</v>
      </c>
      <c r="R459" s="86">
        <v>2724.0</v>
      </c>
      <c r="S459" s="244" t="str">
        <f t="shared" si="3"/>
        <v>5,241</v>
      </c>
      <c r="T459" s="86">
        <v>4.4806783E7</v>
      </c>
      <c r="U459" s="244" t="str">
        <f t="shared" si="56"/>
        <v>45</v>
      </c>
      <c r="V459" s="86" t="s">
        <v>2513</v>
      </c>
      <c r="W459" s="243">
        <v>4.4806783E7</v>
      </c>
      <c r="X459" s="244" t="str">
        <f t="shared" si="57"/>
        <v>45</v>
      </c>
      <c r="Y459" s="115" t="str">
        <f t="shared" si="53"/>
        <v>#VALUE!</v>
      </c>
      <c r="Z459" s="86">
        <v>65.0</v>
      </c>
      <c r="AA459" s="94" t="str">
        <f t="shared" si="58"/>
        <v>68.93%</v>
      </c>
      <c r="AB459" s="94" t="str">
        <f t="shared" si="59"/>
        <v>21.96%</v>
      </c>
      <c r="AC459" s="98"/>
      <c r="AD459" s="98"/>
      <c r="AE459" s="33"/>
      <c r="AF459" s="33"/>
      <c r="AG459" s="33"/>
      <c r="AH459" s="33"/>
      <c r="AI459" s="33"/>
      <c r="AJ459" s="33"/>
    </row>
    <row r="460">
      <c r="A460" s="86" t="s">
        <v>1057</v>
      </c>
      <c r="B460" s="48">
        <v>2012.0</v>
      </c>
      <c r="C460" s="113" t="s">
        <v>29</v>
      </c>
      <c r="D460" s="86" t="s">
        <v>2449</v>
      </c>
      <c r="E460" s="86">
        <v>74.0</v>
      </c>
      <c r="F460" s="86">
        <v>61.0</v>
      </c>
      <c r="G460" s="87" t="str">
        <f t="shared" si="37"/>
        <v>67.5</v>
      </c>
      <c r="H460" s="86">
        <v>64.0</v>
      </c>
      <c r="I460" s="86">
        <v>59.0</v>
      </c>
      <c r="J460" s="242" t="str">
        <f t="shared" si="34"/>
        <v>5</v>
      </c>
      <c r="K460" s="242" t="str">
        <f t="shared" si="38"/>
        <v>61.5</v>
      </c>
      <c r="L460" s="242" t="str">
        <f t="shared" si="36"/>
        <v>6</v>
      </c>
      <c r="M460" s="98"/>
      <c r="N460" s="86" t="s">
        <v>2442</v>
      </c>
      <c r="O460" s="86" t="s">
        <v>153</v>
      </c>
      <c r="P460" s="243">
        <v>7760205.0</v>
      </c>
      <c r="Q460" s="244" t="str">
        <f t="shared" si="55"/>
        <v>8</v>
      </c>
      <c r="R460" s="86">
        <v>2129.0</v>
      </c>
      <c r="S460" s="244" t="str">
        <f t="shared" si="3"/>
        <v>3,645</v>
      </c>
      <c r="T460" s="86">
        <v>2.01573E7</v>
      </c>
      <c r="U460" s="244" t="str">
        <f t="shared" si="56"/>
        <v>20</v>
      </c>
      <c r="V460" s="86">
        <v>4561915.0</v>
      </c>
      <c r="W460" s="243">
        <v>2.4719215E7</v>
      </c>
      <c r="X460" s="244" t="str">
        <f t="shared" si="57"/>
        <v>25</v>
      </c>
      <c r="Y460" s="94" t="str">
        <f t="shared" si="53"/>
        <v>18.45%</v>
      </c>
      <c r="Z460" s="86">
        <v>40.0</v>
      </c>
      <c r="AA460" s="94" t="str">
        <f t="shared" si="58"/>
        <v>61.80%</v>
      </c>
      <c r="AB460" s="94" t="str">
        <f t="shared" si="59"/>
        <v>19.40%</v>
      </c>
      <c r="AC460" s="98"/>
      <c r="AD460" s="98"/>
      <c r="AE460" s="33"/>
      <c r="AF460" s="33"/>
      <c r="AG460" s="33"/>
      <c r="AH460" s="33"/>
      <c r="AI460" s="33"/>
      <c r="AJ460" s="33"/>
    </row>
    <row r="461">
      <c r="A461" s="104" t="s">
        <v>1377</v>
      </c>
      <c r="B461" s="44">
        <v>2011.0</v>
      </c>
      <c r="C461" s="44" t="s">
        <v>41</v>
      </c>
      <c r="D461" s="104" t="s">
        <v>2527</v>
      </c>
      <c r="E461" s="117">
        <v>43.0</v>
      </c>
      <c r="F461" s="117">
        <v>49.0</v>
      </c>
      <c r="G461" s="118" t="str">
        <f t="shared" si="37"/>
        <v>46</v>
      </c>
      <c r="H461" s="117">
        <v>48.0</v>
      </c>
      <c r="I461" s="104">
        <v>56.0</v>
      </c>
      <c r="J461" s="118" t="str">
        <f t="shared" si="34"/>
        <v>-8</v>
      </c>
      <c r="K461" s="118" t="str">
        <f t="shared" si="38"/>
        <v>52</v>
      </c>
      <c r="L461" s="118" t="str">
        <f t="shared" si="36"/>
        <v>-6</v>
      </c>
      <c r="M461" s="117" t="s">
        <v>710</v>
      </c>
      <c r="N461" s="104" t="s">
        <v>2439</v>
      </c>
      <c r="O461" s="104" t="s">
        <v>448</v>
      </c>
      <c r="P461" s="152"/>
      <c r="Q461" s="117">
        <v>13.33</v>
      </c>
      <c r="R461" s="245">
        <v>2888.0</v>
      </c>
      <c r="S461" s="104">
        <v>4616.0</v>
      </c>
      <c r="T461" s="112"/>
      <c r="U461" s="246">
        <v>37.05</v>
      </c>
      <c r="V461" s="246">
        <v>3.49</v>
      </c>
      <c r="W461" s="149" t="str">
        <f t="shared" ref="W461:W470" si="60">SUM(U461:V461)</f>
        <v>40.54</v>
      </c>
      <c r="X461" s="152"/>
      <c r="Y461" s="126" t="str">
        <f t="shared" si="53"/>
        <v>8.61%</v>
      </c>
      <c r="Z461" s="246">
        <v>28.0</v>
      </c>
      <c r="AA461" s="126" t="str">
        <f t="shared" ref="AA461:AA602" si="61">SUM(W461/Z461)</f>
        <v>144.79%</v>
      </c>
      <c r="AB461" s="126" t="str">
        <f t="shared" ref="AB461:AB1024" si="62">SUM(Q461/Z461)</f>
        <v>47.61%</v>
      </c>
      <c r="AC461" s="112"/>
      <c r="AD461" s="112"/>
      <c r="AE461" s="33"/>
      <c r="AF461" s="33"/>
      <c r="AG461" s="33"/>
      <c r="AH461" s="33"/>
      <c r="AI461" s="33"/>
      <c r="AJ461" s="33"/>
    </row>
    <row r="462">
      <c r="A462" s="104" t="s">
        <v>1451</v>
      </c>
      <c r="B462" s="44">
        <v>2011.0</v>
      </c>
      <c r="C462" s="44" t="s">
        <v>126</v>
      </c>
      <c r="D462" s="104" t="s">
        <v>2527</v>
      </c>
      <c r="E462" s="117">
        <v>93.0</v>
      </c>
      <c r="F462" s="117">
        <v>72.0</v>
      </c>
      <c r="G462" s="118" t="str">
        <f t="shared" si="37"/>
        <v>82.5</v>
      </c>
      <c r="H462" s="117">
        <v>93.0</v>
      </c>
      <c r="I462" s="104">
        <v>81.0</v>
      </c>
      <c r="J462" s="118" t="str">
        <f t="shared" si="34"/>
        <v>12</v>
      </c>
      <c r="K462" s="118" t="str">
        <f t="shared" si="38"/>
        <v>87</v>
      </c>
      <c r="L462" s="118" t="str">
        <f t="shared" si="36"/>
        <v>-4.5</v>
      </c>
      <c r="M462" s="117" t="s">
        <v>2528</v>
      </c>
      <c r="N462" s="104" t="s">
        <v>2515</v>
      </c>
      <c r="O462" s="104" t="s">
        <v>117</v>
      </c>
      <c r="P462" s="152"/>
      <c r="Q462" s="117">
        <v>8.64</v>
      </c>
      <c r="R462" s="245">
        <v>2458.0</v>
      </c>
      <c r="S462" s="104">
        <v>3517.0</v>
      </c>
      <c r="T462" s="112"/>
      <c r="U462" s="246">
        <v>35.01</v>
      </c>
      <c r="V462" s="246">
        <v>4.17</v>
      </c>
      <c r="W462" s="149" t="str">
        <f t="shared" si="60"/>
        <v>39.18</v>
      </c>
      <c r="X462" s="152"/>
      <c r="Y462" s="126" t="str">
        <f t="shared" si="53"/>
        <v>10.64%</v>
      </c>
      <c r="Z462" s="246">
        <v>8.0</v>
      </c>
      <c r="AA462" s="126" t="str">
        <f t="shared" si="61"/>
        <v>489.75%</v>
      </c>
      <c r="AB462" s="126" t="str">
        <f t="shared" si="62"/>
        <v>108.00%</v>
      </c>
      <c r="AC462" s="112"/>
      <c r="AD462" s="112"/>
      <c r="AE462" s="33"/>
      <c r="AF462" s="33"/>
      <c r="AG462" s="33"/>
      <c r="AH462" s="33"/>
      <c r="AI462" s="33"/>
      <c r="AJ462" s="33"/>
    </row>
    <row r="463">
      <c r="A463" s="104" t="s">
        <v>1411</v>
      </c>
      <c r="B463" s="44">
        <v>2011.0</v>
      </c>
      <c r="C463" s="44" t="s">
        <v>29</v>
      </c>
      <c r="D463" s="104" t="s">
        <v>2527</v>
      </c>
      <c r="E463" s="117">
        <v>79.0</v>
      </c>
      <c r="F463" s="117">
        <v>76.0</v>
      </c>
      <c r="G463" s="118" t="str">
        <f t="shared" si="37"/>
        <v>77.5</v>
      </c>
      <c r="H463" s="117">
        <v>89.0</v>
      </c>
      <c r="I463" s="104">
        <v>62.0</v>
      </c>
      <c r="J463" s="118" t="str">
        <f t="shared" si="34"/>
        <v>27</v>
      </c>
      <c r="K463" s="118" t="str">
        <f t="shared" si="38"/>
        <v>75.5</v>
      </c>
      <c r="L463" s="118" t="str">
        <f t="shared" si="36"/>
        <v>2</v>
      </c>
      <c r="M463" s="117" t="s">
        <v>2529</v>
      </c>
      <c r="N463" s="104" t="s">
        <v>2439</v>
      </c>
      <c r="O463" s="104" t="s">
        <v>1412</v>
      </c>
      <c r="P463" s="152"/>
      <c r="Q463" s="117">
        <v>0.17</v>
      </c>
      <c r="R463" s="247"/>
      <c r="S463" s="112"/>
      <c r="T463" s="112"/>
      <c r="U463" s="246">
        <v>5.7</v>
      </c>
      <c r="V463" s="246">
        <v>21.76</v>
      </c>
      <c r="W463" s="149" t="str">
        <f t="shared" si="60"/>
        <v>27.46</v>
      </c>
      <c r="X463" s="152"/>
      <c r="Y463" s="126" t="str">
        <f t="shared" si="53"/>
        <v>79.24%</v>
      </c>
      <c r="Z463" s="246">
        <v>20.0</v>
      </c>
      <c r="AA463" s="126" t="str">
        <f t="shared" si="61"/>
        <v>137.30%</v>
      </c>
      <c r="AB463" s="126" t="str">
        <f t="shared" si="62"/>
        <v>0.85%</v>
      </c>
      <c r="AC463" s="112"/>
      <c r="AD463" s="112"/>
      <c r="AE463" s="33"/>
      <c r="AF463" s="33"/>
      <c r="AG463" s="33"/>
      <c r="AH463" s="33"/>
      <c r="AI463" s="33"/>
      <c r="AJ463" s="33"/>
    </row>
    <row r="464">
      <c r="A464" s="44" t="s">
        <v>1428</v>
      </c>
      <c r="B464" s="44">
        <v>2011.0</v>
      </c>
      <c r="C464" s="44" t="s">
        <v>37</v>
      </c>
      <c r="D464" s="104" t="s">
        <v>2451</v>
      </c>
      <c r="E464" s="117">
        <v>72.0</v>
      </c>
      <c r="F464" s="117">
        <v>61.0</v>
      </c>
      <c r="G464" s="118" t="str">
        <f t="shared" si="37"/>
        <v>66.5</v>
      </c>
      <c r="H464" s="117">
        <v>71.0</v>
      </c>
      <c r="I464" s="104">
        <v>66.0</v>
      </c>
      <c r="J464" s="118" t="str">
        <f t="shared" si="34"/>
        <v>5</v>
      </c>
      <c r="K464" s="118" t="str">
        <f t="shared" si="38"/>
        <v>68.5</v>
      </c>
      <c r="L464" s="118" t="str">
        <f t="shared" si="36"/>
        <v>-2</v>
      </c>
      <c r="M464" s="117" t="s">
        <v>710</v>
      </c>
      <c r="N464" s="104" t="s">
        <v>2439</v>
      </c>
      <c r="O464" s="104" t="s">
        <v>117</v>
      </c>
      <c r="P464" s="152"/>
      <c r="Q464" s="117">
        <v>12.95</v>
      </c>
      <c r="R464" s="245">
        <v>2875.0</v>
      </c>
      <c r="S464" s="104">
        <v>4506.0</v>
      </c>
      <c r="T464" s="112"/>
      <c r="U464" s="246">
        <v>35.06</v>
      </c>
      <c r="V464" s="246">
        <v>0.33</v>
      </c>
      <c r="W464" s="149" t="str">
        <f t="shared" si="60"/>
        <v>35.39</v>
      </c>
      <c r="X464" s="152"/>
      <c r="Y464" s="126" t="str">
        <f t="shared" si="53"/>
        <v>0.93%</v>
      </c>
      <c r="Z464" s="246">
        <v>19.0</v>
      </c>
      <c r="AA464" s="126" t="str">
        <f t="shared" si="61"/>
        <v>186.26%</v>
      </c>
      <c r="AB464" s="126" t="str">
        <f t="shared" si="62"/>
        <v>68.16%</v>
      </c>
      <c r="AC464" s="112"/>
      <c r="AD464" s="112"/>
      <c r="AE464" s="33"/>
      <c r="AF464" s="33"/>
      <c r="AG464" s="33"/>
      <c r="AH464" s="33"/>
      <c r="AI464" s="33"/>
      <c r="AJ464" s="33"/>
    </row>
    <row r="465">
      <c r="A465" s="104" t="s">
        <v>1350</v>
      </c>
      <c r="B465" s="44">
        <v>2011.0</v>
      </c>
      <c r="C465" s="44" t="s">
        <v>41</v>
      </c>
      <c r="D465" s="104" t="s">
        <v>2530</v>
      </c>
      <c r="E465" s="117">
        <v>4.0</v>
      </c>
      <c r="F465" s="117">
        <v>25.0</v>
      </c>
      <c r="G465" s="118" t="str">
        <f t="shared" si="37"/>
        <v>14.5</v>
      </c>
      <c r="H465" s="117">
        <v>46.0</v>
      </c>
      <c r="I465" s="104">
        <v>46.0</v>
      </c>
      <c r="J465" s="118" t="str">
        <f t="shared" si="34"/>
        <v>0</v>
      </c>
      <c r="K465" s="118" t="str">
        <f t="shared" si="38"/>
        <v>46</v>
      </c>
      <c r="L465" s="118" t="str">
        <f t="shared" si="36"/>
        <v>-31.5</v>
      </c>
      <c r="M465" s="117" t="s">
        <v>2531</v>
      </c>
      <c r="N465" s="104" t="s">
        <v>2511</v>
      </c>
      <c r="O465" s="104" t="s">
        <v>457</v>
      </c>
      <c r="P465" s="152"/>
      <c r="Q465" s="117">
        <v>10.93</v>
      </c>
      <c r="R465" s="245">
        <v>3118.0</v>
      </c>
      <c r="S465" s="104">
        <v>3504.0</v>
      </c>
      <c r="T465" s="112"/>
      <c r="U465" s="246">
        <v>28.09</v>
      </c>
      <c r="V465" s="246">
        <v>54.0</v>
      </c>
      <c r="W465" s="149" t="str">
        <f t="shared" si="60"/>
        <v>82.09</v>
      </c>
      <c r="X465" s="152"/>
      <c r="Y465" s="126" t="str">
        <f t="shared" si="53"/>
        <v>65.78%</v>
      </c>
      <c r="Z465" s="246">
        <v>35.0</v>
      </c>
      <c r="AA465" s="126" t="str">
        <f t="shared" si="61"/>
        <v>234.54%</v>
      </c>
      <c r="AB465" s="126" t="str">
        <f t="shared" si="62"/>
        <v>31.23%</v>
      </c>
      <c r="AC465" s="112"/>
      <c r="AD465" s="112"/>
      <c r="AE465" s="33"/>
      <c r="AF465" s="33"/>
      <c r="AG465" s="33"/>
      <c r="AH465" s="33"/>
      <c r="AI465" s="33"/>
      <c r="AJ465" s="33"/>
    </row>
    <row r="466">
      <c r="A466" s="104" t="s">
        <v>1366</v>
      </c>
      <c r="B466" s="44">
        <v>2011.0</v>
      </c>
      <c r="C466" s="44" t="s">
        <v>41</v>
      </c>
      <c r="D466" s="104" t="s">
        <v>2532</v>
      </c>
      <c r="E466" s="117">
        <v>46.0</v>
      </c>
      <c r="F466" s="117">
        <v>50.0</v>
      </c>
      <c r="G466" s="118" t="str">
        <f t="shared" si="37"/>
        <v>48</v>
      </c>
      <c r="H466" s="117">
        <v>66.0</v>
      </c>
      <c r="I466" s="104">
        <v>62.0</v>
      </c>
      <c r="J466" s="118" t="str">
        <f t="shared" si="34"/>
        <v>4</v>
      </c>
      <c r="K466" s="118" t="str">
        <f t="shared" si="38"/>
        <v>64</v>
      </c>
      <c r="L466" s="118" t="str">
        <f t="shared" si="36"/>
        <v>-16</v>
      </c>
      <c r="M466" s="117" t="s">
        <v>2533</v>
      </c>
      <c r="N466" s="104" t="s">
        <v>2511</v>
      </c>
      <c r="O466" s="104" t="s">
        <v>1062</v>
      </c>
      <c r="P466" s="152"/>
      <c r="Q466" s="117">
        <v>1.02</v>
      </c>
      <c r="R466" s="245">
        <v>265.0</v>
      </c>
      <c r="S466" s="104">
        <v>3856.0</v>
      </c>
      <c r="T466" s="112"/>
      <c r="U466" s="246">
        <v>4.46</v>
      </c>
      <c r="V466" s="246">
        <v>10.93</v>
      </c>
      <c r="W466" s="149" t="str">
        <f t="shared" si="60"/>
        <v>15.39</v>
      </c>
      <c r="X466" s="152"/>
      <c r="Y466" s="126" t="str">
        <f t="shared" si="53"/>
        <v>71.02%</v>
      </c>
      <c r="Z466" s="246">
        <v>30.0</v>
      </c>
      <c r="AA466" s="126" t="str">
        <f t="shared" si="61"/>
        <v>51.30%</v>
      </c>
      <c r="AB466" s="126" t="str">
        <f t="shared" si="62"/>
        <v>3.40%</v>
      </c>
      <c r="AC466" s="112"/>
      <c r="AD466" s="112"/>
      <c r="AE466" s="33"/>
      <c r="AF466" s="33"/>
      <c r="AG466" s="33"/>
      <c r="AH466" s="33"/>
      <c r="AI466" s="33"/>
      <c r="AJ466" s="33"/>
    </row>
    <row r="467">
      <c r="A467" s="104" t="s">
        <v>1472</v>
      </c>
      <c r="B467" s="44">
        <v>2011.0</v>
      </c>
      <c r="C467" s="44" t="s">
        <v>41</v>
      </c>
      <c r="D467" s="104" t="s">
        <v>2527</v>
      </c>
      <c r="E467" s="117">
        <v>63.0</v>
      </c>
      <c r="F467" s="117">
        <v>66.0</v>
      </c>
      <c r="G467" s="118" t="str">
        <f t="shared" si="37"/>
        <v>64.5</v>
      </c>
      <c r="H467" s="117">
        <v>74.0</v>
      </c>
      <c r="I467" s="104">
        <v>72.0</v>
      </c>
      <c r="J467" s="118" t="str">
        <f t="shared" si="34"/>
        <v>2</v>
      </c>
      <c r="K467" s="118" t="str">
        <f t="shared" si="38"/>
        <v>73</v>
      </c>
      <c r="L467" s="118" t="str">
        <f t="shared" si="36"/>
        <v>-8.5</v>
      </c>
      <c r="M467" s="117" t="s">
        <v>2534</v>
      </c>
      <c r="N467" s="104" t="s">
        <v>2511</v>
      </c>
      <c r="O467" s="104" t="s">
        <v>2400</v>
      </c>
      <c r="P467" s="152"/>
      <c r="Q467" s="117">
        <v>0.08</v>
      </c>
      <c r="R467" s="247"/>
      <c r="S467" s="112"/>
      <c r="T467" s="112"/>
      <c r="U467" s="246">
        <v>1.32</v>
      </c>
      <c r="V467" s="246">
        <v>0.45</v>
      </c>
      <c r="W467" s="149" t="str">
        <f t="shared" si="60"/>
        <v>1.77</v>
      </c>
      <c r="X467" s="152"/>
      <c r="Y467" s="126" t="str">
        <f t="shared" si="53"/>
        <v>25.42%</v>
      </c>
      <c r="Z467" s="246">
        <v>0.2</v>
      </c>
      <c r="AA467" s="126" t="str">
        <f t="shared" si="61"/>
        <v>885.00%</v>
      </c>
      <c r="AB467" s="126" t="str">
        <f t="shared" si="62"/>
        <v>40.00%</v>
      </c>
      <c r="AC467" s="112"/>
      <c r="AD467" s="112"/>
      <c r="AE467" s="33"/>
      <c r="AF467" s="33"/>
      <c r="AG467" s="33"/>
      <c r="AH467" s="33"/>
      <c r="AI467" s="33"/>
      <c r="AJ467" s="33"/>
    </row>
    <row r="468">
      <c r="A468" s="104" t="s">
        <v>1457</v>
      </c>
      <c r="B468" s="44">
        <v>2011.0</v>
      </c>
      <c r="C468" s="44" t="s">
        <v>41</v>
      </c>
      <c r="D468" s="104" t="s">
        <v>2535</v>
      </c>
      <c r="E468" s="117">
        <v>23.0</v>
      </c>
      <c r="F468" s="117">
        <v>24.0</v>
      </c>
      <c r="G468" s="118" t="str">
        <f t="shared" si="37"/>
        <v>23.5</v>
      </c>
      <c r="H468" s="117">
        <v>31.0</v>
      </c>
      <c r="I468" s="104">
        <v>47.0</v>
      </c>
      <c r="J468" s="118" t="str">
        <f t="shared" si="34"/>
        <v>-16</v>
      </c>
      <c r="K468" s="118" t="str">
        <f t="shared" si="38"/>
        <v>39</v>
      </c>
      <c r="L468" s="118" t="str">
        <f t="shared" si="36"/>
        <v>-15.5</v>
      </c>
      <c r="M468" s="117" t="s">
        <v>2536</v>
      </c>
      <c r="N468" s="104" t="s">
        <v>2511</v>
      </c>
      <c r="O468" s="104" t="s">
        <v>2412</v>
      </c>
      <c r="P468" s="152"/>
      <c r="Q468" s="117">
        <v>8.7</v>
      </c>
      <c r="R468" s="245">
        <v>3328.0</v>
      </c>
      <c r="S468" s="104">
        <v>2615.0</v>
      </c>
      <c r="T468" s="112"/>
      <c r="U468" s="246">
        <v>17.69</v>
      </c>
      <c r="V468" s="246">
        <v>7.88</v>
      </c>
      <c r="W468" s="149" t="str">
        <f t="shared" si="60"/>
        <v>25.57</v>
      </c>
      <c r="X468" s="152"/>
      <c r="Y468" s="126" t="str">
        <f t="shared" si="53"/>
        <v>30.82%</v>
      </c>
      <c r="Z468" s="246">
        <v>5.0</v>
      </c>
      <c r="AA468" s="126" t="str">
        <f t="shared" si="61"/>
        <v>511.40%</v>
      </c>
      <c r="AB468" s="126" t="str">
        <f t="shared" si="62"/>
        <v>174.00%</v>
      </c>
      <c r="AC468" s="112"/>
      <c r="AD468" s="112"/>
      <c r="AE468" s="33"/>
      <c r="AF468" s="33"/>
      <c r="AG468" s="33"/>
      <c r="AH468" s="33"/>
      <c r="AI468" s="33"/>
      <c r="AJ468" s="33"/>
    </row>
    <row r="469">
      <c r="A469" s="104" t="s">
        <v>1325</v>
      </c>
      <c r="B469" s="44">
        <v>2011.0</v>
      </c>
      <c r="C469" s="44" t="s">
        <v>2398</v>
      </c>
      <c r="D469" s="104" t="s">
        <v>2537</v>
      </c>
      <c r="E469" s="117">
        <v>26.0</v>
      </c>
      <c r="F469" s="117">
        <v>36.0</v>
      </c>
      <c r="G469" s="118" t="str">
        <f t="shared" si="37"/>
        <v>31</v>
      </c>
      <c r="H469" s="117">
        <v>49.0</v>
      </c>
      <c r="I469" s="104">
        <v>50.0</v>
      </c>
      <c r="J469" s="118" t="str">
        <f t="shared" si="34"/>
        <v>-1</v>
      </c>
      <c r="K469" s="118" t="str">
        <f t="shared" si="38"/>
        <v>49.5</v>
      </c>
      <c r="L469" s="118" t="str">
        <f t="shared" si="36"/>
        <v>-18.5</v>
      </c>
      <c r="M469" s="117" t="s">
        <v>2538</v>
      </c>
      <c r="N469" s="104" t="s">
        <v>2511</v>
      </c>
      <c r="O469" s="104" t="s">
        <v>493</v>
      </c>
      <c r="P469" s="152"/>
      <c r="Q469" s="117">
        <v>12.22</v>
      </c>
      <c r="R469" s="245">
        <v>3276.0</v>
      </c>
      <c r="S469" s="104">
        <v>3731.0</v>
      </c>
      <c r="T469" s="112"/>
      <c r="U469" s="246">
        <v>33.04</v>
      </c>
      <c r="V469" s="246">
        <v>12.7</v>
      </c>
      <c r="W469" s="149" t="str">
        <f t="shared" si="60"/>
        <v>45.74</v>
      </c>
      <c r="X469" s="152"/>
      <c r="Y469" s="126" t="str">
        <f t="shared" si="53"/>
        <v>27.77%</v>
      </c>
      <c r="Z469" s="246">
        <v>40.0</v>
      </c>
      <c r="AA469" s="126" t="str">
        <f t="shared" si="61"/>
        <v>114.35%</v>
      </c>
      <c r="AB469" s="126" t="str">
        <f t="shared" si="62"/>
        <v>30.55%</v>
      </c>
      <c r="AC469" s="112"/>
      <c r="AD469" s="112"/>
      <c r="AE469" s="33"/>
      <c r="AF469" s="33"/>
      <c r="AG469" s="33"/>
      <c r="AH469" s="33"/>
      <c r="AI469" s="33"/>
      <c r="AJ469" s="33"/>
    </row>
    <row r="470">
      <c r="A470" s="104" t="s">
        <v>1197</v>
      </c>
      <c r="B470" s="44">
        <v>2011.0</v>
      </c>
      <c r="C470" s="44" t="s">
        <v>41</v>
      </c>
      <c r="D470" s="104" t="s">
        <v>2539</v>
      </c>
      <c r="E470" s="117">
        <v>92.0</v>
      </c>
      <c r="F470" s="117">
        <v>69.0</v>
      </c>
      <c r="G470" s="118" t="str">
        <f t="shared" si="37"/>
        <v>80.5</v>
      </c>
      <c r="H470" s="117">
        <v>82.0</v>
      </c>
      <c r="I470" s="104">
        <v>74.0</v>
      </c>
      <c r="J470" s="118" t="str">
        <f t="shared" si="34"/>
        <v>8</v>
      </c>
      <c r="K470" s="118" t="str">
        <f t="shared" si="38"/>
        <v>78</v>
      </c>
      <c r="L470" s="118" t="str">
        <f t="shared" si="36"/>
        <v>2.5</v>
      </c>
      <c r="M470" s="117" t="s">
        <v>2540</v>
      </c>
      <c r="N470" s="104" t="s">
        <v>2442</v>
      </c>
      <c r="O470" s="104" t="s">
        <v>990</v>
      </c>
      <c r="P470" s="152"/>
      <c r="Q470" s="117">
        <v>12.07</v>
      </c>
      <c r="R470" s="245">
        <v>3376.0</v>
      </c>
      <c r="S470" s="104">
        <v>3537.0</v>
      </c>
      <c r="T470" s="112"/>
      <c r="U470" s="246">
        <v>46.46</v>
      </c>
      <c r="V470" s="246">
        <v>100.95</v>
      </c>
      <c r="W470" s="149" t="str">
        <f t="shared" si="60"/>
        <v>147.41</v>
      </c>
      <c r="X470" s="152"/>
      <c r="Y470" s="126" t="str">
        <f t="shared" si="53"/>
        <v>68.48%</v>
      </c>
      <c r="Z470" s="246">
        <v>150.0</v>
      </c>
      <c r="AA470" s="126" t="str">
        <f t="shared" si="61"/>
        <v>98.27%</v>
      </c>
      <c r="AB470" s="126" t="str">
        <f t="shared" si="62"/>
        <v>8.05%</v>
      </c>
      <c r="AC470" s="112"/>
      <c r="AD470" s="112"/>
      <c r="AE470" s="33"/>
      <c r="AF470" s="33"/>
      <c r="AG470" s="33"/>
      <c r="AH470" s="33"/>
      <c r="AI470" s="33"/>
      <c r="AJ470" s="33"/>
    </row>
    <row r="471">
      <c r="A471" s="248" t="s">
        <v>2541</v>
      </c>
      <c r="B471" s="44">
        <v>2011.0</v>
      </c>
      <c r="C471" s="248" t="s">
        <v>2542</v>
      </c>
      <c r="D471" s="249"/>
      <c r="E471" s="250" t="str">
        <f>AVERAGE(E472:E642)</f>
        <v>55.74705882</v>
      </c>
      <c r="F471" s="249"/>
      <c r="G471" s="250" t="str">
        <f t="shared" si="37"/>
        <v>55.74705882</v>
      </c>
      <c r="H471" s="250" t="str">
        <f>AVERAGE(H472:H642)</f>
        <v>64.01176471</v>
      </c>
      <c r="I471" s="249"/>
      <c r="J471" s="250" t="str">
        <f t="shared" si="34"/>
        <v>64.01176471</v>
      </c>
      <c r="K471" s="250" t="str">
        <f t="shared" si="38"/>
        <v>64.01176471</v>
      </c>
      <c r="L471" s="250" t="str">
        <f t="shared" si="36"/>
        <v>-8.264705882</v>
      </c>
      <c r="M471" s="249"/>
      <c r="N471" s="249"/>
      <c r="O471" s="249"/>
      <c r="P471" s="249"/>
      <c r="Q471" s="250" t="str">
        <f>Average(Q472:Q642)</f>
        <v>27.16888235</v>
      </c>
      <c r="R471" s="250" t="str">
        <f>average(R472:R642)</f>
        <v>2891.466667</v>
      </c>
      <c r="S471" s="251">
        <v>6520.0</v>
      </c>
      <c r="T471" s="249"/>
      <c r="U471" s="250" t="str">
        <f t="shared" ref="U471:V471" si="63">Average(U472:U642)</f>
        <v>90.36010526</v>
      </c>
      <c r="V471" s="250" t="str">
        <f t="shared" si="63"/>
        <v>139.3978855</v>
      </c>
      <c r="W471" s="250" t="str">
        <f>Average(W472:W641)</f>
        <v>174.9963893</v>
      </c>
      <c r="X471" s="249"/>
      <c r="Y471" s="252" t="str">
        <f t="shared" si="53"/>
        <v>79.66%</v>
      </c>
      <c r="Z471" s="250" t="str">
        <f>Average(Z472:Z641)</f>
        <v>68.17633136</v>
      </c>
      <c r="AA471" s="252" t="str">
        <f t="shared" si="61"/>
        <v>256.68%</v>
      </c>
      <c r="AB471" s="252" t="str">
        <f t="shared" si="62"/>
        <v>39.85%</v>
      </c>
      <c r="AC471" s="249"/>
      <c r="AD471" s="249"/>
      <c r="AE471" s="33"/>
      <c r="AF471" s="33"/>
      <c r="AG471" s="33"/>
      <c r="AH471" s="33"/>
      <c r="AI471" s="33"/>
      <c r="AJ471" s="33"/>
    </row>
    <row r="472">
      <c r="A472" s="104" t="s">
        <v>1421</v>
      </c>
      <c r="B472" s="44">
        <v>2011.0</v>
      </c>
      <c r="C472" s="44" t="s">
        <v>41</v>
      </c>
      <c r="D472" s="104" t="s">
        <v>2527</v>
      </c>
      <c r="E472" s="117">
        <v>44.0</v>
      </c>
      <c r="F472" s="117">
        <v>47.0</v>
      </c>
      <c r="G472" s="118" t="str">
        <f t="shared" si="37"/>
        <v>45.5</v>
      </c>
      <c r="H472" s="117">
        <v>38.0</v>
      </c>
      <c r="I472" s="104">
        <v>51.0</v>
      </c>
      <c r="J472" s="118" t="str">
        <f t="shared" si="34"/>
        <v>-13</v>
      </c>
      <c r="K472" s="118" t="str">
        <f t="shared" si="38"/>
        <v>44.5</v>
      </c>
      <c r="L472" s="118" t="str">
        <f t="shared" si="36"/>
        <v>1</v>
      </c>
      <c r="M472" s="117" t="s">
        <v>710</v>
      </c>
      <c r="N472" s="104" t="s">
        <v>2439</v>
      </c>
      <c r="O472" s="104" t="s">
        <v>117</v>
      </c>
      <c r="P472" s="152"/>
      <c r="Q472" s="117">
        <v>31.6</v>
      </c>
      <c r="R472" s="245">
        <v>3049.0</v>
      </c>
      <c r="S472" s="104">
        <v>10365.0</v>
      </c>
      <c r="T472" s="112"/>
      <c r="U472" s="246">
        <v>100.29</v>
      </c>
      <c r="V472" s="246">
        <v>115.9</v>
      </c>
      <c r="W472" s="149" t="str">
        <f t="shared" ref="W472:W492" si="64">SUM(U472:V472)</f>
        <v>216.19</v>
      </c>
      <c r="X472" s="152"/>
      <c r="Y472" s="126" t="str">
        <f t="shared" si="53"/>
        <v>53.61%</v>
      </c>
      <c r="Z472" s="246">
        <v>20.0</v>
      </c>
      <c r="AA472" s="126" t="str">
        <f t="shared" si="61"/>
        <v>1080.95%</v>
      </c>
      <c r="AB472" s="126" t="str">
        <f t="shared" si="62"/>
        <v>158.00%</v>
      </c>
      <c r="AC472" s="112"/>
      <c r="AD472" s="112"/>
      <c r="AE472" s="33"/>
      <c r="AF472" s="33"/>
      <c r="AG472" s="33"/>
      <c r="AH472" s="33"/>
      <c r="AI472" s="33"/>
      <c r="AJ472" s="33"/>
    </row>
    <row r="473">
      <c r="A473" s="104" t="s">
        <v>1254</v>
      </c>
      <c r="B473" s="44">
        <v>2011.0</v>
      </c>
      <c r="C473" s="44" t="s">
        <v>126</v>
      </c>
      <c r="D473" s="104" t="s">
        <v>2532</v>
      </c>
      <c r="E473" s="117">
        <v>35.0</v>
      </c>
      <c r="F473" s="117">
        <v>37.0</v>
      </c>
      <c r="G473" s="118" t="str">
        <f t="shared" si="37"/>
        <v>36</v>
      </c>
      <c r="H473" s="117">
        <v>50.0</v>
      </c>
      <c r="I473" s="104">
        <v>58.0</v>
      </c>
      <c r="J473" s="118" t="str">
        <f t="shared" si="34"/>
        <v>-8</v>
      </c>
      <c r="K473" s="118" t="str">
        <f t="shared" si="38"/>
        <v>54</v>
      </c>
      <c r="L473" s="118" t="str">
        <f t="shared" si="36"/>
        <v>-18</v>
      </c>
      <c r="M473" s="117" t="s">
        <v>2536</v>
      </c>
      <c r="N473" s="104" t="s">
        <v>2511</v>
      </c>
      <c r="O473" s="104" t="s">
        <v>2408</v>
      </c>
      <c r="P473" s="152"/>
      <c r="Q473" s="117">
        <v>35.57</v>
      </c>
      <c r="R473" s="245">
        <v>3417.0</v>
      </c>
      <c r="S473" s="104">
        <v>10411.0</v>
      </c>
      <c r="T473" s="112"/>
      <c r="U473" s="246">
        <v>83.55</v>
      </c>
      <c r="V473" s="246">
        <v>128.27</v>
      </c>
      <c r="W473" s="149" t="str">
        <f t="shared" si="64"/>
        <v>211.82</v>
      </c>
      <c r="X473" s="152"/>
      <c r="Y473" s="126" t="str">
        <f t="shared" si="53"/>
        <v>60.56%</v>
      </c>
      <c r="Z473" s="246">
        <v>70.0</v>
      </c>
      <c r="AA473" s="126" t="str">
        <f t="shared" si="61"/>
        <v>302.60%</v>
      </c>
      <c r="AB473" s="126" t="str">
        <f t="shared" si="62"/>
        <v>50.81%</v>
      </c>
      <c r="AC473" s="112"/>
      <c r="AD473" s="112"/>
      <c r="AE473" s="33"/>
      <c r="AF473" s="33"/>
      <c r="AG473" s="33"/>
      <c r="AH473" s="33"/>
      <c r="AI473" s="33"/>
      <c r="AJ473" s="33"/>
    </row>
    <row r="474">
      <c r="A474" s="104" t="s">
        <v>1432</v>
      </c>
      <c r="B474" s="44">
        <v>2011.0</v>
      </c>
      <c r="C474" s="44" t="s">
        <v>29</v>
      </c>
      <c r="D474" s="104" t="s">
        <v>2543</v>
      </c>
      <c r="E474" s="117">
        <v>19.0</v>
      </c>
      <c r="F474" s="117">
        <v>40.0</v>
      </c>
      <c r="G474" s="118" t="str">
        <f t="shared" si="37"/>
        <v>29.5</v>
      </c>
      <c r="H474" s="117">
        <v>50.0</v>
      </c>
      <c r="I474" s="104">
        <v>54.0</v>
      </c>
      <c r="J474" s="118" t="str">
        <f t="shared" si="34"/>
        <v>-4</v>
      </c>
      <c r="K474" s="118" t="str">
        <f t="shared" si="38"/>
        <v>52</v>
      </c>
      <c r="L474" s="118" t="str">
        <f t="shared" si="36"/>
        <v>-22.5</v>
      </c>
      <c r="M474" s="117" t="s">
        <v>2544</v>
      </c>
      <c r="N474" s="104" t="s">
        <v>2511</v>
      </c>
      <c r="O474" s="104" t="s">
        <v>1433</v>
      </c>
      <c r="P474" s="152"/>
      <c r="Q474" s="117">
        <v>9.85</v>
      </c>
      <c r="R474" s="245">
        <v>1952.0</v>
      </c>
      <c r="S474" s="104">
        <v>5047.0</v>
      </c>
      <c r="T474" s="112"/>
      <c r="U474" s="246">
        <v>27.87</v>
      </c>
      <c r="V474" s="246">
        <v>15.3</v>
      </c>
      <c r="W474" s="149" t="str">
        <f t="shared" si="64"/>
        <v>43.17</v>
      </c>
      <c r="X474" s="152"/>
      <c r="Y474" s="126" t="str">
        <f t="shared" si="53"/>
        <v>35.44%</v>
      </c>
      <c r="Z474" s="246">
        <v>17.0</v>
      </c>
      <c r="AA474" s="126" t="str">
        <f t="shared" si="61"/>
        <v>253.94%</v>
      </c>
      <c r="AB474" s="126" t="str">
        <f t="shared" si="62"/>
        <v>57.94%</v>
      </c>
      <c r="AC474" s="112"/>
      <c r="AD474" s="112"/>
      <c r="AE474" s="33"/>
      <c r="AF474" s="33"/>
      <c r="AG474" s="33"/>
      <c r="AH474" s="33"/>
      <c r="AI474" s="33"/>
      <c r="AJ474" s="33"/>
    </row>
    <row r="475">
      <c r="A475" s="104" t="s">
        <v>1175</v>
      </c>
      <c r="B475" s="44">
        <v>2011.0</v>
      </c>
      <c r="C475" s="44" t="s">
        <v>126</v>
      </c>
      <c r="D475" s="104" t="s">
        <v>2527</v>
      </c>
      <c r="E475" s="117">
        <v>84.0</v>
      </c>
      <c r="F475" s="117">
        <v>81.0</v>
      </c>
      <c r="G475" s="118" t="str">
        <f t="shared" si="37"/>
        <v>82.5</v>
      </c>
      <c r="H475" s="117">
        <v>80.0</v>
      </c>
      <c r="I475" s="104">
        <v>73.0</v>
      </c>
      <c r="J475" s="118" t="str">
        <f t="shared" si="34"/>
        <v>7</v>
      </c>
      <c r="K475" s="118" t="str">
        <f t="shared" si="38"/>
        <v>76.5</v>
      </c>
      <c r="L475" s="118" t="str">
        <f t="shared" si="36"/>
        <v>6</v>
      </c>
      <c r="M475" s="117" t="s">
        <v>2529</v>
      </c>
      <c r="N475" s="104" t="s">
        <v>2439</v>
      </c>
      <c r="O475" s="104" t="s">
        <v>493</v>
      </c>
      <c r="P475" s="152"/>
      <c r="Q475" s="117">
        <v>0.14</v>
      </c>
      <c r="R475" s="245">
        <v>5.0</v>
      </c>
      <c r="S475" s="104">
        <v>28268.0</v>
      </c>
      <c r="T475" s="112"/>
      <c r="U475" s="246">
        <v>5.79</v>
      </c>
      <c r="V475" s="246">
        <v>8.52</v>
      </c>
      <c r="W475" s="149" t="str">
        <f t="shared" si="64"/>
        <v>14.31</v>
      </c>
      <c r="X475" s="152"/>
      <c r="Y475" s="126" t="str">
        <f t="shared" si="53"/>
        <v>59.54%</v>
      </c>
      <c r="Z475" s="246">
        <v>3.2</v>
      </c>
      <c r="AA475" s="126" t="str">
        <f t="shared" si="61"/>
        <v>447.19%</v>
      </c>
      <c r="AB475" s="126" t="str">
        <f t="shared" si="62"/>
        <v>4.38%</v>
      </c>
      <c r="AC475" s="112"/>
      <c r="AD475" s="104" t="s">
        <v>1176</v>
      </c>
      <c r="AE475" s="33"/>
      <c r="AF475" s="33"/>
      <c r="AG475" s="33"/>
      <c r="AH475" s="33"/>
      <c r="AI475" s="33"/>
      <c r="AJ475" s="33"/>
    </row>
    <row r="476">
      <c r="A476" s="104" t="s">
        <v>1356</v>
      </c>
      <c r="B476" s="44">
        <v>2011.0</v>
      </c>
      <c r="C476" s="44" t="s">
        <v>41</v>
      </c>
      <c r="D476" s="104" t="s">
        <v>2532</v>
      </c>
      <c r="E476" s="117">
        <v>90.0</v>
      </c>
      <c r="F476" s="117">
        <v>75.0</v>
      </c>
      <c r="G476" s="118" t="str">
        <f t="shared" si="37"/>
        <v>82.5</v>
      </c>
      <c r="H476" s="117">
        <v>77.0</v>
      </c>
      <c r="I476" s="104">
        <v>72.0</v>
      </c>
      <c r="J476" s="118" t="str">
        <f t="shared" si="34"/>
        <v>5</v>
      </c>
      <c r="K476" s="118" t="str">
        <f t="shared" si="38"/>
        <v>74.5</v>
      </c>
      <c r="L476" s="118" t="str">
        <f t="shared" si="36"/>
        <v>8</v>
      </c>
      <c r="M476" s="117" t="s">
        <v>2545</v>
      </c>
      <c r="N476" s="104" t="s">
        <v>2439</v>
      </c>
      <c r="O476" s="104" t="s">
        <v>493</v>
      </c>
      <c r="P476" s="152"/>
      <c r="Q476" s="117">
        <v>26.25</v>
      </c>
      <c r="R476" s="245">
        <v>2918.0</v>
      </c>
      <c r="S476" s="104">
        <v>8995.0</v>
      </c>
      <c r="T476" s="112"/>
      <c r="U476" s="246">
        <v>169.11</v>
      </c>
      <c r="V476" s="246">
        <v>119.28</v>
      </c>
      <c r="W476" s="149" t="str">
        <f t="shared" si="64"/>
        <v>288.39</v>
      </c>
      <c r="X476" s="152"/>
      <c r="Y476" s="126" t="str">
        <f t="shared" si="53"/>
        <v>41.36%</v>
      </c>
      <c r="Z476" s="246">
        <v>32.5</v>
      </c>
      <c r="AA476" s="126" t="str">
        <f t="shared" si="61"/>
        <v>887.35%</v>
      </c>
      <c r="AB476" s="126" t="str">
        <f t="shared" si="62"/>
        <v>80.77%</v>
      </c>
      <c r="AC476" s="112"/>
      <c r="AD476" s="112"/>
      <c r="AE476" s="33"/>
      <c r="AF476" s="33"/>
      <c r="AG476" s="33"/>
      <c r="AH476" s="33"/>
      <c r="AI476" s="33"/>
      <c r="AJ476" s="33"/>
    </row>
    <row r="477">
      <c r="A477" s="104" t="s">
        <v>1203</v>
      </c>
      <c r="B477" s="44">
        <v>2011.0</v>
      </c>
      <c r="C477" s="44" t="s">
        <v>29</v>
      </c>
      <c r="D477" s="104" t="s">
        <v>2546</v>
      </c>
      <c r="E477" s="117">
        <v>78.0</v>
      </c>
      <c r="F477" s="117">
        <v>66.0</v>
      </c>
      <c r="G477" s="118" t="str">
        <f t="shared" si="37"/>
        <v>72</v>
      </c>
      <c r="H477" s="117">
        <v>75.0</v>
      </c>
      <c r="I477" s="104">
        <v>69.0</v>
      </c>
      <c r="J477" s="118" t="str">
        <f t="shared" si="34"/>
        <v>6</v>
      </c>
      <c r="K477" s="118" t="str">
        <f t="shared" si="38"/>
        <v>72</v>
      </c>
      <c r="L477" s="118" t="str">
        <f t="shared" si="36"/>
        <v>0</v>
      </c>
      <c r="M477" s="117" t="s">
        <v>2544</v>
      </c>
      <c r="N477" s="104" t="s">
        <v>2511</v>
      </c>
      <c r="O477" s="104" t="s">
        <v>2408</v>
      </c>
      <c r="P477" s="152"/>
      <c r="Q477" s="117">
        <v>65.06</v>
      </c>
      <c r="R477" s="245">
        <v>3715.0</v>
      </c>
      <c r="S477" s="104">
        <v>17512.0</v>
      </c>
      <c r="T477" s="112"/>
      <c r="U477" s="246">
        <v>176.65</v>
      </c>
      <c r="V477" s="246">
        <v>193.92</v>
      </c>
      <c r="W477" s="149" t="str">
        <f t="shared" si="64"/>
        <v>370.57</v>
      </c>
      <c r="X477" s="152"/>
      <c r="Y477" s="126" t="str">
        <f t="shared" si="53"/>
        <v>52.33%</v>
      </c>
      <c r="Z477" s="246">
        <v>140.0</v>
      </c>
      <c r="AA477" s="126" t="str">
        <f t="shared" si="61"/>
        <v>264.69%</v>
      </c>
      <c r="AB477" s="126" t="str">
        <f t="shared" si="62"/>
        <v>46.47%</v>
      </c>
      <c r="AC477" s="112"/>
      <c r="AD477" s="112"/>
      <c r="AE477" s="33"/>
      <c r="AF477" s="33"/>
      <c r="AG477" s="33"/>
      <c r="AH477" s="33"/>
      <c r="AI477" s="33"/>
      <c r="AJ477" s="33"/>
    </row>
    <row r="478">
      <c r="A478" s="104" t="s">
        <v>1182</v>
      </c>
      <c r="B478" s="44">
        <v>2011.0</v>
      </c>
      <c r="C478" s="44" t="s">
        <v>37</v>
      </c>
      <c r="D478" s="104" t="s">
        <v>2547</v>
      </c>
      <c r="E478" s="117">
        <v>38.0</v>
      </c>
      <c r="F478" s="117">
        <v>57.0</v>
      </c>
      <c r="G478" s="118" t="str">
        <f t="shared" si="37"/>
        <v>47.5</v>
      </c>
      <c r="H478" s="117">
        <v>56.0</v>
      </c>
      <c r="I478" s="104">
        <v>59.0</v>
      </c>
      <c r="J478" s="118" t="str">
        <f t="shared" si="34"/>
        <v>-3</v>
      </c>
      <c r="K478" s="118" t="str">
        <f t="shared" si="38"/>
        <v>57.5</v>
      </c>
      <c r="L478" s="118" t="str">
        <f t="shared" si="36"/>
        <v>-10</v>
      </c>
      <c r="M478" s="117" t="s">
        <v>2548</v>
      </c>
      <c r="N478" s="104" t="s">
        <v>2463</v>
      </c>
      <c r="O478" s="104" t="s">
        <v>957</v>
      </c>
      <c r="P478" s="152"/>
      <c r="Q478" s="117">
        <v>66.14</v>
      </c>
      <c r="R478" s="245">
        <v>4115.0</v>
      </c>
      <c r="S478" s="104">
        <v>16072.0</v>
      </c>
      <c r="T478" s="112"/>
      <c r="U478" s="246">
        <v>191.45</v>
      </c>
      <c r="V478" s="246">
        <v>368.4</v>
      </c>
      <c r="W478" s="149" t="str">
        <f t="shared" si="64"/>
        <v>559.85</v>
      </c>
      <c r="X478" s="152"/>
      <c r="Y478" s="126" t="str">
        <f t="shared" si="53"/>
        <v>65.80%</v>
      </c>
      <c r="Z478" s="246">
        <v>200.0</v>
      </c>
      <c r="AA478" s="126" t="str">
        <f t="shared" si="61"/>
        <v>279.93%</v>
      </c>
      <c r="AB478" s="126" t="str">
        <f t="shared" si="62"/>
        <v>33.07%</v>
      </c>
      <c r="AC478" s="112"/>
      <c r="AD478" s="112"/>
      <c r="AE478" s="33"/>
      <c r="AF478" s="33"/>
      <c r="AG478" s="33"/>
      <c r="AH478" s="33"/>
      <c r="AI478" s="33"/>
      <c r="AJ478" s="33"/>
    </row>
    <row r="479">
      <c r="A479" s="104" t="s">
        <v>1449</v>
      </c>
      <c r="B479" s="44">
        <v>2011.0</v>
      </c>
      <c r="C479" s="44" t="s">
        <v>41</v>
      </c>
      <c r="D479" s="104" t="s">
        <v>2549</v>
      </c>
      <c r="E479" s="117">
        <v>86.0</v>
      </c>
      <c r="F479" s="117">
        <v>70.0</v>
      </c>
      <c r="G479" s="118" t="str">
        <f t="shared" si="37"/>
        <v>78</v>
      </c>
      <c r="H479" s="117">
        <v>61.0</v>
      </c>
      <c r="I479" s="104">
        <v>70.0</v>
      </c>
      <c r="J479" s="118" t="str">
        <f t="shared" si="34"/>
        <v>-9</v>
      </c>
      <c r="K479" s="118" t="str">
        <f t="shared" si="38"/>
        <v>65.5</v>
      </c>
      <c r="L479" s="118" t="str">
        <f t="shared" si="36"/>
        <v>12.5</v>
      </c>
      <c r="M479" s="117" t="s">
        <v>2531</v>
      </c>
      <c r="N479" s="104" t="s">
        <v>2439</v>
      </c>
      <c r="O479" s="104" t="s">
        <v>117</v>
      </c>
      <c r="P479" s="152"/>
      <c r="Q479" s="117">
        <v>0.3</v>
      </c>
      <c r="R479" s="245">
        <v>15.0</v>
      </c>
      <c r="S479" s="104">
        <v>20198.0</v>
      </c>
      <c r="T479" s="112"/>
      <c r="U479" s="246">
        <v>6.86</v>
      </c>
      <c r="V479" s="129"/>
      <c r="W479" s="149" t="str">
        <f t="shared" si="64"/>
        <v>6.86</v>
      </c>
      <c r="X479" s="152"/>
      <c r="Y479" s="126" t="str">
        <f t="shared" si="53"/>
        <v>0.00%</v>
      </c>
      <c r="Z479" s="246">
        <v>10.0</v>
      </c>
      <c r="AA479" s="126" t="str">
        <f t="shared" si="61"/>
        <v>68.60%</v>
      </c>
      <c r="AB479" s="126" t="str">
        <f t="shared" si="62"/>
        <v>3.00%</v>
      </c>
      <c r="AC479" s="112"/>
      <c r="AD479" s="112"/>
      <c r="AE479" s="33"/>
      <c r="AF479" s="33"/>
      <c r="AG479" s="33"/>
      <c r="AH479" s="33"/>
      <c r="AI479" s="33"/>
      <c r="AJ479" s="33"/>
    </row>
    <row r="480">
      <c r="A480" s="104" t="s">
        <v>1316</v>
      </c>
      <c r="B480" s="44">
        <v>2011.0</v>
      </c>
      <c r="C480" s="44" t="s">
        <v>41</v>
      </c>
      <c r="D480" s="104" t="s">
        <v>2470</v>
      </c>
      <c r="E480" s="117">
        <v>28.0</v>
      </c>
      <c r="F480" s="117">
        <v>45.0</v>
      </c>
      <c r="G480" s="118" t="str">
        <f t="shared" si="37"/>
        <v>36.5</v>
      </c>
      <c r="H480" s="117">
        <v>55.0</v>
      </c>
      <c r="I480" s="104">
        <v>55.0</v>
      </c>
      <c r="J480" s="118" t="str">
        <f t="shared" si="34"/>
        <v>0</v>
      </c>
      <c r="K480" s="118" t="str">
        <f t="shared" si="38"/>
        <v>55</v>
      </c>
      <c r="L480" s="118" t="str">
        <f t="shared" si="36"/>
        <v>-18.5</v>
      </c>
      <c r="M480" s="117" t="s">
        <v>2550</v>
      </c>
      <c r="N480" s="104" t="s">
        <v>2511</v>
      </c>
      <c r="O480" s="104" t="s">
        <v>939</v>
      </c>
      <c r="P480" s="152"/>
      <c r="Q480" s="117">
        <v>10.41</v>
      </c>
      <c r="R480" s="245">
        <v>2614.0</v>
      </c>
      <c r="S480" s="104">
        <v>3982.0</v>
      </c>
      <c r="T480" s="112"/>
      <c r="U480" s="246">
        <v>36.67</v>
      </c>
      <c r="V480" s="246">
        <v>24.3</v>
      </c>
      <c r="W480" s="149" t="str">
        <f t="shared" si="64"/>
        <v>60.97</v>
      </c>
      <c r="X480" s="152"/>
      <c r="Y480" s="126" t="str">
        <f t="shared" si="53"/>
        <v>39.86%</v>
      </c>
      <c r="Z480" s="246">
        <v>40.0</v>
      </c>
      <c r="AA480" s="126" t="str">
        <f t="shared" si="61"/>
        <v>152.43%</v>
      </c>
      <c r="AB480" s="126" t="str">
        <f t="shared" si="62"/>
        <v>26.03%</v>
      </c>
      <c r="AC480" s="112"/>
      <c r="AD480" s="112"/>
      <c r="AE480" s="33"/>
      <c r="AF480" s="33"/>
      <c r="AG480" s="33"/>
      <c r="AH480" s="33"/>
      <c r="AI480" s="33"/>
      <c r="AJ480" s="33"/>
    </row>
    <row r="481">
      <c r="A481" s="104" t="s">
        <v>1227</v>
      </c>
      <c r="B481" s="44">
        <v>2011.0</v>
      </c>
      <c r="C481" s="44" t="s">
        <v>29</v>
      </c>
      <c r="D481" s="104" t="s">
        <v>2451</v>
      </c>
      <c r="E481" s="117">
        <v>22.0</v>
      </c>
      <c r="F481" s="117">
        <v>36.0</v>
      </c>
      <c r="G481" s="118" t="str">
        <f t="shared" si="37"/>
        <v>29</v>
      </c>
      <c r="H481" s="117">
        <v>34.0</v>
      </c>
      <c r="I481" s="104">
        <v>53.0</v>
      </c>
      <c r="J481" s="118" t="str">
        <f t="shared" si="34"/>
        <v>-19</v>
      </c>
      <c r="K481" s="118" t="str">
        <f t="shared" si="38"/>
        <v>43.5</v>
      </c>
      <c r="L481" s="118" t="str">
        <f t="shared" si="36"/>
        <v>-14.5</v>
      </c>
      <c r="M481" s="117" t="s">
        <v>2551</v>
      </c>
      <c r="N481" s="104" t="s">
        <v>2439</v>
      </c>
      <c r="O481" s="104" t="s">
        <v>936</v>
      </c>
      <c r="P481" s="152"/>
      <c r="Q481" s="117">
        <v>10.02</v>
      </c>
      <c r="R481" s="245">
        <v>3015.0</v>
      </c>
      <c r="S481" s="104">
        <v>3324.0</v>
      </c>
      <c r="T481" s="112"/>
      <c r="U481" s="246">
        <v>21.3</v>
      </c>
      <c r="V481" s="246">
        <v>27.5</v>
      </c>
      <c r="W481" s="149" t="str">
        <f t="shared" si="64"/>
        <v>48.8</v>
      </c>
      <c r="X481" s="152"/>
      <c r="Y481" s="126" t="str">
        <f t="shared" si="53"/>
        <v>56.35%</v>
      </c>
      <c r="Z481" s="246">
        <v>90.0</v>
      </c>
      <c r="AA481" s="126" t="str">
        <f t="shared" si="61"/>
        <v>54.22%</v>
      </c>
      <c r="AB481" s="126" t="str">
        <f t="shared" si="62"/>
        <v>11.13%</v>
      </c>
      <c r="AC481" s="112"/>
      <c r="AD481" s="112"/>
      <c r="AE481" s="33"/>
      <c r="AF481" s="33"/>
      <c r="AG481" s="33"/>
      <c r="AH481" s="33"/>
      <c r="AI481" s="33"/>
      <c r="AJ481" s="33"/>
    </row>
    <row r="482">
      <c r="A482" s="104" t="s">
        <v>1268</v>
      </c>
      <c r="B482" s="44">
        <v>2011.0</v>
      </c>
      <c r="C482" s="44" t="s">
        <v>41</v>
      </c>
      <c r="D482" s="104" t="s">
        <v>2537</v>
      </c>
      <c r="E482" s="117">
        <v>84.0</v>
      </c>
      <c r="F482" s="117">
        <v>70.0</v>
      </c>
      <c r="G482" s="118" t="str">
        <f t="shared" si="37"/>
        <v>77</v>
      </c>
      <c r="H482" s="117">
        <v>63.0</v>
      </c>
      <c r="I482" s="104">
        <v>64.0</v>
      </c>
      <c r="J482" s="118" t="str">
        <f t="shared" si="34"/>
        <v>-1</v>
      </c>
      <c r="K482" s="118" t="str">
        <f t="shared" si="38"/>
        <v>63.5</v>
      </c>
      <c r="L482" s="118" t="str">
        <f t="shared" si="36"/>
        <v>13.5</v>
      </c>
      <c r="M482" s="117" t="s">
        <v>2552</v>
      </c>
      <c r="N482" s="104" t="s">
        <v>2511</v>
      </c>
      <c r="O482" s="104" t="s">
        <v>2395</v>
      </c>
      <c r="P482" s="152"/>
      <c r="Q482" s="117">
        <v>22.4</v>
      </c>
      <c r="R482" s="245">
        <v>3222.0</v>
      </c>
      <c r="S482" s="104">
        <v>6935.0</v>
      </c>
      <c r="T482" s="112"/>
      <c r="U482" s="246">
        <v>75.66</v>
      </c>
      <c r="V482" s="246">
        <v>59.8</v>
      </c>
      <c r="W482" s="149" t="str">
        <f t="shared" si="64"/>
        <v>135.46</v>
      </c>
      <c r="X482" s="152"/>
      <c r="Y482" s="126" t="str">
        <f t="shared" si="53"/>
        <v>44.15%</v>
      </c>
      <c r="Z482" s="246">
        <v>60.0</v>
      </c>
      <c r="AA482" s="126" t="str">
        <f t="shared" si="61"/>
        <v>225.77%</v>
      </c>
      <c r="AB482" s="126" t="str">
        <f t="shared" si="62"/>
        <v>37.33%</v>
      </c>
      <c r="AC482" s="112"/>
      <c r="AD482" s="112"/>
      <c r="AE482" s="33"/>
      <c r="AF482" s="33"/>
      <c r="AG482" s="33"/>
      <c r="AH482" s="33"/>
      <c r="AI482" s="33"/>
      <c r="AJ482" s="33"/>
    </row>
    <row r="483">
      <c r="A483" s="104" t="s">
        <v>1186</v>
      </c>
      <c r="B483" s="44">
        <v>2011.0</v>
      </c>
      <c r="C483" s="44" t="s">
        <v>29</v>
      </c>
      <c r="D483" s="104" t="s">
        <v>2553</v>
      </c>
      <c r="E483" s="117">
        <v>44.0</v>
      </c>
      <c r="F483" s="117">
        <v>50.0</v>
      </c>
      <c r="G483" s="118" t="str">
        <f t="shared" si="37"/>
        <v>47</v>
      </c>
      <c r="H483" s="117">
        <v>50.0</v>
      </c>
      <c r="I483" s="104">
        <v>60.0</v>
      </c>
      <c r="J483" s="118" t="str">
        <f t="shared" si="34"/>
        <v>-10</v>
      </c>
      <c r="K483" s="118" t="str">
        <f t="shared" si="38"/>
        <v>55</v>
      </c>
      <c r="L483" s="118" t="str">
        <f t="shared" si="36"/>
        <v>-8</v>
      </c>
      <c r="M483" s="117" t="s">
        <v>2536</v>
      </c>
      <c r="N483" s="104" t="s">
        <v>2511</v>
      </c>
      <c r="O483" s="104" t="s">
        <v>2405</v>
      </c>
      <c r="P483" s="152"/>
      <c r="Q483" s="117">
        <v>36.43</v>
      </c>
      <c r="R483" s="245">
        <v>3750.0</v>
      </c>
      <c r="S483" s="104">
        <v>9715.0</v>
      </c>
      <c r="T483" s="112"/>
      <c r="U483" s="246">
        <v>100.24</v>
      </c>
      <c r="V483" s="246">
        <v>74.58</v>
      </c>
      <c r="W483" s="149" t="str">
        <f t="shared" si="64"/>
        <v>174.82</v>
      </c>
      <c r="X483" s="152"/>
      <c r="Y483" s="126" t="str">
        <f t="shared" si="53"/>
        <v>42.66%</v>
      </c>
      <c r="Z483" s="246">
        <v>163.0</v>
      </c>
      <c r="AA483" s="126" t="str">
        <f t="shared" si="61"/>
        <v>107.25%</v>
      </c>
      <c r="AB483" s="126" t="str">
        <f t="shared" si="62"/>
        <v>22.35%</v>
      </c>
      <c r="AC483" s="112"/>
      <c r="AD483" s="112"/>
      <c r="AE483" s="33"/>
      <c r="AF483" s="33"/>
      <c r="AG483" s="33"/>
      <c r="AH483" s="33"/>
      <c r="AI483" s="33"/>
      <c r="AJ483" s="33"/>
    </row>
    <row r="484">
      <c r="A484" s="104" t="s">
        <v>1284</v>
      </c>
      <c r="B484" s="44">
        <v>2011.0</v>
      </c>
      <c r="C484" s="44" t="s">
        <v>41</v>
      </c>
      <c r="D484" s="104" t="s">
        <v>2537</v>
      </c>
      <c r="E484" s="117">
        <v>78.0</v>
      </c>
      <c r="F484" s="117">
        <v>68.0</v>
      </c>
      <c r="G484" s="118" t="str">
        <f t="shared" si="37"/>
        <v>73</v>
      </c>
      <c r="H484" s="117">
        <v>81.0</v>
      </c>
      <c r="I484" s="104">
        <v>75.0</v>
      </c>
      <c r="J484" s="118" t="str">
        <f t="shared" si="34"/>
        <v>6</v>
      </c>
      <c r="K484" s="118" t="str">
        <f t="shared" si="38"/>
        <v>78</v>
      </c>
      <c r="L484" s="118" t="str">
        <f t="shared" si="36"/>
        <v>-5</v>
      </c>
      <c r="M484" s="117" t="s">
        <v>2528</v>
      </c>
      <c r="N484" s="104" t="s">
        <v>2511</v>
      </c>
      <c r="O484" s="104" t="s">
        <v>493</v>
      </c>
      <c r="P484" s="152"/>
      <c r="Q484" s="117">
        <v>19.1</v>
      </c>
      <c r="R484" s="245">
        <v>3020.0</v>
      </c>
      <c r="S484" s="104">
        <v>6326.0</v>
      </c>
      <c r="T484" s="112"/>
      <c r="U484" s="246">
        <v>84.35</v>
      </c>
      <c r="V484" s="246">
        <v>58.5</v>
      </c>
      <c r="W484" s="149" t="str">
        <f t="shared" si="64"/>
        <v>142.85</v>
      </c>
      <c r="X484" s="152"/>
      <c r="Y484" s="126" t="str">
        <f t="shared" si="53"/>
        <v>40.95%</v>
      </c>
      <c r="Z484" s="246">
        <v>50.0</v>
      </c>
      <c r="AA484" s="126" t="str">
        <f t="shared" si="61"/>
        <v>285.70%</v>
      </c>
      <c r="AB484" s="126" t="str">
        <f t="shared" si="62"/>
        <v>38.20%</v>
      </c>
      <c r="AC484" s="112"/>
      <c r="AD484" s="112"/>
      <c r="AE484" s="33"/>
      <c r="AF484" s="33"/>
      <c r="AG484" s="33"/>
      <c r="AH484" s="33"/>
      <c r="AI484" s="33"/>
      <c r="AJ484" s="33"/>
    </row>
    <row r="485">
      <c r="A485" s="104" t="s">
        <v>1409</v>
      </c>
      <c r="B485" s="44">
        <v>2011.0</v>
      </c>
      <c r="C485" s="44" t="s">
        <v>37</v>
      </c>
      <c r="D485" s="104" t="s">
        <v>2549</v>
      </c>
      <c r="E485" s="117">
        <v>47.0</v>
      </c>
      <c r="F485" s="117">
        <v>51.0</v>
      </c>
      <c r="G485" s="118" t="str">
        <f t="shared" si="37"/>
        <v>49</v>
      </c>
      <c r="H485" s="117">
        <v>63.0</v>
      </c>
      <c r="I485" s="104">
        <v>72.0</v>
      </c>
      <c r="J485" s="118" t="str">
        <f t="shared" si="34"/>
        <v>-9</v>
      </c>
      <c r="K485" s="118" t="str">
        <f t="shared" si="38"/>
        <v>67.5</v>
      </c>
      <c r="L485" s="118" t="str">
        <f t="shared" si="36"/>
        <v>-18.5</v>
      </c>
      <c r="M485" s="117" t="s">
        <v>710</v>
      </c>
      <c r="N485" s="104" t="s">
        <v>2442</v>
      </c>
      <c r="O485" s="104" t="s">
        <v>513</v>
      </c>
      <c r="P485" s="152"/>
      <c r="Q485" s="117">
        <v>23.75</v>
      </c>
      <c r="R485" s="245">
        <v>3167.0</v>
      </c>
      <c r="S485" s="104">
        <v>7500.0</v>
      </c>
      <c r="T485" s="112"/>
      <c r="U485" s="246">
        <v>52.7</v>
      </c>
      <c r="V485" s="246">
        <v>19.72</v>
      </c>
      <c r="W485" s="149" t="str">
        <f t="shared" si="64"/>
        <v>72.42</v>
      </c>
      <c r="X485" s="152"/>
      <c r="Y485" s="126" t="str">
        <f t="shared" si="53"/>
        <v>27.23%</v>
      </c>
      <c r="Z485" s="246">
        <v>21.0</v>
      </c>
      <c r="AA485" s="126" t="str">
        <f t="shared" si="61"/>
        <v>344.86%</v>
      </c>
      <c r="AB485" s="126" t="str">
        <f t="shared" si="62"/>
        <v>113.10%</v>
      </c>
      <c r="AC485" s="112"/>
      <c r="AD485" s="112"/>
      <c r="AE485" s="33"/>
      <c r="AF485" s="33"/>
      <c r="AG485" s="33"/>
      <c r="AH485" s="33"/>
      <c r="AI485" s="33"/>
      <c r="AJ485" s="33"/>
    </row>
    <row r="486">
      <c r="A486" s="104" t="s">
        <v>1337</v>
      </c>
      <c r="B486" s="44">
        <v>2011.0</v>
      </c>
      <c r="C486" s="44" t="s">
        <v>29</v>
      </c>
      <c r="D486" s="104" t="s">
        <v>2527</v>
      </c>
      <c r="E486" s="117">
        <v>84.0</v>
      </c>
      <c r="F486" s="117">
        <v>64.0</v>
      </c>
      <c r="G486" s="118" t="str">
        <f t="shared" si="37"/>
        <v>74</v>
      </c>
      <c r="H486" s="117">
        <v>81.0</v>
      </c>
      <c r="I486" s="104">
        <v>64.0</v>
      </c>
      <c r="J486" s="118" t="str">
        <f t="shared" si="34"/>
        <v>17</v>
      </c>
      <c r="K486" s="118" t="str">
        <f t="shared" si="38"/>
        <v>72.5</v>
      </c>
      <c r="L486" s="118" t="str">
        <f t="shared" si="36"/>
        <v>1.5</v>
      </c>
      <c r="M486" s="117" t="s">
        <v>2551</v>
      </c>
      <c r="N486" s="104" t="s">
        <v>2442</v>
      </c>
      <c r="O486" s="104" t="s">
        <v>239</v>
      </c>
      <c r="P486" s="152"/>
      <c r="Q486" s="117">
        <v>19.15</v>
      </c>
      <c r="R486" s="245">
        <v>3507.0</v>
      </c>
      <c r="S486" s="104">
        <v>5461.0</v>
      </c>
      <c r="T486" s="112"/>
      <c r="U486" s="246">
        <v>72.29</v>
      </c>
      <c r="V486" s="246">
        <v>23.12</v>
      </c>
      <c r="W486" s="149" t="str">
        <f t="shared" si="64"/>
        <v>95.41</v>
      </c>
      <c r="X486" s="152"/>
      <c r="Y486" s="126" t="str">
        <f t="shared" si="53"/>
        <v>24.23%</v>
      </c>
      <c r="Z486" s="246">
        <v>37.0</v>
      </c>
      <c r="AA486" s="126" t="str">
        <f t="shared" si="61"/>
        <v>257.86%</v>
      </c>
      <c r="AB486" s="126" t="str">
        <f t="shared" si="62"/>
        <v>51.76%</v>
      </c>
      <c r="AC486" s="112"/>
      <c r="AD486" s="112"/>
      <c r="AE486" s="33"/>
      <c r="AF486" s="33"/>
      <c r="AG486" s="33"/>
      <c r="AH486" s="33"/>
      <c r="AI486" s="33"/>
      <c r="AJ486" s="33"/>
    </row>
    <row r="487">
      <c r="A487" s="104" t="s">
        <v>1400</v>
      </c>
      <c r="B487" s="44">
        <v>2011.0</v>
      </c>
      <c r="C487" s="44" t="s">
        <v>2398</v>
      </c>
      <c r="D487" s="104" t="s">
        <v>2554</v>
      </c>
      <c r="E487" s="117">
        <v>59.0</v>
      </c>
      <c r="F487" s="117">
        <v>56.0</v>
      </c>
      <c r="G487" s="118" t="str">
        <f t="shared" si="37"/>
        <v>57.5</v>
      </c>
      <c r="H487" s="117">
        <v>37.0</v>
      </c>
      <c r="I487" s="104">
        <v>54.0</v>
      </c>
      <c r="J487" s="118" t="str">
        <f t="shared" si="34"/>
        <v>-17</v>
      </c>
      <c r="K487" s="118" t="str">
        <f t="shared" si="38"/>
        <v>45.5</v>
      </c>
      <c r="L487" s="118" t="str">
        <f t="shared" si="36"/>
        <v>12</v>
      </c>
      <c r="M487" s="117" t="s">
        <v>2536</v>
      </c>
      <c r="N487" s="104" t="s">
        <v>2439</v>
      </c>
      <c r="O487" s="104" t="s">
        <v>1401</v>
      </c>
      <c r="P487" s="152"/>
      <c r="Q487" s="117">
        <v>8.53</v>
      </c>
      <c r="R487" s="245">
        <v>2760.0</v>
      </c>
      <c r="S487" s="104">
        <v>3089.0</v>
      </c>
      <c r="T487" s="112"/>
      <c r="U487" s="246">
        <v>24.05</v>
      </c>
      <c r="V487" s="246">
        <v>12.95</v>
      </c>
      <c r="W487" s="149" t="str">
        <f t="shared" si="64"/>
        <v>37</v>
      </c>
      <c r="X487" s="152"/>
      <c r="Y487" s="126" t="str">
        <f t="shared" si="53"/>
        <v>35.00%</v>
      </c>
      <c r="Z487" s="246">
        <v>25.0</v>
      </c>
      <c r="AA487" s="126" t="str">
        <f t="shared" si="61"/>
        <v>148.00%</v>
      </c>
      <c r="AB487" s="126" t="str">
        <f t="shared" si="62"/>
        <v>34.12%</v>
      </c>
      <c r="AC487" s="112"/>
      <c r="AD487" s="112"/>
      <c r="AE487" s="33"/>
      <c r="AF487" s="33"/>
      <c r="AG487" s="33"/>
      <c r="AH487" s="33"/>
      <c r="AI487" s="33"/>
      <c r="AJ487" s="33"/>
    </row>
    <row r="488">
      <c r="A488" s="104" t="s">
        <v>1286</v>
      </c>
      <c r="B488" s="44">
        <v>2011.0</v>
      </c>
      <c r="C488" s="44" t="s">
        <v>41</v>
      </c>
      <c r="D488" s="104" t="s">
        <v>2555</v>
      </c>
      <c r="E488" s="117">
        <v>7.0</v>
      </c>
      <c r="F488" s="117">
        <v>35.0</v>
      </c>
      <c r="G488" s="118" t="str">
        <f t="shared" si="37"/>
        <v>21</v>
      </c>
      <c r="H488" s="117">
        <v>38.0</v>
      </c>
      <c r="I488" s="104">
        <v>57.0</v>
      </c>
      <c r="J488" s="118" t="str">
        <f t="shared" si="34"/>
        <v>-19</v>
      </c>
      <c r="K488" s="118" t="str">
        <f t="shared" si="38"/>
        <v>47.5</v>
      </c>
      <c r="L488" s="118" t="str">
        <f t="shared" si="36"/>
        <v>-26.5</v>
      </c>
      <c r="M488" s="117" t="s">
        <v>2552</v>
      </c>
      <c r="N488" s="104" t="s">
        <v>2511</v>
      </c>
      <c r="O488" s="104" t="s">
        <v>1287</v>
      </c>
      <c r="P488" s="152"/>
      <c r="Q488" s="117">
        <v>8.13</v>
      </c>
      <c r="R488" s="245">
        <v>2661.0</v>
      </c>
      <c r="S488" s="104">
        <v>3055.0</v>
      </c>
      <c r="T488" s="112"/>
      <c r="U488" s="246">
        <v>21.3</v>
      </c>
      <c r="V488" s="246">
        <v>17.2</v>
      </c>
      <c r="W488" s="149" t="str">
        <f t="shared" si="64"/>
        <v>38.5</v>
      </c>
      <c r="X488" s="152"/>
      <c r="Y488" s="126" t="str">
        <f t="shared" si="53"/>
        <v>44.68%</v>
      </c>
      <c r="Z488" s="246">
        <v>50.0</v>
      </c>
      <c r="AA488" s="126" t="str">
        <f t="shared" si="61"/>
        <v>77.00%</v>
      </c>
      <c r="AB488" s="126" t="str">
        <f t="shared" si="62"/>
        <v>16.26%</v>
      </c>
      <c r="AC488" s="112"/>
      <c r="AD488" s="112"/>
      <c r="AE488" s="33"/>
      <c r="AF488" s="33"/>
      <c r="AG488" s="33"/>
      <c r="AH488" s="33"/>
      <c r="AI488" s="33"/>
      <c r="AJ488" s="33"/>
    </row>
    <row r="489">
      <c r="A489" s="104" t="s">
        <v>1437</v>
      </c>
      <c r="B489" s="44">
        <v>2011.0</v>
      </c>
      <c r="C489" s="44" t="s">
        <v>29</v>
      </c>
      <c r="D489" s="104" t="s">
        <v>2527</v>
      </c>
      <c r="E489" s="117">
        <v>93.0</v>
      </c>
      <c r="F489" s="117">
        <v>78.0</v>
      </c>
      <c r="G489" s="118" t="str">
        <f t="shared" si="37"/>
        <v>85.5</v>
      </c>
      <c r="H489" s="117">
        <v>79.0</v>
      </c>
      <c r="I489" s="104">
        <v>77.0</v>
      </c>
      <c r="J489" s="118" t="str">
        <f t="shared" si="34"/>
        <v>2</v>
      </c>
      <c r="K489" s="118" t="str">
        <f t="shared" si="38"/>
        <v>78</v>
      </c>
      <c r="L489" s="118" t="str">
        <f t="shared" si="36"/>
        <v>7.5</v>
      </c>
      <c r="M489" s="117" t="s">
        <v>2545</v>
      </c>
      <c r="N489" s="104" t="s">
        <v>2439</v>
      </c>
      <c r="O489" s="104" t="s">
        <v>1438</v>
      </c>
      <c r="P489" s="152"/>
      <c r="Q489" s="117">
        <v>11.34</v>
      </c>
      <c r="R489" s="245">
        <v>2886.0</v>
      </c>
      <c r="S489" s="104">
        <v>3929.0</v>
      </c>
      <c r="T489" s="112"/>
      <c r="U489" s="246">
        <v>35.06</v>
      </c>
      <c r="V489" s="246">
        <v>41.11</v>
      </c>
      <c r="W489" s="149" t="str">
        <f t="shared" si="64"/>
        <v>76.17</v>
      </c>
      <c r="X489" s="152"/>
      <c r="Y489" s="126" t="str">
        <f t="shared" si="53"/>
        <v>53.97%</v>
      </c>
      <c r="Z489" s="246">
        <v>15.0</v>
      </c>
      <c r="AA489" s="126" t="str">
        <f t="shared" si="61"/>
        <v>507.80%</v>
      </c>
      <c r="AB489" s="126" t="str">
        <f t="shared" si="62"/>
        <v>75.60%</v>
      </c>
      <c r="AC489" s="112"/>
      <c r="AD489" s="112"/>
      <c r="AE489" s="33"/>
      <c r="AF489" s="33"/>
      <c r="AG489" s="33"/>
      <c r="AH489" s="33"/>
      <c r="AI489" s="33"/>
      <c r="AJ489" s="33"/>
    </row>
    <row r="490">
      <c r="A490" s="104" t="s">
        <v>1300</v>
      </c>
      <c r="B490" s="44">
        <v>2011.0</v>
      </c>
      <c r="C490" s="44" t="s">
        <v>41</v>
      </c>
      <c r="D490" s="104" t="s">
        <v>2527</v>
      </c>
      <c r="E490" s="117">
        <v>45.0</v>
      </c>
      <c r="F490" s="117">
        <v>44.0</v>
      </c>
      <c r="G490" s="118" t="str">
        <f t="shared" si="37"/>
        <v>44.5</v>
      </c>
      <c r="H490" s="117">
        <v>38.0</v>
      </c>
      <c r="I490" s="104">
        <v>54.0</v>
      </c>
      <c r="J490" s="118" t="str">
        <f t="shared" si="34"/>
        <v>-16</v>
      </c>
      <c r="K490" s="118" t="str">
        <f t="shared" si="38"/>
        <v>46</v>
      </c>
      <c r="L490" s="118" t="str">
        <f t="shared" si="36"/>
        <v>-1.5</v>
      </c>
      <c r="M490" s="117" t="s">
        <v>2556</v>
      </c>
      <c r="N490" s="104" t="s">
        <v>2439</v>
      </c>
      <c r="O490" s="104" t="s">
        <v>1301</v>
      </c>
      <c r="P490" s="152"/>
      <c r="Q490" s="117">
        <v>5.19</v>
      </c>
      <c r="R490" s="245">
        <v>2290.0</v>
      </c>
      <c r="S490" s="104">
        <v>2265.0</v>
      </c>
      <c r="T490" s="112"/>
      <c r="U490" s="246">
        <v>10.72</v>
      </c>
      <c r="V490" s="246">
        <v>18.21</v>
      </c>
      <c r="W490" s="149" t="str">
        <f t="shared" si="64"/>
        <v>28.93</v>
      </c>
      <c r="X490" s="152"/>
      <c r="Y490" s="126" t="str">
        <f t="shared" si="53"/>
        <v>62.95%</v>
      </c>
      <c r="Z490" s="246">
        <v>45.0</v>
      </c>
      <c r="AA490" s="126" t="str">
        <f t="shared" si="61"/>
        <v>64.29%</v>
      </c>
      <c r="AB490" s="126" t="str">
        <f t="shared" si="62"/>
        <v>11.53%</v>
      </c>
      <c r="AC490" s="112"/>
      <c r="AD490" s="112"/>
      <c r="AE490" s="33"/>
      <c r="AF490" s="33"/>
      <c r="AG490" s="33"/>
      <c r="AH490" s="33"/>
      <c r="AI490" s="33"/>
      <c r="AJ490" s="33"/>
    </row>
    <row r="491">
      <c r="A491" s="104" t="s">
        <v>1414</v>
      </c>
      <c r="B491" s="44">
        <v>2011.0</v>
      </c>
      <c r="C491" s="44" t="s">
        <v>29</v>
      </c>
      <c r="D491" s="104" t="s">
        <v>2527</v>
      </c>
      <c r="E491" s="117">
        <v>6.0</v>
      </c>
      <c r="F491" s="117">
        <v>31.0</v>
      </c>
      <c r="G491" s="118" t="str">
        <f t="shared" si="37"/>
        <v>18.5</v>
      </c>
      <c r="H491" s="117">
        <v>28.0</v>
      </c>
      <c r="I491" s="104">
        <v>55.0</v>
      </c>
      <c r="J491" s="118" t="str">
        <f t="shared" si="34"/>
        <v>-27</v>
      </c>
      <c r="K491" s="118" t="str">
        <f t="shared" si="38"/>
        <v>41.5</v>
      </c>
      <c r="L491" s="118" t="str">
        <f t="shared" si="36"/>
        <v>-23</v>
      </c>
      <c r="M491" s="117" t="s">
        <v>2536</v>
      </c>
      <c r="N491" s="104" t="s">
        <v>2511</v>
      </c>
      <c r="O491" s="104" t="s">
        <v>1415</v>
      </c>
      <c r="P491" s="152"/>
      <c r="Q491" s="117">
        <v>0.75</v>
      </c>
      <c r="R491" s="247"/>
      <c r="S491" s="112"/>
      <c r="T491" s="112"/>
      <c r="U491" s="246">
        <v>1.19</v>
      </c>
      <c r="V491" s="246">
        <v>3.45</v>
      </c>
      <c r="W491" s="149" t="str">
        <f t="shared" si="64"/>
        <v>4.64</v>
      </c>
      <c r="X491" s="152"/>
      <c r="Y491" s="126" t="str">
        <f t="shared" si="53"/>
        <v>74.35%</v>
      </c>
      <c r="Z491" s="246">
        <v>20.0</v>
      </c>
      <c r="AA491" s="126" t="str">
        <f t="shared" si="61"/>
        <v>23.20%</v>
      </c>
      <c r="AB491" s="126" t="str">
        <f t="shared" si="62"/>
        <v>3.75%</v>
      </c>
      <c r="AC491" s="112"/>
      <c r="AD491" s="112"/>
      <c r="AE491" s="33"/>
      <c r="AF491" s="33"/>
      <c r="AG491" s="33"/>
      <c r="AH491" s="33"/>
      <c r="AI491" s="33"/>
      <c r="AJ491" s="33"/>
    </row>
    <row r="492">
      <c r="A492" s="104" t="s">
        <v>1455</v>
      </c>
      <c r="B492" s="44">
        <v>2011.0</v>
      </c>
      <c r="C492" s="44" t="s">
        <v>29</v>
      </c>
      <c r="D492" s="104" t="s">
        <v>2557</v>
      </c>
      <c r="E492" s="117">
        <v>74.0</v>
      </c>
      <c r="F492" s="117">
        <v>65.0</v>
      </c>
      <c r="G492" s="118" t="str">
        <f t="shared" si="37"/>
        <v>69.5</v>
      </c>
      <c r="H492" s="117">
        <v>53.0</v>
      </c>
      <c r="I492" s="104">
        <v>65.0</v>
      </c>
      <c r="J492" s="118" t="str">
        <f t="shared" si="34"/>
        <v>-12</v>
      </c>
      <c r="K492" s="118" t="str">
        <f t="shared" si="38"/>
        <v>59</v>
      </c>
      <c r="L492" s="118" t="str">
        <f t="shared" si="36"/>
        <v>10.5</v>
      </c>
      <c r="M492" s="117" t="s">
        <v>2528</v>
      </c>
      <c r="N492" s="104" t="s">
        <v>2439</v>
      </c>
      <c r="O492" s="104" t="s">
        <v>117</v>
      </c>
      <c r="P492" s="152"/>
      <c r="Q492" s="117">
        <v>0.79</v>
      </c>
      <c r="R492" s="245">
        <v>218.0</v>
      </c>
      <c r="S492" s="104">
        <v>3652.0</v>
      </c>
      <c r="T492" s="112"/>
      <c r="U492" s="246">
        <v>2.71</v>
      </c>
      <c r="V492" s="129"/>
      <c r="W492" s="149" t="str">
        <f t="shared" si="64"/>
        <v>2.71</v>
      </c>
      <c r="X492" s="152"/>
      <c r="Y492" s="126" t="str">
        <f t="shared" si="53"/>
        <v>0.00%</v>
      </c>
      <c r="Z492" s="246">
        <v>5.0</v>
      </c>
      <c r="AA492" s="126" t="str">
        <f t="shared" si="61"/>
        <v>54.20%</v>
      </c>
      <c r="AB492" s="126" t="str">
        <f t="shared" si="62"/>
        <v>15.80%</v>
      </c>
      <c r="AC492" s="112"/>
      <c r="AD492" s="112"/>
      <c r="AE492" s="33"/>
      <c r="AF492" s="33"/>
      <c r="AG492" s="33"/>
      <c r="AH492" s="33"/>
      <c r="AI492" s="33"/>
      <c r="AJ492" s="33"/>
    </row>
    <row r="493">
      <c r="A493" s="104" t="s">
        <v>1309</v>
      </c>
      <c r="B493" s="44">
        <v>2011.0</v>
      </c>
      <c r="C493" s="44" t="s">
        <v>29</v>
      </c>
      <c r="D493" s="104" t="s">
        <v>2476</v>
      </c>
      <c r="E493" s="117">
        <v>47.0</v>
      </c>
      <c r="F493" s="117">
        <v>46.0</v>
      </c>
      <c r="G493" s="118" t="str">
        <f t="shared" si="37"/>
        <v>46.5</v>
      </c>
      <c r="H493" s="117">
        <v>62.0</v>
      </c>
      <c r="I493" s="104">
        <v>60.0</v>
      </c>
      <c r="J493" s="118" t="str">
        <f t="shared" si="34"/>
        <v>2</v>
      </c>
      <c r="K493" s="118" t="str">
        <f t="shared" si="38"/>
        <v>61</v>
      </c>
      <c r="L493" s="118" t="str">
        <f t="shared" si="36"/>
        <v>-14.5</v>
      </c>
      <c r="M493" s="152"/>
      <c r="N493" s="104" t="s">
        <v>2511</v>
      </c>
      <c r="O493" s="104" t="s">
        <v>1310</v>
      </c>
      <c r="P493" s="152"/>
      <c r="Q493" s="117">
        <v>10.04</v>
      </c>
      <c r="R493" s="245">
        <v>2630.0</v>
      </c>
      <c r="S493" s="104">
        <v>3820.0</v>
      </c>
      <c r="T493" s="112"/>
      <c r="U493" s="246">
        <v>31.847</v>
      </c>
      <c r="V493" s="246">
        <v>23.4</v>
      </c>
      <c r="W493" s="149" t="str">
        <f>sum(U493:V493)</f>
        <v>55.247</v>
      </c>
      <c r="X493" s="152"/>
      <c r="Y493" s="126" t="str">
        <f t="shared" si="53"/>
        <v>42.36%</v>
      </c>
      <c r="Z493" s="246">
        <v>40.0</v>
      </c>
      <c r="AA493" s="126" t="str">
        <f t="shared" si="61"/>
        <v>138.12%</v>
      </c>
      <c r="AB493" s="126" t="str">
        <f t="shared" si="62"/>
        <v>25.10%</v>
      </c>
      <c r="AC493" s="112"/>
      <c r="AD493" s="112"/>
      <c r="AE493" s="33"/>
      <c r="AF493" s="33"/>
      <c r="AG493" s="33"/>
      <c r="AH493" s="33"/>
      <c r="AI493" s="33"/>
      <c r="AJ493" s="33"/>
    </row>
    <row r="494">
      <c r="A494" s="104" t="s">
        <v>1211</v>
      </c>
      <c r="B494" s="44">
        <v>2011.0</v>
      </c>
      <c r="C494" s="44" t="s">
        <v>37</v>
      </c>
      <c r="D494" s="104" t="s">
        <v>2553</v>
      </c>
      <c r="E494" s="117">
        <v>78.0</v>
      </c>
      <c r="F494" s="117">
        <v>67.0</v>
      </c>
      <c r="G494" s="118" t="str">
        <f t="shared" si="37"/>
        <v>72.5</v>
      </c>
      <c r="H494" s="117">
        <v>83.0</v>
      </c>
      <c r="I494" s="104">
        <v>74.0</v>
      </c>
      <c r="J494" s="118" t="str">
        <f t="shared" si="34"/>
        <v>9</v>
      </c>
      <c r="K494" s="118" t="str">
        <f t="shared" si="38"/>
        <v>78.5</v>
      </c>
      <c r="L494" s="118" t="str">
        <f t="shared" si="36"/>
        <v>-6</v>
      </c>
      <c r="M494" s="117" t="s">
        <v>2558</v>
      </c>
      <c r="N494" s="104" t="s">
        <v>2511</v>
      </c>
      <c r="O494" s="104" t="s">
        <v>939</v>
      </c>
      <c r="P494" s="152"/>
      <c r="Q494" s="117">
        <v>86.19</v>
      </c>
      <c r="R494" s="245">
        <v>3644.0</v>
      </c>
      <c r="S494" s="104">
        <v>23655.0</v>
      </c>
      <c r="T494" s="112"/>
      <c r="U494" s="246">
        <v>209.4</v>
      </c>
      <c r="V494" s="246">
        <v>416.3</v>
      </c>
      <c r="W494" s="117">
        <v>626.13</v>
      </c>
      <c r="X494" s="152"/>
      <c r="Y494" s="126" t="str">
        <f t="shared" si="53"/>
        <v>66.49%</v>
      </c>
      <c r="Z494" s="246">
        <v>125.0</v>
      </c>
      <c r="AA494" s="126" t="str">
        <f t="shared" si="61"/>
        <v>500.90%</v>
      </c>
      <c r="AB494" s="126" t="str">
        <f t="shared" si="62"/>
        <v>68.95%</v>
      </c>
      <c r="AC494" s="112"/>
      <c r="AD494" s="112"/>
      <c r="AE494" s="33"/>
      <c r="AF494" s="33"/>
      <c r="AG494" s="33"/>
      <c r="AH494" s="33"/>
      <c r="AI494" s="33"/>
      <c r="AJ494" s="33"/>
    </row>
    <row r="495">
      <c r="A495" s="104" t="s">
        <v>1327</v>
      </c>
      <c r="B495" s="44">
        <v>2011.0</v>
      </c>
      <c r="C495" s="44" t="s">
        <v>37</v>
      </c>
      <c r="D495" s="104" t="s">
        <v>2559</v>
      </c>
      <c r="E495" s="117">
        <v>61.0</v>
      </c>
      <c r="F495" s="117">
        <v>50.0</v>
      </c>
      <c r="G495" s="118" t="str">
        <f t="shared" si="37"/>
        <v>55.5</v>
      </c>
      <c r="H495" s="117">
        <v>56.0</v>
      </c>
      <c r="I495" s="104">
        <v>64.0</v>
      </c>
      <c r="J495" s="118" t="str">
        <f t="shared" si="34"/>
        <v>-8</v>
      </c>
      <c r="K495" s="118" t="str">
        <f t="shared" si="38"/>
        <v>60</v>
      </c>
      <c r="L495" s="118" t="str">
        <f t="shared" si="36"/>
        <v>-4.5</v>
      </c>
      <c r="M495" s="117" t="s">
        <v>2536</v>
      </c>
      <c r="N495" s="104" t="s">
        <v>2439</v>
      </c>
      <c r="O495" s="104" t="s">
        <v>1118</v>
      </c>
      <c r="P495" s="152"/>
      <c r="Q495" s="117">
        <v>18.03</v>
      </c>
      <c r="R495" s="245">
        <v>3155.0</v>
      </c>
      <c r="S495" s="104">
        <v>5715.0</v>
      </c>
      <c r="T495" s="112"/>
      <c r="U495" s="246">
        <v>42.59</v>
      </c>
      <c r="V495" s="246">
        <v>115.3</v>
      </c>
      <c r="W495" s="149" t="str">
        <f t="shared" ref="W495:W506" si="65">SUM(U495:V495)</f>
        <v>157.89</v>
      </c>
      <c r="X495" s="152"/>
      <c r="Y495" s="126" t="str">
        <f t="shared" si="53"/>
        <v>73.03%</v>
      </c>
      <c r="Z495" s="246">
        <v>40.0</v>
      </c>
      <c r="AA495" s="126" t="str">
        <f t="shared" si="61"/>
        <v>394.73%</v>
      </c>
      <c r="AB495" s="126" t="str">
        <f t="shared" si="62"/>
        <v>45.08%</v>
      </c>
      <c r="AC495" s="112"/>
      <c r="AD495" s="112"/>
      <c r="AE495" s="33"/>
      <c r="AF495" s="33"/>
      <c r="AG495" s="33"/>
      <c r="AH495" s="33"/>
      <c r="AI495" s="33"/>
      <c r="AJ495" s="33"/>
    </row>
    <row r="496">
      <c r="A496" s="104" t="s">
        <v>1403</v>
      </c>
      <c r="B496" s="44">
        <v>2011.0</v>
      </c>
      <c r="C496" s="44" t="s">
        <v>2398</v>
      </c>
      <c r="D496" s="104" t="s">
        <v>2560</v>
      </c>
      <c r="E496" s="117">
        <v>71.0</v>
      </c>
      <c r="F496" s="117">
        <v>58.0</v>
      </c>
      <c r="G496" s="118" t="str">
        <f t="shared" si="37"/>
        <v>64.5</v>
      </c>
      <c r="H496" s="117">
        <v>71.0</v>
      </c>
      <c r="I496" s="104">
        <v>58.0</v>
      </c>
      <c r="J496" s="118" t="str">
        <f t="shared" si="34"/>
        <v>13</v>
      </c>
      <c r="K496" s="118" t="str">
        <f t="shared" si="38"/>
        <v>64.5</v>
      </c>
      <c r="L496" s="118" t="str">
        <f t="shared" si="36"/>
        <v>0</v>
      </c>
      <c r="M496" s="117" t="s">
        <v>2561</v>
      </c>
      <c r="N496" s="104" t="s">
        <v>2511</v>
      </c>
      <c r="O496" s="104" t="s">
        <v>1116</v>
      </c>
      <c r="P496" s="152"/>
      <c r="Q496" s="117">
        <v>15.56</v>
      </c>
      <c r="R496" s="245">
        <v>3549.0</v>
      </c>
      <c r="S496" s="104">
        <v>4383.0</v>
      </c>
      <c r="T496" s="112"/>
      <c r="U496" s="246">
        <v>51.8</v>
      </c>
      <c r="V496" s="246">
        <v>11.74</v>
      </c>
      <c r="W496" s="149" t="str">
        <f t="shared" si="65"/>
        <v>63.54</v>
      </c>
      <c r="X496" s="152"/>
      <c r="Y496" s="126" t="str">
        <f t="shared" si="53"/>
        <v>18.48%</v>
      </c>
      <c r="Z496" s="246">
        <v>24.0</v>
      </c>
      <c r="AA496" s="126" t="str">
        <f t="shared" si="61"/>
        <v>264.75%</v>
      </c>
      <c r="AB496" s="126" t="str">
        <f t="shared" si="62"/>
        <v>64.83%</v>
      </c>
      <c r="AC496" s="112"/>
      <c r="AD496" s="112"/>
      <c r="AE496" s="33"/>
      <c r="AF496" s="33"/>
      <c r="AG496" s="33"/>
      <c r="AH496" s="33"/>
      <c r="AI496" s="33"/>
      <c r="AJ496" s="33"/>
    </row>
    <row r="497">
      <c r="A497" s="104" t="s">
        <v>1352</v>
      </c>
      <c r="B497" s="44">
        <v>2011.0</v>
      </c>
      <c r="C497" s="44" t="s">
        <v>41</v>
      </c>
      <c r="D497" s="104" t="s">
        <v>2537</v>
      </c>
      <c r="E497" s="117">
        <v>71.0</v>
      </c>
      <c r="F497" s="117">
        <v>63.0</v>
      </c>
      <c r="G497" s="118" t="str">
        <f t="shared" si="37"/>
        <v>67</v>
      </c>
      <c r="H497" s="117">
        <v>68.0</v>
      </c>
      <c r="I497" s="104">
        <v>66.0</v>
      </c>
      <c r="J497" s="118" t="str">
        <f t="shared" si="34"/>
        <v>2</v>
      </c>
      <c r="K497" s="118" t="str">
        <f t="shared" si="38"/>
        <v>67</v>
      </c>
      <c r="L497" s="118" t="str">
        <f t="shared" si="36"/>
        <v>0</v>
      </c>
      <c r="M497" s="117" t="s">
        <v>2534</v>
      </c>
      <c r="N497" s="104" t="s">
        <v>2439</v>
      </c>
      <c r="O497" s="104" t="s">
        <v>493</v>
      </c>
      <c r="P497" s="152"/>
      <c r="Q497" s="117">
        <v>18.62</v>
      </c>
      <c r="R497" s="245">
        <v>2926.0</v>
      </c>
      <c r="S497" s="104">
        <v>6364.0</v>
      </c>
      <c r="T497" s="112"/>
      <c r="U497" s="246">
        <v>55.8</v>
      </c>
      <c r="V497" s="246">
        <v>93.74</v>
      </c>
      <c r="W497" s="149" t="str">
        <f t="shared" si="65"/>
        <v>149.54</v>
      </c>
      <c r="X497" s="152"/>
      <c r="Y497" s="126" t="str">
        <f t="shared" si="53"/>
        <v>62.69%</v>
      </c>
      <c r="Z497" s="253">
        <v>35.0</v>
      </c>
      <c r="AA497" s="126" t="str">
        <f t="shared" si="61"/>
        <v>427.26%</v>
      </c>
      <c r="AB497" s="126" t="str">
        <f t="shared" si="62"/>
        <v>53.20%</v>
      </c>
      <c r="AC497" s="112"/>
      <c r="AD497" s="112"/>
      <c r="AE497" s="33"/>
      <c r="AF497" s="33"/>
      <c r="AG497" s="33"/>
      <c r="AH497" s="33"/>
      <c r="AI497" s="33"/>
      <c r="AJ497" s="33"/>
    </row>
    <row r="498">
      <c r="A498" s="104" t="s">
        <v>1375</v>
      </c>
      <c r="B498" s="44">
        <v>2011.0</v>
      </c>
      <c r="C498" s="44" t="s">
        <v>2398</v>
      </c>
      <c r="D498" s="104" t="s">
        <v>2562</v>
      </c>
      <c r="E498" s="117">
        <v>75.0</v>
      </c>
      <c r="F498" s="117">
        <v>64.0</v>
      </c>
      <c r="G498" s="118" t="str">
        <f t="shared" si="37"/>
        <v>69.5</v>
      </c>
      <c r="H498" s="117">
        <v>68.0</v>
      </c>
      <c r="I498" s="104">
        <v>68.0</v>
      </c>
      <c r="J498" s="118" t="str">
        <f t="shared" si="34"/>
        <v>0</v>
      </c>
      <c r="K498" s="118" t="str">
        <f t="shared" si="38"/>
        <v>68</v>
      </c>
      <c r="L498" s="118" t="str">
        <f t="shared" si="36"/>
        <v>1.5</v>
      </c>
      <c r="M498" s="117" t="s">
        <v>2545</v>
      </c>
      <c r="N498" s="104" t="s">
        <v>2439</v>
      </c>
      <c r="O498" s="104" t="s">
        <v>960</v>
      </c>
      <c r="P498" s="152"/>
      <c r="Q498" s="117">
        <v>7.71</v>
      </c>
      <c r="R498" s="245">
        <v>3114.0</v>
      </c>
      <c r="S498" s="104">
        <v>2477.0</v>
      </c>
      <c r="T498" s="112"/>
      <c r="U498" s="246">
        <v>18.3</v>
      </c>
      <c r="V498" s="246">
        <v>22.7</v>
      </c>
      <c r="W498" s="149" t="str">
        <f t="shared" si="65"/>
        <v>41</v>
      </c>
      <c r="X498" s="152"/>
      <c r="Y498" s="126" t="str">
        <f t="shared" si="53"/>
        <v>55.37%</v>
      </c>
      <c r="Z498" s="246">
        <v>30.0</v>
      </c>
      <c r="AA498" s="126" t="str">
        <f t="shared" si="61"/>
        <v>136.67%</v>
      </c>
      <c r="AB498" s="126" t="str">
        <f t="shared" si="62"/>
        <v>25.70%</v>
      </c>
      <c r="AC498" s="112"/>
      <c r="AD498" s="112"/>
      <c r="AE498" s="33"/>
      <c r="AF498" s="33"/>
      <c r="AG498" s="33"/>
      <c r="AH498" s="33"/>
      <c r="AI498" s="33"/>
      <c r="AJ498" s="33"/>
    </row>
    <row r="499">
      <c r="A499" s="104" t="s">
        <v>1341</v>
      </c>
      <c r="B499" s="44">
        <v>2011.0</v>
      </c>
      <c r="C499" s="44" t="s">
        <v>41</v>
      </c>
      <c r="D499" s="104" t="s">
        <v>2546</v>
      </c>
      <c r="E499" s="117">
        <v>56.0</v>
      </c>
      <c r="F499" s="117">
        <v>53.0</v>
      </c>
      <c r="G499" s="118" t="str">
        <f t="shared" si="37"/>
        <v>54.5</v>
      </c>
      <c r="H499" s="117">
        <v>52.0</v>
      </c>
      <c r="I499" s="104">
        <v>59.0</v>
      </c>
      <c r="J499" s="118" t="str">
        <f t="shared" si="34"/>
        <v>-7</v>
      </c>
      <c r="K499" s="118" t="str">
        <f t="shared" si="38"/>
        <v>55.5</v>
      </c>
      <c r="L499" s="118" t="str">
        <f t="shared" si="36"/>
        <v>-1</v>
      </c>
      <c r="M499" s="117" t="s">
        <v>2529</v>
      </c>
      <c r="N499" s="104" t="s">
        <v>2463</v>
      </c>
      <c r="O499" s="104" t="s">
        <v>990</v>
      </c>
      <c r="P499" s="152"/>
      <c r="Q499" s="117">
        <v>25.36</v>
      </c>
      <c r="R499" s="245">
        <v>2994.0</v>
      </c>
      <c r="S499" s="104">
        <v>8469.0</v>
      </c>
      <c r="T499" s="112"/>
      <c r="U499" s="246">
        <v>99.97</v>
      </c>
      <c r="V499" s="246">
        <v>94.0</v>
      </c>
      <c r="W499" s="149" t="str">
        <f t="shared" si="65"/>
        <v>193.97</v>
      </c>
      <c r="X499" s="152"/>
      <c r="Y499" s="126" t="str">
        <f t="shared" si="53"/>
        <v>48.46%</v>
      </c>
      <c r="Z499" s="246">
        <v>36.0</v>
      </c>
      <c r="AA499" s="126" t="str">
        <f t="shared" si="61"/>
        <v>538.81%</v>
      </c>
      <c r="AB499" s="126" t="str">
        <f t="shared" si="62"/>
        <v>70.44%</v>
      </c>
      <c r="AC499" s="112"/>
      <c r="AD499" s="112"/>
      <c r="AE499" s="33"/>
      <c r="AF499" s="33"/>
      <c r="AG499" s="33"/>
      <c r="AH499" s="33"/>
      <c r="AI499" s="33"/>
      <c r="AJ499" s="33"/>
    </row>
    <row r="500">
      <c r="A500" s="104" t="s">
        <v>1180</v>
      </c>
      <c r="B500" s="44">
        <v>2011.0</v>
      </c>
      <c r="C500" s="44" t="s">
        <v>29</v>
      </c>
      <c r="D500" s="104" t="s">
        <v>2537</v>
      </c>
      <c r="E500" s="117">
        <v>27.0</v>
      </c>
      <c r="F500" s="117">
        <v>39.0</v>
      </c>
      <c r="G500" s="118" t="str">
        <f t="shared" si="37"/>
        <v>33</v>
      </c>
      <c r="H500" s="117">
        <v>48.0</v>
      </c>
      <c r="I500" s="104">
        <v>56.0</v>
      </c>
      <c r="J500" s="118" t="str">
        <f t="shared" si="34"/>
        <v>-8</v>
      </c>
      <c r="K500" s="118" t="str">
        <f t="shared" si="38"/>
        <v>52</v>
      </c>
      <c r="L500" s="118" t="str">
        <f t="shared" si="36"/>
        <v>-19</v>
      </c>
      <c r="M500" s="117" t="s">
        <v>2544</v>
      </c>
      <c r="N500" s="104" t="s">
        <v>2511</v>
      </c>
      <c r="O500" s="104" t="s">
        <v>2408</v>
      </c>
      <c r="P500" s="152"/>
      <c r="Q500" s="117">
        <v>53.17</v>
      </c>
      <c r="R500" s="245">
        <v>3816.0</v>
      </c>
      <c r="S500" s="104">
        <v>13935.0</v>
      </c>
      <c r="T500" s="112"/>
      <c r="U500" s="246">
        <v>116.6</v>
      </c>
      <c r="V500" s="246">
        <v>103.25</v>
      </c>
      <c r="W500" s="149" t="str">
        <f t="shared" si="65"/>
        <v>219.85</v>
      </c>
      <c r="X500" s="152"/>
      <c r="Y500" s="126" t="str">
        <f t="shared" si="53"/>
        <v>46.96%</v>
      </c>
      <c r="Z500" s="246">
        <v>200.0</v>
      </c>
      <c r="AA500" s="126" t="str">
        <f t="shared" si="61"/>
        <v>109.93%</v>
      </c>
      <c r="AB500" s="126" t="str">
        <f t="shared" si="62"/>
        <v>26.59%</v>
      </c>
      <c r="AC500" s="112"/>
      <c r="AD500" s="112"/>
      <c r="AE500" s="33"/>
      <c r="AF500" s="33"/>
      <c r="AG500" s="33"/>
      <c r="AH500" s="33"/>
      <c r="AI500" s="33"/>
      <c r="AJ500" s="33"/>
    </row>
    <row r="501">
      <c r="A501" s="104" t="s">
        <v>1343</v>
      </c>
      <c r="B501" s="44">
        <v>2011.0</v>
      </c>
      <c r="C501" s="44" t="s">
        <v>41</v>
      </c>
      <c r="D501" s="104" t="s">
        <v>2537</v>
      </c>
      <c r="E501" s="117">
        <v>35.0</v>
      </c>
      <c r="F501" s="117">
        <v>45.0</v>
      </c>
      <c r="G501" s="118" t="str">
        <f t="shared" si="37"/>
        <v>40</v>
      </c>
      <c r="H501" s="117">
        <v>44.0</v>
      </c>
      <c r="I501" s="104">
        <v>55.0</v>
      </c>
      <c r="J501" s="118" t="str">
        <f t="shared" si="34"/>
        <v>-11</v>
      </c>
      <c r="K501" s="118" t="str">
        <f t="shared" si="38"/>
        <v>49.5</v>
      </c>
      <c r="L501" s="118" t="str">
        <f t="shared" si="36"/>
        <v>-9.5</v>
      </c>
      <c r="M501" s="117" t="s">
        <v>2534</v>
      </c>
      <c r="N501" s="104" t="s">
        <v>2439</v>
      </c>
      <c r="O501" s="104" t="s">
        <v>493</v>
      </c>
      <c r="P501" s="152"/>
      <c r="Q501" s="117">
        <v>13.54</v>
      </c>
      <c r="R501" s="245">
        <v>2950.0</v>
      </c>
      <c r="S501" s="104">
        <v>4588.0</v>
      </c>
      <c r="T501" s="112"/>
      <c r="U501" s="246">
        <v>45.06</v>
      </c>
      <c r="V501" s="246">
        <v>38.1</v>
      </c>
      <c r="W501" s="149" t="str">
        <f t="shared" si="65"/>
        <v>83.16</v>
      </c>
      <c r="X501" s="152"/>
      <c r="Y501" s="126" t="str">
        <f t="shared" si="53"/>
        <v>45.82%</v>
      </c>
      <c r="Z501" s="246">
        <v>36.0</v>
      </c>
      <c r="AA501" s="126" t="str">
        <f t="shared" si="61"/>
        <v>231.00%</v>
      </c>
      <c r="AB501" s="126" t="str">
        <f t="shared" si="62"/>
        <v>37.61%</v>
      </c>
      <c r="AC501" s="112"/>
      <c r="AD501" s="112"/>
      <c r="AE501" s="33"/>
      <c r="AF501" s="33"/>
      <c r="AG501" s="33"/>
      <c r="AH501" s="33"/>
      <c r="AI501" s="33"/>
      <c r="AJ501" s="33"/>
    </row>
    <row r="502">
      <c r="A502" s="104" t="s">
        <v>1368</v>
      </c>
      <c r="B502" s="44">
        <v>2011.0</v>
      </c>
      <c r="C502" s="44" t="s">
        <v>41</v>
      </c>
      <c r="D502" s="104" t="s">
        <v>2553</v>
      </c>
      <c r="E502" s="117">
        <v>71.0</v>
      </c>
      <c r="F502" s="117">
        <v>65.0</v>
      </c>
      <c r="G502" s="118" t="str">
        <f t="shared" si="37"/>
        <v>68</v>
      </c>
      <c r="H502" s="117">
        <v>67.0</v>
      </c>
      <c r="I502" s="104">
        <v>70.0</v>
      </c>
      <c r="J502" s="118" t="str">
        <f t="shared" si="34"/>
        <v>-3</v>
      </c>
      <c r="K502" s="118" t="str">
        <f t="shared" si="38"/>
        <v>68.5</v>
      </c>
      <c r="L502" s="118" t="str">
        <f t="shared" si="36"/>
        <v>-0.5</v>
      </c>
      <c r="M502" s="117" t="s">
        <v>2551</v>
      </c>
      <c r="N502" s="104" t="s">
        <v>2511</v>
      </c>
      <c r="O502" s="104" t="s">
        <v>410</v>
      </c>
      <c r="P502" s="152"/>
      <c r="Q502" s="117">
        <v>12.37</v>
      </c>
      <c r="R502" s="245">
        <v>2535.0</v>
      </c>
      <c r="S502" s="104">
        <v>4880.0</v>
      </c>
      <c r="T502" s="112"/>
      <c r="U502" s="246">
        <v>40.26</v>
      </c>
      <c r="V502" s="246">
        <v>23.52</v>
      </c>
      <c r="W502" s="149" t="str">
        <f t="shared" si="65"/>
        <v>63.78</v>
      </c>
      <c r="X502" s="152"/>
      <c r="Y502" s="126" t="str">
        <f t="shared" si="53"/>
        <v>36.88%</v>
      </c>
      <c r="Z502" s="246">
        <v>30.0</v>
      </c>
      <c r="AA502" s="126" t="str">
        <f t="shared" si="61"/>
        <v>212.60%</v>
      </c>
      <c r="AB502" s="126" t="str">
        <f t="shared" si="62"/>
        <v>41.23%</v>
      </c>
      <c r="AC502" s="112"/>
      <c r="AD502" s="112"/>
      <c r="AE502" s="33"/>
      <c r="AF502" s="33"/>
      <c r="AG502" s="33"/>
      <c r="AH502" s="33"/>
      <c r="AI502" s="33"/>
      <c r="AJ502" s="33"/>
    </row>
    <row r="503">
      <c r="A503" s="104" t="s">
        <v>1205</v>
      </c>
      <c r="B503" s="44">
        <v>2011.0</v>
      </c>
      <c r="C503" s="44" t="s">
        <v>37</v>
      </c>
      <c r="D503" s="104" t="s">
        <v>2563</v>
      </c>
      <c r="E503" s="117">
        <v>41.0</v>
      </c>
      <c r="F503" s="117">
        <v>50.0</v>
      </c>
      <c r="G503" s="118" t="str">
        <f t="shared" si="37"/>
        <v>45.5</v>
      </c>
      <c r="H503" s="117">
        <v>59.0</v>
      </c>
      <c r="I503" s="104">
        <v>56.0</v>
      </c>
      <c r="J503" s="118" t="str">
        <f t="shared" si="34"/>
        <v>3</v>
      </c>
      <c r="K503" s="118" t="str">
        <f t="shared" si="38"/>
        <v>57.5</v>
      </c>
      <c r="L503" s="118" t="str">
        <f t="shared" si="36"/>
        <v>-12</v>
      </c>
      <c r="M503" s="117" t="s">
        <v>2540</v>
      </c>
      <c r="N503" s="104" t="s">
        <v>2442</v>
      </c>
      <c r="O503" s="104" t="s">
        <v>990</v>
      </c>
      <c r="P503" s="152"/>
      <c r="Q503" s="117">
        <v>21.24</v>
      </c>
      <c r="R503" s="245">
        <v>3606.0</v>
      </c>
      <c r="S503" s="104">
        <v>5889.0</v>
      </c>
      <c r="T503" s="112"/>
      <c r="U503" s="246">
        <v>64.01</v>
      </c>
      <c r="V503" s="246">
        <v>86.4</v>
      </c>
      <c r="W503" s="149" t="str">
        <f t="shared" si="65"/>
        <v>150.41</v>
      </c>
      <c r="X503" s="152"/>
      <c r="Y503" s="126" t="str">
        <f t="shared" si="53"/>
        <v>57.44%</v>
      </c>
      <c r="Z503" s="246">
        <v>135.0</v>
      </c>
      <c r="AA503" s="126" t="str">
        <f t="shared" si="61"/>
        <v>111.41%</v>
      </c>
      <c r="AB503" s="126" t="str">
        <f t="shared" si="62"/>
        <v>15.73%</v>
      </c>
      <c r="AC503" s="112"/>
      <c r="AD503" s="112"/>
      <c r="AE503" s="33"/>
      <c r="AF503" s="33"/>
      <c r="AG503" s="33"/>
      <c r="AH503" s="33"/>
      <c r="AI503" s="33"/>
      <c r="AJ503" s="33"/>
    </row>
    <row r="504">
      <c r="A504" s="104" t="s">
        <v>1213</v>
      </c>
      <c r="B504" s="44">
        <v>2011.0</v>
      </c>
      <c r="C504" s="44" t="s">
        <v>37</v>
      </c>
      <c r="D504" s="104" t="s">
        <v>2537</v>
      </c>
      <c r="E504" s="117">
        <v>96.0</v>
      </c>
      <c r="F504" s="117">
        <v>87.0</v>
      </c>
      <c r="G504" s="118" t="str">
        <f t="shared" si="37"/>
        <v>91.5</v>
      </c>
      <c r="H504" s="117">
        <v>92.0</v>
      </c>
      <c r="I504" s="104">
        <v>80.0</v>
      </c>
      <c r="J504" s="118" t="str">
        <f t="shared" si="34"/>
        <v>12</v>
      </c>
      <c r="K504" s="118" t="str">
        <f t="shared" si="38"/>
        <v>86</v>
      </c>
      <c r="L504" s="118" t="str">
        <f t="shared" si="36"/>
        <v>5.5</v>
      </c>
      <c r="M504" s="117" t="s">
        <v>2545</v>
      </c>
      <c r="N504" s="104" t="s">
        <v>2511</v>
      </c>
      <c r="O504" s="104" t="s">
        <v>1214</v>
      </c>
      <c r="P504" s="152"/>
      <c r="Q504" s="117">
        <v>169.19</v>
      </c>
      <c r="R504" s="245">
        <v>4375.0</v>
      </c>
      <c r="S504" s="104">
        <v>38672.0</v>
      </c>
      <c r="T504" s="112"/>
      <c r="U504" s="246">
        <v>381.01</v>
      </c>
      <c r="V504" s="246">
        <v>960.5</v>
      </c>
      <c r="W504" s="149" t="str">
        <f t="shared" si="65"/>
        <v>1341.51</v>
      </c>
      <c r="X504" s="152"/>
      <c r="Y504" s="126" t="str">
        <f t="shared" si="53"/>
        <v>71.60%</v>
      </c>
      <c r="Z504" s="246">
        <v>125.0</v>
      </c>
      <c r="AA504" s="126" t="str">
        <f t="shared" si="61"/>
        <v>1073.21%</v>
      </c>
      <c r="AB504" s="126" t="str">
        <f t="shared" si="62"/>
        <v>135.35%</v>
      </c>
      <c r="AC504" s="112"/>
      <c r="AD504" s="112"/>
      <c r="AE504" s="33"/>
      <c r="AF504" s="33"/>
      <c r="AG504" s="33"/>
      <c r="AH504" s="33"/>
      <c r="AI504" s="33"/>
      <c r="AJ504" s="33"/>
    </row>
    <row r="505">
      <c r="A505" s="104" t="s">
        <v>1261</v>
      </c>
      <c r="B505" s="44">
        <v>2011.0</v>
      </c>
      <c r="C505" s="44" t="s">
        <v>41</v>
      </c>
      <c r="D505" s="104" t="s">
        <v>2532</v>
      </c>
      <c r="E505" s="117">
        <v>26.0</v>
      </c>
      <c r="F505" s="117">
        <v>41.0</v>
      </c>
      <c r="G505" s="118" t="str">
        <f t="shared" si="37"/>
        <v>33.5</v>
      </c>
      <c r="H505" s="117">
        <v>50.0</v>
      </c>
      <c r="I505" s="104">
        <v>51.0</v>
      </c>
      <c r="J505" s="118" t="str">
        <f t="shared" si="34"/>
        <v>-1</v>
      </c>
      <c r="K505" s="118" t="str">
        <f t="shared" si="38"/>
        <v>50.5</v>
      </c>
      <c r="L505" s="118" t="str">
        <f t="shared" si="36"/>
        <v>-17</v>
      </c>
      <c r="M505" s="117" t="s">
        <v>2548</v>
      </c>
      <c r="N505" s="104" t="s">
        <v>2442</v>
      </c>
      <c r="O505" s="104" t="s">
        <v>990</v>
      </c>
      <c r="P505" s="152"/>
      <c r="Q505" s="117">
        <v>37.54</v>
      </c>
      <c r="R505" s="245">
        <v>3579.0</v>
      </c>
      <c r="S505" s="104">
        <v>10490.0</v>
      </c>
      <c r="T505" s="112"/>
      <c r="U505" s="246">
        <v>108.09</v>
      </c>
      <c r="V505" s="246">
        <v>75.87</v>
      </c>
      <c r="W505" s="149" t="str">
        <f t="shared" si="65"/>
        <v>183.96</v>
      </c>
      <c r="X505" s="152"/>
      <c r="Y505" s="126" t="str">
        <f t="shared" si="53"/>
        <v>41.24%</v>
      </c>
      <c r="Z505" s="246">
        <v>63.0</v>
      </c>
      <c r="AA505" s="126" t="str">
        <f t="shared" si="61"/>
        <v>292.00%</v>
      </c>
      <c r="AB505" s="126" t="str">
        <f t="shared" si="62"/>
        <v>59.59%</v>
      </c>
      <c r="AC505" s="112"/>
      <c r="AD505" s="112"/>
      <c r="AE505" s="33"/>
      <c r="AF505" s="33"/>
      <c r="AG505" s="33"/>
      <c r="AH505" s="33"/>
      <c r="AI505" s="33"/>
      <c r="AJ505" s="33"/>
    </row>
    <row r="506">
      <c r="A506" s="104" t="s">
        <v>1354</v>
      </c>
      <c r="B506" s="44">
        <v>2011.0</v>
      </c>
      <c r="C506" s="44" t="s">
        <v>41</v>
      </c>
      <c r="D506" s="104" t="s">
        <v>2537</v>
      </c>
      <c r="E506" s="117">
        <v>69.0</v>
      </c>
      <c r="F506" s="117">
        <v>57.0</v>
      </c>
      <c r="G506" s="118" t="str">
        <f t="shared" si="37"/>
        <v>63</v>
      </c>
      <c r="H506" s="117">
        <v>72.0</v>
      </c>
      <c r="I506" s="104">
        <v>71.0</v>
      </c>
      <c r="J506" s="118" t="str">
        <f t="shared" si="34"/>
        <v>1</v>
      </c>
      <c r="K506" s="118" t="str">
        <f t="shared" si="38"/>
        <v>71.5</v>
      </c>
      <c r="L506" s="118" t="str">
        <f t="shared" si="36"/>
        <v>-8.5</v>
      </c>
      <c r="M506" s="117" t="s">
        <v>2550</v>
      </c>
      <c r="N506" s="104" t="s">
        <v>2439</v>
      </c>
      <c r="O506" s="104" t="s">
        <v>477</v>
      </c>
      <c r="P506" s="152"/>
      <c r="Q506" s="117">
        <v>28.3</v>
      </c>
      <c r="R506" s="245">
        <v>3040.0</v>
      </c>
      <c r="S506" s="104">
        <v>9310.0</v>
      </c>
      <c r="T506" s="112"/>
      <c r="U506" s="246">
        <v>117.54</v>
      </c>
      <c r="V506" s="246">
        <v>92.1</v>
      </c>
      <c r="W506" s="149" t="str">
        <f t="shared" si="65"/>
        <v>209.64</v>
      </c>
      <c r="X506" s="152"/>
      <c r="Y506" s="126" t="str">
        <f t="shared" si="53"/>
        <v>43.93%</v>
      </c>
      <c r="Z506" s="246">
        <v>35.0</v>
      </c>
      <c r="AA506" s="126" t="str">
        <f t="shared" si="61"/>
        <v>598.97%</v>
      </c>
      <c r="AB506" s="126" t="str">
        <f t="shared" si="62"/>
        <v>80.86%</v>
      </c>
      <c r="AC506" s="112"/>
      <c r="AD506" s="112"/>
      <c r="AE506" s="33"/>
      <c r="AF506" s="33"/>
      <c r="AG506" s="33"/>
      <c r="AH506" s="33"/>
      <c r="AI506" s="33"/>
      <c r="AJ506" s="33"/>
    </row>
    <row r="507">
      <c r="A507" s="104" t="s">
        <v>1190</v>
      </c>
      <c r="B507" s="44">
        <v>2011.0</v>
      </c>
      <c r="C507" s="44" t="s">
        <v>29</v>
      </c>
      <c r="D507" s="104" t="s">
        <v>2564</v>
      </c>
      <c r="E507" s="117">
        <v>93.0</v>
      </c>
      <c r="F507" s="117">
        <v>83.0</v>
      </c>
      <c r="G507" s="118" t="str">
        <f t="shared" si="37"/>
        <v>88</v>
      </c>
      <c r="H507" s="117">
        <v>84.0</v>
      </c>
      <c r="I507" s="104">
        <v>75.0</v>
      </c>
      <c r="J507" s="118" t="str">
        <f t="shared" si="34"/>
        <v>9</v>
      </c>
      <c r="K507" s="118" t="str">
        <f t="shared" si="38"/>
        <v>79.5</v>
      </c>
      <c r="L507" s="118" t="str">
        <f t="shared" si="36"/>
        <v>8.5</v>
      </c>
      <c r="M507" s="152"/>
      <c r="N507" s="104" t="s">
        <v>2519</v>
      </c>
      <c r="O507" s="104" t="s">
        <v>1191</v>
      </c>
      <c r="P507" s="152"/>
      <c r="Q507" s="117">
        <v>11.36</v>
      </c>
      <c r="R507" s="245">
        <v>1277.0</v>
      </c>
      <c r="S507" s="104">
        <v>8899.0</v>
      </c>
      <c r="T507" s="112"/>
      <c r="U507" s="246">
        <v>73.864</v>
      </c>
      <c r="V507" s="246">
        <v>111.905</v>
      </c>
      <c r="W507" s="149" t="str">
        <f>sum(U507:V507)</f>
        <v>185.769</v>
      </c>
      <c r="X507" s="152"/>
      <c r="Y507" s="126" t="str">
        <f t="shared" si="53"/>
        <v>60.24%</v>
      </c>
      <c r="Z507" s="246">
        <v>150.0</v>
      </c>
      <c r="AA507" s="126" t="str">
        <f t="shared" si="61"/>
        <v>123.85%</v>
      </c>
      <c r="AB507" s="126" t="str">
        <f t="shared" si="62"/>
        <v>7.57%</v>
      </c>
      <c r="AC507" s="112"/>
      <c r="AD507" s="112"/>
      <c r="AE507" s="33"/>
      <c r="AF507" s="33"/>
      <c r="AG507" s="33"/>
      <c r="AH507" s="33"/>
      <c r="AI507" s="33"/>
      <c r="AJ507" s="33"/>
    </row>
    <row r="508">
      <c r="A508" s="104" t="s">
        <v>1263</v>
      </c>
      <c r="B508" s="44">
        <v>2011.0</v>
      </c>
      <c r="C508" s="44" t="s">
        <v>29</v>
      </c>
      <c r="D508" s="104" t="s">
        <v>2564</v>
      </c>
      <c r="E508" s="117">
        <v>32.0</v>
      </c>
      <c r="F508" s="117">
        <v>36.0</v>
      </c>
      <c r="G508" s="118" t="str">
        <f t="shared" si="37"/>
        <v>34</v>
      </c>
      <c r="H508" s="117">
        <v>57.0</v>
      </c>
      <c r="I508" s="104">
        <v>61.0</v>
      </c>
      <c r="J508" s="118" t="str">
        <f t="shared" si="34"/>
        <v>-4</v>
      </c>
      <c r="K508" s="118" t="str">
        <f t="shared" si="38"/>
        <v>59</v>
      </c>
      <c r="L508" s="118" t="str">
        <f t="shared" si="36"/>
        <v>-25</v>
      </c>
      <c r="M508" s="117" t="s">
        <v>2531</v>
      </c>
      <c r="N508" s="104" t="s">
        <v>2511</v>
      </c>
      <c r="O508" s="104" t="s">
        <v>2423</v>
      </c>
      <c r="P508" s="152"/>
      <c r="Q508" s="117">
        <v>19.45</v>
      </c>
      <c r="R508" s="245">
        <v>3154.0</v>
      </c>
      <c r="S508" s="104">
        <v>6167.0</v>
      </c>
      <c r="T508" s="112"/>
      <c r="U508" s="246">
        <v>55.1</v>
      </c>
      <c r="V508" s="246">
        <v>94.78</v>
      </c>
      <c r="W508" s="149" t="str">
        <f t="shared" ref="W508:W524" si="66">SUM(U508:V508)</f>
        <v>149.88</v>
      </c>
      <c r="X508" s="152"/>
      <c r="Y508" s="126" t="str">
        <f t="shared" si="53"/>
        <v>63.24%</v>
      </c>
      <c r="Z508" s="246">
        <v>60.0</v>
      </c>
      <c r="AA508" s="126" t="str">
        <f t="shared" si="61"/>
        <v>249.80%</v>
      </c>
      <c r="AB508" s="126" t="str">
        <f t="shared" si="62"/>
        <v>32.42%</v>
      </c>
      <c r="AC508" s="112"/>
      <c r="AD508" s="112"/>
      <c r="AE508" s="33"/>
      <c r="AF508" s="33"/>
      <c r="AG508" s="33"/>
      <c r="AH508" s="33"/>
      <c r="AI508" s="33"/>
      <c r="AJ508" s="33"/>
    </row>
    <row r="509">
      <c r="A509" s="104" t="s">
        <v>1245</v>
      </c>
      <c r="B509" s="44">
        <v>2011.0</v>
      </c>
      <c r="C509" s="44" t="s">
        <v>29</v>
      </c>
      <c r="D509" s="104" t="s">
        <v>2532</v>
      </c>
      <c r="E509" s="117">
        <v>36.0</v>
      </c>
      <c r="F509" s="117">
        <v>46.0</v>
      </c>
      <c r="G509" s="118" t="str">
        <f t="shared" si="37"/>
        <v>41</v>
      </c>
      <c r="H509" s="117">
        <v>59.0</v>
      </c>
      <c r="I509" s="104">
        <v>60.0</v>
      </c>
      <c r="J509" s="118" t="str">
        <f t="shared" si="34"/>
        <v>-1</v>
      </c>
      <c r="K509" s="118" t="str">
        <f t="shared" si="38"/>
        <v>59.5</v>
      </c>
      <c r="L509" s="118" t="str">
        <f t="shared" si="36"/>
        <v>-18.5</v>
      </c>
      <c r="M509" s="117" t="s">
        <v>2550</v>
      </c>
      <c r="N509" s="104" t="s">
        <v>2439</v>
      </c>
      <c r="O509" s="104" t="s">
        <v>114</v>
      </c>
      <c r="P509" s="152"/>
      <c r="Q509" s="117">
        <v>32.21</v>
      </c>
      <c r="R509" s="245">
        <v>3112.0</v>
      </c>
      <c r="S509" s="104">
        <v>10349.0</v>
      </c>
      <c r="T509" s="112"/>
      <c r="U509" s="246">
        <v>83.5</v>
      </c>
      <c r="V509" s="246">
        <v>143.4</v>
      </c>
      <c r="W509" s="149" t="str">
        <f t="shared" si="66"/>
        <v>226.9</v>
      </c>
      <c r="X509" s="152"/>
      <c r="Y509" s="126" t="str">
        <f t="shared" si="53"/>
        <v>63.20%</v>
      </c>
      <c r="Z509" s="246">
        <v>75.0</v>
      </c>
      <c r="AA509" s="126" t="str">
        <f t="shared" si="61"/>
        <v>302.53%</v>
      </c>
      <c r="AB509" s="126" t="str">
        <f t="shared" si="62"/>
        <v>42.95%</v>
      </c>
      <c r="AC509" s="112"/>
      <c r="AD509" s="112"/>
      <c r="AE509" s="33"/>
      <c r="AF509" s="33"/>
      <c r="AG509" s="33"/>
      <c r="AH509" s="33"/>
      <c r="AI509" s="33"/>
      <c r="AJ509" s="33"/>
    </row>
    <row r="510">
      <c r="A510" s="104" t="s">
        <v>1318</v>
      </c>
      <c r="B510" s="44">
        <v>2011.0</v>
      </c>
      <c r="C510" s="44" t="s">
        <v>41</v>
      </c>
      <c r="D510" s="104" t="s">
        <v>2565</v>
      </c>
      <c r="E510" s="117">
        <v>38.0</v>
      </c>
      <c r="F510" s="117">
        <v>53.0</v>
      </c>
      <c r="G510" s="118" t="str">
        <f t="shared" si="37"/>
        <v>45.5</v>
      </c>
      <c r="H510" s="117">
        <v>55.0</v>
      </c>
      <c r="I510" s="104">
        <v>63.0</v>
      </c>
      <c r="J510" s="118" t="str">
        <f t="shared" si="34"/>
        <v>-8</v>
      </c>
      <c r="K510" s="118" t="str">
        <f t="shared" si="38"/>
        <v>59</v>
      </c>
      <c r="L510" s="118" t="str">
        <f t="shared" si="36"/>
        <v>-13.5</v>
      </c>
      <c r="M510" s="117" t="s">
        <v>2552</v>
      </c>
      <c r="N510" s="104" t="s">
        <v>2511</v>
      </c>
      <c r="O510" s="104" t="s">
        <v>2405</v>
      </c>
      <c r="P510" s="152"/>
      <c r="Q510" s="117">
        <v>12.05</v>
      </c>
      <c r="R510" s="245">
        <v>3122.0</v>
      </c>
      <c r="S510" s="104">
        <v>3860.0</v>
      </c>
      <c r="T510" s="112"/>
      <c r="U510" s="246">
        <v>37.52</v>
      </c>
      <c r="V510" s="246">
        <v>136.41</v>
      </c>
      <c r="W510" s="149" t="str">
        <f t="shared" si="66"/>
        <v>173.93</v>
      </c>
      <c r="X510" s="152"/>
      <c r="Y510" s="126" t="str">
        <f t="shared" si="53"/>
        <v>78.43%</v>
      </c>
      <c r="Z510" s="246">
        <v>40.0</v>
      </c>
      <c r="AA510" s="126" t="str">
        <f t="shared" si="61"/>
        <v>434.83%</v>
      </c>
      <c r="AB510" s="126" t="str">
        <f t="shared" si="62"/>
        <v>30.13%</v>
      </c>
      <c r="AC510" s="112"/>
      <c r="AD510" s="112"/>
      <c r="AE510" s="33"/>
      <c r="AF510" s="33"/>
      <c r="AG510" s="33"/>
      <c r="AH510" s="33"/>
      <c r="AI510" s="33"/>
      <c r="AJ510" s="33"/>
    </row>
    <row r="511">
      <c r="A511" s="104" t="s">
        <v>1471</v>
      </c>
      <c r="B511" s="44">
        <v>2011.0</v>
      </c>
      <c r="C511" s="44" t="s">
        <v>41</v>
      </c>
      <c r="D511" s="104" t="s">
        <v>2470</v>
      </c>
      <c r="E511" s="117">
        <v>67.0</v>
      </c>
      <c r="F511" s="117">
        <v>52.0</v>
      </c>
      <c r="G511" s="118" t="str">
        <f t="shared" si="37"/>
        <v>59.5</v>
      </c>
      <c r="H511" s="117">
        <v>65.0</v>
      </c>
      <c r="I511" s="104">
        <v>70.0</v>
      </c>
      <c r="J511" s="118" t="str">
        <f t="shared" si="34"/>
        <v>-5</v>
      </c>
      <c r="K511" s="118" t="str">
        <f t="shared" si="38"/>
        <v>67.5</v>
      </c>
      <c r="L511" s="118" t="str">
        <f t="shared" si="36"/>
        <v>-8</v>
      </c>
      <c r="M511" s="117" t="s">
        <v>2536</v>
      </c>
      <c r="N511" s="104" t="s">
        <v>2511</v>
      </c>
      <c r="O511" s="104" t="s">
        <v>1118</v>
      </c>
      <c r="P511" s="152"/>
      <c r="Q511" s="117">
        <v>13.27</v>
      </c>
      <c r="R511" s="245">
        <v>2408.0</v>
      </c>
      <c r="S511" s="104">
        <v>5511.0</v>
      </c>
      <c r="T511" s="112"/>
      <c r="U511" s="246">
        <v>54.01</v>
      </c>
      <c r="V511" s="246">
        <v>43.0</v>
      </c>
      <c r="W511" s="149" t="str">
        <f t="shared" si="66"/>
        <v>97.01</v>
      </c>
      <c r="X511" s="152"/>
      <c r="Y511" s="126" t="str">
        <f t="shared" si="53"/>
        <v>44.33%</v>
      </c>
      <c r="Z511" s="246">
        <v>1.5</v>
      </c>
      <c r="AA511" s="126" t="str">
        <f t="shared" si="61"/>
        <v>6467.33%</v>
      </c>
      <c r="AB511" s="126" t="str">
        <f t="shared" si="62"/>
        <v>884.67%</v>
      </c>
      <c r="AC511" s="112"/>
      <c r="AD511" s="112"/>
      <c r="AE511" s="33"/>
      <c r="AF511" s="33"/>
      <c r="AG511" s="33"/>
      <c r="AH511" s="33"/>
      <c r="AI511" s="33"/>
      <c r="AJ511" s="33"/>
    </row>
    <row r="512">
      <c r="A512" s="104" t="s">
        <v>1347</v>
      </c>
      <c r="B512" s="44">
        <v>2011.0</v>
      </c>
      <c r="C512" s="44" t="s">
        <v>126</v>
      </c>
      <c r="D512" s="104" t="s">
        <v>2537</v>
      </c>
      <c r="E512" s="117">
        <v>42.0</v>
      </c>
      <c r="F512" s="117">
        <v>59.0</v>
      </c>
      <c r="G512" s="118" t="str">
        <f t="shared" si="37"/>
        <v>50.5</v>
      </c>
      <c r="H512" s="117">
        <v>84.0</v>
      </c>
      <c r="I512" s="104">
        <v>65.0</v>
      </c>
      <c r="J512" s="118" t="str">
        <f t="shared" si="34"/>
        <v>19</v>
      </c>
      <c r="K512" s="118" t="str">
        <f t="shared" si="38"/>
        <v>74.5</v>
      </c>
      <c r="L512" s="118" t="str">
        <f t="shared" si="36"/>
        <v>-24</v>
      </c>
      <c r="M512" s="117" t="s">
        <v>2566</v>
      </c>
      <c r="N512" s="104" t="s">
        <v>2439</v>
      </c>
      <c r="O512" s="104" t="s">
        <v>1348</v>
      </c>
      <c r="P512" s="152"/>
      <c r="Q512" s="117">
        <v>11.22</v>
      </c>
      <c r="R512" s="245">
        <v>1910.0</v>
      </c>
      <c r="S512" s="104">
        <v>5873.0</v>
      </c>
      <c r="T512" s="112"/>
      <c r="U512" s="246">
        <v>37.31</v>
      </c>
      <c r="V512" s="246">
        <v>47.3</v>
      </c>
      <c r="W512" s="149" t="str">
        <f t="shared" si="66"/>
        <v>84.61</v>
      </c>
      <c r="X512" s="152"/>
      <c r="Y512" s="126" t="str">
        <f t="shared" si="53"/>
        <v>55.90%</v>
      </c>
      <c r="Z512" s="246">
        <v>35.0</v>
      </c>
      <c r="AA512" s="126" t="str">
        <f t="shared" si="61"/>
        <v>241.74%</v>
      </c>
      <c r="AB512" s="126" t="str">
        <f t="shared" si="62"/>
        <v>32.06%</v>
      </c>
      <c r="AC512" s="112"/>
      <c r="AD512" s="112"/>
      <c r="AE512" s="33"/>
      <c r="AF512" s="33"/>
      <c r="AG512" s="33"/>
      <c r="AH512" s="33"/>
      <c r="AI512" s="33"/>
      <c r="AJ512" s="33"/>
    </row>
    <row r="513">
      <c r="A513" s="104" t="s">
        <v>1243</v>
      </c>
      <c r="B513" s="44">
        <v>2011.0</v>
      </c>
      <c r="C513" s="44" t="s">
        <v>41</v>
      </c>
      <c r="D513" s="104" t="s">
        <v>2567</v>
      </c>
      <c r="E513" s="117">
        <v>4.0</v>
      </c>
      <c r="F513" s="117">
        <v>23.0</v>
      </c>
      <c r="G513" s="118" t="str">
        <f t="shared" si="37"/>
        <v>13.5</v>
      </c>
      <c r="H513" s="117">
        <v>59.0</v>
      </c>
      <c r="I513" s="104">
        <v>27.0</v>
      </c>
      <c r="J513" s="118" t="str">
        <f t="shared" si="34"/>
        <v>32</v>
      </c>
      <c r="K513" s="118" t="str">
        <f t="shared" si="38"/>
        <v>43</v>
      </c>
      <c r="L513" s="118" t="str">
        <f t="shared" si="36"/>
        <v>-29.5</v>
      </c>
      <c r="M513" s="117" t="s">
        <v>710</v>
      </c>
      <c r="N513" s="104" t="s">
        <v>2442</v>
      </c>
      <c r="O513" s="104" t="s">
        <v>117</v>
      </c>
      <c r="P513" s="152"/>
      <c r="Q513" s="117">
        <v>25.0</v>
      </c>
      <c r="R513" s="245">
        <v>3438.0</v>
      </c>
      <c r="S513" s="104">
        <v>7273.0</v>
      </c>
      <c r="T513" s="112"/>
      <c r="U513" s="246">
        <v>74.16</v>
      </c>
      <c r="V513" s="246">
        <v>75.52</v>
      </c>
      <c r="W513" s="149" t="str">
        <f t="shared" si="66"/>
        <v>149.68</v>
      </c>
      <c r="X513" s="152"/>
      <c r="Y513" s="126" t="str">
        <f t="shared" si="53"/>
        <v>50.45%</v>
      </c>
      <c r="Z513" s="246">
        <v>79.0</v>
      </c>
      <c r="AA513" s="126" t="str">
        <f t="shared" si="61"/>
        <v>189.47%</v>
      </c>
      <c r="AB513" s="126" t="str">
        <f t="shared" si="62"/>
        <v>31.65%</v>
      </c>
      <c r="AC513" s="112"/>
      <c r="AD513" s="112"/>
      <c r="AE513" s="33"/>
      <c r="AF513" s="33"/>
      <c r="AG513" s="33"/>
      <c r="AH513" s="33"/>
      <c r="AI513" s="33"/>
      <c r="AJ513" s="33"/>
    </row>
    <row r="514">
      <c r="A514" s="104" t="s">
        <v>1417</v>
      </c>
      <c r="B514" s="44">
        <v>2011.0</v>
      </c>
      <c r="C514" s="44" t="s">
        <v>29</v>
      </c>
      <c r="D514" s="104" t="s">
        <v>2553</v>
      </c>
      <c r="E514" s="117">
        <v>85.0</v>
      </c>
      <c r="F514" s="104">
        <v>76.0</v>
      </c>
      <c r="G514" s="118" t="str">
        <f t="shared" si="37"/>
        <v>80.5</v>
      </c>
      <c r="H514" s="104">
        <v>77.0</v>
      </c>
      <c r="I514" s="104">
        <v>71.0</v>
      </c>
      <c r="J514" s="118" t="str">
        <f t="shared" si="34"/>
        <v>6</v>
      </c>
      <c r="K514" s="118" t="str">
        <f t="shared" si="38"/>
        <v>74</v>
      </c>
      <c r="L514" s="118" t="str">
        <f t="shared" si="36"/>
        <v>6.5</v>
      </c>
      <c r="M514" s="117" t="s">
        <v>2529</v>
      </c>
      <c r="N514" s="104" t="s">
        <v>2511</v>
      </c>
      <c r="O514" s="104" t="s">
        <v>153</v>
      </c>
      <c r="P514" s="152"/>
      <c r="Q514" s="117">
        <v>0.18</v>
      </c>
      <c r="R514" s="247"/>
      <c r="S514" s="112"/>
      <c r="T514" s="112"/>
      <c r="U514" s="246">
        <v>11.24</v>
      </c>
      <c r="V514" s="246">
        <v>23.47</v>
      </c>
      <c r="W514" s="149" t="str">
        <f t="shared" si="66"/>
        <v>34.71</v>
      </c>
      <c r="X514" s="152"/>
      <c r="Y514" s="126" t="str">
        <f t="shared" si="53"/>
        <v>67.62%</v>
      </c>
      <c r="Z514" s="129"/>
      <c r="AA514" s="29" t="str">
        <f t="shared" si="61"/>
        <v>#DIV/0!</v>
      </c>
      <c r="AB514" s="29" t="str">
        <f t="shared" si="62"/>
        <v>#DIV/0!</v>
      </c>
      <c r="AC514" s="112"/>
      <c r="AD514" s="112"/>
      <c r="AE514" s="33"/>
      <c r="AF514" s="33"/>
      <c r="AG514" s="33"/>
      <c r="AH514" s="33"/>
      <c r="AI514" s="33"/>
      <c r="AJ514" s="33"/>
    </row>
    <row r="515">
      <c r="A515" s="104" t="s">
        <v>1303</v>
      </c>
      <c r="B515" s="44">
        <v>2011.0</v>
      </c>
      <c r="C515" s="44" t="s">
        <v>37</v>
      </c>
      <c r="D515" s="104" t="s">
        <v>2532</v>
      </c>
      <c r="E515" s="117">
        <v>38.0</v>
      </c>
      <c r="F515" s="117">
        <v>46.0</v>
      </c>
      <c r="G515" s="118" t="str">
        <f t="shared" si="37"/>
        <v>42</v>
      </c>
      <c r="H515" s="117">
        <v>55.0</v>
      </c>
      <c r="I515" s="104">
        <v>63.0</v>
      </c>
      <c r="J515" s="118" t="str">
        <f t="shared" si="34"/>
        <v>-8</v>
      </c>
      <c r="K515" s="118" t="str">
        <f t="shared" si="38"/>
        <v>59</v>
      </c>
      <c r="L515" s="118" t="str">
        <f t="shared" si="36"/>
        <v>-17</v>
      </c>
      <c r="M515" s="117" t="s">
        <v>710</v>
      </c>
      <c r="N515" s="104" t="s">
        <v>2442</v>
      </c>
      <c r="O515" s="104" t="s">
        <v>1304</v>
      </c>
      <c r="P515" s="152"/>
      <c r="Q515" s="117">
        <v>3.83</v>
      </c>
      <c r="R515" s="245">
        <v>1552.0</v>
      </c>
      <c r="S515" s="104">
        <v>2470.0</v>
      </c>
      <c r="T515" s="112"/>
      <c r="U515" s="246">
        <v>8.31</v>
      </c>
      <c r="V515" s="246">
        <v>151.77</v>
      </c>
      <c r="W515" s="149" t="str">
        <f t="shared" si="66"/>
        <v>160.08</v>
      </c>
      <c r="X515" s="152"/>
      <c r="Y515" s="126" t="str">
        <f t="shared" si="53"/>
        <v>94.81%</v>
      </c>
      <c r="Z515" s="246">
        <v>45.0</v>
      </c>
      <c r="AA515" s="126" t="str">
        <f t="shared" si="61"/>
        <v>355.73%</v>
      </c>
      <c r="AB515" s="126" t="str">
        <f t="shared" si="62"/>
        <v>8.51%</v>
      </c>
      <c r="AC515" s="112"/>
      <c r="AD515" s="112"/>
      <c r="AE515" s="33"/>
      <c r="AF515" s="33"/>
      <c r="AG515" s="33"/>
      <c r="AH515" s="33"/>
      <c r="AI515" s="33"/>
      <c r="AJ515" s="33"/>
    </row>
    <row r="516">
      <c r="A516" s="104" t="s">
        <v>1236</v>
      </c>
      <c r="B516" s="44">
        <v>2011.0</v>
      </c>
      <c r="C516" s="44" t="s">
        <v>29</v>
      </c>
      <c r="D516" s="104" t="s">
        <v>2567</v>
      </c>
      <c r="E516" s="117">
        <v>19.0</v>
      </c>
      <c r="F516" s="117">
        <v>33.0</v>
      </c>
      <c r="G516" s="118" t="str">
        <f t="shared" si="37"/>
        <v>26</v>
      </c>
      <c r="H516" s="117">
        <v>63.0</v>
      </c>
      <c r="I516" s="104">
        <v>64.0</v>
      </c>
      <c r="J516" s="118" t="str">
        <f t="shared" si="34"/>
        <v>-1</v>
      </c>
      <c r="K516" s="118" t="str">
        <f t="shared" si="38"/>
        <v>63.5</v>
      </c>
      <c r="L516" s="118" t="str">
        <f t="shared" si="36"/>
        <v>-37.5</v>
      </c>
      <c r="M516" s="117" t="s">
        <v>710</v>
      </c>
      <c r="N516" s="104" t="s">
        <v>2511</v>
      </c>
      <c r="O516" s="104" t="s">
        <v>493</v>
      </c>
      <c r="P516" s="152"/>
      <c r="Q516" s="117">
        <v>30.51</v>
      </c>
      <c r="R516" s="245">
        <v>3548.0</v>
      </c>
      <c r="S516" s="104">
        <v>8601.0</v>
      </c>
      <c r="T516" s="112"/>
      <c r="U516" s="246">
        <v>103.03</v>
      </c>
      <c r="V516" s="246">
        <v>111.92</v>
      </c>
      <c r="W516" s="149" t="str">
        <f t="shared" si="66"/>
        <v>214.95</v>
      </c>
      <c r="X516" s="152"/>
      <c r="Y516" s="126" t="str">
        <f t="shared" si="53"/>
        <v>52.07%</v>
      </c>
      <c r="Z516" s="246">
        <v>80.0</v>
      </c>
      <c r="AA516" s="126" t="str">
        <f t="shared" si="61"/>
        <v>268.69%</v>
      </c>
      <c r="AB516" s="126" t="str">
        <f t="shared" si="62"/>
        <v>38.14%</v>
      </c>
      <c r="AC516" s="112"/>
      <c r="AD516" s="112"/>
      <c r="AE516" s="33"/>
      <c r="AF516" s="33"/>
      <c r="AG516" s="33"/>
      <c r="AH516" s="33"/>
      <c r="AI516" s="33"/>
      <c r="AJ516" s="33"/>
    </row>
    <row r="517">
      <c r="A517" s="104" t="s">
        <v>1252</v>
      </c>
      <c r="B517" s="44">
        <v>2011.0</v>
      </c>
      <c r="C517" s="44" t="s">
        <v>29</v>
      </c>
      <c r="D517" s="104" t="s">
        <v>2527</v>
      </c>
      <c r="E517" s="117">
        <v>25.0</v>
      </c>
      <c r="F517" s="117">
        <v>44.0</v>
      </c>
      <c r="G517" s="118" t="str">
        <f t="shared" si="37"/>
        <v>34.5</v>
      </c>
      <c r="H517" s="117">
        <v>48.0</v>
      </c>
      <c r="I517" s="104">
        <v>57.0</v>
      </c>
      <c r="J517" s="118" t="str">
        <f t="shared" si="34"/>
        <v>-9</v>
      </c>
      <c r="K517" s="118" t="str">
        <f t="shared" si="38"/>
        <v>52.5</v>
      </c>
      <c r="L517" s="118" t="str">
        <f t="shared" si="36"/>
        <v>-18</v>
      </c>
      <c r="M517" s="117" t="s">
        <v>2545</v>
      </c>
      <c r="N517" s="104" t="s">
        <v>2439</v>
      </c>
      <c r="O517" s="104" t="s">
        <v>939</v>
      </c>
      <c r="P517" s="152"/>
      <c r="Q517" s="117">
        <v>9.35</v>
      </c>
      <c r="R517" s="245">
        <v>2986.0</v>
      </c>
      <c r="S517" s="104">
        <v>3132.0</v>
      </c>
      <c r="T517" s="112"/>
      <c r="U517" s="246">
        <v>25.12</v>
      </c>
      <c r="V517" s="246">
        <v>31.26</v>
      </c>
      <c r="W517" s="149" t="str">
        <f t="shared" si="66"/>
        <v>56.38</v>
      </c>
      <c r="X517" s="152"/>
      <c r="Y517" s="126" t="str">
        <f t="shared" si="53"/>
        <v>55.45%</v>
      </c>
      <c r="Z517" s="246">
        <v>70.0</v>
      </c>
      <c r="AA517" s="126" t="str">
        <f t="shared" si="61"/>
        <v>80.54%</v>
      </c>
      <c r="AB517" s="126" t="str">
        <f t="shared" si="62"/>
        <v>13.36%</v>
      </c>
      <c r="AC517" s="112"/>
      <c r="AD517" s="112"/>
      <c r="AE517" s="33"/>
      <c r="AF517" s="33"/>
      <c r="AG517" s="33"/>
      <c r="AH517" s="33"/>
      <c r="AI517" s="33"/>
      <c r="AJ517" s="33"/>
    </row>
    <row r="518">
      <c r="A518" s="104" t="s">
        <v>1199</v>
      </c>
      <c r="B518" s="44">
        <v>2011.0</v>
      </c>
      <c r="C518" s="44" t="s">
        <v>37</v>
      </c>
      <c r="D518" s="104" t="s">
        <v>2568</v>
      </c>
      <c r="E518" s="117">
        <v>82.0</v>
      </c>
      <c r="F518" s="117">
        <v>67.0</v>
      </c>
      <c r="G518" s="118" t="str">
        <f t="shared" si="37"/>
        <v>74.5</v>
      </c>
      <c r="H518" s="117">
        <v>80.0</v>
      </c>
      <c r="I518" s="104">
        <v>76.0</v>
      </c>
      <c r="J518" s="118" t="str">
        <f t="shared" si="34"/>
        <v>4</v>
      </c>
      <c r="K518" s="118" t="str">
        <f t="shared" si="38"/>
        <v>78</v>
      </c>
      <c r="L518" s="118" t="str">
        <f t="shared" si="36"/>
        <v>-3.5</v>
      </c>
      <c r="M518" s="117" t="s">
        <v>2545</v>
      </c>
      <c r="N518" s="104" t="s">
        <v>2442</v>
      </c>
      <c r="O518" s="104" t="s">
        <v>921</v>
      </c>
      <c r="P518" s="152"/>
      <c r="Q518" s="117">
        <v>47.66</v>
      </c>
      <c r="R518" s="245">
        <v>3925.0</v>
      </c>
      <c r="S518" s="104">
        <v>12142.0</v>
      </c>
      <c r="T518" s="112"/>
      <c r="U518" s="246">
        <v>165.25</v>
      </c>
      <c r="V518" s="246">
        <v>500.44</v>
      </c>
      <c r="W518" s="149" t="str">
        <f t="shared" si="66"/>
        <v>665.69</v>
      </c>
      <c r="X518" s="152"/>
      <c r="Y518" s="126" t="str">
        <f t="shared" si="53"/>
        <v>75.18%</v>
      </c>
      <c r="Z518" s="246">
        <v>150.0</v>
      </c>
      <c r="AA518" s="126" t="str">
        <f t="shared" si="61"/>
        <v>443.79%</v>
      </c>
      <c r="AB518" s="126" t="str">
        <f t="shared" si="62"/>
        <v>31.77%</v>
      </c>
      <c r="AC518" s="112"/>
      <c r="AD518" s="112"/>
      <c r="AE518" s="33"/>
      <c r="AF518" s="33"/>
      <c r="AG518" s="33"/>
      <c r="AH518" s="33"/>
      <c r="AI518" s="33"/>
      <c r="AJ518" s="33"/>
    </row>
    <row r="519">
      <c r="A519" s="104" t="s">
        <v>1370</v>
      </c>
      <c r="B519" s="44">
        <v>2011.0</v>
      </c>
      <c r="C519" s="44" t="s">
        <v>41</v>
      </c>
      <c r="D519" s="104" t="s">
        <v>2553</v>
      </c>
      <c r="E519" s="117">
        <v>34.0</v>
      </c>
      <c r="F519" s="117">
        <v>41.0</v>
      </c>
      <c r="G519" s="118" t="str">
        <f t="shared" si="37"/>
        <v>37.5</v>
      </c>
      <c r="H519" s="117">
        <v>46.0</v>
      </c>
      <c r="I519" s="104">
        <v>58.0</v>
      </c>
      <c r="J519" s="118" t="str">
        <f t="shared" si="34"/>
        <v>-12</v>
      </c>
      <c r="K519" s="118" t="str">
        <f t="shared" si="38"/>
        <v>52</v>
      </c>
      <c r="L519" s="118" t="str">
        <f t="shared" si="36"/>
        <v>-14.5</v>
      </c>
      <c r="M519" s="117" t="s">
        <v>2528</v>
      </c>
      <c r="N519" s="104" t="s">
        <v>2511</v>
      </c>
      <c r="O519" s="104" t="s">
        <v>493</v>
      </c>
      <c r="P519" s="152"/>
      <c r="Q519" s="117">
        <v>13.1</v>
      </c>
      <c r="R519" s="245">
        <v>2973.0</v>
      </c>
      <c r="S519" s="104">
        <v>4405.0</v>
      </c>
      <c r="T519" s="112"/>
      <c r="U519" s="246">
        <v>35.61</v>
      </c>
      <c r="V519" s="246">
        <v>36.4</v>
      </c>
      <c r="W519" s="149" t="str">
        <f t="shared" si="66"/>
        <v>72.01</v>
      </c>
      <c r="X519" s="152"/>
      <c r="Y519" s="126" t="str">
        <f t="shared" si="53"/>
        <v>50.55%</v>
      </c>
      <c r="Z519" s="246">
        <v>30.0</v>
      </c>
      <c r="AA519" s="126" t="str">
        <f t="shared" si="61"/>
        <v>240.03%</v>
      </c>
      <c r="AB519" s="126" t="str">
        <f t="shared" si="62"/>
        <v>43.67%</v>
      </c>
      <c r="AC519" s="112"/>
      <c r="AD519" s="112"/>
      <c r="AE519" s="33"/>
      <c r="AF519" s="33"/>
      <c r="AG519" s="33"/>
      <c r="AH519" s="33"/>
      <c r="AI519" s="33"/>
      <c r="AJ519" s="33"/>
    </row>
    <row r="520">
      <c r="A520" s="104" t="s">
        <v>1379</v>
      </c>
      <c r="B520" s="44">
        <v>2011.0</v>
      </c>
      <c r="C520" s="44" t="s">
        <v>29</v>
      </c>
      <c r="D520" s="104" t="s">
        <v>2569</v>
      </c>
      <c r="E520" s="117">
        <v>69.0</v>
      </c>
      <c r="F520" s="117">
        <v>59.0</v>
      </c>
      <c r="G520" s="118" t="str">
        <f t="shared" si="37"/>
        <v>64</v>
      </c>
      <c r="H520" s="117">
        <v>73.0</v>
      </c>
      <c r="I520" s="104">
        <v>72.0</v>
      </c>
      <c r="J520" s="118" t="str">
        <f t="shared" si="34"/>
        <v>1</v>
      </c>
      <c r="K520" s="118" t="str">
        <f t="shared" si="38"/>
        <v>72.5</v>
      </c>
      <c r="L520" s="118" t="str">
        <f t="shared" si="36"/>
        <v>-8.5</v>
      </c>
      <c r="M520" s="117" t="s">
        <v>2566</v>
      </c>
      <c r="N520" s="104" t="s">
        <v>2511</v>
      </c>
      <c r="O520" s="104" t="s">
        <v>2406</v>
      </c>
      <c r="P520" s="152"/>
      <c r="Q520" s="117">
        <v>18.91</v>
      </c>
      <c r="R520" s="245">
        <v>2756.0</v>
      </c>
      <c r="S520" s="104">
        <v>6860.0</v>
      </c>
      <c r="T520" s="112"/>
      <c r="U520" s="246">
        <v>79.25</v>
      </c>
      <c r="V520" s="246">
        <v>82.6</v>
      </c>
      <c r="W520" s="149" t="str">
        <f t="shared" si="66"/>
        <v>161.85</v>
      </c>
      <c r="X520" s="152"/>
      <c r="Y520" s="126" t="str">
        <f t="shared" si="53"/>
        <v>51.03%</v>
      </c>
      <c r="Z520" s="246">
        <v>27.0</v>
      </c>
      <c r="AA520" s="126" t="str">
        <f t="shared" si="61"/>
        <v>599.44%</v>
      </c>
      <c r="AB520" s="126" t="str">
        <f t="shared" si="62"/>
        <v>70.04%</v>
      </c>
      <c r="AC520" s="112"/>
      <c r="AD520" s="112"/>
      <c r="AE520" s="33"/>
      <c r="AF520" s="33"/>
      <c r="AG520" s="33"/>
      <c r="AH520" s="33"/>
      <c r="AI520" s="33"/>
      <c r="AJ520" s="33"/>
    </row>
    <row r="521">
      <c r="A521" s="104" t="s">
        <v>2570</v>
      </c>
      <c r="B521" s="44">
        <v>2011.0</v>
      </c>
      <c r="C521" s="44" t="s">
        <v>29</v>
      </c>
      <c r="D521" s="104" t="s">
        <v>2451</v>
      </c>
      <c r="E521" s="117">
        <v>29.0</v>
      </c>
      <c r="F521" s="117">
        <v>43.0</v>
      </c>
      <c r="G521" s="118" t="str">
        <f t="shared" si="37"/>
        <v>36</v>
      </c>
      <c r="H521" s="117">
        <v>71.0</v>
      </c>
      <c r="I521" s="104">
        <v>71.0</v>
      </c>
      <c r="J521" s="118" t="str">
        <f t="shared" si="34"/>
        <v>0</v>
      </c>
      <c r="K521" s="118" t="str">
        <f t="shared" si="38"/>
        <v>71</v>
      </c>
      <c r="L521" s="118" t="str">
        <f t="shared" si="36"/>
        <v>-35</v>
      </c>
      <c r="M521" s="117" t="s">
        <v>2561</v>
      </c>
      <c r="N521" s="104" t="s">
        <v>2439</v>
      </c>
      <c r="O521" s="104" t="s">
        <v>2571</v>
      </c>
      <c r="P521" s="152"/>
      <c r="Q521" s="117">
        <v>0.05</v>
      </c>
      <c r="R521" s="247"/>
      <c r="S521" s="112"/>
      <c r="T521" s="112"/>
      <c r="U521" s="246">
        <v>0.54</v>
      </c>
      <c r="V521" s="246">
        <v>0.57</v>
      </c>
      <c r="W521" s="149" t="str">
        <f t="shared" si="66"/>
        <v>1.11</v>
      </c>
      <c r="X521" s="152"/>
      <c r="Y521" s="126" t="str">
        <f t="shared" si="53"/>
        <v>51.35%</v>
      </c>
      <c r="Z521" s="246">
        <v>30.0</v>
      </c>
      <c r="AA521" s="126" t="str">
        <f t="shared" si="61"/>
        <v>3.70%</v>
      </c>
      <c r="AB521" s="126" t="str">
        <f t="shared" si="62"/>
        <v>0.17%</v>
      </c>
      <c r="AC521" s="112"/>
      <c r="AD521" s="112"/>
      <c r="AE521" s="33"/>
      <c r="AF521" s="33"/>
      <c r="AG521" s="33"/>
      <c r="AH521" s="33"/>
      <c r="AI521" s="33"/>
      <c r="AJ521" s="33"/>
    </row>
    <row r="522">
      <c r="A522" s="104" t="s">
        <v>1469</v>
      </c>
      <c r="B522" s="44">
        <v>2011.0</v>
      </c>
      <c r="C522" s="44" t="s">
        <v>41</v>
      </c>
      <c r="D522" s="104" t="s">
        <v>2527</v>
      </c>
      <c r="E522" s="117">
        <v>86.0</v>
      </c>
      <c r="F522" s="117">
        <v>76.0</v>
      </c>
      <c r="G522" s="118" t="str">
        <f t="shared" si="37"/>
        <v>81</v>
      </c>
      <c r="H522" s="117">
        <v>73.0</v>
      </c>
      <c r="I522" s="104">
        <v>71.0</v>
      </c>
      <c r="J522" s="118" t="str">
        <f t="shared" si="34"/>
        <v>2</v>
      </c>
      <c r="K522" s="118" t="str">
        <f t="shared" si="38"/>
        <v>72</v>
      </c>
      <c r="L522" s="118" t="str">
        <f t="shared" si="36"/>
        <v>9</v>
      </c>
      <c r="M522" s="117" t="s">
        <v>2538</v>
      </c>
      <c r="N522" s="104" t="s">
        <v>2439</v>
      </c>
      <c r="O522" s="104" t="s">
        <v>111</v>
      </c>
      <c r="P522" s="152"/>
      <c r="Q522" s="117">
        <v>0.56</v>
      </c>
      <c r="R522" s="247"/>
      <c r="S522" s="112"/>
      <c r="T522" s="112"/>
      <c r="U522" s="246">
        <v>5.35</v>
      </c>
      <c r="V522" s="246">
        <v>14.15</v>
      </c>
      <c r="W522" s="149" t="str">
        <f t="shared" si="66"/>
        <v>19.5</v>
      </c>
      <c r="X522" s="152"/>
      <c r="Y522" s="126" t="str">
        <f t="shared" si="53"/>
        <v>72.56%</v>
      </c>
      <c r="Z522" s="246">
        <v>3.5</v>
      </c>
      <c r="AA522" s="126" t="str">
        <f t="shared" si="61"/>
        <v>557.14%</v>
      </c>
      <c r="AB522" s="126" t="str">
        <f t="shared" si="62"/>
        <v>16.00%</v>
      </c>
      <c r="AC522" s="112"/>
      <c r="AD522" s="112"/>
      <c r="AE522" s="33"/>
      <c r="AF522" s="33"/>
      <c r="AG522" s="33"/>
      <c r="AH522" s="33"/>
      <c r="AI522" s="33"/>
      <c r="AJ522" s="33"/>
    </row>
    <row r="523">
      <c r="A523" s="104" t="s">
        <v>1193</v>
      </c>
      <c r="B523" s="44">
        <v>2011.0</v>
      </c>
      <c r="C523" s="44" t="s">
        <v>29</v>
      </c>
      <c r="D523" s="104" t="s">
        <v>2546</v>
      </c>
      <c r="E523" s="117">
        <v>36.0</v>
      </c>
      <c r="F523" s="117">
        <v>49.0</v>
      </c>
      <c r="G523" s="118" t="str">
        <f t="shared" si="37"/>
        <v>42.5</v>
      </c>
      <c r="H523" s="117">
        <v>43.0</v>
      </c>
      <c r="I523" s="104">
        <v>56.0</v>
      </c>
      <c r="J523" s="118" t="str">
        <f t="shared" si="34"/>
        <v>-13</v>
      </c>
      <c r="K523" s="118" t="str">
        <f t="shared" si="38"/>
        <v>49.5</v>
      </c>
      <c r="L523" s="118" t="str">
        <f t="shared" si="36"/>
        <v>-7</v>
      </c>
      <c r="M523" s="117" t="s">
        <v>2556</v>
      </c>
      <c r="N523" s="104" t="s">
        <v>2442</v>
      </c>
      <c r="O523" s="104" t="s">
        <v>921</v>
      </c>
      <c r="P523" s="152"/>
      <c r="Q523" s="117">
        <v>6.91</v>
      </c>
      <c r="R523" s="245">
        <v>3117.0</v>
      </c>
      <c r="S523" s="104">
        <v>2218.0</v>
      </c>
      <c r="T523" s="112"/>
      <c r="U523" s="246">
        <v>21.39</v>
      </c>
      <c r="V523" s="246">
        <v>17.6</v>
      </c>
      <c r="W523" s="149" t="str">
        <f t="shared" si="66"/>
        <v>38.99</v>
      </c>
      <c r="X523" s="152"/>
      <c r="Y523" s="126" t="str">
        <f t="shared" si="53"/>
        <v>45.14%</v>
      </c>
      <c r="Z523" s="246">
        <v>150.0</v>
      </c>
      <c r="AA523" s="126" t="str">
        <f t="shared" si="61"/>
        <v>25.99%</v>
      </c>
      <c r="AB523" s="126" t="str">
        <f t="shared" si="62"/>
        <v>4.61%</v>
      </c>
      <c r="AC523" s="112"/>
      <c r="AD523" s="112"/>
      <c r="AE523" s="33"/>
      <c r="AF523" s="33"/>
      <c r="AG523" s="33"/>
      <c r="AH523" s="33"/>
      <c r="AI523" s="33"/>
      <c r="AJ523" s="33"/>
    </row>
    <row r="524">
      <c r="A524" s="104" t="s">
        <v>1167</v>
      </c>
      <c r="B524" s="44">
        <v>2011.0</v>
      </c>
      <c r="C524" s="44" t="s">
        <v>41</v>
      </c>
      <c r="D524" s="104" t="s">
        <v>2470</v>
      </c>
      <c r="E524" s="117">
        <v>93.0</v>
      </c>
      <c r="F524" s="117">
        <v>81.0</v>
      </c>
      <c r="G524" s="118" t="str">
        <f t="shared" si="37"/>
        <v>87</v>
      </c>
      <c r="H524" s="117">
        <v>84.0</v>
      </c>
      <c r="I524" s="104">
        <v>78.0</v>
      </c>
      <c r="J524" s="118" t="str">
        <f t="shared" si="34"/>
        <v>6</v>
      </c>
      <c r="K524" s="118" t="str">
        <f t="shared" si="38"/>
        <v>81</v>
      </c>
      <c r="L524" s="118" t="str">
        <f t="shared" si="36"/>
        <v>6</v>
      </c>
      <c r="M524" s="117" t="s">
        <v>2529</v>
      </c>
      <c r="N524" s="104" t="s">
        <v>2511</v>
      </c>
      <c r="O524" s="104" t="s">
        <v>1168</v>
      </c>
      <c r="P524" s="152"/>
      <c r="Q524" s="117">
        <v>5.83</v>
      </c>
      <c r="R524" s="245">
        <v>944.0</v>
      </c>
      <c r="S524" s="104">
        <v>6177.0</v>
      </c>
      <c r="T524" s="112"/>
      <c r="U524" s="246">
        <v>56.82</v>
      </c>
      <c r="V524" s="246">
        <v>94.3</v>
      </c>
      <c r="W524" s="149" t="str">
        <f t="shared" si="66"/>
        <v>151.12</v>
      </c>
      <c r="X524" s="152"/>
      <c r="Y524" s="126" t="str">
        <f t="shared" si="53"/>
        <v>62.40%</v>
      </c>
      <c r="Z524" s="246">
        <v>17.0</v>
      </c>
      <c r="AA524" s="126" t="str">
        <f t="shared" si="61"/>
        <v>888.94%</v>
      </c>
      <c r="AB524" s="126" t="str">
        <f t="shared" si="62"/>
        <v>34.29%</v>
      </c>
      <c r="AC524" s="112"/>
      <c r="AD524" s="104" t="s">
        <v>927</v>
      </c>
      <c r="AE524" s="33"/>
      <c r="AF524" s="33"/>
      <c r="AG524" s="33"/>
      <c r="AH524" s="33"/>
      <c r="AI524" s="33"/>
      <c r="AJ524" s="33"/>
    </row>
    <row r="525">
      <c r="A525" s="104" t="s">
        <v>1201</v>
      </c>
      <c r="B525" s="44">
        <v>2011.0</v>
      </c>
      <c r="C525" s="44" t="s">
        <v>37</v>
      </c>
      <c r="D525" s="104" t="s">
        <v>2564</v>
      </c>
      <c r="E525" s="117">
        <v>93.0</v>
      </c>
      <c r="F525" s="117">
        <v>73.0</v>
      </c>
      <c r="G525" s="118" t="str">
        <f t="shared" si="37"/>
        <v>83</v>
      </c>
      <c r="H525" s="117">
        <v>86.0</v>
      </c>
      <c r="I525" s="104">
        <v>76.0</v>
      </c>
      <c r="J525" s="118" t="str">
        <f t="shared" si="34"/>
        <v>10</v>
      </c>
      <c r="K525" s="118" t="str">
        <f t="shared" si="38"/>
        <v>81</v>
      </c>
      <c r="L525" s="118" t="str">
        <f t="shared" si="36"/>
        <v>2</v>
      </c>
      <c r="M525" s="117" t="s">
        <v>2572</v>
      </c>
      <c r="N525" s="104" t="s">
        <v>2511</v>
      </c>
      <c r="O525" s="104" t="s">
        <v>454</v>
      </c>
      <c r="P525" s="152"/>
      <c r="Q525" s="117">
        <v>29.55</v>
      </c>
      <c r="R525" s="245">
        <v>3448.0</v>
      </c>
      <c r="S525" s="104">
        <v>8672.0</v>
      </c>
      <c r="T525" s="112"/>
      <c r="U525" s="246">
        <v>209.39</v>
      </c>
      <c r="V525" s="246">
        <v>485.32</v>
      </c>
      <c r="W525" s="149" t="str">
        <f>sum(U525:V525)</f>
        <v>694.71</v>
      </c>
      <c r="X525" s="152"/>
      <c r="Y525" s="126" t="str">
        <f t="shared" si="53"/>
        <v>69.86%</v>
      </c>
      <c r="Z525" s="246">
        <v>145.0</v>
      </c>
      <c r="AA525" s="126" t="str">
        <f t="shared" si="61"/>
        <v>479.11%</v>
      </c>
      <c r="AB525" s="126" t="str">
        <f t="shared" si="62"/>
        <v>20.38%</v>
      </c>
      <c r="AC525" s="112"/>
      <c r="AD525" s="112"/>
      <c r="AE525" s="33"/>
      <c r="AF525" s="33"/>
      <c r="AG525" s="33"/>
      <c r="AH525" s="33"/>
      <c r="AI525" s="33"/>
      <c r="AJ525" s="33"/>
    </row>
    <row r="526">
      <c r="A526" s="104" t="s">
        <v>1281</v>
      </c>
      <c r="B526" s="44">
        <v>2011.0</v>
      </c>
      <c r="C526" s="44" t="s">
        <v>126</v>
      </c>
      <c r="D526" s="104" t="s">
        <v>2573</v>
      </c>
      <c r="E526" s="117">
        <v>95.0</v>
      </c>
      <c r="F526" s="117">
        <v>87.0</v>
      </c>
      <c r="G526" s="118" t="str">
        <f t="shared" si="37"/>
        <v>91</v>
      </c>
      <c r="H526" s="117">
        <v>89.0</v>
      </c>
      <c r="I526" s="104">
        <v>79.0</v>
      </c>
      <c r="J526" s="118" t="str">
        <f t="shared" si="34"/>
        <v>10</v>
      </c>
      <c r="K526" s="118" t="str">
        <f t="shared" si="38"/>
        <v>84</v>
      </c>
      <c r="L526" s="118" t="str">
        <f t="shared" si="36"/>
        <v>7</v>
      </c>
      <c r="M526" s="117" t="s">
        <v>2574</v>
      </c>
      <c r="N526" s="104" t="s">
        <v>2511</v>
      </c>
      <c r="O526" s="104" t="s">
        <v>1282</v>
      </c>
      <c r="P526" s="152"/>
      <c r="Q526" s="117">
        <v>19.5</v>
      </c>
      <c r="R526" s="245">
        <v>2993.0</v>
      </c>
      <c r="S526" s="104">
        <v>6516.0</v>
      </c>
      <c r="T526" s="112"/>
      <c r="U526" s="246">
        <v>75.6</v>
      </c>
      <c r="V526" s="246">
        <v>34.6</v>
      </c>
      <c r="W526" s="149" t="str">
        <f t="shared" ref="W526:W529" si="67">SUM(U526:V526)</f>
        <v>110.2</v>
      </c>
      <c r="X526" s="152"/>
      <c r="Y526" s="126" t="str">
        <f t="shared" si="53"/>
        <v>31.40%</v>
      </c>
      <c r="Z526" s="246">
        <v>50.0</v>
      </c>
      <c r="AA526" s="126" t="str">
        <f t="shared" si="61"/>
        <v>220.40%</v>
      </c>
      <c r="AB526" s="126" t="str">
        <f t="shared" si="62"/>
        <v>39.00%</v>
      </c>
      <c r="AC526" s="112"/>
      <c r="AD526" s="112"/>
      <c r="AE526" s="33"/>
      <c r="AF526" s="33"/>
      <c r="AG526" s="33"/>
      <c r="AH526" s="33"/>
      <c r="AI526" s="33"/>
      <c r="AJ526" s="33"/>
    </row>
    <row r="527">
      <c r="A527" s="104" t="s">
        <v>1423</v>
      </c>
      <c r="B527" s="44">
        <v>2011.0</v>
      </c>
      <c r="C527" s="44" t="s">
        <v>41</v>
      </c>
      <c r="D527" s="104" t="s">
        <v>2549</v>
      </c>
      <c r="E527" s="117">
        <v>38.0</v>
      </c>
      <c r="F527" s="117">
        <v>43.0</v>
      </c>
      <c r="G527" s="118" t="str">
        <f t="shared" si="37"/>
        <v>40.5</v>
      </c>
      <c r="H527" s="117">
        <v>50.0</v>
      </c>
      <c r="I527" s="104">
        <v>58.0</v>
      </c>
      <c r="J527" s="118" t="str">
        <f t="shared" si="34"/>
        <v>-8</v>
      </c>
      <c r="K527" s="118" t="str">
        <f t="shared" si="38"/>
        <v>54</v>
      </c>
      <c r="L527" s="118" t="str">
        <f t="shared" si="36"/>
        <v>-13.5</v>
      </c>
      <c r="M527" s="117" t="s">
        <v>2529</v>
      </c>
      <c r="N527" s="104" t="s">
        <v>2442</v>
      </c>
      <c r="O527" s="104" t="s">
        <v>1424</v>
      </c>
      <c r="P527" s="152"/>
      <c r="Q527" s="117">
        <v>7.45</v>
      </c>
      <c r="R527" s="245">
        <v>2473.0</v>
      </c>
      <c r="S527" s="104">
        <v>3014.0</v>
      </c>
      <c r="T527" s="112"/>
      <c r="U527" s="246">
        <v>23.19</v>
      </c>
      <c r="V527" s="246">
        <v>16.48</v>
      </c>
      <c r="W527" s="149" t="str">
        <f t="shared" si="67"/>
        <v>39.67</v>
      </c>
      <c r="X527" s="152"/>
      <c r="Y527" s="126" t="str">
        <f t="shared" si="53"/>
        <v>41.54%</v>
      </c>
      <c r="Z527" s="246">
        <v>20.0</v>
      </c>
      <c r="AA527" s="126" t="str">
        <f t="shared" si="61"/>
        <v>198.35%</v>
      </c>
      <c r="AB527" s="126" t="str">
        <f t="shared" si="62"/>
        <v>37.25%</v>
      </c>
      <c r="AC527" s="112"/>
      <c r="AD527" s="112"/>
      <c r="AE527" s="33"/>
      <c r="AF527" s="33"/>
      <c r="AG527" s="33"/>
      <c r="AH527" s="33"/>
      <c r="AI527" s="33"/>
      <c r="AJ527" s="33"/>
    </row>
    <row r="528">
      <c r="A528" s="104" t="s">
        <v>1272</v>
      </c>
      <c r="B528" s="44">
        <v>2011.0</v>
      </c>
      <c r="C528" s="44" t="s">
        <v>29</v>
      </c>
      <c r="D528" s="104" t="s">
        <v>2549</v>
      </c>
      <c r="E528" s="117">
        <v>47.0</v>
      </c>
      <c r="F528" s="117">
        <v>53.0</v>
      </c>
      <c r="G528" s="118" t="str">
        <f t="shared" si="37"/>
        <v>50</v>
      </c>
      <c r="H528" s="117">
        <v>54.0</v>
      </c>
      <c r="I528" s="104">
        <v>61.0</v>
      </c>
      <c r="J528" s="118" t="str">
        <f t="shared" si="34"/>
        <v>-7</v>
      </c>
      <c r="K528" s="118" t="str">
        <f t="shared" si="38"/>
        <v>57.5</v>
      </c>
      <c r="L528" s="118" t="str">
        <f t="shared" si="36"/>
        <v>-7.5</v>
      </c>
      <c r="M528" s="117" t="s">
        <v>2528</v>
      </c>
      <c r="N528" s="104" t="s">
        <v>2519</v>
      </c>
      <c r="O528" s="104" t="s">
        <v>117</v>
      </c>
      <c r="P528" s="152"/>
      <c r="Q528" s="117">
        <v>18.45</v>
      </c>
      <c r="R528" s="245">
        <v>3339.0</v>
      </c>
      <c r="S528" s="104">
        <v>5524.0</v>
      </c>
      <c r="T528" s="112"/>
      <c r="U528" s="246">
        <v>68.22</v>
      </c>
      <c r="V528" s="246">
        <v>119.14</v>
      </c>
      <c r="W528" s="149" t="str">
        <f t="shared" si="67"/>
        <v>187.36</v>
      </c>
      <c r="X528" s="152"/>
      <c r="Y528" s="126" t="str">
        <f t="shared" si="53"/>
        <v>63.59%</v>
      </c>
      <c r="Z528" s="246">
        <v>55.0</v>
      </c>
      <c r="AA528" s="126" t="str">
        <f t="shared" si="61"/>
        <v>340.65%</v>
      </c>
      <c r="AB528" s="126" t="str">
        <f t="shared" si="62"/>
        <v>33.55%</v>
      </c>
      <c r="AC528" s="112"/>
      <c r="AD528" s="112"/>
      <c r="AE528" s="33"/>
      <c r="AF528" s="33"/>
      <c r="AG528" s="33"/>
      <c r="AH528" s="33"/>
      <c r="AI528" s="33"/>
      <c r="AJ528" s="33"/>
    </row>
    <row r="529">
      <c r="A529" s="104" t="s">
        <v>1446</v>
      </c>
      <c r="B529" s="44">
        <v>2011.0</v>
      </c>
      <c r="C529" s="44" t="s">
        <v>126</v>
      </c>
      <c r="D529" s="104" t="s">
        <v>2575</v>
      </c>
      <c r="E529" s="117">
        <v>83.0</v>
      </c>
      <c r="F529" s="117">
        <v>65.0</v>
      </c>
      <c r="G529" s="118" t="str">
        <f t="shared" si="37"/>
        <v>74</v>
      </c>
      <c r="H529" s="117">
        <v>84.0</v>
      </c>
      <c r="I529" s="104">
        <v>73.0</v>
      </c>
      <c r="J529" s="118" t="str">
        <f t="shared" si="34"/>
        <v>11</v>
      </c>
      <c r="K529" s="118" t="str">
        <f t="shared" si="38"/>
        <v>78.5</v>
      </c>
      <c r="L529" s="118" t="str">
        <f t="shared" si="36"/>
        <v>-4.5</v>
      </c>
      <c r="M529" s="117" t="s">
        <v>2529</v>
      </c>
      <c r="N529" s="104" t="s">
        <v>2439</v>
      </c>
      <c r="O529" s="104" t="s">
        <v>1447</v>
      </c>
      <c r="P529" s="152"/>
      <c r="Q529" s="117">
        <v>1.75</v>
      </c>
      <c r="R529" s="245">
        <v>247.0</v>
      </c>
      <c r="S529" s="104">
        <v>7174.0</v>
      </c>
      <c r="T529" s="112"/>
      <c r="U529" s="246">
        <v>14.6</v>
      </c>
      <c r="V529" s="246">
        <v>20.46</v>
      </c>
      <c r="W529" s="149" t="str">
        <f t="shared" si="67"/>
        <v>35.06</v>
      </c>
      <c r="X529" s="152"/>
      <c r="Y529" s="126" t="str">
        <f t="shared" si="53"/>
        <v>58.36%</v>
      </c>
      <c r="Z529" s="246">
        <v>10.0</v>
      </c>
      <c r="AA529" s="126" t="str">
        <f t="shared" si="61"/>
        <v>350.60%</v>
      </c>
      <c r="AB529" s="126" t="str">
        <f t="shared" si="62"/>
        <v>17.50%</v>
      </c>
      <c r="AC529" s="112"/>
      <c r="AD529" s="112"/>
      <c r="AE529" s="33"/>
      <c r="AF529" s="33"/>
      <c r="AG529" s="33"/>
      <c r="AH529" s="33"/>
      <c r="AI529" s="33"/>
      <c r="AJ529" s="33"/>
    </row>
    <row r="530">
      <c r="A530" s="104" t="s">
        <v>1270</v>
      </c>
      <c r="B530" s="44">
        <v>2011.0</v>
      </c>
      <c r="C530" s="44" t="s">
        <v>41</v>
      </c>
      <c r="D530" s="104" t="s">
        <v>2476</v>
      </c>
      <c r="E530" s="117">
        <v>8.0</v>
      </c>
      <c r="F530" s="117">
        <v>22.0</v>
      </c>
      <c r="G530" s="118" t="str">
        <f t="shared" si="37"/>
        <v>15</v>
      </c>
      <c r="H530" s="117">
        <v>48.0</v>
      </c>
      <c r="I530" s="104">
        <v>47.0</v>
      </c>
      <c r="J530" s="118" t="str">
        <f t="shared" si="34"/>
        <v>1</v>
      </c>
      <c r="K530" s="118" t="str">
        <f t="shared" si="38"/>
        <v>47.5</v>
      </c>
      <c r="L530" s="118" t="str">
        <f t="shared" si="36"/>
        <v>-32.5</v>
      </c>
      <c r="M530" s="117" t="s">
        <v>2529</v>
      </c>
      <c r="N530" s="104" t="s">
        <v>2511</v>
      </c>
      <c r="O530" s="104" t="s">
        <v>493</v>
      </c>
      <c r="P530" s="152"/>
      <c r="Q530" s="117">
        <v>13.01</v>
      </c>
      <c r="R530" s="245">
        <v>3505.0</v>
      </c>
      <c r="S530" s="104">
        <v>3714.0</v>
      </c>
      <c r="T530" s="112"/>
      <c r="U530" s="246">
        <v>54.54</v>
      </c>
      <c r="V530" s="246">
        <v>87.5</v>
      </c>
      <c r="W530" s="149" t="str">
        <f>sum(U530:V530)</f>
        <v>142.04</v>
      </c>
      <c r="X530" s="152"/>
      <c r="Y530" s="126" t="str">
        <f t="shared" si="53"/>
        <v>61.60%</v>
      </c>
      <c r="Z530" s="246">
        <v>56.0</v>
      </c>
      <c r="AA530" s="126" t="str">
        <f t="shared" si="61"/>
        <v>253.64%</v>
      </c>
      <c r="AB530" s="126" t="str">
        <f t="shared" si="62"/>
        <v>23.23%</v>
      </c>
      <c r="AC530" s="112"/>
      <c r="AD530" s="112"/>
      <c r="AE530" s="33"/>
      <c r="AF530" s="33"/>
      <c r="AG530" s="33"/>
      <c r="AH530" s="33"/>
      <c r="AI530" s="33"/>
      <c r="AJ530" s="33"/>
    </row>
    <row r="531">
      <c r="A531" s="104" t="s">
        <v>1386</v>
      </c>
      <c r="B531" s="44">
        <v>2011.0</v>
      </c>
      <c r="C531" s="44" t="s">
        <v>41</v>
      </c>
      <c r="D531" s="104" t="s">
        <v>2560</v>
      </c>
      <c r="E531" s="117">
        <v>49.0</v>
      </c>
      <c r="F531" s="117">
        <v>50.0</v>
      </c>
      <c r="G531" s="118" t="str">
        <f t="shared" si="37"/>
        <v>49.5</v>
      </c>
      <c r="H531" s="117">
        <v>57.0</v>
      </c>
      <c r="I531" s="104">
        <v>54.0</v>
      </c>
      <c r="J531" s="118" t="str">
        <f t="shared" si="34"/>
        <v>3</v>
      </c>
      <c r="K531" s="118" t="str">
        <f t="shared" si="38"/>
        <v>55.5</v>
      </c>
      <c r="L531" s="118" t="str">
        <f t="shared" si="36"/>
        <v>-6</v>
      </c>
      <c r="M531" s="117" t="s">
        <v>710</v>
      </c>
      <c r="N531" s="104" t="s">
        <v>2439</v>
      </c>
      <c r="O531" s="104" t="s">
        <v>493</v>
      </c>
      <c r="P531" s="152"/>
      <c r="Q531" s="117">
        <v>19.7</v>
      </c>
      <c r="R531" s="245">
        <v>3018.0</v>
      </c>
      <c r="S531" s="104">
        <v>6512.0</v>
      </c>
      <c r="T531" s="112"/>
      <c r="U531" s="246">
        <v>70.66</v>
      </c>
      <c r="V531" s="246">
        <v>78.57</v>
      </c>
      <c r="W531" s="149" t="str">
        <f t="shared" ref="W531:W547" si="68">SUM(U531:V531)</f>
        <v>149.23</v>
      </c>
      <c r="X531" s="152"/>
      <c r="Y531" s="126" t="str">
        <f t="shared" si="53"/>
        <v>52.65%</v>
      </c>
      <c r="Z531" s="246">
        <v>25.0</v>
      </c>
      <c r="AA531" s="126" t="str">
        <f t="shared" si="61"/>
        <v>596.92%</v>
      </c>
      <c r="AB531" s="126" t="str">
        <f t="shared" si="62"/>
        <v>78.80%</v>
      </c>
      <c r="AC531" s="112"/>
      <c r="AD531" s="112"/>
      <c r="AE531" s="33"/>
      <c r="AF531" s="33"/>
      <c r="AG531" s="33"/>
      <c r="AH531" s="33"/>
      <c r="AI531" s="33"/>
      <c r="AJ531" s="33"/>
    </row>
    <row r="532">
      <c r="A532" s="104" t="s">
        <v>1440</v>
      </c>
      <c r="B532" s="44">
        <v>2011.0</v>
      </c>
      <c r="C532" s="44" t="s">
        <v>29</v>
      </c>
      <c r="D532" s="104" t="s">
        <v>2527</v>
      </c>
      <c r="E532" s="117">
        <v>37.0</v>
      </c>
      <c r="F532" s="117">
        <v>48.0</v>
      </c>
      <c r="G532" s="118" t="str">
        <f t="shared" si="37"/>
        <v>42.5</v>
      </c>
      <c r="H532" s="117">
        <v>54.0</v>
      </c>
      <c r="I532" s="104">
        <v>55.0</v>
      </c>
      <c r="J532" s="118" t="str">
        <f t="shared" si="34"/>
        <v>-1</v>
      </c>
      <c r="K532" s="118" t="str">
        <f t="shared" si="38"/>
        <v>54.5</v>
      </c>
      <c r="L532" s="118" t="str">
        <f t="shared" si="36"/>
        <v>-12</v>
      </c>
      <c r="M532" s="117" t="s">
        <v>2529</v>
      </c>
      <c r="N532" s="104" t="s">
        <v>2511</v>
      </c>
      <c r="O532" s="104" t="s">
        <v>2576</v>
      </c>
      <c r="P532" s="152"/>
      <c r="Q532" s="117">
        <v>5.08</v>
      </c>
      <c r="R532" s="245">
        <v>1719.0</v>
      </c>
      <c r="S532" s="104">
        <v>2955.0</v>
      </c>
      <c r="T532" s="112"/>
      <c r="U532" s="246">
        <v>13.84</v>
      </c>
      <c r="V532" s="246">
        <v>45.55</v>
      </c>
      <c r="W532" s="149" t="str">
        <f t="shared" si="68"/>
        <v>59.39</v>
      </c>
      <c r="X532" s="152"/>
      <c r="Y532" s="126" t="str">
        <f t="shared" si="53"/>
        <v>76.70%</v>
      </c>
      <c r="Z532" s="246">
        <v>15.0</v>
      </c>
      <c r="AA532" s="126" t="str">
        <f t="shared" si="61"/>
        <v>395.93%</v>
      </c>
      <c r="AB532" s="126" t="str">
        <f t="shared" si="62"/>
        <v>33.87%</v>
      </c>
      <c r="AC532" s="112"/>
      <c r="AD532" s="112"/>
      <c r="AE532" s="33"/>
      <c r="AF532" s="33"/>
      <c r="AG532" s="33"/>
      <c r="AH532" s="33"/>
      <c r="AI532" s="33"/>
      <c r="AJ532" s="33"/>
    </row>
    <row r="533">
      <c r="A533" s="104" t="s">
        <v>1460</v>
      </c>
      <c r="B533" s="44">
        <v>2011.0</v>
      </c>
      <c r="C533" s="44" t="s">
        <v>41</v>
      </c>
      <c r="D533" s="104" t="s">
        <v>2575</v>
      </c>
      <c r="E533" s="117">
        <v>68.0</v>
      </c>
      <c r="F533" s="117">
        <v>60.0</v>
      </c>
      <c r="G533" s="118" t="str">
        <f t="shared" si="37"/>
        <v>64</v>
      </c>
      <c r="H533" s="117">
        <v>79.0</v>
      </c>
      <c r="I533" s="104">
        <v>65.0</v>
      </c>
      <c r="J533" s="118" t="str">
        <f t="shared" si="34"/>
        <v>14</v>
      </c>
      <c r="K533" s="118" t="str">
        <f t="shared" si="38"/>
        <v>72</v>
      </c>
      <c r="L533" s="118" t="str">
        <f t="shared" si="36"/>
        <v>-8</v>
      </c>
      <c r="M533" s="117" t="s">
        <v>710</v>
      </c>
      <c r="N533" s="104" t="s">
        <v>2439</v>
      </c>
      <c r="O533" s="104" t="s">
        <v>117</v>
      </c>
      <c r="P533" s="152"/>
      <c r="Q533" s="117">
        <v>7.01</v>
      </c>
      <c r="R533" s="245">
        <v>2555.0</v>
      </c>
      <c r="S533" s="104">
        <v>2744.0</v>
      </c>
      <c r="T533" s="112"/>
      <c r="U533" s="246">
        <v>24.82</v>
      </c>
      <c r="V533" s="129"/>
      <c r="W533" s="149" t="str">
        <f t="shared" si="68"/>
        <v>24.82</v>
      </c>
      <c r="X533" s="152"/>
      <c r="Y533" s="126" t="str">
        <f t="shared" si="53"/>
        <v>0.00%</v>
      </c>
      <c r="Z533" s="246">
        <v>5.0</v>
      </c>
      <c r="AA533" s="126" t="str">
        <f t="shared" si="61"/>
        <v>496.40%</v>
      </c>
      <c r="AB533" s="126" t="str">
        <f t="shared" si="62"/>
        <v>140.20%</v>
      </c>
      <c r="AC533" s="112"/>
      <c r="AD533" s="112"/>
      <c r="AE533" s="33"/>
      <c r="AF533" s="33"/>
      <c r="AG533" s="33"/>
      <c r="AH533" s="33"/>
      <c r="AI533" s="33"/>
      <c r="AJ533" s="33"/>
    </row>
    <row r="534">
      <c r="A534" s="104" t="s">
        <v>1464</v>
      </c>
      <c r="B534" s="44">
        <v>2011.0</v>
      </c>
      <c r="C534" s="44" t="s">
        <v>37</v>
      </c>
      <c r="D534" s="104" t="s">
        <v>2527</v>
      </c>
      <c r="E534" s="117">
        <v>68.0</v>
      </c>
      <c r="F534" s="117">
        <v>59.0</v>
      </c>
      <c r="G534" s="118" t="str">
        <f t="shared" si="37"/>
        <v>63.5</v>
      </c>
      <c r="H534" s="117">
        <v>58.0</v>
      </c>
      <c r="I534" s="104">
        <v>60.0</v>
      </c>
      <c r="J534" s="118" t="str">
        <f t="shared" si="34"/>
        <v>-2</v>
      </c>
      <c r="K534" s="118" t="str">
        <f t="shared" si="38"/>
        <v>59</v>
      </c>
      <c r="L534" s="118" t="str">
        <f t="shared" si="36"/>
        <v>4.5</v>
      </c>
      <c r="M534" s="117" t="s">
        <v>2536</v>
      </c>
      <c r="N534" s="104" t="s">
        <v>2439</v>
      </c>
      <c r="O534" s="104" t="s">
        <v>135</v>
      </c>
      <c r="P534" s="152"/>
      <c r="Q534" s="117">
        <v>52.57</v>
      </c>
      <c r="R534" s="245">
        <v>3321.0</v>
      </c>
      <c r="S534" s="104">
        <v>15829.0</v>
      </c>
      <c r="T534" s="112"/>
      <c r="U534" s="246">
        <v>104.03</v>
      </c>
      <c r="V534" s="246">
        <v>103.01</v>
      </c>
      <c r="W534" s="149" t="str">
        <f t="shared" si="68"/>
        <v>207.04</v>
      </c>
      <c r="X534" s="152"/>
      <c r="Y534" s="126" t="str">
        <f t="shared" si="53"/>
        <v>49.75%</v>
      </c>
      <c r="Z534" s="246">
        <v>5.0</v>
      </c>
      <c r="AA534" s="126" t="str">
        <f t="shared" si="61"/>
        <v>4140.80%</v>
      </c>
      <c r="AB534" s="126" t="str">
        <f t="shared" si="62"/>
        <v>1051.40%</v>
      </c>
      <c r="AC534" s="112"/>
      <c r="AD534" s="112"/>
      <c r="AE534" s="33"/>
      <c r="AF534" s="33"/>
      <c r="AG534" s="33"/>
      <c r="AH534" s="33"/>
      <c r="AI534" s="33"/>
      <c r="AJ534" s="33"/>
    </row>
    <row r="535">
      <c r="A535" s="104" t="s">
        <v>1320</v>
      </c>
      <c r="B535" s="44">
        <v>2011.0</v>
      </c>
      <c r="C535" s="44" t="s">
        <v>41</v>
      </c>
      <c r="D535" s="104" t="s">
        <v>2577</v>
      </c>
      <c r="E535" s="117">
        <v>72.0</v>
      </c>
      <c r="F535" s="117">
        <v>57.0</v>
      </c>
      <c r="G535" s="118" t="str">
        <f t="shared" si="37"/>
        <v>64.5</v>
      </c>
      <c r="H535" s="117">
        <v>70.0</v>
      </c>
      <c r="I535" s="104">
        <v>70.0</v>
      </c>
      <c r="J535" s="118" t="str">
        <f t="shared" si="34"/>
        <v>0</v>
      </c>
      <c r="K535" s="118" t="str">
        <f t="shared" si="38"/>
        <v>70</v>
      </c>
      <c r="L535" s="118" t="str">
        <f t="shared" si="36"/>
        <v>-5.5</v>
      </c>
      <c r="M535" s="117" t="s">
        <v>710</v>
      </c>
      <c r="N535" s="104" t="s">
        <v>2439</v>
      </c>
      <c r="O535" s="104" t="s">
        <v>2424</v>
      </c>
      <c r="P535" s="152"/>
      <c r="Q535" s="117">
        <v>13.04</v>
      </c>
      <c r="R535" s="245">
        <v>2802.0</v>
      </c>
      <c r="S535" s="104">
        <v>4655.0</v>
      </c>
      <c r="T535" s="112"/>
      <c r="U535" s="246">
        <v>37.41</v>
      </c>
      <c r="V535" s="246">
        <v>60.57</v>
      </c>
      <c r="W535" s="149" t="str">
        <f t="shared" si="68"/>
        <v>97.98</v>
      </c>
      <c r="X535" s="152"/>
      <c r="Y535" s="126" t="str">
        <f t="shared" si="53"/>
        <v>61.82%</v>
      </c>
      <c r="Z535" s="246">
        <v>40.0</v>
      </c>
      <c r="AA535" s="126" t="str">
        <f t="shared" si="61"/>
        <v>244.95%</v>
      </c>
      <c r="AB535" s="126" t="str">
        <f t="shared" si="62"/>
        <v>32.60%</v>
      </c>
      <c r="AC535" s="112"/>
      <c r="AD535" s="112"/>
      <c r="AE535" s="33"/>
      <c r="AF535" s="33"/>
      <c r="AG535" s="33"/>
      <c r="AH535" s="33"/>
      <c r="AI535" s="33"/>
      <c r="AJ535" s="33"/>
    </row>
    <row r="536">
      <c r="A536" s="104" t="s">
        <v>1178</v>
      </c>
      <c r="B536" s="44">
        <v>2011.0</v>
      </c>
      <c r="C536" s="44" t="s">
        <v>37</v>
      </c>
      <c r="D536" s="104" t="s">
        <v>2546</v>
      </c>
      <c r="E536" s="117">
        <v>34.0</v>
      </c>
      <c r="F536" s="117">
        <v>45.0</v>
      </c>
      <c r="G536" s="118" t="str">
        <f t="shared" si="37"/>
        <v>39.5</v>
      </c>
      <c r="H536" s="117">
        <v>61.0</v>
      </c>
      <c r="I536" s="104">
        <v>64.0</v>
      </c>
      <c r="J536" s="118" t="str">
        <f t="shared" si="34"/>
        <v>-3</v>
      </c>
      <c r="K536" s="118" t="str">
        <f t="shared" si="38"/>
        <v>62.5</v>
      </c>
      <c r="L536" s="118" t="str">
        <f t="shared" si="36"/>
        <v>-23</v>
      </c>
      <c r="M536" s="117" t="s">
        <v>2551</v>
      </c>
      <c r="N536" s="104" t="s">
        <v>2511</v>
      </c>
      <c r="O536" s="104" t="s">
        <v>936</v>
      </c>
      <c r="P536" s="152"/>
      <c r="Q536" s="117">
        <v>90.15</v>
      </c>
      <c r="R536" s="245">
        <v>4155.0</v>
      </c>
      <c r="S536" s="104">
        <v>21697.0</v>
      </c>
      <c r="T536" s="112"/>
      <c r="U536" s="246">
        <v>241.07</v>
      </c>
      <c r="V536" s="246">
        <v>804.64</v>
      </c>
      <c r="W536" s="149" t="str">
        <f t="shared" si="68"/>
        <v>1045.71</v>
      </c>
      <c r="X536" s="152"/>
      <c r="Y536" s="126" t="str">
        <f t="shared" si="53"/>
        <v>76.95%</v>
      </c>
      <c r="Z536" s="246">
        <v>250.0</v>
      </c>
      <c r="AA536" s="126" t="str">
        <f t="shared" si="61"/>
        <v>418.28%</v>
      </c>
      <c r="AB536" s="126" t="str">
        <f t="shared" si="62"/>
        <v>36.06%</v>
      </c>
      <c r="AC536" s="112"/>
      <c r="AD536" s="112"/>
      <c r="AE536" s="33"/>
      <c r="AF536" s="33"/>
      <c r="AG536" s="33"/>
      <c r="AH536" s="33"/>
      <c r="AI536" s="33"/>
      <c r="AJ536" s="33"/>
    </row>
    <row r="537">
      <c r="A537" s="104" t="s">
        <v>1266</v>
      </c>
      <c r="B537" s="44">
        <v>2011.0</v>
      </c>
      <c r="C537" s="44" t="s">
        <v>29</v>
      </c>
      <c r="D537" s="104" t="s">
        <v>2470</v>
      </c>
      <c r="E537" s="117">
        <v>17.0</v>
      </c>
      <c r="F537" s="117">
        <v>41.0</v>
      </c>
      <c r="G537" s="118" t="str">
        <f t="shared" si="37"/>
        <v>29</v>
      </c>
      <c r="H537" s="117">
        <v>37.0</v>
      </c>
      <c r="I537" s="104">
        <v>50.0</v>
      </c>
      <c r="J537" s="118" t="str">
        <f t="shared" si="34"/>
        <v>-13</v>
      </c>
      <c r="K537" s="118" t="str">
        <f t="shared" si="38"/>
        <v>43.5</v>
      </c>
      <c r="L537" s="118" t="str">
        <f t="shared" si="36"/>
        <v>-14.5</v>
      </c>
      <c r="M537" s="117" t="s">
        <v>2536</v>
      </c>
      <c r="N537" s="104" t="s">
        <v>2511</v>
      </c>
      <c r="O537" s="104" t="s">
        <v>1009</v>
      </c>
      <c r="P537" s="152"/>
      <c r="Q537" s="117">
        <v>14.95</v>
      </c>
      <c r="R537" s="245">
        <v>2864.0</v>
      </c>
      <c r="S537" s="104">
        <v>5221.0</v>
      </c>
      <c r="T537" s="112"/>
      <c r="U537" s="246">
        <v>29.14</v>
      </c>
      <c r="V537" s="246">
        <v>49.17</v>
      </c>
      <c r="W537" s="149" t="str">
        <f t="shared" si="68"/>
        <v>78.31</v>
      </c>
      <c r="X537" s="152"/>
      <c r="Y537" s="126" t="str">
        <f t="shared" si="53"/>
        <v>62.79%</v>
      </c>
      <c r="Z537" s="246">
        <v>60.0</v>
      </c>
      <c r="AA537" s="126" t="str">
        <f t="shared" si="61"/>
        <v>130.52%</v>
      </c>
      <c r="AB537" s="126" t="str">
        <f t="shared" si="62"/>
        <v>24.92%</v>
      </c>
      <c r="AC537" s="112"/>
      <c r="AD537" s="112"/>
      <c r="AE537" s="33"/>
      <c r="AF537" s="33"/>
      <c r="AG537" s="33"/>
      <c r="AH537" s="33"/>
      <c r="AI537" s="33"/>
      <c r="AJ537" s="33"/>
    </row>
    <row r="538">
      <c r="A538" s="104" t="s">
        <v>1207</v>
      </c>
      <c r="B538" s="44">
        <v>2011.0</v>
      </c>
      <c r="C538" s="44" t="s">
        <v>29</v>
      </c>
      <c r="D538" s="104" t="s">
        <v>2562</v>
      </c>
      <c r="E538" s="117">
        <v>83.0</v>
      </c>
      <c r="F538" s="117">
        <v>65.0</v>
      </c>
      <c r="G538" s="118" t="str">
        <f t="shared" si="37"/>
        <v>74</v>
      </c>
      <c r="H538" s="117">
        <v>76.0</v>
      </c>
      <c r="I538" s="104">
        <v>73.0</v>
      </c>
      <c r="J538" s="118" t="str">
        <f t="shared" si="34"/>
        <v>3</v>
      </c>
      <c r="K538" s="118" t="str">
        <f t="shared" si="38"/>
        <v>74.5</v>
      </c>
      <c r="L538" s="118" t="str">
        <f t="shared" si="36"/>
        <v>-0.5</v>
      </c>
      <c r="M538" s="117" t="s">
        <v>2551</v>
      </c>
      <c r="N538" s="104" t="s">
        <v>2442</v>
      </c>
      <c r="O538" s="104" t="s">
        <v>957</v>
      </c>
      <c r="P538" s="152"/>
      <c r="Q538" s="117">
        <v>34.08</v>
      </c>
      <c r="R538" s="245">
        <v>3952.0</v>
      </c>
      <c r="S538" s="104">
        <v>8623.0</v>
      </c>
      <c r="T538" s="112"/>
      <c r="U538" s="246">
        <v>149.26</v>
      </c>
      <c r="V538" s="246">
        <v>405.73</v>
      </c>
      <c r="W538" s="149" t="str">
        <f t="shared" si="68"/>
        <v>554.99</v>
      </c>
      <c r="X538" s="152"/>
      <c r="Y538" s="126" t="str">
        <f t="shared" si="53"/>
        <v>73.11%</v>
      </c>
      <c r="Z538" s="246">
        <v>130.0</v>
      </c>
      <c r="AA538" s="126" t="str">
        <f t="shared" si="61"/>
        <v>426.92%</v>
      </c>
      <c r="AB538" s="126" t="str">
        <f t="shared" si="62"/>
        <v>26.22%</v>
      </c>
      <c r="AC538" s="112"/>
      <c r="AD538" s="112"/>
      <c r="AE538" s="33"/>
      <c r="AF538" s="33"/>
      <c r="AG538" s="33"/>
      <c r="AH538" s="33"/>
      <c r="AI538" s="33"/>
      <c r="AJ538" s="33"/>
    </row>
    <row r="539">
      <c r="A539" s="104" t="s">
        <v>1158</v>
      </c>
      <c r="B539" s="44">
        <v>2011.0</v>
      </c>
      <c r="C539" s="44" t="s">
        <v>41</v>
      </c>
      <c r="D539" s="104" t="s">
        <v>2564</v>
      </c>
      <c r="E539" s="117">
        <v>88.0</v>
      </c>
      <c r="F539" s="117">
        <v>75.0</v>
      </c>
      <c r="G539" s="118" t="str">
        <f t="shared" si="37"/>
        <v>81.5</v>
      </c>
      <c r="H539" s="117">
        <v>69.0</v>
      </c>
      <c r="I539" s="104">
        <v>74.0</v>
      </c>
      <c r="J539" s="118" t="str">
        <f t="shared" si="34"/>
        <v>-5</v>
      </c>
      <c r="K539" s="118" t="str">
        <f t="shared" si="38"/>
        <v>71.5</v>
      </c>
      <c r="L539" s="118" t="str">
        <f t="shared" si="36"/>
        <v>10</v>
      </c>
      <c r="M539" s="117" t="s">
        <v>2548</v>
      </c>
      <c r="N539" s="104" t="s">
        <v>2442</v>
      </c>
      <c r="O539" s="104" t="s">
        <v>957</v>
      </c>
      <c r="P539" s="152"/>
      <c r="Q539" s="117">
        <v>38.08</v>
      </c>
      <c r="R539" s="245">
        <v>3917.0</v>
      </c>
      <c r="S539" s="104">
        <v>9722.0</v>
      </c>
      <c r="T539" s="112"/>
      <c r="U539" s="246">
        <v>123.48</v>
      </c>
      <c r="V539" s="246">
        <v>122.25</v>
      </c>
      <c r="W539" s="149" t="str">
        <f t="shared" si="68"/>
        <v>245.73</v>
      </c>
      <c r="X539" s="152"/>
      <c r="Y539" s="126" t="str">
        <f t="shared" si="53"/>
        <v>49.75%</v>
      </c>
      <c r="Z539" s="246">
        <v>135.0</v>
      </c>
      <c r="AA539" s="126" t="str">
        <f t="shared" si="61"/>
        <v>182.02%</v>
      </c>
      <c r="AB539" s="126" t="str">
        <f t="shared" si="62"/>
        <v>28.21%</v>
      </c>
      <c r="AC539" s="112"/>
      <c r="AD539" s="112"/>
      <c r="AE539" s="33"/>
      <c r="AF539" s="33"/>
      <c r="AG539" s="33"/>
      <c r="AH539" s="33"/>
      <c r="AI539" s="33"/>
      <c r="AJ539" s="33"/>
    </row>
    <row r="540">
      <c r="A540" s="104" t="s">
        <v>1220</v>
      </c>
      <c r="B540" s="44">
        <v>2011.0</v>
      </c>
      <c r="C540" s="44" t="s">
        <v>29</v>
      </c>
      <c r="D540" s="104" t="s">
        <v>2578</v>
      </c>
      <c r="E540" s="117">
        <v>58.0</v>
      </c>
      <c r="F540" s="117">
        <v>56.0</v>
      </c>
      <c r="G540" s="118" t="str">
        <f t="shared" si="37"/>
        <v>57</v>
      </c>
      <c r="H540" s="117">
        <v>81.0</v>
      </c>
      <c r="I540" s="104">
        <v>71.0</v>
      </c>
      <c r="J540" s="118" t="str">
        <f t="shared" si="34"/>
        <v>10</v>
      </c>
      <c r="K540" s="118" t="str">
        <f t="shared" si="38"/>
        <v>76</v>
      </c>
      <c r="L540" s="118" t="str">
        <f t="shared" si="36"/>
        <v>-19</v>
      </c>
      <c r="M540" s="117" t="s">
        <v>2574</v>
      </c>
      <c r="N540" s="104" t="s">
        <v>2511</v>
      </c>
      <c r="O540" s="104" t="s">
        <v>2410</v>
      </c>
      <c r="P540" s="152"/>
      <c r="Q540" s="117">
        <v>27.32</v>
      </c>
      <c r="R540" s="245">
        <v>3440.0</v>
      </c>
      <c r="S540" s="104">
        <v>7942.0</v>
      </c>
      <c r="T540" s="112"/>
      <c r="U540" s="246">
        <v>85.47</v>
      </c>
      <c r="V540" s="246">
        <v>213.8</v>
      </c>
      <c r="W540" s="149" t="str">
        <f t="shared" si="68"/>
        <v>299.27</v>
      </c>
      <c r="X540" s="152"/>
      <c r="Y540" s="126" t="str">
        <f t="shared" si="53"/>
        <v>71.44%</v>
      </c>
      <c r="Z540" s="246">
        <v>110.0</v>
      </c>
      <c r="AA540" s="126" t="str">
        <f t="shared" si="61"/>
        <v>272.06%</v>
      </c>
      <c r="AB540" s="126" t="str">
        <f t="shared" si="62"/>
        <v>24.84%</v>
      </c>
      <c r="AC540" s="112"/>
      <c r="AD540" s="112"/>
      <c r="AE540" s="33"/>
      <c r="AF540" s="33"/>
      <c r="AG540" s="33"/>
      <c r="AH540" s="33"/>
      <c r="AI540" s="33"/>
      <c r="AJ540" s="33"/>
    </row>
    <row r="541">
      <c r="A541" s="104" t="s">
        <v>1306</v>
      </c>
      <c r="B541" s="44">
        <v>2011.0</v>
      </c>
      <c r="C541" s="44" t="s">
        <v>29</v>
      </c>
      <c r="D541" s="104" t="s">
        <v>2537</v>
      </c>
      <c r="E541" s="117">
        <v>11.0</v>
      </c>
      <c r="F541" s="117">
        <v>29.0</v>
      </c>
      <c r="G541" s="118" t="str">
        <f t="shared" si="37"/>
        <v>20</v>
      </c>
      <c r="H541" s="117">
        <v>41.0</v>
      </c>
      <c r="I541" s="104">
        <v>42.0</v>
      </c>
      <c r="J541" s="118" t="str">
        <f t="shared" si="34"/>
        <v>-1</v>
      </c>
      <c r="K541" s="118" t="str">
        <f t="shared" si="38"/>
        <v>41.5</v>
      </c>
      <c r="L541" s="118" t="str">
        <f t="shared" si="36"/>
        <v>-21.5</v>
      </c>
      <c r="M541" s="117" t="s">
        <v>2536</v>
      </c>
      <c r="N541" s="104" t="s">
        <v>2511</v>
      </c>
      <c r="O541" s="104" t="s">
        <v>1307</v>
      </c>
      <c r="P541" s="152"/>
      <c r="Q541" s="117">
        <v>14.01</v>
      </c>
      <c r="R541" s="245">
        <v>3030.0</v>
      </c>
      <c r="S541" s="104">
        <v>4622.0</v>
      </c>
      <c r="T541" s="112"/>
      <c r="U541" s="246">
        <v>37.66</v>
      </c>
      <c r="V541" s="246">
        <v>51.5</v>
      </c>
      <c r="W541" s="149" t="str">
        <f t="shared" si="68"/>
        <v>89.16</v>
      </c>
      <c r="X541" s="152"/>
      <c r="Y541" s="126" t="str">
        <f t="shared" si="53"/>
        <v>57.76%</v>
      </c>
      <c r="Z541" s="246">
        <v>42.0</v>
      </c>
      <c r="AA541" s="126" t="str">
        <f t="shared" si="61"/>
        <v>212.29%</v>
      </c>
      <c r="AB541" s="126" t="str">
        <f t="shared" si="62"/>
        <v>33.36%</v>
      </c>
      <c r="AC541" s="112"/>
      <c r="AD541" s="112"/>
      <c r="AE541" s="33"/>
      <c r="AF541" s="33"/>
      <c r="AG541" s="33"/>
      <c r="AH541" s="33"/>
      <c r="AI541" s="33"/>
      <c r="AJ541" s="33"/>
    </row>
    <row r="542">
      <c r="A542" s="104" t="s">
        <v>1466</v>
      </c>
      <c r="B542" s="44">
        <v>2011.0</v>
      </c>
      <c r="C542" s="44" t="s">
        <v>41</v>
      </c>
      <c r="D542" s="104" t="s">
        <v>2527</v>
      </c>
      <c r="E542" s="117">
        <v>57.0</v>
      </c>
      <c r="F542" s="117">
        <v>50.0</v>
      </c>
      <c r="G542" s="118" t="str">
        <f t="shared" si="37"/>
        <v>53.5</v>
      </c>
      <c r="H542" s="117">
        <v>59.0</v>
      </c>
      <c r="I542" s="104">
        <v>64.0</v>
      </c>
      <c r="J542" s="118" t="str">
        <f t="shared" si="34"/>
        <v>-5</v>
      </c>
      <c r="K542" s="118" t="str">
        <f t="shared" si="38"/>
        <v>61.5</v>
      </c>
      <c r="L542" s="118" t="str">
        <f t="shared" si="36"/>
        <v>-8</v>
      </c>
      <c r="M542" s="117" t="s">
        <v>2558</v>
      </c>
      <c r="N542" s="104" t="s">
        <v>2439</v>
      </c>
      <c r="O542" s="104" t="s">
        <v>1467</v>
      </c>
      <c r="P542" s="152"/>
      <c r="Q542" s="152"/>
      <c r="R542" s="247"/>
      <c r="S542" s="112"/>
      <c r="T542" s="112"/>
      <c r="U542" s="246">
        <v>1.1</v>
      </c>
      <c r="V542" s="246" t="s">
        <v>2542</v>
      </c>
      <c r="W542" s="149" t="str">
        <f t="shared" si="68"/>
        <v>1.1</v>
      </c>
      <c r="X542" s="152"/>
      <c r="Y542" s="29" t="str">
        <f t="shared" si="53"/>
        <v>#VALUE!</v>
      </c>
      <c r="Z542" s="246">
        <v>4.0</v>
      </c>
      <c r="AA542" s="126" t="str">
        <f t="shared" si="61"/>
        <v>27.50%</v>
      </c>
      <c r="AB542" s="126" t="str">
        <f t="shared" si="62"/>
        <v>0.00%</v>
      </c>
      <c r="AC542" s="112"/>
      <c r="AD542" s="112"/>
      <c r="AE542" s="33"/>
      <c r="AF542" s="33"/>
      <c r="AG542" s="33"/>
      <c r="AH542" s="33"/>
      <c r="AI542" s="33"/>
      <c r="AJ542" s="33"/>
    </row>
    <row r="543">
      <c r="A543" s="104" t="s">
        <v>1232</v>
      </c>
      <c r="B543" s="44">
        <v>2011.0</v>
      </c>
      <c r="C543" s="44" t="s">
        <v>41</v>
      </c>
      <c r="D543" s="104" t="s">
        <v>2549</v>
      </c>
      <c r="E543" s="117">
        <v>71.0</v>
      </c>
      <c r="F543" s="117">
        <v>63.0</v>
      </c>
      <c r="G543" s="118" t="str">
        <f t="shared" si="37"/>
        <v>67</v>
      </c>
      <c r="H543" s="117">
        <v>73.0</v>
      </c>
      <c r="I543" s="104">
        <v>72.0</v>
      </c>
      <c r="J543" s="118" t="str">
        <f t="shared" si="34"/>
        <v>1</v>
      </c>
      <c r="K543" s="118" t="str">
        <f t="shared" si="38"/>
        <v>72.5</v>
      </c>
      <c r="L543" s="118" t="str">
        <f t="shared" si="36"/>
        <v>-5.5</v>
      </c>
      <c r="M543" s="117" t="s">
        <v>2551</v>
      </c>
      <c r="N543" s="104" t="s">
        <v>2463</v>
      </c>
      <c r="O543" s="104" t="s">
        <v>957</v>
      </c>
      <c r="P543" s="152"/>
      <c r="Q543" s="117">
        <v>39.23</v>
      </c>
      <c r="R543" s="245">
        <v>3826.0</v>
      </c>
      <c r="S543" s="104">
        <v>10252.0</v>
      </c>
      <c r="T543" s="112"/>
      <c r="U543" s="246">
        <v>143.62</v>
      </c>
      <c r="V543" s="246">
        <v>341.02</v>
      </c>
      <c r="W543" s="149" t="str">
        <f t="shared" si="68"/>
        <v>484.64</v>
      </c>
      <c r="X543" s="152"/>
      <c r="Y543" s="126" t="str">
        <f t="shared" si="53"/>
        <v>70.37%</v>
      </c>
      <c r="Z543" s="246">
        <v>90.0</v>
      </c>
      <c r="AA543" s="126" t="str">
        <f t="shared" si="61"/>
        <v>538.49%</v>
      </c>
      <c r="AB543" s="126" t="str">
        <f t="shared" si="62"/>
        <v>43.59%</v>
      </c>
      <c r="AC543" s="112"/>
      <c r="AD543" s="112"/>
      <c r="AE543" s="33"/>
      <c r="AF543" s="33"/>
      <c r="AG543" s="33"/>
      <c r="AH543" s="33"/>
      <c r="AI543" s="33"/>
      <c r="AJ543" s="33"/>
    </row>
    <row r="544">
      <c r="A544" s="104" t="s">
        <v>1225</v>
      </c>
      <c r="B544" s="44">
        <v>2011.0</v>
      </c>
      <c r="C544" s="44" t="s">
        <v>2398</v>
      </c>
      <c r="D544" s="104" t="s">
        <v>2549</v>
      </c>
      <c r="E544" s="117">
        <v>83.0</v>
      </c>
      <c r="F544" s="117">
        <v>68.0</v>
      </c>
      <c r="G544" s="118" t="str">
        <f t="shared" si="37"/>
        <v>75.5</v>
      </c>
      <c r="H544" s="117">
        <v>87.0</v>
      </c>
      <c r="I544" s="104">
        <v>77.0</v>
      </c>
      <c r="J544" s="118" t="str">
        <f t="shared" si="34"/>
        <v>10</v>
      </c>
      <c r="K544" s="118" t="str">
        <f t="shared" si="38"/>
        <v>82</v>
      </c>
      <c r="L544" s="118" t="str">
        <f t="shared" si="36"/>
        <v>-6.5</v>
      </c>
      <c r="M544" s="117" t="s">
        <v>2550</v>
      </c>
      <c r="N544" s="104" t="s">
        <v>2511</v>
      </c>
      <c r="O544" s="104" t="s">
        <v>2410</v>
      </c>
      <c r="P544" s="152"/>
      <c r="Q544" s="117">
        <v>54.81</v>
      </c>
      <c r="R544" s="245">
        <v>3648.0</v>
      </c>
      <c r="S544" s="104">
        <v>15024.0</v>
      </c>
      <c r="T544" s="112"/>
      <c r="U544" s="246">
        <v>176.7</v>
      </c>
      <c r="V544" s="246">
        <v>305.04</v>
      </c>
      <c r="W544" s="149" t="str">
        <f t="shared" si="68"/>
        <v>481.74</v>
      </c>
      <c r="X544" s="152"/>
      <c r="Y544" s="126" t="str">
        <f t="shared" si="53"/>
        <v>63.32%</v>
      </c>
      <c r="Z544" s="246">
        <v>93.0</v>
      </c>
      <c r="AA544" s="126" t="str">
        <f t="shared" si="61"/>
        <v>518.00%</v>
      </c>
      <c r="AB544" s="126" t="str">
        <f t="shared" si="62"/>
        <v>58.94%</v>
      </c>
      <c r="AC544" s="112"/>
      <c r="AD544" s="112"/>
      <c r="AE544" s="33"/>
      <c r="AF544" s="33"/>
      <c r="AG544" s="33"/>
      <c r="AH544" s="33"/>
      <c r="AI544" s="33"/>
      <c r="AJ544" s="33"/>
    </row>
    <row r="545">
      <c r="A545" s="104" t="s">
        <v>1372</v>
      </c>
      <c r="B545" s="44">
        <v>2011.0</v>
      </c>
      <c r="C545" s="44" t="s">
        <v>41</v>
      </c>
      <c r="D545" s="104" t="s">
        <v>2532</v>
      </c>
      <c r="E545" s="117">
        <v>30.0</v>
      </c>
      <c r="F545" s="117">
        <v>42.0</v>
      </c>
      <c r="G545" s="118" t="str">
        <f t="shared" si="37"/>
        <v>36</v>
      </c>
      <c r="H545" s="117">
        <v>39.0</v>
      </c>
      <c r="I545" s="104">
        <v>50.0</v>
      </c>
      <c r="J545" s="118" t="str">
        <f t="shared" si="34"/>
        <v>-11</v>
      </c>
      <c r="K545" s="118" t="str">
        <f t="shared" si="38"/>
        <v>44.5</v>
      </c>
      <c r="L545" s="118" t="str">
        <f t="shared" si="36"/>
        <v>-8.5</v>
      </c>
      <c r="M545" s="117" t="s">
        <v>2551</v>
      </c>
      <c r="N545" s="104" t="s">
        <v>2439</v>
      </c>
      <c r="O545" s="104" t="s">
        <v>1373</v>
      </c>
      <c r="P545" s="152"/>
      <c r="Q545" s="117">
        <v>9.4</v>
      </c>
      <c r="R545" s="245">
        <v>2787.0</v>
      </c>
      <c r="S545" s="104">
        <v>3390.0</v>
      </c>
      <c r="T545" s="112"/>
      <c r="U545" s="246">
        <v>23.21</v>
      </c>
      <c r="V545" s="246">
        <v>85.4</v>
      </c>
      <c r="W545" s="149" t="str">
        <f t="shared" si="68"/>
        <v>108.61</v>
      </c>
      <c r="X545" s="152"/>
      <c r="Y545" s="126" t="str">
        <f t="shared" si="53"/>
        <v>78.63%</v>
      </c>
      <c r="Z545" s="246">
        <v>30.0</v>
      </c>
      <c r="AA545" s="126" t="str">
        <f t="shared" si="61"/>
        <v>362.03%</v>
      </c>
      <c r="AB545" s="126" t="str">
        <f t="shared" si="62"/>
        <v>31.33%</v>
      </c>
      <c r="AC545" s="112"/>
      <c r="AD545" s="112"/>
      <c r="AE545" s="33"/>
      <c r="AF545" s="33"/>
      <c r="AG545" s="33"/>
      <c r="AH545" s="33"/>
      <c r="AI545" s="33"/>
      <c r="AJ545" s="33"/>
    </row>
    <row r="546">
      <c r="A546" s="104" t="s">
        <v>1329</v>
      </c>
      <c r="B546" s="44">
        <v>2011.0</v>
      </c>
      <c r="C546" s="44" t="s">
        <v>37</v>
      </c>
      <c r="D546" s="104" t="s">
        <v>2535</v>
      </c>
      <c r="E546" s="117">
        <v>58.0</v>
      </c>
      <c r="F546" s="117">
        <v>52.0</v>
      </c>
      <c r="G546" s="118" t="str">
        <f t="shared" si="37"/>
        <v>55</v>
      </c>
      <c r="H546" s="117">
        <v>57.0</v>
      </c>
      <c r="I546" s="104">
        <v>69.0</v>
      </c>
      <c r="J546" s="118" t="str">
        <f t="shared" si="34"/>
        <v>-12</v>
      </c>
      <c r="K546" s="118" t="str">
        <f t="shared" si="38"/>
        <v>63</v>
      </c>
      <c r="L546" s="118" t="str">
        <f t="shared" si="36"/>
        <v>-8</v>
      </c>
      <c r="M546" s="117" t="s">
        <v>2536</v>
      </c>
      <c r="N546" s="104" t="s">
        <v>2439</v>
      </c>
      <c r="O546" s="104" t="s">
        <v>1330</v>
      </c>
      <c r="P546" s="152"/>
      <c r="Q546" s="117">
        <v>18.69</v>
      </c>
      <c r="R546" s="245">
        <v>3305.0</v>
      </c>
      <c r="S546" s="104">
        <v>5656.0</v>
      </c>
      <c r="T546" s="112"/>
      <c r="U546" s="246">
        <v>38.18</v>
      </c>
      <c r="V546" s="246">
        <v>58.96</v>
      </c>
      <c r="W546" s="149" t="str">
        <f t="shared" si="68"/>
        <v>97.14</v>
      </c>
      <c r="X546" s="152"/>
      <c r="Y546" s="126" t="str">
        <f t="shared" si="53"/>
        <v>60.70%</v>
      </c>
      <c r="Z546" s="246">
        <v>40.0</v>
      </c>
      <c r="AA546" s="126" t="str">
        <f t="shared" si="61"/>
        <v>242.85%</v>
      </c>
      <c r="AB546" s="126" t="str">
        <f t="shared" si="62"/>
        <v>46.73%</v>
      </c>
      <c r="AC546" s="112"/>
      <c r="AD546" s="112"/>
      <c r="AE546" s="33"/>
      <c r="AF546" s="33"/>
      <c r="AG546" s="33"/>
      <c r="AH546" s="33"/>
      <c r="AI546" s="33"/>
      <c r="AJ546" s="33"/>
    </row>
    <row r="547">
      <c r="A547" s="104" t="s">
        <v>1312</v>
      </c>
      <c r="B547" s="44">
        <v>2011.0</v>
      </c>
      <c r="C547" s="44" t="s">
        <v>29</v>
      </c>
      <c r="D547" s="104" t="s">
        <v>2579</v>
      </c>
      <c r="E547" s="117">
        <v>10.0</v>
      </c>
      <c r="F547" s="117">
        <v>28.0</v>
      </c>
      <c r="G547" s="118" t="str">
        <f t="shared" si="37"/>
        <v>19</v>
      </c>
      <c r="H547" s="117">
        <v>32.0</v>
      </c>
      <c r="I547" s="104">
        <v>51.0</v>
      </c>
      <c r="J547" s="118" t="str">
        <f t="shared" si="34"/>
        <v>-19</v>
      </c>
      <c r="K547" s="118" t="str">
        <f t="shared" si="38"/>
        <v>41.5</v>
      </c>
      <c r="L547" s="118" t="str">
        <f t="shared" si="36"/>
        <v>-22.5</v>
      </c>
      <c r="M547" s="117" t="s">
        <v>2536</v>
      </c>
      <c r="N547" s="104" t="s">
        <v>2511</v>
      </c>
      <c r="O547" s="104" t="s">
        <v>936</v>
      </c>
      <c r="P547" s="152"/>
      <c r="Q547" s="117">
        <v>10.6</v>
      </c>
      <c r="R547" s="245">
        <v>2816.0</v>
      </c>
      <c r="S547" s="104">
        <v>3769.0</v>
      </c>
      <c r="T547" s="112"/>
      <c r="U547" s="246">
        <v>24.83</v>
      </c>
      <c r="V547" s="246">
        <v>66.8</v>
      </c>
      <c r="W547" s="149" t="str">
        <f t="shared" si="68"/>
        <v>91.63</v>
      </c>
      <c r="X547" s="152"/>
      <c r="Y547" s="126" t="str">
        <f t="shared" si="53"/>
        <v>72.90%</v>
      </c>
      <c r="Z547" s="246">
        <v>40.0</v>
      </c>
      <c r="AA547" s="126" t="str">
        <f t="shared" si="61"/>
        <v>229.08%</v>
      </c>
      <c r="AB547" s="126" t="str">
        <f t="shared" si="62"/>
        <v>26.50%</v>
      </c>
      <c r="AC547" s="112"/>
      <c r="AD547" s="129"/>
      <c r="AE547" s="33"/>
      <c r="AF547" s="33"/>
      <c r="AG547" s="33"/>
      <c r="AH547" s="33"/>
      <c r="AI547" s="33"/>
      <c r="AJ547" s="33"/>
    </row>
    <row r="548">
      <c r="A548" s="104" t="s">
        <v>1453</v>
      </c>
      <c r="B548" s="44">
        <v>2011.0</v>
      </c>
      <c r="C548" s="44" t="s">
        <v>41</v>
      </c>
      <c r="D548" s="104" t="s">
        <v>2527</v>
      </c>
      <c r="E548" s="117">
        <v>80.0</v>
      </c>
      <c r="F548" s="117">
        <v>72.0</v>
      </c>
      <c r="G548" s="118" t="str">
        <f t="shared" si="37"/>
        <v>76</v>
      </c>
      <c r="H548" s="117">
        <v>80.0</v>
      </c>
      <c r="I548" s="104">
        <v>79.0</v>
      </c>
      <c r="J548" s="118" t="str">
        <f t="shared" si="34"/>
        <v>1</v>
      </c>
      <c r="K548" s="118" t="str">
        <f t="shared" si="38"/>
        <v>79.5</v>
      </c>
      <c r="L548" s="118" t="str">
        <f t="shared" si="36"/>
        <v>-3.5</v>
      </c>
      <c r="M548" s="152"/>
      <c r="N548" s="104" t="s">
        <v>2580</v>
      </c>
      <c r="O548" s="104" t="s">
        <v>89</v>
      </c>
      <c r="P548" s="152"/>
      <c r="Q548" s="117">
        <v>0.34</v>
      </c>
      <c r="R548" s="245">
        <v>10.0</v>
      </c>
      <c r="S548" s="104">
        <v>34952.0</v>
      </c>
      <c r="T548" s="112"/>
      <c r="U548" s="246">
        <v>3.09</v>
      </c>
      <c r="V548" s="246">
        <v>13.784</v>
      </c>
      <c r="W548" s="149" t="str">
        <f>sum(U548:V548)</f>
        <v>16.874</v>
      </c>
      <c r="X548" s="152"/>
      <c r="Y548" s="126" t="str">
        <f t="shared" si="53"/>
        <v>81.69%</v>
      </c>
      <c r="Z548" s="246">
        <v>6.5</v>
      </c>
      <c r="AA548" s="126" t="str">
        <f t="shared" si="61"/>
        <v>259.60%</v>
      </c>
      <c r="AB548" s="126" t="str">
        <f t="shared" si="62"/>
        <v>5.23%</v>
      </c>
      <c r="AC548" s="112"/>
      <c r="AD548" s="112"/>
      <c r="AE548" s="33"/>
      <c r="AF548" s="33"/>
      <c r="AG548" s="33"/>
      <c r="AH548" s="33"/>
      <c r="AI548" s="33"/>
      <c r="AJ548" s="33"/>
    </row>
    <row r="549">
      <c r="A549" s="104" t="s">
        <v>1388</v>
      </c>
      <c r="B549" s="44">
        <v>2011.0</v>
      </c>
      <c r="C549" s="44" t="s">
        <v>41</v>
      </c>
      <c r="D549" s="104" t="s">
        <v>2577</v>
      </c>
      <c r="E549" s="117">
        <v>16.0</v>
      </c>
      <c r="F549" s="117">
        <v>22.0</v>
      </c>
      <c r="G549" s="118" t="str">
        <f t="shared" si="37"/>
        <v>19</v>
      </c>
      <c r="H549" s="117">
        <v>25.0</v>
      </c>
      <c r="I549" s="104">
        <v>45.0</v>
      </c>
      <c r="J549" s="118" t="str">
        <f t="shared" si="34"/>
        <v>-20</v>
      </c>
      <c r="K549" s="118" t="str">
        <f t="shared" si="38"/>
        <v>35</v>
      </c>
      <c r="L549" s="118" t="str">
        <f t="shared" si="36"/>
        <v>-16</v>
      </c>
      <c r="M549" s="117" t="s">
        <v>2558</v>
      </c>
      <c r="N549" s="104" t="s">
        <v>2511</v>
      </c>
      <c r="O549" s="104" t="s">
        <v>1118</v>
      </c>
      <c r="P549" s="152"/>
      <c r="Q549" s="117">
        <v>8.4</v>
      </c>
      <c r="R549" s="245">
        <v>2806.0</v>
      </c>
      <c r="S549" s="104">
        <v>2995.0</v>
      </c>
      <c r="T549" s="112"/>
      <c r="U549" s="246">
        <v>18.88</v>
      </c>
      <c r="V549" s="246">
        <v>21.26</v>
      </c>
      <c r="W549" s="149" t="str">
        <f>SUM(U549:V549)</f>
        <v>40.14</v>
      </c>
      <c r="X549" s="152"/>
      <c r="Y549" s="126" t="str">
        <f t="shared" si="53"/>
        <v>52.96%</v>
      </c>
      <c r="Z549" s="246">
        <v>25.0</v>
      </c>
      <c r="AA549" s="126" t="str">
        <f t="shared" si="61"/>
        <v>160.56%</v>
      </c>
      <c r="AB549" s="126" t="str">
        <f t="shared" si="62"/>
        <v>33.60%</v>
      </c>
      <c r="AC549" s="112"/>
      <c r="AD549" s="112"/>
      <c r="AE549" s="33"/>
      <c r="AF549" s="33"/>
      <c r="AG549" s="33"/>
      <c r="AH549" s="33"/>
      <c r="AI549" s="33"/>
      <c r="AJ549" s="33"/>
    </row>
    <row r="550">
      <c r="A550" s="104" t="s">
        <v>1216</v>
      </c>
      <c r="B550" s="44">
        <v>2011.0</v>
      </c>
      <c r="C550" s="44" t="s">
        <v>37</v>
      </c>
      <c r="D550" s="104" t="s">
        <v>2537</v>
      </c>
      <c r="E550" s="117">
        <v>60.0</v>
      </c>
      <c r="F550" s="117">
        <v>48.0</v>
      </c>
      <c r="G550" s="118" t="str">
        <f t="shared" si="37"/>
        <v>54</v>
      </c>
      <c r="H550" s="117">
        <v>79.0</v>
      </c>
      <c r="I550" s="104">
        <v>74.0</v>
      </c>
      <c r="J550" s="118" t="str">
        <f t="shared" si="34"/>
        <v>5</v>
      </c>
      <c r="K550" s="118" t="str">
        <f t="shared" si="38"/>
        <v>76.5</v>
      </c>
      <c r="L550" s="118" t="str">
        <f t="shared" si="36"/>
        <v>-22.5</v>
      </c>
      <c r="M550" s="117" t="s">
        <v>2572</v>
      </c>
      <c r="N550" s="104" t="s">
        <v>2511</v>
      </c>
      <c r="O550" s="104" t="s">
        <v>1217</v>
      </c>
      <c r="P550" s="152"/>
      <c r="Q550" s="117">
        <v>39.63</v>
      </c>
      <c r="R550" s="245">
        <v>3703.0</v>
      </c>
      <c r="S550" s="104">
        <v>10704.0</v>
      </c>
      <c r="T550" s="112"/>
      <c r="U550" s="246">
        <v>186.85</v>
      </c>
      <c r="V550" s="246">
        <v>358.6</v>
      </c>
      <c r="W550" s="149" t="str">
        <f>sum(U550:V550)</f>
        <v>545.45</v>
      </c>
      <c r="X550" s="152"/>
      <c r="Y550" s="126" t="str">
        <f t="shared" si="53"/>
        <v>65.74%</v>
      </c>
      <c r="Z550" s="246">
        <v>125.0</v>
      </c>
      <c r="AA550" s="126" t="str">
        <f t="shared" si="61"/>
        <v>436.36%</v>
      </c>
      <c r="AB550" s="126" t="str">
        <f t="shared" si="62"/>
        <v>31.70%</v>
      </c>
      <c r="AC550" s="112"/>
      <c r="AD550" s="112"/>
      <c r="AE550" s="33"/>
      <c r="AF550" s="33"/>
      <c r="AG550" s="33"/>
      <c r="AH550" s="33"/>
      <c r="AI550" s="33"/>
      <c r="AJ550" s="33"/>
    </row>
    <row r="551">
      <c r="A551" s="104" t="s">
        <v>1345</v>
      </c>
      <c r="B551" s="44">
        <v>2011.0</v>
      </c>
      <c r="C551" s="44" t="s">
        <v>29</v>
      </c>
      <c r="D551" s="104" t="s">
        <v>2527</v>
      </c>
      <c r="E551" s="117">
        <v>15.0</v>
      </c>
      <c r="F551" s="117">
        <v>36.0</v>
      </c>
      <c r="G551" s="118" t="str">
        <f t="shared" si="37"/>
        <v>25.5</v>
      </c>
      <c r="H551" s="117">
        <v>48.0</v>
      </c>
      <c r="I551" s="104">
        <v>50.0</v>
      </c>
      <c r="J551" s="118" t="str">
        <f t="shared" si="34"/>
        <v>-2</v>
      </c>
      <c r="K551" s="118" t="str">
        <f t="shared" si="38"/>
        <v>49</v>
      </c>
      <c r="L551" s="118" t="str">
        <f t="shared" si="36"/>
        <v>-23.5</v>
      </c>
      <c r="M551" s="117" t="s">
        <v>2529</v>
      </c>
      <c r="N551" s="104" t="s">
        <v>2511</v>
      </c>
      <c r="O551" s="104" t="s">
        <v>493</v>
      </c>
      <c r="P551" s="152"/>
      <c r="Q551" s="117">
        <v>13.95</v>
      </c>
      <c r="R551" s="245">
        <v>2904.0</v>
      </c>
      <c r="S551" s="104">
        <v>4802.0</v>
      </c>
      <c r="T551" s="112"/>
      <c r="U551" s="246">
        <v>39.05</v>
      </c>
      <c r="V551" s="246">
        <v>21.14</v>
      </c>
      <c r="W551" s="149" t="str">
        <f t="shared" ref="W551:W559" si="69">SUM(U551:V551)</f>
        <v>60.19</v>
      </c>
      <c r="X551" s="152"/>
      <c r="Y551" s="126" t="str">
        <f t="shared" si="53"/>
        <v>35.12%</v>
      </c>
      <c r="Z551" s="246">
        <v>35.0</v>
      </c>
      <c r="AA551" s="126" t="str">
        <f t="shared" si="61"/>
        <v>171.97%</v>
      </c>
      <c r="AB551" s="126" t="str">
        <f t="shared" si="62"/>
        <v>39.86%</v>
      </c>
      <c r="AC551" s="112"/>
      <c r="AD551" s="112"/>
      <c r="AE551" s="33"/>
      <c r="AF551" s="33"/>
      <c r="AG551" s="33"/>
      <c r="AH551" s="33"/>
      <c r="AI551" s="33"/>
      <c r="AJ551" s="33"/>
    </row>
    <row r="552">
      <c r="A552" s="104" t="s">
        <v>1430</v>
      </c>
      <c r="B552" s="44">
        <v>2011.0</v>
      </c>
      <c r="C552" s="44" t="s">
        <v>29</v>
      </c>
      <c r="D552" s="104" t="s">
        <v>2470</v>
      </c>
      <c r="E552" s="117">
        <v>46.0</v>
      </c>
      <c r="F552" s="117">
        <v>53.0</v>
      </c>
      <c r="G552" s="118" t="str">
        <f t="shared" si="37"/>
        <v>49.5</v>
      </c>
      <c r="H552" s="117">
        <v>79.0</v>
      </c>
      <c r="I552" s="104">
        <v>71.0</v>
      </c>
      <c r="J552" s="118" t="str">
        <f t="shared" si="34"/>
        <v>8</v>
      </c>
      <c r="K552" s="118" t="str">
        <f t="shared" si="38"/>
        <v>75</v>
      </c>
      <c r="L552" s="118" t="str">
        <f t="shared" si="36"/>
        <v>-25.5</v>
      </c>
      <c r="M552" s="117" t="s">
        <v>2574</v>
      </c>
      <c r="N552" s="104" t="s">
        <v>2442</v>
      </c>
      <c r="O552" s="104" t="s">
        <v>1282</v>
      </c>
      <c r="P552" s="152"/>
      <c r="Q552" s="117">
        <v>10.6</v>
      </c>
      <c r="R552" s="245">
        <v>2214.0</v>
      </c>
      <c r="S552" s="104">
        <v>4789.0</v>
      </c>
      <c r="T552" s="112"/>
      <c r="U552" s="246">
        <v>43.85</v>
      </c>
      <c r="V552" s="246">
        <v>3.24</v>
      </c>
      <c r="W552" s="149" t="str">
        <f t="shared" si="69"/>
        <v>47.09</v>
      </c>
      <c r="X552" s="152"/>
      <c r="Y552" s="126" t="str">
        <f t="shared" si="53"/>
        <v>6.88%</v>
      </c>
      <c r="Z552" s="246">
        <v>18.0</v>
      </c>
      <c r="AA552" s="126" t="str">
        <f t="shared" si="61"/>
        <v>261.61%</v>
      </c>
      <c r="AB552" s="126" t="str">
        <f t="shared" si="62"/>
        <v>58.89%</v>
      </c>
      <c r="AC552" s="112"/>
      <c r="AD552" s="112"/>
      <c r="AE552" s="33"/>
      <c r="AF552" s="33"/>
      <c r="AG552" s="33"/>
      <c r="AH552" s="33"/>
      <c r="AI552" s="33"/>
      <c r="AJ552" s="33"/>
    </row>
    <row r="553">
      <c r="A553" s="104" t="s">
        <v>1358</v>
      </c>
      <c r="B553" s="44">
        <v>2011.0</v>
      </c>
      <c r="C553" s="44" t="s">
        <v>41</v>
      </c>
      <c r="D553" s="104" t="s">
        <v>2581</v>
      </c>
      <c r="E553" s="117">
        <v>92.0</v>
      </c>
      <c r="F553" s="117">
        <v>74.0</v>
      </c>
      <c r="G553" s="118" t="str">
        <f t="shared" si="37"/>
        <v>83</v>
      </c>
      <c r="H553" s="117">
        <v>81.0</v>
      </c>
      <c r="I553" s="104">
        <v>76.0</v>
      </c>
      <c r="J553" s="118" t="str">
        <f t="shared" si="34"/>
        <v>5</v>
      </c>
      <c r="K553" s="118" t="str">
        <f t="shared" si="38"/>
        <v>78.5</v>
      </c>
      <c r="L553" s="118" t="str">
        <f t="shared" si="36"/>
        <v>4.5</v>
      </c>
      <c r="M553" s="117" t="s">
        <v>2552</v>
      </c>
      <c r="N553" s="104" t="s">
        <v>2511</v>
      </c>
      <c r="O553" s="104" t="s">
        <v>2406</v>
      </c>
      <c r="P553" s="152"/>
      <c r="Q553" s="117">
        <v>14.81</v>
      </c>
      <c r="R553" s="245">
        <v>2961.0</v>
      </c>
      <c r="S553" s="104">
        <v>5002.0</v>
      </c>
      <c r="T553" s="112"/>
      <c r="U553" s="246">
        <v>54.71</v>
      </c>
      <c r="V553" s="246">
        <v>92.62</v>
      </c>
      <c r="W553" s="149" t="str">
        <f t="shared" si="69"/>
        <v>147.33</v>
      </c>
      <c r="X553" s="152"/>
      <c r="Y553" s="126" t="str">
        <f t="shared" si="53"/>
        <v>62.87%</v>
      </c>
      <c r="Z553" s="246">
        <v>32.0</v>
      </c>
      <c r="AA553" s="126" t="str">
        <f t="shared" si="61"/>
        <v>460.41%</v>
      </c>
      <c r="AB553" s="126" t="str">
        <f t="shared" si="62"/>
        <v>46.28%</v>
      </c>
      <c r="AC553" s="112"/>
      <c r="AD553" s="112"/>
      <c r="AE553" s="33"/>
      <c r="AF553" s="33"/>
      <c r="AG553" s="33"/>
      <c r="AH553" s="33"/>
      <c r="AI553" s="33"/>
      <c r="AJ553" s="33"/>
    </row>
    <row r="554">
      <c r="A554" s="104" t="s">
        <v>1381</v>
      </c>
      <c r="B554" s="44">
        <v>2011.0</v>
      </c>
      <c r="C554" s="44" t="s">
        <v>37</v>
      </c>
      <c r="D554" s="104" t="s">
        <v>2535</v>
      </c>
      <c r="E554" s="117">
        <v>22.0</v>
      </c>
      <c r="F554" s="117">
        <v>37.0</v>
      </c>
      <c r="G554" s="118" t="str">
        <f t="shared" si="37"/>
        <v>29.5</v>
      </c>
      <c r="H554" s="117">
        <v>40.0</v>
      </c>
      <c r="I554" s="104">
        <v>24.0</v>
      </c>
      <c r="J554" s="118" t="str">
        <f t="shared" si="34"/>
        <v>16</v>
      </c>
      <c r="K554" s="118" t="str">
        <f t="shared" si="38"/>
        <v>32</v>
      </c>
      <c r="L554" s="118" t="str">
        <f t="shared" si="36"/>
        <v>-2.5</v>
      </c>
      <c r="M554" s="117" t="s">
        <v>2551</v>
      </c>
      <c r="N554" s="104" t="s">
        <v>2442</v>
      </c>
      <c r="O554" s="104" t="s">
        <v>996</v>
      </c>
      <c r="P554" s="152"/>
      <c r="Q554" s="117">
        <v>11.64</v>
      </c>
      <c r="R554" s="245">
        <v>3295.0</v>
      </c>
      <c r="S554" s="104">
        <v>3534.0</v>
      </c>
      <c r="T554" s="112"/>
      <c r="U554" s="246">
        <v>38.54</v>
      </c>
      <c r="V554" s="246">
        <v>47.03</v>
      </c>
      <c r="W554" s="149" t="str">
        <f t="shared" si="69"/>
        <v>85.57</v>
      </c>
      <c r="X554" s="152"/>
      <c r="Y554" s="126" t="str">
        <f t="shared" si="53"/>
        <v>54.96%</v>
      </c>
      <c r="Z554" s="246">
        <v>27.0</v>
      </c>
      <c r="AA554" s="126" t="str">
        <f t="shared" si="61"/>
        <v>316.93%</v>
      </c>
      <c r="AB554" s="126" t="str">
        <f t="shared" si="62"/>
        <v>43.11%</v>
      </c>
      <c r="AC554" s="112"/>
      <c r="AD554" s="112"/>
      <c r="AE554" s="33"/>
      <c r="AF554" s="33"/>
      <c r="AG554" s="33"/>
      <c r="AH554" s="33"/>
      <c r="AI554" s="33"/>
      <c r="AJ554" s="33"/>
    </row>
    <row r="555">
      <c r="A555" s="104" t="s">
        <v>1234</v>
      </c>
      <c r="B555" s="44">
        <v>2011.0</v>
      </c>
      <c r="C555" s="44" t="s">
        <v>41</v>
      </c>
      <c r="D555" s="104" t="s">
        <v>2582</v>
      </c>
      <c r="E555" s="117">
        <v>23.0</v>
      </c>
      <c r="F555" s="117">
        <v>33.0</v>
      </c>
      <c r="G555" s="118" t="str">
        <f t="shared" si="37"/>
        <v>28</v>
      </c>
      <c r="H555" s="117">
        <v>48.0</v>
      </c>
      <c r="I555" s="104">
        <v>61.0</v>
      </c>
      <c r="J555" s="118" t="str">
        <f t="shared" si="34"/>
        <v>-13</v>
      </c>
      <c r="K555" s="118" t="str">
        <f t="shared" si="38"/>
        <v>54.5</v>
      </c>
      <c r="L555" s="118" t="str">
        <f t="shared" si="36"/>
        <v>-26.5</v>
      </c>
      <c r="M555" s="117" t="s">
        <v>2551</v>
      </c>
      <c r="N555" s="104" t="s">
        <v>2511</v>
      </c>
      <c r="O555" s="104" t="s">
        <v>1036</v>
      </c>
      <c r="P555" s="152"/>
      <c r="Q555" s="117">
        <v>19.06</v>
      </c>
      <c r="R555" s="245">
        <v>3033.0</v>
      </c>
      <c r="S555" s="104">
        <v>6284.0</v>
      </c>
      <c r="T555" s="112"/>
      <c r="U555" s="246">
        <v>36.39</v>
      </c>
      <c r="V555" s="246">
        <v>53.4</v>
      </c>
      <c r="W555" s="149" t="str">
        <f t="shared" si="69"/>
        <v>89.79</v>
      </c>
      <c r="X555" s="152"/>
      <c r="Y555" s="126" t="str">
        <f t="shared" si="53"/>
        <v>59.47%</v>
      </c>
      <c r="Z555" s="246">
        <v>82.0</v>
      </c>
      <c r="AA555" s="126" t="str">
        <f t="shared" si="61"/>
        <v>109.50%</v>
      </c>
      <c r="AB555" s="126" t="str">
        <f t="shared" si="62"/>
        <v>23.24%</v>
      </c>
      <c r="AC555" s="112"/>
      <c r="AD555" s="112"/>
      <c r="AE555" s="33"/>
      <c r="AF555" s="33"/>
      <c r="AG555" s="33"/>
      <c r="AH555" s="33"/>
      <c r="AI555" s="33"/>
      <c r="AJ555" s="33"/>
    </row>
    <row r="556">
      <c r="A556" s="104" t="s">
        <v>1289</v>
      </c>
      <c r="B556" s="44">
        <v>2011.0</v>
      </c>
      <c r="C556" s="44" t="s">
        <v>41</v>
      </c>
      <c r="D556" s="104" t="s">
        <v>2564</v>
      </c>
      <c r="E556" s="117">
        <v>82.0</v>
      </c>
      <c r="F556" s="117">
        <v>72.0</v>
      </c>
      <c r="G556" s="118" t="str">
        <f t="shared" si="37"/>
        <v>77</v>
      </c>
      <c r="H556" s="117">
        <v>78.0</v>
      </c>
      <c r="I556" s="104">
        <v>73.0</v>
      </c>
      <c r="J556" s="118" t="str">
        <f t="shared" si="34"/>
        <v>5</v>
      </c>
      <c r="K556" s="118" t="str">
        <f t="shared" si="38"/>
        <v>75.5</v>
      </c>
      <c r="L556" s="118" t="str">
        <f t="shared" si="36"/>
        <v>1.5</v>
      </c>
      <c r="M556" s="117" t="s">
        <v>2536</v>
      </c>
      <c r="N556" s="104" t="s">
        <v>2511</v>
      </c>
      <c r="O556" s="104" t="s">
        <v>2406</v>
      </c>
      <c r="P556" s="152"/>
      <c r="Q556" s="117">
        <v>35.45</v>
      </c>
      <c r="R556" s="245">
        <v>3379.0</v>
      </c>
      <c r="S556" s="104">
        <v>10492.0</v>
      </c>
      <c r="T556" s="112"/>
      <c r="U556" s="246">
        <v>127.0</v>
      </c>
      <c r="V556" s="246">
        <v>133.09</v>
      </c>
      <c r="W556" s="149" t="str">
        <f t="shared" si="69"/>
        <v>260.09</v>
      </c>
      <c r="X556" s="152"/>
      <c r="Y556" s="126" t="str">
        <f t="shared" si="53"/>
        <v>51.17%</v>
      </c>
      <c r="Z556" s="246">
        <v>50.0</v>
      </c>
      <c r="AA556" s="126" t="str">
        <f t="shared" si="61"/>
        <v>520.18%</v>
      </c>
      <c r="AB556" s="126" t="str">
        <f t="shared" si="62"/>
        <v>70.90%</v>
      </c>
      <c r="AC556" s="112"/>
      <c r="AD556" s="112"/>
      <c r="AE556" s="33"/>
      <c r="AF556" s="33"/>
      <c r="AG556" s="33"/>
      <c r="AH556" s="33"/>
      <c r="AI556" s="33"/>
      <c r="AJ556" s="33"/>
    </row>
    <row r="557">
      <c r="A557" s="104" t="s">
        <v>1390</v>
      </c>
      <c r="B557" s="44">
        <v>2011.0</v>
      </c>
      <c r="C557" s="44" t="s">
        <v>41</v>
      </c>
      <c r="D557" s="104" t="s">
        <v>2577</v>
      </c>
      <c r="E557" s="117">
        <v>28.0</v>
      </c>
      <c r="F557" s="117">
        <v>42.0</v>
      </c>
      <c r="G557" s="118" t="str">
        <f t="shared" si="37"/>
        <v>35</v>
      </c>
      <c r="H557" s="117">
        <v>46.0</v>
      </c>
      <c r="I557" s="104">
        <v>62.0</v>
      </c>
      <c r="J557" s="118" t="str">
        <f t="shared" si="34"/>
        <v>-16</v>
      </c>
      <c r="K557" s="118" t="str">
        <f t="shared" si="38"/>
        <v>54</v>
      </c>
      <c r="L557" s="118" t="str">
        <f t="shared" si="36"/>
        <v>-19</v>
      </c>
      <c r="M557" s="117" t="s">
        <v>2528</v>
      </c>
      <c r="N557" s="104" t="s">
        <v>2439</v>
      </c>
      <c r="O557" s="104" t="s">
        <v>493</v>
      </c>
      <c r="P557" s="152"/>
      <c r="Q557" s="117">
        <v>3.46</v>
      </c>
      <c r="R557" s="245">
        <v>2003.0</v>
      </c>
      <c r="S557" s="104">
        <v>1730.0</v>
      </c>
      <c r="T557" s="112"/>
      <c r="U557" s="246">
        <v>6.93</v>
      </c>
      <c r="V557" s="129"/>
      <c r="W557" s="149" t="str">
        <f t="shared" si="69"/>
        <v>6.93</v>
      </c>
      <c r="X557" s="152"/>
      <c r="Y557" s="126" t="str">
        <f t="shared" si="53"/>
        <v>0.00%</v>
      </c>
      <c r="Z557" s="246">
        <v>25.0</v>
      </c>
      <c r="AA557" s="126" t="str">
        <f t="shared" si="61"/>
        <v>27.72%</v>
      </c>
      <c r="AB557" s="126" t="str">
        <f t="shared" si="62"/>
        <v>13.84%</v>
      </c>
      <c r="AC557" s="112"/>
      <c r="AD557" s="112"/>
      <c r="AE557" s="33"/>
      <c r="AF557" s="33"/>
      <c r="AG557" s="33"/>
      <c r="AH557" s="33"/>
      <c r="AI557" s="33"/>
      <c r="AJ557" s="33"/>
    </row>
    <row r="558">
      <c r="A558" s="104" t="s">
        <v>1462</v>
      </c>
      <c r="B558" s="44">
        <v>2011.0</v>
      </c>
      <c r="C558" s="44" t="s">
        <v>41</v>
      </c>
      <c r="D558" s="104" t="s">
        <v>2527</v>
      </c>
      <c r="E558" s="117">
        <v>92.0</v>
      </c>
      <c r="F558" s="117">
        <v>85.0</v>
      </c>
      <c r="G558" s="118" t="str">
        <f t="shared" si="37"/>
        <v>88.5</v>
      </c>
      <c r="H558" s="117">
        <v>85.0</v>
      </c>
      <c r="I558" s="104">
        <v>77.0</v>
      </c>
      <c r="J558" s="118" t="str">
        <f t="shared" si="34"/>
        <v>8</v>
      </c>
      <c r="K558" s="118" t="str">
        <f t="shared" si="38"/>
        <v>81</v>
      </c>
      <c r="L558" s="118" t="str">
        <f t="shared" si="36"/>
        <v>7.5</v>
      </c>
      <c r="M558" s="117" t="s">
        <v>2538</v>
      </c>
      <c r="N558" s="104" t="s">
        <v>2439</v>
      </c>
      <c r="O558" s="104" t="s">
        <v>111</v>
      </c>
      <c r="P558" s="152"/>
      <c r="Q558" s="117">
        <v>0.05</v>
      </c>
      <c r="R558" s="247"/>
      <c r="S558" s="112"/>
      <c r="T558" s="112"/>
      <c r="U558" s="246">
        <v>1.73</v>
      </c>
      <c r="V558" s="246">
        <v>1.4</v>
      </c>
      <c r="W558" s="149" t="str">
        <f t="shared" si="69"/>
        <v>3.13</v>
      </c>
      <c r="X558" s="152"/>
      <c r="Y558" s="126" t="str">
        <f t="shared" si="53"/>
        <v>44.73%</v>
      </c>
      <c r="Z558" s="246">
        <v>5.0</v>
      </c>
      <c r="AA558" s="126" t="str">
        <f t="shared" si="61"/>
        <v>62.60%</v>
      </c>
      <c r="AB558" s="126" t="str">
        <f t="shared" si="62"/>
        <v>1.00%</v>
      </c>
      <c r="AC558" s="112"/>
      <c r="AD558" s="112"/>
      <c r="AE558" s="33"/>
      <c r="AF558" s="33"/>
      <c r="AG558" s="33"/>
      <c r="AH558" s="33"/>
      <c r="AI558" s="33"/>
      <c r="AJ558" s="33"/>
    </row>
    <row r="559">
      <c r="A559" s="104" t="s">
        <v>1276</v>
      </c>
      <c r="B559" s="44">
        <v>2011.0</v>
      </c>
      <c r="C559" s="44" t="s">
        <v>29</v>
      </c>
      <c r="D559" s="104" t="s">
        <v>2527</v>
      </c>
      <c r="E559" s="117">
        <v>72.0</v>
      </c>
      <c r="F559" s="117">
        <v>60.0</v>
      </c>
      <c r="G559" s="118" t="str">
        <f t="shared" si="37"/>
        <v>66</v>
      </c>
      <c r="H559" s="117">
        <v>67.0</v>
      </c>
      <c r="I559" s="104">
        <v>66.0</v>
      </c>
      <c r="J559" s="118" t="str">
        <f t="shared" si="34"/>
        <v>1</v>
      </c>
      <c r="K559" s="118" t="str">
        <f t="shared" si="38"/>
        <v>66.5</v>
      </c>
      <c r="L559" s="118" t="str">
        <f t="shared" si="36"/>
        <v>-0.5</v>
      </c>
      <c r="M559" s="117" t="s">
        <v>2538</v>
      </c>
      <c r="N559" s="104" t="s">
        <v>2511</v>
      </c>
      <c r="O559" s="104" t="s">
        <v>1277</v>
      </c>
      <c r="P559" s="152"/>
      <c r="Q559" s="117">
        <v>21.16</v>
      </c>
      <c r="R559" s="245">
        <v>2840.0</v>
      </c>
      <c r="S559" s="104">
        <v>7450.0</v>
      </c>
      <c r="T559" s="112"/>
      <c r="U559" s="246">
        <v>62.5</v>
      </c>
      <c r="V559" s="246">
        <v>65.37</v>
      </c>
      <c r="W559" s="149" t="str">
        <f t="shared" si="69"/>
        <v>127.87</v>
      </c>
      <c r="X559" s="152"/>
      <c r="Y559" s="126" t="str">
        <f t="shared" si="53"/>
        <v>51.12%</v>
      </c>
      <c r="Z559" s="246">
        <v>50.2</v>
      </c>
      <c r="AA559" s="126" t="str">
        <f t="shared" si="61"/>
        <v>254.72%</v>
      </c>
      <c r="AB559" s="126" t="str">
        <f t="shared" si="62"/>
        <v>42.15%</v>
      </c>
      <c r="AC559" s="112"/>
      <c r="AD559" s="112"/>
      <c r="AE559" s="33"/>
      <c r="AF559" s="33"/>
      <c r="AG559" s="33"/>
      <c r="AH559" s="33"/>
      <c r="AI559" s="33"/>
      <c r="AJ559" s="33"/>
    </row>
    <row r="560">
      <c r="A560" s="104" t="s">
        <v>1209</v>
      </c>
      <c r="B560" s="44">
        <v>2011.0</v>
      </c>
      <c r="C560" s="44" t="s">
        <v>29</v>
      </c>
      <c r="D560" s="104" t="s">
        <v>2564</v>
      </c>
      <c r="E560" s="117">
        <v>74.0</v>
      </c>
      <c r="F560" s="117">
        <v>68.0</v>
      </c>
      <c r="G560" s="118" t="str">
        <f t="shared" si="37"/>
        <v>71</v>
      </c>
      <c r="H560" s="117">
        <v>78.0</v>
      </c>
      <c r="I560" s="104">
        <v>77.0</v>
      </c>
      <c r="J560" s="118" t="str">
        <f t="shared" si="34"/>
        <v>1</v>
      </c>
      <c r="K560" s="118" t="str">
        <f t="shared" si="38"/>
        <v>77.5</v>
      </c>
      <c r="L560" s="118" t="str">
        <f t="shared" si="36"/>
        <v>-6.5</v>
      </c>
      <c r="M560" s="117" t="s">
        <v>2551</v>
      </c>
      <c r="N560" s="104" t="s">
        <v>2442</v>
      </c>
      <c r="O560" s="104" t="s">
        <v>921</v>
      </c>
      <c r="P560" s="152"/>
      <c r="Q560" s="117">
        <v>9.72</v>
      </c>
      <c r="R560" s="245">
        <v>3087.0</v>
      </c>
      <c r="S560" s="104">
        <v>3149.0</v>
      </c>
      <c r="T560" s="112"/>
      <c r="U560" s="246">
        <v>77.591</v>
      </c>
      <c r="V560" s="246">
        <v>296.402</v>
      </c>
      <c r="W560" s="149" t="str">
        <f t="shared" ref="W560:W561" si="70">sum(U560:V560)</f>
        <v>373.993</v>
      </c>
      <c r="X560" s="152"/>
      <c r="Y560" s="126" t="str">
        <f t="shared" si="53"/>
        <v>79.25%</v>
      </c>
      <c r="Z560" s="246">
        <v>130.0</v>
      </c>
      <c r="AA560" s="126" t="str">
        <f t="shared" si="61"/>
        <v>287.69%</v>
      </c>
      <c r="AB560" s="126" t="str">
        <f t="shared" si="62"/>
        <v>7.48%</v>
      </c>
      <c r="AC560" s="112"/>
      <c r="AD560" s="112"/>
      <c r="AE560" s="33"/>
      <c r="AF560" s="33"/>
      <c r="AG560" s="33"/>
      <c r="AH560" s="33"/>
      <c r="AI560" s="33"/>
      <c r="AJ560" s="33"/>
    </row>
    <row r="561">
      <c r="A561" s="104" t="s">
        <v>1170</v>
      </c>
      <c r="B561" s="44">
        <v>2011.0</v>
      </c>
      <c r="C561" s="44" t="s">
        <v>41</v>
      </c>
      <c r="D561" s="104" t="s">
        <v>2535</v>
      </c>
      <c r="E561" s="117">
        <v>97.0</v>
      </c>
      <c r="F561" s="117">
        <v>89.0</v>
      </c>
      <c r="G561" s="118" t="str">
        <f t="shared" si="37"/>
        <v>93</v>
      </c>
      <c r="H561" s="117">
        <v>91.0</v>
      </c>
      <c r="I561" s="104">
        <v>79.0</v>
      </c>
      <c r="J561" s="118" t="str">
        <f t="shared" si="34"/>
        <v>12</v>
      </c>
      <c r="K561" s="118" t="str">
        <f t="shared" si="38"/>
        <v>85</v>
      </c>
      <c r="L561" s="118" t="str">
        <f t="shared" si="36"/>
        <v>8</v>
      </c>
      <c r="M561" s="152"/>
      <c r="N561" s="104" t="s">
        <v>2511</v>
      </c>
      <c r="O561" s="104" t="s">
        <v>493</v>
      </c>
      <c r="P561" s="152"/>
      <c r="Q561" s="117">
        <v>2.37</v>
      </c>
      <c r="R561" s="245">
        <v>662.0</v>
      </c>
      <c r="S561" s="104">
        <v>3583.0</v>
      </c>
      <c r="T561" s="112"/>
      <c r="U561" s="246">
        <v>44.671</v>
      </c>
      <c r="V561" s="246">
        <v>88.761</v>
      </c>
      <c r="W561" s="149" t="str">
        <f t="shared" si="70"/>
        <v>133.432</v>
      </c>
      <c r="X561" s="152"/>
      <c r="Y561" s="126" t="str">
        <f t="shared" si="53"/>
        <v>66.52%</v>
      </c>
      <c r="Z561" s="246">
        <v>16.0</v>
      </c>
      <c r="AA561" s="126" t="str">
        <f t="shared" si="61"/>
        <v>833.95%</v>
      </c>
      <c r="AB561" s="126" t="str">
        <f t="shared" si="62"/>
        <v>14.81%</v>
      </c>
      <c r="AC561" s="112"/>
      <c r="AD561" s="104" t="s">
        <v>2402</v>
      </c>
      <c r="AE561" s="33"/>
      <c r="AF561" s="33"/>
      <c r="AG561" s="33"/>
      <c r="AH561" s="33"/>
      <c r="AI561" s="33"/>
      <c r="AJ561" s="33"/>
    </row>
    <row r="562">
      <c r="A562" s="104" t="s">
        <v>1407</v>
      </c>
      <c r="B562" s="44">
        <v>2011.0</v>
      </c>
      <c r="C562" s="44" t="s">
        <v>41</v>
      </c>
      <c r="D562" s="104" t="s">
        <v>2581</v>
      </c>
      <c r="E562" s="117">
        <v>62.0</v>
      </c>
      <c r="F562" s="117">
        <v>60.0</v>
      </c>
      <c r="G562" s="118" t="str">
        <f t="shared" si="37"/>
        <v>61</v>
      </c>
      <c r="H562" s="117">
        <v>57.0</v>
      </c>
      <c r="I562" s="104">
        <v>64.0</v>
      </c>
      <c r="J562" s="118" t="str">
        <f t="shared" si="34"/>
        <v>-7</v>
      </c>
      <c r="K562" s="118" t="str">
        <f t="shared" si="38"/>
        <v>60.5</v>
      </c>
      <c r="L562" s="118" t="str">
        <f t="shared" si="36"/>
        <v>0.5</v>
      </c>
      <c r="M562" s="117" t="s">
        <v>2561</v>
      </c>
      <c r="N562" s="104" t="s">
        <v>2511</v>
      </c>
      <c r="O562" s="104" t="s">
        <v>89</v>
      </c>
      <c r="P562" s="152"/>
      <c r="Q562" s="117">
        <v>0.11</v>
      </c>
      <c r="R562" s="245">
        <v>22.0</v>
      </c>
      <c r="S562" s="104">
        <v>4890.0</v>
      </c>
      <c r="T562" s="112"/>
      <c r="U562" s="246">
        <v>0.97</v>
      </c>
      <c r="V562" s="246">
        <v>5.4</v>
      </c>
      <c r="W562" s="149" t="str">
        <f t="shared" ref="W562:W570" si="71">SUM(U562:V562)</f>
        <v>6.37</v>
      </c>
      <c r="X562" s="152"/>
      <c r="Y562" s="126" t="str">
        <f t="shared" si="53"/>
        <v>84.77%</v>
      </c>
      <c r="Z562" s="246">
        <v>21.0</v>
      </c>
      <c r="AA562" s="126" t="str">
        <f t="shared" si="61"/>
        <v>30.33%</v>
      </c>
      <c r="AB562" s="126" t="str">
        <f t="shared" si="62"/>
        <v>0.52%</v>
      </c>
      <c r="AC562" s="112"/>
      <c r="AD562" s="112"/>
      <c r="AE562" s="33"/>
      <c r="AF562" s="33"/>
      <c r="AG562" s="33"/>
      <c r="AH562" s="33"/>
      <c r="AI562" s="33"/>
      <c r="AJ562" s="33"/>
    </row>
    <row r="563">
      <c r="A563" s="104" t="s">
        <v>2583</v>
      </c>
      <c r="B563" s="44">
        <v>2011.0</v>
      </c>
      <c r="C563" s="44" t="s">
        <v>29</v>
      </c>
      <c r="D563" s="104" t="s">
        <v>2527</v>
      </c>
      <c r="E563" s="117">
        <v>38.0</v>
      </c>
      <c r="F563" s="117">
        <v>53.0</v>
      </c>
      <c r="G563" s="118" t="str">
        <f t="shared" si="37"/>
        <v>45.5</v>
      </c>
      <c r="H563" s="117">
        <v>62.0</v>
      </c>
      <c r="I563" s="104">
        <v>64.0</v>
      </c>
      <c r="J563" s="118" t="str">
        <f t="shared" si="34"/>
        <v>-2</v>
      </c>
      <c r="K563" s="118" t="str">
        <f t="shared" si="38"/>
        <v>63</v>
      </c>
      <c r="L563" s="118" t="str">
        <f t="shared" si="36"/>
        <v>-17.5</v>
      </c>
      <c r="M563" s="117" t="s">
        <v>2561</v>
      </c>
      <c r="N563" s="104" t="s">
        <v>2442</v>
      </c>
      <c r="O563" s="104" t="s">
        <v>117</v>
      </c>
      <c r="P563" s="152"/>
      <c r="Q563" s="117">
        <v>3.25</v>
      </c>
      <c r="R563" s="245">
        <v>2150.0</v>
      </c>
      <c r="S563" s="104">
        <v>1513.0</v>
      </c>
      <c r="T563" s="112"/>
      <c r="U563" s="246">
        <v>7.2</v>
      </c>
      <c r="V563" s="246">
        <v>0.24</v>
      </c>
      <c r="W563" s="149" t="str">
        <f t="shared" si="71"/>
        <v>7.44</v>
      </c>
      <c r="X563" s="152"/>
      <c r="Y563" s="126" t="str">
        <f t="shared" si="53"/>
        <v>3.23%</v>
      </c>
      <c r="Z563" s="246">
        <v>41.0</v>
      </c>
      <c r="AA563" s="126" t="str">
        <f t="shared" si="61"/>
        <v>18.15%</v>
      </c>
      <c r="AB563" s="126" t="str">
        <f t="shared" si="62"/>
        <v>7.93%</v>
      </c>
      <c r="AC563" s="112"/>
      <c r="AD563" s="112"/>
      <c r="AE563" s="33"/>
      <c r="AF563" s="33"/>
      <c r="AG563" s="33"/>
      <c r="AH563" s="33"/>
      <c r="AI563" s="33"/>
      <c r="AJ563" s="33"/>
    </row>
    <row r="564">
      <c r="A564" s="104" t="s">
        <v>1274</v>
      </c>
      <c r="B564" s="44">
        <v>2011.0</v>
      </c>
      <c r="C564" s="44" t="s">
        <v>41</v>
      </c>
      <c r="D564" s="104" t="s">
        <v>2532</v>
      </c>
      <c r="E564" s="117">
        <v>24.0</v>
      </c>
      <c r="F564" s="117">
        <v>39.0</v>
      </c>
      <c r="G564" s="118" t="str">
        <f t="shared" si="37"/>
        <v>31.5</v>
      </c>
      <c r="H564" s="117">
        <v>53.0</v>
      </c>
      <c r="I564" s="104">
        <v>58.0</v>
      </c>
      <c r="J564" s="118" t="str">
        <f t="shared" si="34"/>
        <v>-5</v>
      </c>
      <c r="K564" s="118" t="str">
        <f t="shared" si="38"/>
        <v>55.5</v>
      </c>
      <c r="L564" s="118" t="str">
        <f t="shared" si="36"/>
        <v>-24</v>
      </c>
      <c r="M564" s="117" t="s">
        <v>2544</v>
      </c>
      <c r="N564" s="104" t="s">
        <v>2439</v>
      </c>
      <c r="O564" s="104" t="s">
        <v>117</v>
      </c>
      <c r="P564" s="152"/>
      <c r="Q564" s="117">
        <v>13.53</v>
      </c>
      <c r="R564" s="245">
        <v>2913.0</v>
      </c>
      <c r="S564" s="104">
        <v>4645.0</v>
      </c>
      <c r="T564" s="112"/>
      <c r="U564" s="246">
        <v>37.08</v>
      </c>
      <c r="V564" s="246">
        <v>38.37</v>
      </c>
      <c r="W564" s="149" t="str">
        <f t="shared" si="71"/>
        <v>75.45</v>
      </c>
      <c r="X564" s="152"/>
      <c r="Y564" s="126" t="str">
        <f t="shared" si="53"/>
        <v>50.85%</v>
      </c>
      <c r="Z564" s="246">
        <v>52.0</v>
      </c>
      <c r="AA564" s="126" t="str">
        <f t="shared" si="61"/>
        <v>145.10%</v>
      </c>
      <c r="AB564" s="126" t="str">
        <f t="shared" si="62"/>
        <v>26.02%</v>
      </c>
      <c r="AC564" s="112"/>
      <c r="AD564" s="112"/>
      <c r="AE564" s="33"/>
      <c r="AF564" s="33"/>
      <c r="AG564" s="33"/>
      <c r="AH564" s="33"/>
      <c r="AI564" s="33"/>
      <c r="AJ564" s="33"/>
    </row>
    <row r="565">
      <c r="A565" s="104" t="s">
        <v>1442</v>
      </c>
      <c r="B565" s="44">
        <v>2011.0</v>
      </c>
      <c r="C565" s="44" t="s">
        <v>41</v>
      </c>
      <c r="D565" s="104" t="s">
        <v>2535</v>
      </c>
      <c r="E565" s="117">
        <v>66.0</v>
      </c>
      <c r="F565" s="117">
        <v>69.0</v>
      </c>
      <c r="G565" s="118" t="str">
        <f t="shared" si="37"/>
        <v>67.5</v>
      </c>
      <c r="H565" s="117">
        <v>55.0</v>
      </c>
      <c r="I565" s="104">
        <v>64.0</v>
      </c>
      <c r="J565" s="118" t="str">
        <f t="shared" si="34"/>
        <v>-9</v>
      </c>
      <c r="K565" s="118" t="str">
        <f t="shared" si="38"/>
        <v>59.5</v>
      </c>
      <c r="L565" s="118" t="str">
        <f t="shared" si="36"/>
        <v>8</v>
      </c>
      <c r="M565" s="117" t="s">
        <v>2528</v>
      </c>
      <c r="N565" s="104" t="s">
        <v>2439</v>
      </c>
      <c r="O565" s="104" t="s">
        <v>89</v>
      </c>
      <c r="P565" s="152"/>
      <c r="Q565" s="117">
        <v>0.64</v>
      </c>
      <c r="R565" s="245">
        <v>106.0</v>
      </c>
      <c r="S565" s="104">
        <v>6111.0</v>
      </c>
      <c r="T565" s="112"/>
      <c r="U565" s="246">
        <v>4.44</v>
      </c>
      <c r="V565" s="246">
        <v>0.44</v>
      </c>
      <c r="W565" s="149" t="str">
        <f t="shared" si="71"/>
        <v>4.88</v>
      </c>
      <c r="X565" s="152"/>
      <c r="Y565" s="126" t="str">
        <f t="shared" si="53"/>
        <v>9.02%</v>
      </c>
      <c r="Z565" s="246">
        <v>15.0</v>
      </c>
      <c r="AA565" s="126" t="str">
        <f t="shared" si="61"/>
        <v>32.53%</v>
      </c>
      <c r="AB565" s="126" t="str">
        <f t="shared" si="62"/>
        <v>4.27%</v>
      </c>
      <c r="AC565" s="112"/>
      <c r="AD565" s="112"/>
      <c r="AE565" s="33"/>
      <c r="AF565" s="33"/>
      <c r="AG565" s="33"/>
      <c r="AH565" s="33"/>
      <c r="AI565" s="33"/>
      <c r="AJ565" s="33"/>
    </row>
    <row r="566">
      <c r="A566" s="104" t="s">
        <v>1392</v>
      </c>
      <c r="B566" s="44">
        <v>2011.0</v>
      </c>
      <c r="C566" s="44" t="s">
        <v>41</v>
      </c>
      <c r="D566" s="104" t="s">
        <v>2527</v>
      </c>
      <c r="E566" s="117">
        <v>56.0</v>
      </c>
      <c r="F566" s="117">
        <v>55.0</v>
      </c>
      <c r="G566" s="118" t="str">
        <f t="shared" si="37"/>
        <v>55.5</v>
      </c>
      <c r="H566" s="117">
        <v>65.0</v>
      </c>
      <c r="I566" s="104">
        <v>68.0</v>
      </c>
      <c r="J566" s="118" t="str">
        <f t="shared" si="34"/>
        <v>-3</v>
      </c>
      <c r="K566" s="118" t="str">
        <f t="shared" si="38"/>
        <v>66.5</v>
      </c>
      <c r="L566" s="118" t="str">
        <f t="shared" si="36"/>
        <v>-11</v>
      </c>
      <c r="M566" s="117" t="s">
        <v>2574</v>
      </c>
      <c r="N566" s="104" t="s">
        <v>2511</v>
      </c>
      <c r="O566" s="104" t="s">
        <v>1393</v>
      </c>
      <c r="P566" s="152"/>
      <c r="Q566" s="117">
        <v>3.51</v>
      </c>
      <c r="R566" s="245">
        <v>707.0</v>
      </c>
      <c r="S566" s="104">
        <v>4960.0</v>
      </c>
      <c r="T566" s="112"/>
      <c r="U566" s="246">
        <v>11.54</v>
      </c>
      <c r="V566" s="246">
        <v>3.94</v>
      </c>
      <c r="W566" s="149" t="str">
        <f t="shared" si="71"/>
        <v>15.48</v>
      </c>
      <c r="X566" s="152"/>
      <c r="Y566" s="126" t="str">
        <f t="shared" si="53"/>
        <v>25.45%</v>
      </c>
      <c r="Z566" s="246">
        <v>25.0</v>
      </c>
      <c r="AA566" s="126" t="str">
        <f t="shared" si="61"/>
        <v>61.92%</v>
      </c>
      <c r="AB566" s="126" t="str">
        <f t="shared" si="62"/>
        <v>14.04%</v>
      </c>
      <c r="AC566" s="112"/>
      <c r="AD566" s="112"/>
      <c r="AE566" s="33"/>
      <c r="AF566" s="33"/>
      <c r="AG566" s="33"/>
      <c r="AH566" s="33"/>
      <c r="AI566" s="33"/>
      <c r="AJ566" s="33"/>
    </row>
    <row r="567">
      <c r="A567" s="104" t="s">
        <v>1426</v>
      </c>
      <c r="B567" s="44">
        <v>2011.0</v>
      </c>
      <c r="C567" s="44" t="s">
        <v>2398</v>
      </c>
      <c r="D567" s="104" t="s">
        <v>2553</v>
      </c>
      <c r="E567" s="117">
        <v>76.0</v>
      </c>
      <c r="F567" s="117">
        <v>65.0</v>
      </c>
      <c r="G567" s="118" t="str">
        <f t="shared" si="37"/>
        <v>70.5</v>
      </c>
      <c r="H567" s="117">
        <v>70.0</v>
      </c>
      <c r="I567" s="104">
        <v>66.0</v>
      </c>
      <c r="J567" s="118" t="str">
        <f t="shared" si="34"/>
        <v>4</v>
      </c>
      <c r="K567" s="118" t="str">
        <f t="shared" si="38"/>
        <v>68</v>
      </c>
      <c r="L567" s="118" t="str">
        <f t="shared" si="36"/>
        <v>2.5</v>
      </c>
      <c r="M567" s="117" t="s">
        <v>2572</v>
      </c>
      <c r="N567" s="104" t="s">
        <v>2439</v>
      </c>
      <c r="O567" s="104" t="s">
        <v>111</v>
      </c>
      <c r="P567" s="152"/>
      <c r="Q567" s="117">
        <v>9.91</v>
      </c>
      <c r="R567" s="245">
        <v>1826.0</v>
      </c>
      <c r="S567" s="104">
        <v>5427.0</v>
      </c>
      <c r="T567" s="112"/>
      <c r="U567" s="246">
        <v>31.18</v>
      </c>
      <c r="V567" s="246">
        <v>14.46</v>
      </c>
      <c r="W567" s="149" t="str">
        <f t="shared" si="71"/>
        <v>45.64</v>
      </c>
      <c r="X567" s="152"/>
      <c r="Y567" s="126" t="str">
        <f t="shared" si="53"/>
        <v>31.68%</v>
      </c>
      <c r="Z567" s="246">
        <v>20.0</v>
      </c>
      <c r="AA567" s="126" t="str">
        <f t="shared" si="61"/>
        <v>228.20%</v>
      </c>
      <c r="AB567" s="126" t="str">
        <f t="shared" si="62"/>
        <v>49.55%</v>
      </c>
      <c r="AC567" s="112"/>
      <c r="AD567" s="112"/>
      <c r="AE567" s="33"/>
      <c r="AF567" s="33"/>
      <c r="AG567" s="33"/>
      <c r="AH567" s="33"/>
      <c r="AI567" s="33"/>
      <c r="AJ567" s="33"/>
    </row>
    <row r="568">
      <c r="A568" s="104" t="s">
        <v>1165</v>
      </c>
      <c r="B568" s="44">
        <v>2011.0</v>
      </c>
      <c r="C568" s="44" t="s">
        <v>29</v>
      </c>
      <c r="D568" s="104" t="s">
        <v>2549</v>
      </c>
      <c r="E568" s="117">
        <v>89.0</v>
      </c>
      <c r="F568" s="117">
        <v>84.0</v>
      </c>
      <c r="G568" s="118" t="str">
        <f t="shared" si="37"/>
        <v>86.5</v>
      </c>
      <c r="H568" s="117">
        <v>88.0</v>
      </c>
      <c r="I568" s="104">
        <v>76.0</v>
      </c>
      <c r="J568" s="118" t="str">
        <f t="shared" si="34"/>
        <v>12</v>
      </c>
      <c r="K568" s="118" t="str">
        <f t="shared" si="38"/>
        <v>82</v>
      </c>
      <c r="L568" s="118" t="str">
        <f t="shared" si="36"/>
        <v>4.5</v>
      </c>
      <c r="M568" s="117" t="s">
        <v>2528</v>
      </c>
      <c r="N568" s="104" t="s">
        <v>2439</v>
      </c>
      <c r="O568" s="104" t="s">
        <v>117</v>
      </c>
      <c r="P568" s="152"/>
      <c r="Q568" s="117">
        <v>4.38</v>
      </c>
      <c r="R568" s="245">
        <v>876.0</v>
      </c>
      <c r="S568" s="104">
        <v>5000.0</v>
      </c>
      <c r="T568" s="112"/>
      <c r="U568" s="246">
        <v>82.58</v>
      </c>
      <c r="V568" s="246">
        <v>94.66</v>
      </c>
      <c r="W568" s="149" t="str">
        <f t="shared" si="71"/>
        <v>177.24</v>
      </c>
      <c r="X568" s="152"/>
      <c r="Y568" s="126" t="str">
        <f t="shared" si="53"/>
        <v>53.41%</v>
      </c>
      <c r="Z568" s="246">
        <v>20.0</v>
      </c>
      <c r="AA568" s="126" t="str">
        <f t="shared" si="61"/>
        <v>886.20%</v>
      </c>
      <c r="AB568" s="126" t="str">
        <f t="shared" si="62"/>
        <v>21.90%</v>
      </c>
      <c r="AC568" s="112"/>
      <c r="AD568" s="112"/>
      <c r="AE568" s="33"/>
      <c r="AF568" s="33"/>
      <c r="AG568" s="33"/>
      <c r="AH568" s="33"/>
      <c r="AI568" s="33"/>
      <c r="AJ568" s="33"/>
    </row>
    <row r="569">
      <c r="A569" s="104" t="s">
        <v>1256</v>
      </c>
      <c r="B569" s="44">
        <v>2011.0</v>
      </c>
      <c r="C569" s="44" t="s">
        <v>41</v>
      </c>
      <c r="D569" s="104" t="s">
        <v>2560</v>
      </c>
      <c r="E569" s="117">
        <v>23.0</v>
      </c>
      <c r="F569" s="117">
        <v>46.0</v>
      </c>
      <c r="G569" s="118" t="str">
        <f t="shared" si="37"/>
        <v>34.5</v>
      </c>
      <c r="H569" s="117">
        <v>31.0</v>
      </c>
      <c r="I569" s="104">
        <v>44.0</v>
      </c>
      <c r="J569" s="118" t="str">
        <f t="shared" si="34"/>
        <v>-13</v>
      </c>
      <c r="K569" s="118" t="str">
        <f t="shared" si="38"/>
        <v>37.5</v>
      </c>
      <c r="L569" s="118" t="str">
        <f t="shared" si="36"/>
        <v>-3</v>
      </c>
      <c r="M569" s="117" t="s">
        <v>710</v>
      </c>
      <c r="N569" s="104" t="s">
        <v>2511</v>
      </c>
      <c r="O569" s="104" t="s">
        <v>117</v>
      </c>
      <c r="P569" s="152"/>
      <c r="Q569" s="117">
        <v>17.8</v>
      </c>
      <c r="R569" s="245">
        <v>2940.0</v>
      </c>
      <c r="S569" s="104">
        <v>6060.0</v>
      </c>
      <c r="T569" s="112"/>
      <c r="U569" s="246">
        <v>48.48</v>
      </c>
      <c r="V569" s="246">
        <v>21.25</v>
      </c>
      <c r="W569" s="149" t="str">
        <f t="shared" si="71"/>
        <v>69.73</v>
      </c>
      <c r="X569" s="152"/>
      <c r="Y569" s="126" t="str">
        <f t="shared" si="53"/>
        <v>30.47%</v>
      </c>
      <c r="Z569" s="246">
        <v>70.0</v>
      </c>
      <c r="AA569" s="126" t="str">
        <f t="shared" si="61"/>
        <v>99.61%</v>
      </c>
      <c r="AB569" s="126" t="str">
        <f t="shared" si="62"/>
        <v>25.43%</v>
      </c>
      <c r="AC569" s="112"/>
      <c r="AD569" s="112"/>
      <c r="AE569" s="33"/>
      <c r="AF569" s="33"/>
      <c r="AG569" s="33"/>
      <c r="AH569" s="33"/>
      <c r="AI569" s="33"/>
      <c r="AJ569" s="33"/>
    </row>
    <row r="570">
      <c r="A570" s="104" t="s">
        <v>1383</v>
      </c>
      <c r="B570" s="44">
        <v>2011.0</v>
      </c>
      <c r="C570" s="44" t="s">
        <v>29</v>
      </c>
      <c r="D570" s="104" t="s">
        <v>2553</v>
      </c>
      <c r="E570" s="117">
        <v>39.0</v>
      </c>
      <c r="F570" s="117">
        <v>55.0</v>
      </c>
      <c r="G570" s="118" t="str">
        <f t="shared" si="37"/>
        <v>47</v>
      </c>
      <c r="H570" s="117">
        <v>43.0</v>
      </c>
      <c r="I570" s="104">
        <v>60.0</v>
      </c>
      <c r="J570" s="118" t="str">
        <f t="shared" si="34"/>
        <v>-17</v>
      </c>
      <c r="K570" s="118" t="str">
        <f t="shared" si="38"/>
        <v>51.5</v>
      </c>
      <c r="L570" s="118" t="str">
        <f t="shared" si="36"/>
        <v>-4.5</v>
      </c>
      <c r="M570" s="117" t="s">
        <v>2551</v>
      </c>
      <c r="N570" s="104" t="s">
        <v>2511</v>
      </c>
      <c r="O570" s="104" t="s">
        <v>1384</v>
      </c>
      <c r="P570" s="152"/>
      <c r="Q570" s="117">
        <v>8.68</v>
      </c>
      <c r="R570" s="245">
        <v>2296.0</v>
      </c>
      <c r="S570" s="104">
        <v>3782.0</v>
      </c>
      <c r="T570" s="112"/>
      <c r="U570" s="246">
        <v>19.49</v>
      </c>
      <c r="V570" s="246">
        <v>7.63</v>
      </c>
      <c r="W570" s="149" t="str">
        <f t="shared" si="71"/>
        <v>27.12</v>
      </c>
      <c r="X570" s="152"/>
      <c r="Y570" s="126" t="str">
        <f t="shared" si="53"/>
        <v>28.13%</v>
      </c>
      <c r="Z570" s="246">
        <v>25.0</v>
      </c>
      <c r="AA570" s="126" t="str">
        <f t="shared" si="61"/>
        <v>108.48%</v>
      </c>
      <c r="AB570" s="126" t="str">
        <f t="shared" si="62"/>
        <v>34.72%</v>
      </c>
      <c r="AC570" s="112"/>
      <c r="AD570" s="112"/>
      <c r="AE570" s="33"/>
      <c r="AF570" s="33"/>
      <c r="AG570" s="33"/>
      <c r="AH570" s="33"/>
      <c r="AI570" s="33"/>
      <c r="AJ570" s="33"/>
    </row>
    <row r="571">
      <c r="A571" s="104" t="s">
        <v>1229</v>
      </c>
      <c r="B571" s="44">
        <v>2011.0</v>
      </c>
      <c r="C571" s="44" t="s">
        <v>29</v>
      </c>
      <c r="D571" s="104" t="s">
        <v>2470</v>
      </c>
      <c r="E571" s="117">
        <v>87.0</v>
      </c>
      <c r="F571" s="117">
        <v>71.0</v>
      </c>
      <c r="G571" s="118" t="str">
        <f t="shared" si="37"/>
        <v>79</v>
      </c>
      <c r="H571" s="117">
        <v>89.0</v>
      </c>
      <c r="I571" s="104">
        <v>80.0</v>
      </c>
      <c r="J571" s="118" t="str">
        <f t="shared" si="34"/>
        <v>9</v>
      </c>
      <c r="K571" s="118" t="str">
        <f t="shared" si="38"/>
        <v>84.5</v>
      </c>
      <c r="L571" s="118" t="str">
        <f t="shared" si="36"/>
        <v>-5.5</v>
      </c>
      <c r="M571" s="152"/>
      <c r="N571" s="104" t="s">
        <v>2439</v>
      </c>
      <c r="O571" s="104" t="s">
        <v>1230</v>
      </c>
      <c r="P571" s="152"/>
      <c r="Q571" s="117">
        <v>12.76</v>
      </c>
      <c r="R571" s="245">
        <v>2914.0</v>
      </c>
      <c r="S571" s="104">
        <v>4382.0</v>
      </c>
      <c r="T571" s="112"/>
      <c r="U571" s="246">
        <v>102.06</v>
      </c>
      <c r="V571" s="246">
        <v>130.101</v>
      </c>
      <c r="W571" s="149" t="str">
        <f>sum(U571:V571)</f>
        <v>232.161</v>
      </c>
      <c r="X571" s="152"/>
      <c r="Y571" s="126" t="str">
        <f t="shared" si="53"/>
        <v>56.04%</v>
      </c>
      <c r="Z571" s="246">
        <v>90.0</v>
      </c>
      <c r="AA571" s="126" t="str">
        <f t="shared" si="61"/>
        <v>257.96%</v>
      </c>
      <c r="AB571" s="126" t="str">
        <f t="shared" si="62"/>
        <v>14.18%</v>
      </c>
      <c r="AC571" s="112"/>
      <c r="AD571" s="112"/>
      <c r="AE571" s="33"/>
      <c r="AF571" s="33"/>
      <c r="AG571" s="33"/>
      <c r="AH571" s="33"/>
      <c r="AI571" s="33"/>
      <c r="AJ571" s="33"/>
    </row>
    <row r="572">
      <c r="A572" s="104" t="s">
        <v>1218</v>
      </c>
      <c r="B572" s="44">
        <v>2011.0</v>
      </c>
      <c r="C572" s="44" t="s">
        <v>29</v>
      </c>
      <c r="D572" s="104" t="s">
        <v>2573</v>
      </c>
      <c r="E572" s="117">
        <v>44.0</v>
      </c>
      <c r="F572" s="117">
        <v>39.0</v>
      </c>
      <c r="G572" s="118" t="str">
        <f t="shared" si="37"/>
        <v>41.5</v>
      </c>
      <c r="H572" s="117">
        <v>47.0</v>
      </c>
      <c r="I572" s="104">
        <v>57.0</v>
      </c>
      <c r="J572" s="118" t="str">
        <f t="shared" si="34"/>
        <v>-10</v>
      </c>
      <c r="K572" s="118" t="str">
        <f t="shared" si="38"/>
        <v>52</v>
      </c>
      <c r="L572" s="118" t="str">
        <f t="shared" si="36"/>
        <v>-10.5</v>
      </c>
      <c r="M572" s="117" t="s">
        <v>2545</v>
      </c>
      <c r="N572" s="104" t="s">
        <v>2511</v>
      </c>
      <c r="O572" s="104" t="s">
        <v>448</v>
      </c>
      <c r="P572" s="152"/>
      <c r="Q572" s="117">
        <v>33.5</v>
      </c>
      <c r="R572" s="245">
        <v>3584.0</v>
      </c>
      <c r="S572" s="104">
        <v>9335.0</v>
      </c>
      <c r="T572" s="112"/>
      <c r="U572" s="246">
        <v>98.78</v>
      </c>
      <c r="V572" s="246">
        <v>129.04</v>
      </c>
      <c r="W572" s="149" t="str">
        <f t="shared" ref="W572:W575" si="72">SUM(U572:V572)</f>
        <v>227.82</v>
      </c>
      <c r="X572" s="152"/>
      <c r="Y572" s="126" t="str">
        <f t="shared" si="53"/>
        <v>56.64%</v>
      </c>
      <c r="Z572" s="246">
        <v>120.0</v>
      </c>
      <c r="AA572" s="126" t="str">
        <f t="shared" si="61"/>
        <v>189.85%</v>
      </c>
      <c r="AB572" s="126" t="str">
        <f t="shared" si="62"/>
        <v>27.92%</v>
      </c>
      <c r="AC572" s="112"/>
      <c r="AD572" s="112"/>
      <c r="AE572" s="33"/>
      <c r="AF572" s="33"/>
      <c r="AG572" s="33"/>
      <c r="AH572" s="33"/>
      <c r="AI572" s="33"/>
      <c r="AJ572" s="33"/>
    </row>
    <row r="573">
      <c r="A573" s="104" t="s">
        <v>1241</v>
      </c>
      <c r="B573" s="44">
        <v>2011.0</v>
      </c>
      <c r="C573" s="44" t="s">
        <v>37</v>
      </c>
      <c r="D573" s="104" t="s">
        <v>2582</v>
      </c>
      <c r="E573" s="117">
        <v>35.0</v>
      </c>
      <c r="F573" s="117">
        <v>44.0</v>
      </c>
      <c r="G573" s="118" t="str">
        <f t="shared" si="37"/>
        <v>39.5</v>
      </c>
      <c r="H573" s="117">
        <v>58.0</v>
      </c>
      <c r="I573" s="104">
        <v>56.0</v>
      </c>
      <c r="J573" s="118" t="str">
        <f t="shared" si="34"/>
        <v>2</v>
      </c>
      <c r="K573" s="118" t="str">
        <f t="shared" si="38"/>
        <v>57</v>
      </c>
      <c r="L573" s="118" t="str">
        <f t="shared" si="36"/>
        <v>-17.5</v>
      </c>
      <c r="M573" s="117" t="s">
        <v>710</v>
      </c>
      <c r="N573" s="104" t="s">
        <v>2439</v>
      </c>
      <c r="O573" s="104" t="s">
        <v>117</v>
      </c>
      <c r="P573" s="152"/>
      <c r="Q573" s="117">
        <v>85.95</v>
      </c>
      <c r="R573" s="245">
        <v>3615.0</v>
      </c>
      <c r="S573" s="104">
        <v>23775.0</v>
      </c>
      <c r="T573" s="112"/>
      <c r="U573" s="246">
        <v>254.46</v>
      </c>
      <c r="V573" s="246">
        <v>332.3</v>
      </c>
      <c r="W573" s="149" t="str">
        <f t="shared" si="72"/>
        <v>586.76</v>
      </c>
      <c r="X573" s="152"/>
      <c r="Y573" s="126" t="str">
        <f t="shared" si="53"/>
        <v>56.63%</v>
      </c>
      <c r="Z573" s="246">
        <v>80.0</v>
      </c>
      <c r="AA573" s="126" t="str">
        <f t="shared" si="61"/>
        <v>733.45%</v>
      </c>
      <c r="AB573" s="126" t="str">
        <f t="shared" si="62"/>
        <v>107.44%</v>
      </c>
      <c r="AC573" s="112"/>
      <c r="AD573" s="112"/>
      <c r="AE573" s="33"/>
      <c r="AF573" s="33"/>
      <c r="AG573" s="33"/>
      <c r="AH573" s="33"/>
      <c r="AI573" s="33"/>
      <c r="AJ573" s="33"/>
    </row>
    <row r="574">
      <c r="A574" s="104" t="s">
        <v>1162</v>
      </c>
      <c r="B574" s="44">
        <v>2011.0</v>
      </c>
      <c r="C574" s="44" t="s">
        <v>29</v>
      </c>
      <c r="D574" s="104" t="s">
        <v>2578</v>
      </c>
      <c r="E574" s="117">
        <v>75.0</v>
      </c>
      <c r="F574" s="117">
        <v>62.0</v>
      </c>
      <c r="G574" s="118" t="str">
        <f t="shared" si="37"/>
        <v>68.5</v>
      </c>
      <c r="H574" s="117">
        <v>91.0</v>
      </c>
      <c r="I574" s="104">
        <v>78.0</v>
      </c>
      <c r="J574" s="118" t="str">
        <f t="shared" si="34"/>
        <v>13</v>
      </c>
      <c r="K574" s="118" t="str">
        <f t="shared" si="38"/>
        <v>84.5</v>
      </c>
      <c r="L574" s="118" t="str">
        <f t="shared" si="36"/>
        <v>-16</v>
      </c>
      <c r="M574" s="117" t="s">
        <v>2531</v>
      </c>
      <c r="N574" s="104" t="s">
        <v>2511</v>
      </c>
      <c r="O574" s="104" t="s">
        <v>89</v>
      </c>
      <c r="P574" s="152"/>
      <c r="Q574" s="117">
        <v>26.04</v>
      </c>
      <c r="R574" s="245">
        <v>2534.0</v>
      </c>
      <c r="S574" s="104">
        <v>10278.0</v>
      </c>
      <c r="T574" s="112"/>
      <c r="U574" s="246">
        <v>169.71</v>
      </c>
      <c r="V574" s="246">
        <v>46.93</v>
      </c>
      <c r="W574" s="149" t="str">
        <f t="shared" si="72"/>
        <v>216.64</v>
      </c>
      <c r="X574" s="152"/>
      <c r="Y574" s="126" t="str">
        <f t="shared" si="53"/>
        <v>21.66%</v>
      </c>
      <c r="Z574" s="246">
        <v>25.0</v>
      </c>
      <c r="AA574" s="126" t="str">
        <f t="shared" si="61"/>
        <v>866.56%</v>
      </c>
      <c r="AB574" s="126" t="str">
        <f t="shared" si="62"/>
        <v>104.16%</v>
      </c>
      <c r="AC574" s="112"/>
      <c r="AD574" s="104" t="s">
        <v>1163</v>
      </c>
      <c r="AE574" s="33"/>
      <c r="AF574" s="33"/>
      <c r="AG574" s="33"/>
      <c r="AH574" s="33"/>
      <c r="AI574" s="33"/>
      <c r="AJ574" s="33"/>
    </row>
    <row r="575">
      <c r="A575" s="104" t="s">
        <v>1444</v>
      </c>
      <c r="B575" s="44">
        <v>2011.0</v>
      </c>
      <c r="C575" s="44" t="s">
        <v>29</v>
      </c>
      <c r="D575" s="104" t="s">
        <v>2573</v>
      </c>
      <c r="E575" s="117">
        <v>85.0</v>
      </c>
      <c r="F575" s="117">
        <v>67.0</v>
      </c>
      <c r="G575" s="118" t="str">
        <f t="shared" si="37"/>
        <v>76</v>
      </c>
      <c r="H575" s="117">
        <v>76.0</v>
      </c>
      <c r="I575" s="104">
        <v>71.0</v>
      </c>
      <c r="J575" s="118" t="str">
        <f t="shared" si="34"/>
        <v>5</v>
      </c>
      <c r="K575" s="118" t="str">
        <f t="shared" si="38"/>
        <v>73.5</v>
      </c>
      <c r="L575" s="118" t="str">
        <f t="shared" si="36"/>
        <v>2.5</v>
      </c>
      <c r="M575" s="117" t="s">
        <v>2561</v>
      </c>
      <c r="N575" s="104" t="s">
        <v>2439</v>
      </c>
      <c r="O575" s="104" t="s">
        <v>89</v>
      </c>
      <c r="P575" s="152"/>
      <c r="Q575" s="117">
        <v>10.47</v>
      </c>
      <c r="R575" s="245">
        <v>2199.0</v>
      </c>
      <c r="S575" s="104">
        <v>4761.0</v>
      </c>
      <c r="T575" s="112"/>
      <c r="U575" s="246">
        <v>40.96</v>
      </c>
      <c r="V575" s="246">
        <v>35.03</v>
      </c>
      <c r="W575" s="149" t="str">
        <f t="shared" si="72"/>
        <v>75.99</v>
      </c>
      <c r="X575" s="152"/>
      <c r="Y575" s="126" t="str">
        <f t="shared" si="53"/>
        <v>46.10%</v>
      </c>
      <c r="Z575" s="246">
        <v>12.5</v>
      </c>
      <c r="AA575" s="126" t="str">
        <f t="shared" si="61"/>
        <v>607.92%</v>
      </c>
      <c r="AB575" s="126" t="str">
        <f t="shared" si="62"/>
        <v>83.76%</v>
      </c>
      <c r="AC575" s="112"/>
      <c r="AD575" s="112"/>
      <c r="AE575" s="33"/>
      <c r="AF575" s="33"/>
      <c r="AG575" s="33"/>
      <c r="AH575" s="33"/>
      <c r="AI575" s="33"/>
      <c r="AJ575" s="33"/>
    </row>
    <row r="576">
      <c r="A576" s="104" t="s">
        <v>1173</v>
      </c>
      <c r="B576" s="44">
        <v>2011.0</v>
      </c>
      <c r="C576" s="44" t="s">
        <v>126</v>
      </c>
      <c r="D576" s="104" t="s">
        <v>2535</v>
      </c>
      <c r="E576" s="117">
        <v>53.0</v>
      </c>
      <c r="F576" s="117">
        <v>54.0</v>
      </c>
      <c r="G576" s="118" t="str">
        <f t="shared" si="37"/>
        <v>53.5</v>
      </c>
      <c r="H576" s="117">
        <v>54.0</v>
      </c>
      <c r="I576" s="104">
        <v>61.0</v>
      </c>
      <c r="J576" s="118" t="str">
        <f t="shared" si="34"/>
        <v>-7</v>
      </c>
      <c r="K576" s="118" t="str">
        <f t="shared" si="38"/>
        <v>57.5</v>
      </c>
      <c r="L576" s="118" t="str">
        <f t="shared" si="36"/>
        <v>-4</v>
      </c>
      <c r="M576" s="152"/>
      <c r="N576" s="104" t="s">
        <v>2511</v>
      </c>
      <c r="O576" s="104" t="s">
        <v>930</v>
      </c>
      <c r="P576" s="152"/>
      <c r="Q576" s="117">
        <v>5.41</v>
      </c>
      <c r="R576" s="245">
        <v>802.0</v>
      </c>
      <c r="S576" s="104">
        <v>6749.0</v>
      </c>
      <c r="T576" s="112"/>
      <c r="U576" s="246">
        <v>30.017</v>
      </c>
      <c r="V576" s="246">
        <v>84.938</v>
      </c>
      <c r="W576" s="149" t="str">
        <f>sum(U576:V576)</f>
        <v>114.955</v>
      </c>
      <c r="X576" s="152"/>
      <c r="Y576" s="126" t="str">
        <f t="shared" si="53"/>
        <v>73.89%</v>
      </c>
      <c r="Z576" s="246">
        <v>13.0</v>
      </c>
      <c r="AA576" s="126" t="str">
        <f t="shared" si="61"/>
        <v>884.27%</v>
      </c>
      <c r="AB576" s="126" t="str">
        <f t="shared" si="62"/>
        <v>41.62%</v>
      </c>
      <c r="AC576" s="112"/>
      <c r="AD576" s="112"/>
      <c r="AE576" s="33"/>
      <c r="AF576" s="33"/>
      <c r="AG576" s="33"/>
      <c r="AH576" s="33"/>
      <c r="AI576" s="33"/>
      <c r="AJ576" s="33"/>
    </row>
    <row r="577">
      <c r="A577" s="104" t="s">
        <v>1314</v>
      </c>
      <c r="B577" s="44">
        <v>2011.0</v>
      </c>
      <c r="C577" s="44" t="s">
        <v>29</v>
      </c>
      <c r="D577" s="104" t="s">
        <v>2451</v>
      </c>
      <c r="E577" s="117">
        <v>84.0</v>
      </c>
      <c r="F577" s="117">
        <v>63.0</v>
      </c>
      <c r="G577" s="118" t="str">
        <f t="shared" si="37"/>
        <v>73.5</v>
      </c>
      <c r="H577" s="117">
        <v>82.0</v>
      </c>
      <c r="I577" s="104">
        <v>74.0</v>
      </c>
      <c r="J577" s="118" t="str">
        <f t="shared" si="34"/>
        <v>8</v>
      </c>
      <c r="K577" s="118" t="str">
        <f t="shared" si="38"/>
        <v>78</v>
      </c>
      <c r="L577" s="118" t="str">
        <f t="shared" si="36"/>
        <v>-4.5</v>
      </c>
      <c r="M577" s="117" t="s">
        <v>2548</v>
      </c>
      <c r="N577" s="104" t="s">
        <v>2439</v>
      </c>
      <c r="O577" s="104" t="s">
        <v>1049</v>
      </c>
      <c r="P577" s="152"/>
      <c r="Q577" s="117">
        <v>13.21</v>
      </c>
      <c r="R577" s="245">
        <v>2707.0</v>
      </c>
      <c r="S577" s="104">
        <v>4879.0</v>
      </c>
      <c r="T577" s="112"/>
      <c r="U577" s="246">
        <v>58.01</v>
      </c>
      <c r="V577" s="246">
        <v>17.0</v>
      </c>
      <c r="W577" s="149" t="str">
        <f t="shared" ref="W577:W582" si="73">SUM(U577:V577)</f>
        <v>75.01</v>
      </c>
      <c r="X577" s="152"/>
      <c r="Y577" s="126" t="str">
        <f t="shared" si="53"/>
        <v>22.66%</v>
      </c>
      <c r="Z577" s="246">
        <v>40.0</v>
      </c>
      <c r="AA577" s="126" t="str">
        <f t="shared" si="61"/>
        <v>187.53%</v>
      </c>
      <c r="AB577" s="126" t="str">
        <f t="shared" si="62"/>
        <v>33.03%</v>
      </c>
      <c r="AC577" s="112"/>
      <c r="AD577" s="112"/>
      <c r="AE577" s="33"/>
      <c r="AF577" s="33"/>
      <c r="AG577" s="33"/>
      <c r="AH577" s="33"/>
      <c r="AI577" s="33"/>
      <c r="AJ577" s="33"/>
    </row>
    <row r="578">
      <c r="A578" s="104" t="s">
        <v>1323</v>
      </c>
      <c r="B578" s="44">
        <v>2011.0</v>
      </c>
      <c r="C578" s="44" t="s">
        <v>41</v>
      </c>
      <c r="D578" s="104" t="s">
        <v>2527</v>
      </c>
      <c r="E578" s="117">
        <v>53.0</v>
      </c>
      <c r="F578" s="117">
        <v>49.0</v>
      </c>
      <c r="G578" s="118" t="str">
        <f t="shared" si="37"/>
        <v>51</v>
      </c>
      <c r="H578" s="117">
        <v>52.0</v>
      </c>
      <c r="I578" s="104">
        <v>61.0</v>
      </c>
      <c r="J578" s="118" t="str">
        <f t="shared" si="34"/>
        <v>-9</v>
      </c>
      <c r="K578" s="118" t="str">
        <f t="shared" si="38"/>
        <v>56.5</v>
      </c>
      <c r="L578" s="118" t="str">
        <f t="shared" si="36"/>
        <v>-5.5</v>
      </c>
      <c r="M578" s="117" t="s">
        <v>2550</v>
      </c>
      <c r="N578" s="104" t="s">
        <v>2439</v>
      </c>
      <c r="O578" s="104" t="s">
        <v>939</v>
      </c>
      <c r="P578" s="152"/>
      <c r="Q578" s="117">
        <v>11.4</v>
      </c>
      <c r="R578" s="245">
        <v>2703.0</v>
      </c>
      <c r="S578" s="104">
        <v>4226.0</v>
      </c>
      <c r="T578" s="112"/>
      <c r="U578" s="246">
        <v>29.12</v>
      </c>
      <c r="V578" s="246">
        <v>21.95</v>
      </c>
      <c r="W578" s="149" t="str">
        <f t="shared" si="73"/>
        <v>51.07</v>
      </c>
      <c r="X578" s="152"/>
      <c r="Y578" s="126" t="str">
        <f t="shared" si="53"/>
        <v>42.98%</v>
      </c>
      <c r="Z578" s="246">
        <v>40.0</v>
      </c>
      <c r="AA578" s="126" t="str">
        <f t="shared" si="61"/>
        <v>127.68%</v>
      </c>
      <c r="AB578" s="126" t="str">
        <f t="shared" si="62"/>
        <v>28.50%</v>
      </c>
      <c r="AC578" s="112"/>
      <c r="AD578" s="112"/>
      <c r="AE578" s="33"/>
      <c r="AF578" s="33"/>
      <c r="AG578" s="33"/>
      <c r="AH578" s="33"/>
      <c r="AI578" s="33"/>
      <c r="AJ578" s="33"/>
    </row>
    <row r="579">
      <c r="A579" s="104" t="s">
        <v>1295</v>
      </c>
      <c r="B579" s="44">
        <v>2011.0</v>
      </c>
      <c r="C579" s="44" t="s">
        <v>29</v>
      </c>
      <c r="D579" s="104" t="s">
        <v>2546</v>
      </c>
      <c r="E579" s="117">
        <v>97.0</v>
      </c>
      <c r="F579" s="117">
        <v>75.0</v>
      </c>
      <c r="G579" s="118" t="str">
        <f t="shared" si="37"/>
        <v>86</v>
      </c>
      <c r="H579" s="117">
        <v>87.0</v>
      </c>
      <c r="I579" s="104">
        <v>77.0</v>
      </c>
      <c r="J579" s="118" t="str">
        <f t="shared" si="34"/>
        <v>10</v>
      </c>
      <c r="K579" s="118" t="str">
        <f t="shared" si="38"/>
        <v>82</v>
      </c>
      <c r="L579" s="118" t="str">
        <f t="shared" si="36"/>
        <v>4</v>
      </c>
      <c r="M579" s="117" t="s">
        <v>2551</v>
      </c>
      <c r="N579" s="104" t="s">
        <v>2519</v>
      </c>
      <c r="O579" s="104" t="s">
        <v>1296</v>
      </c>
      <c r="P579" s="152"/>
      <c r="Q579" s="117">
        <v>29.24</v>
      </c>
      <c r="R579" s="245">
        <v>3440.0</v>
      </c>
      <c r="S579" s="104">
        <v>8500.0</v>
      </c>
      <c r="T579" s="112"/>
      <c r="U579" s="246">
        <v>88.63</v>
      </c>
      <c r="V579" s="246">
        <v>76.55</v>
      </c>
      <c r="W579" s="149" t="str">
        <f t="shared" si="73"/>
        <v>165.18</v>
      </c>
      <c r="X579" s="152"/>
      <c r="Y579" s="126" t="str">
        <f t="shared" si="53"/>
        <v>46.34%</v>
      </c>
      <c r="Z579" s="246">
        <v>45.0</v>
      </c>
      <c r="AA579" s="126" t="str">
        <f t="shared" si="61"/>
        <v>367.07%</v>
      </c>
      <c r="AB579" s="126" t="str">
        <f t="shared" si="62"/>
        <v>64.98%</v>
      </c>
      <c r="AC579" s="112"/>
      <c r="AD579" s="112"/>
      <c r="AE579" s="33"/>
      <c r="AF579" s="33"/>
      <c r="AG579" s="33"/>
      <c r="AH579" s="33"/>
      <c r="AI579" s="33"/>
      <c r="AJ579" s="33"/>
    </row>
    <row r="580">
      <c r="A580" s="104" t="s">
        <v>1339</v>
      </c>
      <c r="B580" s="44">
        <v>2011.0</v>
      </c>
      <c r="C580" s="44" t="s">
        <v>29</v>
      </c>
      <c r="D580" s="104" t="s">
        <v>2537</v>
      </c>
      <c r="E580" s="117">
        <v>20.0</v>
      </c>
      <c r="F580" s="117">
        <v>38.0</v>
      </c>
      <c r="G580" s="118" t="str">
        <f t="shared" si="37"/>
        <v>29</v>
      </c>
      <c r="H580" s="117">
        <v>43.0</v>
      </c>
      <c r="I580" s="104">
        <v>53.0</v>
      </c>
      <c r="J580" s="118" t="str">
        <f t="shared" si="34"/>
        <v>-10</v>
      </c>
      <c r="K580" s="118" t="str">
        <f t="shared" si="38"/>
        <v>48</v>
      </c>
      <c r="L580" s="118" t="str">
        <f t="shared" si="36"/>
        <v>-19</v>
      </c>
      <c r="M580" s="117" t="s">
        <v>2536</v>
      </c>
      <c r="N580" s="104" t="s">
        <v>2511</v>
      </c>
      <c r="O580" s="104" t="s">
        <v>1118</v>
      </c>
      <c r="P580" s="152"/>
      <c r="Q580" s="117">
        <v>14.8</v>
      </c>
      <c r="R580" s="245">
        <v>2985.0</v>
      </c>
      <c r="S580" s="104">
        <v>4955.0</v>
      </c>
      <c r="T580" s="112"/>
      <c r="U580" s="246">
        <v>33.05</v>
      </c>
      <c r="V580" s="246">
        <v>63.0</v>
      </c>
      <c r="W580" s="149" t="str">
        <f t="shared" si="73"/>
        <v>96.05</v>
      </c>
      <c r="X580" s="152"/>
      <c r="Y580" s="126" t="str">
        <f t="shared" si="53"/>
        <v>65.59%</v>
      </c>
      <c r="Z580" s="246">
        <v>37.0</v>
      </c>
      <c r="AA580" s="126" t="str">
        <f t="shared" si="61"/>
        <v>259.59%</v>
      </c>
      <c r="AB580" s="126" t="str">
        <f t="shared" si="62"/>
        <v>40.00%</v>
      </c>
      <c r="AC580" s="112"/>
      <c r="AD580" s="112"/>
      <c r="AE580" s="33"/>
      <c r="AF580" s="33"/>
      <c r="AG580" s="33"/>
      <c r="AH580" s="33"/>
      <c r="AI580" s="33"/>
      <c r="AJ580" s="33"/>
    </row>
    <row r="581">
      <c r="A581" s="104" t="s">
        <v>1435</v>
      </c>
      <c r="B581" s="44">
        <v>2011.0</v>
      </c>
      <c r="C581" s="44" t="s">
        <v>41</v>
      </c>
      <c r="D581" s="104" t="s">
        <v>2527</v>
      </c>
      <c r="E581" s="117">
        <v>4.0</v>
      </c>
      <c r="F581" s="117">
        <v>23.0</v>
      </c>
      <c r="G581" s="118" t="str">
        <f t="shared" si="37"/>
        <v>13.5</v>
      </c>
      <c r="H581" s="117">
        <v>29.0</v>
      </c>
      <c r="I581" s="104">
        <v>39.0</v>
      </c>
      <c r="J581" s="118" t="str">
        <f t="shared" si="34"/>
        <v>-10</v>
      </c>
      <c r="K581" s="118" t="str">
        <f t="shared" si="38"/>
        <v>34</v>
      </c>
      <c r="L581" s="118" t="str">
        <f t="shared" si="36"/>
        <v>-20.5</v>
      </c>
      <c r="M581" s="117" t="s">
        <v>2536</v>
      </c>
      <c r="N581" s="104" t="s">
        <v>2511</v>
      </c>
      <c r="O581" s="104" t="s">
        <v>1118</v>
      </c>
      <c r="P581" s="152"/>
      <c r="Q581" s="117">
        <v>15.0</v>
      </c>
      <c r="R581" s="245">
        <v>2534.0</v>
      </c>
      <c r="S581" s="104">
        <v>5921.0</v>
      </c>
      <c r="T581" s="112"/>
      <c r="U581" s="246">
        <v>37.3</v>
      </c>
      <c r="V581" s="246">
        <v>3.19</v>
      </c>
      <c r="W581" s="149" t="str">
        <f t="shared" si="73"/>
        <v>40.49</v>
      </c>
      <c r="X581" s="152"/>
      <c r="Y581" s="126" t="str">
        <f t="shared" si="53"/>
        <v>7.88%</v>
      </c>
      <c r="Z581" s="246">
        <v>16.0</v>
      </c>
      <c r="AA581" s="126" t="str">
        <f t="shared" si="61"/>
        <v>253.06%</v>
      </c>
      <c r="AB581" s="126" t="str">
        <f t="shared" si="62"/>
        <v>93.75%</v>
      </c>
      <c r="AC581" s="112"/>
      <c r="AD581" s="112"/>
      <c r="AE581" s="33"/>
      <c r="AF581" s="33"/>
      <c r="AG581" s="33"/>
      <c r="AH581" s="33"/>
      <c r="AI581" s="33"/>
      <c r="AJ581" s="33"/>
    </row>
    <row r="582">
      <c r="A582" s="104" t="s">
        <v>1298</v>
      </c>
      <c r="B582" s="44">
        <v>2011.0</v>
      </c>
      <c r="C582" s="44" t="s">
        <v>29</v>
      </c>
      <c r="D582" s="104" t="s">
        <v>2527</v>
      </c>
      <c r="E582" s="117">
        <v>50.0</v>
      </c>
      <c r="F582" s="117">
        <v>56.0</v>
      </c>
      <c r="G582" s="118" t="str">
        <f t="shared" si="37"/>
        <v>53</v>
      </c>
      <c r="H582" s="117">
        <v>48.0</v>
      </c>
      <c r="I582" s="104">
        <v>65.0</v>
      </c>
      <c r="J582" s="118" t="str">
        <f t="shared" si="34"/>
        <v>-17</v>
      </c>
      <c r="K582" s="118" t="str">
        <f t="shared" si="38"/>
        <v>56.5</v>
      </c>
      <c r="L582" s="118" t="str">
        <f t="shared" si="36"/>
        <v>-3.5</v>
      </c>
      <c r="M582" s="117" t="s">
        <v>2528</v>
      </c>
      <c r="N582" s="104" t="s">
        <v>2439</v>
      </c>
      <c r="O582" s="104" t="s">
        <v>117</v>
      </c>
      <c r="P582" s="152"/>
      <c r="Q582" s="117">
        <v>5.14</v>
      </c>
      <c r="R582" s="245">
        <v>2273.0</v>
      </c>
      <c r="S582" s="104">
        <v>2259.0</v>
      </c>
      <c r="T582" s="112"/>
      <c r="U582" s="246">
        <v>13.11</v>
      </c>
      <c r="V582" s="246">
        <v>10.84</v>
      </c>
      <c r="W582" s="149" t="str">
        <f t="shared" si="73"/>
        <v>23.95</v>
      </c>
      <c r="X582" s="152"/>
      <c r="Y582" s="126" t="str">
        <f t="shared" si="53"/>
        <v>45.26%</v>
      </c>
      <c r="Z582" s="246">
        <v>45.0</v>
      </c>
      <c r="AA582" s="126" t="str">
        <f t="shared" si="61"/>
        <v>53.22%</v>
      </c>
      <c r="AB582" s="126" t="str">
        <f t="shared" si="62"/>
        <v>11.42%</v>
      </c>
      <c r="AC582" s="112"/>
      <c r="AD582" s="112"/>
      <c r="AE582" s="33"/>
      <c r="AF582" s="33"/>
      <c r="AG582" s="33"/>
      <c r="AH582" s="33"/>
      <c r="AI582" s="33"/>
      <c r="AJ582" s="33"/>
    </row>
    <row r="583">
      <c r="A583" s="104" t="s">
        <v>1395</v>
      </c>
      <c r="B583" s="44">
        <v>2011.0</v>
      </c>
      <c r="C583" s="44" t="s">
        <v>41</v>
      </c>
      <c r="D583" s="104" t="s">
        <v>2440</v>
      </c>
      <c r="E583" s="117">
        <v>22.0</v>
      </c>
      <c r="F583" s="117">
        <v>39.0</v>
      </c>
      <c r="G583" s="118" t="str">
        <f t="shared" si="37"/>
        <v>30.5</v>
      </c>
      <c r="H583" s="117">
        <v>43.0</v>
      </c>
      <c r="I583" s="104">
        <v>52.0</v>
      </c>
      <c r="J583" s="118" t="str">
        <f t="shared" si="34"/>
        <v>-9</v>
      </c>
      <c r="K583" s="118" t="str">
        <f t="shared" si="38"/>
        <v>47.5</v>
      </c>
      <c r="L583" s="118" t="str">
        <f t="shared" si="36"/>
        <v>-17</v>
      </c>
      <c r="M583" s="152"/>
      <c r="N583" s="104" t="s">
        <v>2439</v>
      </c>
      <c r="O583" s="104" t="s">
        <v>117</v>
      </c>
      <c r="P583" s="152"/>
      <c r="Q583" s="117">
        <v>9.85</v>
      </c>
      <c r="R583" s="245">
        <v>2750.0</v>
      </c>
      <c r="S583" s="104">
        <v>2582.0</v>
      </c>
      <c r="T583" s="112"/>
      <c r="U583" s="246">
        <v>30.441</v>
      </c>
      <c r="V583" s="246">
        <v>4.5</v>
      </c>
      <c r="W583" s="149" t="str">
        <f>sum(U583:V583)</f>
        <v>34.941</v>
      </c>
      <c r="X583" s="152"/>
      <c r="Y583" s="126" t="str">
        <f t="shared" si="53"/>
        <v>12.88%</v>
      </c>
      <c r="Z583" s="246">
        <v>25.0</v>
      </c>
      <c r="AA583" s="126" t="str">
        <f t="shared" si="61"/>
        <v>139.76%</v>
      </c>
      <c r="AB583" s="126" t="str">
        <f t="shared" si="62"/>
        <v>39.40%</v>
      </c>
      <c r="AC583" s="112"/>
      <c r="AD583" s="112"/>
      <c r="AE583" s="33"/>
      <c r="AF583" s="33"/>
      <c r="AG583" s="33"/>
      <c r="AH583" s="33"/>
      <c r="AI583" s="33"/>
      <c r="AJ583" s="33"/>
    </row>
    <row r="584">
      <c r="A584" s="104" t="s">
        <v>1222</v>
      </c>
      <c r="B584" s="44">
        <v>2011.0</v>
      </c>
      <c r="C584" s="44" t="s">
        <v>29</v>
      </c>
      <c r="D584" s="104" t="s">
        <v>2584</v>
      </c>
      <c r="E584" s="117">
        <v>23.0</v>
      </c>
      <c r="F584" s="117">
        <v>30.0</v>
      </c>
      <c r="G584" s="118" t="str">
        <f t="shared" si="37"/>
        <v>26.5</v>
      </c>
      <c r="H584" s="117">
        <v>50.0</v>
      </c>
      <c r="I584" s="104">
        <v>44.0</v>
      </c>
      <c r="J584" s="118" t="str">
        <f t="shared" si="34"/>
        <v>6</v>
      </c>
      <c r="K584" s="118" t="str">
        <f t="shared" si="38"/>
        <v>47</v>
      </c>
      <c r="L584" s="118" t="str">
        <f t="shared" si="36"/>
        <v>-20.5</v>
      </c>
      <c r="M584" s="117" t="s">
        <v>2548</v>
      </c>
      <c r="N584" s="104" t="s">
        <v>2442</v>
      </c>
      <c r="O584" s="104" t="s">
        <v>957</v>
      </c>
      <c r="P584" s="152"/>
      <c r="Q584" s="117">
        <v>35.61</v>
      </c>
      <c r="R584" s="245">
        <v>3395.0</v>
      </c>
      <c r="S584" s="104">
        <v>10489.0</v>
      </c>
      <c r="T584" s="112"/>
      <c r="U584" s="246">
        <v>142.61</v>
      </c>
      <c r="V584" s="246">
        <v>421.14</v>
      </c>
      <c r="W584" s="149" t="str">
        <f t="shared" ref="W584:W588" si="74">SUM(U584:V584)</f>
        <v>563.75</v>
      </c>
      <c r="X584" s="152"/>
      <c r="Y584" s="126" t="str">
        <f t="shared" si="53"/>
        <v>74.70%</v>
      </c>
      <c r="Z584" s="246">
        <v>110.0</v>
      </c>
      <c r="AA584" s="126" t="str">
        <f t="shared" si="61"/>
        <v>512.50%</v>
      </c>
      <c r="AB584" s="126" t="str">
        <f t="shared" si="62"/>
        <v>32.37%</v>
      </c>
      <c r="AC584" s="112"/>
      <c r="AD584" s="112"/>
      <c r="AE584" s="33"/>
      <c r="AF584" s="33"/>
      <c r="AG584" s="33"/>
      <c r="AH584" s="33"/>
      <c r="AI584" s="33"/>
      <c r="AJ584" s="33"/>
    </row>
    <row r="585">
      <c r="A585" s="104" t="s">
        <v>1332</v>
      </c>
      <c r="B585" s="44">
        <v>2011.0</v>
      </c>
      <c r="C585" s="44" t="s">
        <v>29</v>
      </c>
      <c r="D585" s="104" t="s">
        <v>2553</v>
      </c>
      <c r="E585" s="117">
        <v>36.0</v>
      </c>
      <c r="F585" s="117">
        <v>49.0</v>
      </c>
      <c r="G585" s="118" t="str">
        <f t="shared" si="37"/>
        <v>42.5</v>
      </c>
      <c r="H585" s="117">
        <v>52.0</v>
      </c>
      <c r="I585" s="104">
        <v>63.0</v>
      </c>
      <c r="J585" s="118" t="str">
        <f t="shared" si="34"/>
        <v>-11</v>
      </c>
      <c r="K585" s="118" t="str">
        <f t="shared" si="38"/>
        <v>57.5</v>
      </c>
      <c r="L585" s="118" t="str">
        <f t="shared" si="36"/>
        <v>-15</v>
      </c>
      <c r="M585" s="117" t="s">
        <v>2536</v>
      </c>
      <c r="N585" s="104" t="s">
        <v>2439</v>
      </c>
      <c r="O585" s="104" t="s">
        <v>2428</v>
      </c>
      <c r="P585" s="152"/>
      <c r="Q585" s="117">
        <v>8.49</v>
      </c>
      <c r="R585" s="245">
        <v>2996.0</v>
      </c>
      <c r="S585" s="104">
        <v>2835.0</v>
      </c>
      <c r="T585" s="112"/>
      <c r="U585" s="246">
        <v>16.93</v>
      </c>
      <c r="V585" s="246">
        <v>10.5</v>
      </c>
      <c r="W585" s="149" t="str">
        <f t="shared" si="74"/>
        <v>27.43</v>
      </c>
      <c r="X585" s="152"/>
      <c r="Y585" s="126" t="str">
        <f t="shared" si="53"/>
        <v>38.28%</v>
      </c>
      <c r="Z585" s="246">
        <v>38.0</v>
      </c>
      <c r="AA585" s="126" t="str">
        <f t="shared" si="61"/>
        <v>72.18%</v>
      </c>
      <c r="AB585" s="126" t="str">
        <f t="shared" si="62"/>
        <v>22.34%</v>
      </c>
      <c r="AC585" s="112"/>
      <c r="AD585" s="112"/>
      <c r="AE585" s="33"/>
      <c r="AF585" s="33"/>
      <c r="AG585" s="33"/>
      <c r="AH585" s="33"/>
      <c r="AI585" s="33"/>
      <c r="AJ585" s="33"/>
    </row>
    <row r="586">
      <c r="A586" s="104" t="s">
        <v>1247</v>
      </c>
      <c r="B586" s="44">
        <v>2011.0</v>
      </c>
      <c r="C586" s="44" t="s">
        <v>29</v>
      </c>
      <c r="D586" s="104" t="s">
        <v>2527</v>
      </c>
      <c r="E586" s="117">
        <v>24.0</v>
      </c>
      <c r="F586" s="117">
        <v>35.0</v>
      </c>
      <c r="G586" s="118" t="str">
        <f t="shared" si="37"/>
        <v>29.5</v>
      </c>
      <c r="H586" s="117">
        <v>48.0</v>
      </c>
      <c r="I586" s="104">
        <v>51.0</v>
      </c>
      <c r="J586" s="118" t="str">
        <f t="shared" si="34"/>
        <v>-3</v>
      </c>
      <c r="K586" s="118" t="str">
        <f t="shared" si="38"/>
        <v>49.5</v>
      </c>
      <c r="L586" s="118" t="str">
        <f t="shared" si="36"/>
        <v>-20</v>
      </c>
      <c r="M586" s="117" t="s">
        <v>2545</v>
      </c>
      <c r="N586" s="104" t="s">
        <v>2511</v>
      </c>
      <c r="O586" s="104" t="s">
        <v>1248</v>
      </c>
      <c r="P586" s="152"/>
      <c r="Q586" s="117">
        <v>8.67</v>
      </c>
      <c r="R586" s="245">
        <v>3017.0</v>
      </c>
      <c r="S586" s="104">
        <v>2875.0</v>
      </c>
      <c r="T586" s="112"/>
      <c r="U586" s="246">
        <v>20.37</v>
      </c>
      <c r="V586" s="246">
        <v>111.9</v>
      </c>
      <c r="W586" s="149" t="str">
        <f t="shared" si="74"/>
        <v>132.27</v>
      </c>
      <c r="X586" s="152"/>
      <c r="Y586" s="126" t="str">
        <f t="shared" si="53"/>
        <v>84.60%</v>
      </c>
      <c r="Z586" s="246">
        <v>75.0</v>
      </c>
      <c r="AA586" s="126" t="str">
        <f t="shared" si="61"/>
        <v>176.36%</v>
      </c>
      <c r="AB586" s="126" t="str">
        <f t="shared" si="62"/>
        <v>11.56%</v>
      </c>
      <c r="AC586" s="112"/>
      <c r="AD586" s="112"/>
      <c r="AE586" s="33"/>
      <c r="AF586" s="33"/>
      <c r="AG586" s="33"/>
      <c r="AH586" s="33"/>
      <c r="AI586" s="33"/>
      <c r="AJ586" s="33"/>
    </row>
    <row r="587">
      <c r="A587" s="104" t="s">
        <v>1360</v>
      </c>
      <c r="B587" s="44">
        <v>2011.0</v>
      </c>
      <c r="C587" s="44" t="s">
        <v>41</v>
      </c>
      <c r="D587" s="104" t="s">
        <v>2527</v>
      </c>
      <c r="E587" s="117">
        <v>84.0</v>
      </c>
      <c r="F587" s="117">
        <v>85.0</v>
      </c>
      <c r="G587" s="118" t="str">
        <f t="shared" si="37"/>
        <v>84.5</v>
      </c>
      <c r="H587" s="117">
        <v>61.0</v>
      </c>
      <c r="I587" s="104">
        <v>66.0</v>
      </c>
      <c r="J587" s="118" t="str">
        <f t="shared" si="34"/>
        <v>-5</v>
      </c>
      <c r="K587" s="118" t="str">
        <f t="shared" si="38"/>
        <v>63.5</v>
      </c>
      <c r="L587" s="118" t="str">
        <f t="shared" si="36"/>
        <v>21</v>
      </c>
      <c r="M587" s="117" t="s">
        <v>2528</v>
      </c>
      <c r="N587" s="104" t="s">
        <v>2511</v>
      </c>
      <c r="O587" s="104" t="s">
        <v>61</v>
      </c>
      <c r="P587" s="152"/>
      <c r="Q587" s="117">
        <v>0.37</v>
      </c>
      <c r="R587" s="245">
        <v>4.0</v>
      </c>
      <c r="S587" s="104">
        <v>93230.0</v>
      </c>
      <c r="T587" s="112"/>
      <c r="U587" s="246">
        <v>13.3</v>
      </c>
      <c r="V587" s="246">
        <v>41.0</v>
      </c>
      <c r="W587" s="149" t="str">
        <f t="shared" si="74"/>
        <v>54.3</v>
      </c>
      <c r="X587" s="152"/>
      <c r="Y587" s="126" t="str">
        <f t="shared" si="53"/>
        <v>75.51%</v>
      </c>
      <c r="Z587" s="246">
        <v>32.0</v>
      </c>
      <c r="AA587" s="126" t="str">
        <f t="shared" si="61"/>
        <v>169.69%</v>
      </c>
      <c r="AB587" s="126" t="str">
        <f t="shared" si="62"/>
        <v>1.16%</v>
      </c>
      <c r="AC587" s="112"/>
      <c r="AD587" s="129"/>
      <c r="AE587" s="33"/>
      <c r="AF587" s="33"/>
      <c r="AG587" s="33"/>
      <c r="AH587" s="33"/>
      <c r="AI587" s="33"/>
      <c r="AJ587" s="33"/>
    </row>
    <row r="588">
      <c r="A588" s="104" t="s">
        <v>1195</v>
      </c>
      <c r="B588" s="44">
        <v>2011.0</v>
      </c>
      <c r="C588" s="44" t="s">
        <v>29</v>
      </c>
      <c r="D588" s="104" t="s">
        <v>2546</v>
      </c>
      <c r="E588" s="117">
        <v>77.0</v>
      </c>
      <c r="F588" s="117">
        <v>57.0</v>
      </c>
      <c r="G588" s="118" t="str">
        <f t="shared" si="37"/>
        <v>67</v>
      </c>
      <c r="H588" s="117">
        <v>80.0</v>
      </c>
      <c r="I588" s="104">
        <v>69.0</v>
      </c>
      <c r="J588" s="118" t="str">
        <f t="shared" si="34"/>
        <v>11</v>
      </c>
      <c r="K588" s="118" t="str">
        <f t="shared" si="38"/>
        <v>74.5</v>
      </c>
      <c r="L588" s="118" t="str">
        <f t="shared" si="36"/>
        <v>-7.5</v>
      </c>
      <c r="M588" s="117" t="s">
        <v>2536</v>
      </c>
      <c r="N588" s="104" t="s">
        <v>2511</v>
      </c>
      <c r="O588" s="104" t="s">
        <v>936</v>
      </c>
      <c r="P588" s="152"/>
      <c r="Q588" s="117">
        <v>65.72</v>
      </c>
      <c r="R588" s="245">
        <v>3955.0</v>
      </c>
      <c r="S588" s="104">
        <v>16618.0</v>
      </c>
      <c r="T588" s="112"/>
      <c r="U588" s="246">
        <v>181.03</v>
      </c>
      <c r="V588" s="246">
        <v>268.29</v>
      </c>
      <c r="W588" s="149" t="str">
        <f t="shared" si="74"/>
        <v>449.32</v>
      </c>
      <c r="X588" s="152"/>
      <c r="Y588" s="126" t="str">
        <f t="shared" si="53"/>
        <v>59.71%</v>
      </c>
      <c r="Z588" s="246">
        <v>150.0</v>
      </c>
      <c r="AA588" s="126" t="str">
        <f t="shared" si="61"/>
        <v>299.55%</v>
      </c>
      <c r="AB588" s="126" t="str">
        <f t="shared" si="62"/>
        <v>43.81%</v>
      </c>
      <c r="AC588" s="112"/>
      <c r="AD588" s="112"/>
      <c r="AE588" s="33"/>
      <c r="AF588" s="33"/>
      <c r="AG588" s="33"/>
      <c r="AH588" s="33"/>
      <c r="AI588" s="33"/>
      <c r="AJ588" s="33"/>
    </row>
    <row r="589">
      <c r="A589" s="104" t="s">
        <v>1405</v>
      </c>
      <c r="B589" s="44">
        <v>2011.0</v>
      </c>
      <c r="C589" s="44" t="s">
        <v>29</v>
      </c>
      <c r="D589" s="104" t="s">
        <v>142</v>
      </c>
      <c r="E589" s="117">
        <v>83.0</v>
      </c>
      <c r="F589" s="117">
        <v>85.0</v>
      </c>
      <c r="G589" s="118" t="str">
        <f t="shared" si="37"/>
        <v>84</v>
      </c>
      <c r="H589" s="117">
        <v>68.0</v>
      </c>
      <c r="I589" s="104">
        <v>65.0</v>
      </c>
      <c r="J589" s="118" t="str">
        <f t="shared" si="34"/>
        <v>3</v>
      </c>
      <c r="K589" s="118" t="str">
        <f t="shared" si="38"/>
        <v>66.5</v>
      </c>
      <c r="L589" s="118" t="str">
        <f t="shared" si="36"/>
        <v>17.5</v>
      </c>
      <c r="M589" s="152"/>
      <c r="N589" s="104" t="s">
        <v>2439</v>
      </c>
      <c r="O589" s="104" t="s">
        <v>1287</v>
      </c>
      <c r="P589" s="152"/>
      <c r="Q589" s="117">
        <v>5.47</v>
      </c>
      <c r="R589" s="245">
        <v>809.0</v>
      </c>
      <c r="S589" s="104">
        <v>6772.0</v>
      </c>
      <c r="T589" s="112"/>
      <c r="U589" s="246">
        <v>24.149</v>
      </c>
      <c r="V589" s="246">
        <v>56.481</v>
      </c>
      <c r="W589" s="149" t="str">
        <f>sum(U589:V589)</f>
        <v>80.63</v>
      </c>
      <c r="X589" s="152"/>
      <c r="Y589" s="126" t="str">
        <f t="shared" si="53"/>
        <v>70.05%</v>
      </c>
      <c r="Z589" s="246">
        <v>21.0</v>
      </c>
      <c r="AA589" s="126" t="str">
        <f t="shared" si="61"/>
        <v>383.95%</v>
      </c>
      <c r="AB589" s="126" t="str">
        <f t="shared" si="62"/>
        <v>26.05%</v>
      </c>
      <c r="AC589" s="112"/>
      <c r="AD589" s="112"/>
      <c r="AE589" s="33"/>
      <c r="AF589" s="33"/>
      <c r="AG589" s="33"/>
      <c r="AH589" s="33"/>
      <c r="AI589" s="33"/>
      <c r="AJ589" s="33"/>
    </row>
    <row r="590">
      <c r="A590" s="104" t="s">
        <v>1250</v>
      </c>
      <c r="B590" s="44">
        <v>2011.0</v>
      </c>
      <c r="C590" s="44" t="s">
        <v>41</v>
      </c>
      <c r="D590" s="104" t="s">
        <v>2577</v>
      </c>
      <c r="E590" s="117">
        <v>68.0</v>
      </c>
      <c r="F590" s="117">
        <v>59.0</v>
      </c>
      <c r="G590" s="118" t="str">
        <f t="shared" si="37"/>
        <v>63.5</v>
      </c>
      <c r="H590" s="117">
        <v>61.0</v>
      </c>
      <c r="I590" s="104">
        <v>61.0</v>
      </c>
      <c r="J590" s="118" t="str">
        <f t="shared" si="34"/>
        <v>0</v>
      </c>
      <c r="K590" s="118" t="str">
        <f t="shared" si="38"/>
        <v>61</v>
      </c>
      <c r="L590" s="118" t="str">
        <f t="shared" si="36"/>
        <v>2.5</v>
      </c>
      <c r="M590" s="117" t="s">
        <v>2550</v>
      </c>
      <c r="N590" s="104" t="s">
        <v>2511</v>
      </c>
      <c r="O590" s="104" t="s">
        <v>448</v>
      </c>
      <c r="P590" s="152"/>
      <c r="Q590" s="117">
        <v>24.03</v>
      </c>
      <c r="R590" s="245">
        <v>3367.0</v>
      </c>
      <c r="S590" s="104">
        <v>7135.0</v>
      </c>
      <c r="T590" s="112"/>
      <c r="U590" s="246">
        <v>78.04</v>
      </c>
      <c r="V590" s="246">
        <v>74.88</v>
      </c>
      <c r="W590" s="149" t="str">
        <f t="shared" ref="W590:W593" si="75">SUM(U590:V590)</f>
        <v>152.92</v>
      </c>
      <c r="X590" s="152"/>
      <c r="Y590" s="126" t="str">
        <f t="shared" si="53"/>
        <v>48.97%</v>
      </c>
      <c r="Z590" s="246">
        <v>75.0</v>
      </c>
      <c r="AA590" s="126" t="str">
        <f t="shared" si="61"/>
        <v>203.89%</v>
      </c>
      <c r="AB590" s="126" t="str">
        <f t="shared" si="62"/>
        <v>32.04%</v>
      </c>
      <c r="AC590" s="112"/>
      <c r="AD590" s="112"/>
      <c r="AE590" s="33"/>
      <c r="AF590" s="33"/>
      <c r="AG590" s="33"/>
      <c r="AH590" s="33"/>
      <c r="AI590" s="33"/>
      <c r="AJ590" s="33"/>
    </row>
    <row r="591">
      <c r="A591" s="104" t="s">
        <v>1184</v>
      </c>
      <c r="B591" s="44">
        <v>2011.0</v>
      </c>
      <c r="C591" s="44" t="s">
        <v>37</v>
      </c>
      <c r="D591" s="104" t="s">
        <v>2578</v>
      </c>
      <c r="E591" s="117">
        <v>35.0</v>
      </c>
      <c r="F591" s="117">
        <v>42.0</v>
      </c>
      <c r="G591" s="118" t="str">
        <f t="shared" si="37"/>
        <v>38.5</v>
      </c>
      <c r="H591" s="117">
        <v>67.0</v>
      </c>
      <c r="I591" s="104">
        <v>57.0</v>
      </c>
      <c r="J591" s="118" t="str">
        <f t="shared" si="34"/>
        <v>10</v>
      </c>
      <c r="K591" s="118" t="str">
        <f t="shared" si="38"/>
        <v>62</v>
      </c>
      <c r="L591" s="118" t="str">
        <f t="shared" si="36"/>
        <v>-23.5</v>
      </c>
      <c r="M591" s="117" t="s">
        <v>2551</v>
      </c>
      <c r="N591" s="104" t="s">
        <v>2511</v>
      </c>
      <c r="O591" s="104" t="s">
        <v>2408</v>
      </c>
      <c r="P591" s="152"/>
      <c r="Q591" s="117">
        <v>97.85</v>
      </c>
      <c r="R591" s="245">
        <v>4088.0</v>
      </c>
      <c r="S591" s="104">
        <v>23937.0</v>
      </c>
      <c r="T591" s="112"/>
      <c r="U591" s="246">
        <v>352.39</v>
      </c>
      <c r="V591" s="246">
        <v>771.4</v>
      </c>
      <c r="W591" s="149" t="str">
        <f t="shared" si="75"/>
        <v>1123.79</v>
      </c>
      <c r="X591" s="152"/>
      <c r="Y591" s="126" t="str">
        <f t="shared" si="53"/>
        <v>68.64%</v>
      </c>
      <c r="Z591" s="246">
        <v>195.0</v>
      </c>
      <c r="AA591" s="126" t="str">
        <f t="shared" si="61"/>
        <v>576.30%</v>
      </c>
      <c r="AB591" s="126" t="str">
        <f t="shared" si="62"/>
        <v>50.18%</v>
      </c>
      <c r="AC591" s="112"/>
      <c r="AD591" s="112"/>
      <c r="AE591" s="33"/>
      <c r="AF591" s="33"/>
      <c r="AG591" s="33"/>
      <c r="AH591" s="33"/>
      <c r="AI591" s="33"/>
      <c r="AJ591" s="33"/>
    </row>
    <row r="592">
      <c r="A592" s="104" t="s">
        <v>1224</v>
      </c>
      <c r="B592" s="44">
        <v>2011.0</v>
      </c>
      <c r="C592" s="44" t="s">
        <v>37</v>
      </c>
      <c r="D592" s="104" t="s">
        <v>2527</v>
      </c>
      <c r="E592" s="117">
        <v>26.0</v>
      </c>
      <c r="F592" s="117">
        <v>45.0</v>
      </c>
      <c r="G592" s="118" t="str">
        <f t="shared" si="37"/>
        <v>35.5</v>
      </c>
      <c r="H592" s="117">
        <v>68.0</v>
      </c>
      <c r="I592" s="104">
        <v>43.0</v>
      </c>
      <c r="J592" s="118" t="str">
        <f t="shared" si="34"/>
        <v>25</v>
      </c>
      <c r="K592" s="118" t="str">
        <f t="shared" si="38"/>
        <v>55.5</v>
      </c>
      <c r="L592" s="118" t="str">
        <f t="shared" si="36"/>
        <v>-20</v>
      </c>
      <c r="M592" s="117" t="s">
        <v>2529</v>
      </c>
      <c r="N592" s="104" t="s">
        <v>2511</v>
      </c>
      <c r="O592" s="104" t="s">
        <v>348</v>
      </c>
      <c r="P592" s="152"/>
      <c r="Q592" s="117">
        <v>138.12</v>
      </c>
      <c r="R592" s="245">
        <v>4061.0</v>
      </c>
      <c r="S592" s="104">
        <v>34012.0</v>
      </c>
      <c r="T592" s="112"/>
      <c r="U592" s="246">
        <v>281.29</v>
      </c>
      <c r="V592" s="246">
        <v>430.88</v>
      </c>
      <c r="W592" s="149" t="str">
        <f t="shared" si="75"/>
        <v>712.17</v>
      </c>
      <c r="X592" s="152"/>
      <c r="Y592" s="126" t="str">
        <f t="shared" si="53"/>
        <v>60.50%</v>
      </c>
      <c r="Z592" s="246">
        <v>110.0</v>
      </c>
      <c r="AA592" s="126" t="str">
        <f t="shared" si="61"/>
        <v>647.43%</v>
      </c>
      <c r="AB592" s="126" t="str">
        <f t="shared" si="62"/>
        <v>125.56%</v>
      </c>
      <c r="AC592" s="112"/>
      <c r="AD592" s="112"/>
      <c r="AE592" s="33"/>
      <c r="AF592" s="33"/>
      <c r="AG592" s="33"/>
      <c r="AH592" s="33"/>
      <c r="AI592" s="33"/>
      <c r="AJ592" s="33"/>
    </row>
    <row r="593">
      <c r="A593" s="104" t="s">
        <v>1362</v>
      </c>
      <c r="B593" s="44">
        <v>2011.0</v>
      </c>
      <c r="C593" s="44" t="s">
        <v>29</v>
      </c>
      <c r="D593" s="104" t="s">
        <v>2527</v>
      </c>
      <c r="E593" s="117">
        <v>55.0</v>
      </c>
      <c r="F593" s="117">
        <v>56.0</v>
      </c>
      <c r="G593" s="118" t="str">
        <f t="shared" si="37"/>
        <v>55.5</v>
      </c>
      <c r="H593" s="117">
        <v>57.0</v>
      </c>
      <c r="I593" s="104">
        <v>64.0</v>
      </c>
      <c r="J593" s="118" t="str">
        <f t="shared" si="34"/>
        <v>-7</v>
      </c>
      <c r="K593" s="118" t="str">
        <f t="shared" si="38"/>
        <v>60.5</v>
      </c>
      <c r="L593" s="118" t="str">
        <f t="shared" si="36"/>
        <v>-5</v>
      </c>
      <c r="M593" s="117" t="s">
        <v>2552</v>
      </c>
      <c r="N593" s="104" t="s">
        <v>2511</v>
      </c>
      <c r="O593" s="104" t="s">
        <v>457</v>
      </c>
      <c r="P593" s="152"/>
      <c r="Q593" s="117">
        <v>21.86</v>
      </c>
      <c r="R593" s="245">
        <v>3043.0</v>
      </c>
      <c r="S593" s="104">
        <v>7183.0</v>
      </c>
      <c r="T593" s="112"/>
      <c r="U593" s="246">
        <v>63.69</v>
      </c>
      <c r="V593" s="246">
        <v>67.1</v>
      </c>
      <c r="W593" s="149" t="str">
        <f t="shared" si="75"/>
        <v>130.79</v>
      </c>
      <c r="X593" s="152"/>
      <c r="Y593" s="126" t="str">
        <f t="shared" si="53"/>
        <v>51.30%</v>
      </c>
      <c r="Z593" s="246">
        <v>30.0</v>
      </c>
      <c r="AA593" s="126" t="str">
        <f t="shared" si="61"/>
        <v>435.97%</v>
      </c>
      <c r="AB593" s="126" t="str">
        <f t="shared" si="62"/>
        <v>72.87%</v>
      </c>
      <c r="AC593" s="112"/>
      <c r="AD593" s="112"/>
      <c r="AE593" s="33"/>
      <c r="AF593" s="33"/>
      <c r="AG593" s="33"/>
      <c r="AH593" s="33"/>
      <c r="AI593" s="33"/>
      <c r="AJ593" s="33"/>
    </row>
    <row r="594">
      <c r="A594" s="104" t="s">
        <v>1258</v>
      </c>
      <c r="B594" s="44">
        <v>2011.0</v>
      </c>
      <c r="C594" s="44" t="s">
        <v>29</v>
      </c>
      <c r="D594" s="104" t="s">
        <v>2546</v>
      </c>
      <c r="E594" s="117">
        <v>77.0</v>
      </c>
      <c r="F594" s="117">
        <v>72.0</v>
      </c>
      <c r="G594" s="118" t="str">
        <f t="shared" si="37"/>
        <v>74.5</v>
      </c>
      <c r="H594" s="117">
        <v>73.0</v>
      </c>
      <c r="I594" s="104">
        <v>66.0</v>
      </c>
      <c r="J594" s="118" t="str">
        <f t="shared" si="34"/>
        <v>7</v>
      </c>
      <c r="K594" s="118" t="str">
        <f t="shared" si="38"/>
        <v>69.5</v>
      </c>
      <c r="L594" s="118" t="str">
        <f t="shared" si="36"/>
        <v>5</v>
      </c>
      <c r="M594" s="152"/>
      <c r="N594" s="104" t="s">
        <v>2511</v>
      </c>
      <c r="O594" s="104" t="s">
        <v>1259</v>
      </c>
      <c r="P594" s="152"/>
      <c r="Q594" s="117">
        <v>14.52</v>
      </c>
      <c r="R594" s="245">
        <v>2376.0</v>
      </c>
      <c r="S594" s="104">
        <v>6114.0</v>
      </c>
      <c r="T594" s="112"/>
      <c r="U594" s="246">
        <v>79.884</v>
      </c>
      <c r="V594" s="246">
        <v>97.7</v>
      </c>
      <c r="W594" s="149" t="str">
        <f>sum(U594:V594)</f>
        <v>177.584</v>
      </c>
      <c r="X594" s="152"/>
      <c r="Y594" s="126" t="str">
        <f t="shared" si="53"/>
        <v>55.02%</v>
      </c>
      <c r="Z594" s="246">
        <v>66.0</v>
      </c>
      <c r="AA594" s="126" t="str">
        <f t="shared" si="61"/>
        <v>269.07%</v>
      </c>
      <c r="AB594" s="126" t="str">
        <f t="shared" si="62"/>
        <v>22.00%</v>
      </c>
      <c r="AC594" s="112"/>
      <c r="AD594" s="112"/>
      <c r="AE594" s="33"/>
      <c r="AF594" s="33"/>
      <c r="AG594" s="33"/>
      <c r="AH594" s="33"/>
      <c r="AI594" s="33"/>
      <c r="AJ594" s="33"/>
    </row>
    <row r="595">
      <c r="A595" s="104" t="s">
        <v>1397</v>
      </c>
      <c r="B595" s="44">
        <v>2011.0</v>
      </c>
      <c r="C595" s="44" t="s">
        <v>41</v>
      </c>
      <c r="D595" s="104" t="s">
        <v>2451</v>
      </c>
      <c r="E595" s="117">
        <v>83.0</v>
      </c>
      <c r="F595" s="117">
        <v>71.0</v>
      </c>
      <c r="G595" s="118" t="str">
        <f t="shared" si="37"/>
        <v>77</v>
      </c>
      <c r="H595" s="117">
        <v>93.0</v>
      </c>
      <c r="I595" s="104">
        <v>84.0</v>
      </c>
      <c r="J595" s="118" t="str">
        <f t="shared" si="34"/>
        <v>9</v>
      </c>
      <c r="K595" s="118" t="str">
        <f t="shared" si="38"/>
        <v>88.5</v>
      </c>
      <c r="L595" s="118" t="str">
        <f t="shared" si="36"/>
        <v>-11.5</v>
      </c>
      <c r="M595" s="117" t="s">
        <v>2545</v>
      </c>
      <c r="N595" s="104" t="s">
        <v>2511</v>
      </c>
      <c r="O595" s="104" t="s">
        <v>1398</v>
      </c>
      <c r="P595" s="152"/>
      <c r="Q595" s="117">
        <v>5.24</v>
      </c>
      <c r="R595" s="245">
        <v>1869.0</v>
      </c>
      <c r="S595" s="104">
        <v>2805.0</v>
      </c>
      <c r="T595" s="112"/>
      <c r="U595" s="246">
        <v>13.66</v>
      </c>
      <c r="V595" s="246">
        <v>9.4</v>
      </c>
      <c r="W595" s="149" t="str">
        <f t="shared" ref="W595:W596" si="76">SUM(U595:V595)</f>
        <v>23.06</v>
      </c>
      <c r="X595" s="152"/>
      <c r="Y595" s="126" t="str">
        <f t="shared" si="53"/>
        <v>40.76%</v>
      </c>
      <c r="Z595" s="246">
        <v>25.0</v>
      </c>
      <c r="AA595" s="126" t="str">
        <f t="shared" si="61"/>
        <v>92.24%</v>
      </c>
      <c r="AB595" s="126" t="str">
        <f t="shared" si="62"/>
        <v>20.96%</v>
      </c>
      <c r="AC595" s="112"/>
      <c r="AD595" s="112"/>
      <c r="AE595" s="33"/>
      <c r="AF595" s="33"/>
      <c r="AG595" s="33"/>
      <c r="AH595" s="33"/>
      <c r="AI595" s="33"/>
      <c r="AJ595" s="33"/>
    </row>
    <row r="596">
      <c r="A596" s="104" t="s">
        <v>1335</v>
      </c>
      <c r="B596" s="44">
        <v>2011.0</v>
      </c>
      <c r="C596" s="44" t="s">
        <v>29</v>
      </c>
      <c r="D596" s="104" t="s">
        <v>2549</v>
      </c>
      <c r="E596" s="117">
        <v>60.0</v>
      </c>
      <c r="F596" s="117">
        <v>52.0</v>
      </c>
      <c r="G596" s="118" t="str">
        <f t="shared" si="37"/>
        <v>56</v>
      </c>
      <c r="H596" s="117">
        <v>72.0</v>
      </c>
      <c r="I596" s="104">
        <v>70.0</v>
      </c>
      <c r="J596" s="118" t="str">
        <f t="shared" si="34"/>
        <v>2</v>
      </c>
      <c r="K596" s="118" t="str">
        <f t="shared" si="38"/>
        <v>71</v>
      </c>
      <c r="L596" s="118" t="str">
        <f t="shared" si="36"/>
        <v>-15</v>
      </c>
      <c r="M596" s="117" t="s">
        <v>2529</v>
      </c>
      <c r="N596" s="104" t="s">
        <v>2511</v>
      </c>
      <c r="O596" s="104" t="s">
        <v>153</v>
      </c>
      <c r="P596" s="152"/>
      <c r="Q596" s="117">
        <v>16.84</v>
      </c>
      <c r="R596" s="245">
        <v>2817.0</v>
      </c>
      <c r="S596" s="104">
        <v>5979.0</v>
      </c>
      <c r="T596" s="112"/>
      <c r="U596" s="246">
        <v>58.71</v>
      </c>
      <c r="V596" s="246">
        <v>58.39</v>
      </c>
      <c r="W596" s="149" t="str">
        <f t="shared" si="76"/>
        <v>117.1</v>
      </c>
      <c r="X596" s="152"/>
      <c r="Y596" s="126" t="str">
        <f t="shared" si="53"/>
        <v>49.86%</v>
      </c>
      <c r="Z596" s="246">
        <v>38.0</v>
      </c>
      <c r="AA596" s="126" t="str">
        <f t="shared" si="61"/>
        <v>308.16%</v>
      </c>
      <c r="AB596" s="126" t="str">
        <f t="shared" si="62"/>
        <v>44.32%</v>
      </c>
      <c r="AC596" s="112"/>
      <c r="AD596" s="112"/>
      <c r="AE596" s="33"/>
      <c r="AF596" s="33"/>
      <c r="AG596" s="33"/>
      <c r="AH596" s="33"/>
      <c r="AI596" s="33"/>
      <c r="AJ596" s="33"/>
    </row>
    <row r="597">
      <c r="A597" s="104" t="s">
        <v>1279</v>
      </c>
      <c r="B597" s="44">
        <v>2011.0</v>
      </c>
      <c r="C597" s="44" t="s">
        <v>29</v>
      </c>
      <c r="D597" s="104" t="s">
        <v>2440</v>
      </c>
      <c r="E597" s="117">
        <v>63.0</v>
      </c>
      <c r="F597" s="117">
        <v>58.0</v>
      </c>
      <c r="G597" s="118" t="str">
        <f t="shared" si="37"/>
        <v>60.5</v>
      </c>
      <c r="H597" s="117">
        <v>79.0</v>
      </c>
      <c r="I597" s="104">
        <v>69.0</v>
      </c>
      <c r="J597" s="118" t="str">
        <f t="shared" si="34"/>
        <v>10</v>
      </c>
      <c r="K597" s="118" t="str">
        <f t="shared" si="38"/>
        <v>74</v>
      </c>
      <c r="L597" s="118" t="str">
        <f t="shared" si="36"/>
        <v>-13.5</v>
      </c>
      <c r="M597" s="152"/>
      <c r="N597" s="104" t="s">
        <v>2442</v>
      </c>
      <c r="O597" s="104" t="s">
        <v>239</v>
      </c>
      <c r="P597" s="152"/>
      <c r="Q597" s="117">
        <v>9.36</v>
      </c>
      <c r="R597" s="245">
        <v>3117.0</v>
      </c>
      <c r="S597" s="104">
        <v>3003.0</v>
      </c>
      <c r="T597" s="112"/>
      <c r="U597" s="246">
        <v>75.624</v>
      </c>
      <c r="V597" s="246">
        <v>44.457</v>
      </c>
      <c r="W597" s="149" t="str">
        <f>sum(U597:V597)</f>
        <v>120.081</v>
      </c>
      <c r="X597" s="152"/>
      <c r="Y597" s="126" t="str">
        <f t="shared" si="53"/>
        <v>37.02%</v>
      </c>
      <c r="Z597" s="246">
        <v>50.0</v>
      </c>
      <c r="AA597" s="126" t="str">
        <f t="shared" si="61"/>
        <v>240.16%</v>
      </c>
      <c r="AB597" s="126" t="str">
        <f t="shared" si="62"/>
        <v>18.72%</v>
      </c>
      <c r="AC597" s="112"/>
      <c r="AD597" s="112"/>
      <c r="AE597" s="33"/>
      <c r="AF597" s="33"/>
      <c r="AG597" s="33"/>
      <c r="AH597" s="33"/>
      <c r="AI597" s="33"/>
      <c r="AJ597" s="33"/>
    </row>
    <row r="598">
      <c r="A598" s="104" t="s">
        <v>1419</v>
      </c>
      <c r="B598" s="44">
        <v>2011.0</v>
      </c>
      <c r="C598" s="44" t="s">
        <v>29</v>
      </c>
      <c r="D598" s="104" t="s">
        <v>2549</v>
      </c>
      <c r="E598" s="117">
        <v>24.0</v>
      </c>
      <c r="F598" s="117">
        <v>35.0</v>
      </c>
      <c r="G598" s="118" t="str">
        <f t="shared" si="37"/>
        <v>29.5</v>
      </c>
      <c r="H598" s="117">
        <v>50.0</v>
      </c>
      <c r="I598" s="104">
        <v>52.0</v>
      </c>
      <c r="J598" s="118" t="str">
        <f t="shared" si="34"/>
        <v>-2</v>
      </c>
      <c r="K598" s="118" t="str">
        <f t="shared" si="38"/>
        <v>51</v>
      </c>
      <c r="L598" s="118" t="str">
        <f t="shared" si="36"/>
        <v>-21.5</v>
      </c>
      <c r="M598" s="117" t="s">
        <v>2561</v>
      </c>
      <c r="N598" s="104" t="s">
        <v>2439</v>
      </c>
      <c r="O598" s="104" t="s">
        <v>493</v>
      </c>
      <c r="P598" s="152"/>
      <c r="Q598" s="117">
        <v>5.42</v>
      </c>
      <c r="R598" s="245">
        <v>3002.0</v>
      </c>
      <c r="S598" s="104">
        <v>1806.0</v>
      </c>
      <c r="T598" s="112"/>
      <c r="U598" s="246">
        <v>14.01</v>
      </c>
      <c r="V598" s="246">
        <v>16.42</v>
      </c>
      <c r="W598" s="149" t="str">
        <f t="shared" ref="W598:W602" si="77">SUM(U598:V598)</f>
        <v>30.43</v>
      </c>
      <c r="X598" s="152"/>
      <c r="Y598" s="126" t="str">
        <f t="shared" si="53"/>
        <v>53.96%</v>
      </c>
      <c r="Z598" s="246">
        <v>20.0</v>
      </c>
      <c r="AA598" s="126" t="str">
        <f t="shared" si="61"/>
        <v>152.15%</v>
      </c>
      <c r="AB598" s="126" t="str">
        <f t="shared" si="62"/>
        <v>27.10%</v>
      </c>
      <c r="AC598" s="112"/>
      <c r="AD598" s="112"/>
      <c r="AE598" s="33"/>
      <c r="AF598" s="33"/>
      <c r="AG598" s="33"/>
      <c r="AH598" s="33"/>
      <c r="AI598" s="33"/>
      <c r="AJ598" s="33"/>
    </row>
    <row r="599">
      <c r="A599" s="104" t="s">
        <v>1364</v>
      </c>
      <c r="B599" s="44">
        <v>2011.0</v>
      </c>
      <c r="C599" s="44" t="s">
        <v>29</v>
      </c>
      <c r="D599" s="104" t="s">
        <v>2546</v>
      </c>
      <c r="E599" s="117">
        <v>91.0</v>
      </c>
      <c r="F599" s="117">
        <v>74.0</v>
      </c>
      <c r="G599" s="118" t="str">
        <f t="shared" si="37"/>
        <v>82.5</v>
      </c>
      <c r="H599" s="117">
        <v>79.0</v>
      </c>
      <c r="I599" s="104">
        <v>78.0</v>
      </c>
      <c r="J599" s="118" t="str">
        <f t="shared" si="34"/>
        <v>1</v>
      </c>
      <c r="K599" s="118" t="str">
        <f t="shared" si="38"/>
        <v>78.5</v>
      </c>
      <c r="L599" s="118" t="str">
        <f t="shared" si="36"/>
        <v>4</v>
      </c>
      <c r="M599" s="117" t="s">
        <v>2551</v>
      </c>
      <c r="N599" s="104" t="s">
        <v>2463</v>
      </c>
      <c r="O599" s="104" t="s">
        <v>957</v>
      </c>
      <c r="P599" s="152"/>
      <c r="Q599" s="117">
        <v>7.86</v>
      </c>
      <c r="R599" s="245">
        <v>2405.0</v>
      </c>
      <c r="S599" s="104">
        <v>3267.0</v>
      </c>
      <c r="T599" s="112"/>
      <c r="U599" s="246">
        <v>26.69</v>
      </c>
      <c r="V599" s="246">
        <v>6.46</v>
      </c>
      <c r="W599" s="149" t="str">
        <f t="shared" si="77"/>
        <v>33.15</v>
      </c>
      <c r="X599" s="152"/>
      <c r="Y599" s="126" t="str">
        <f t="shared" si="53"/>
        <v>19.49%</v>
      </c>
      <c r="Z599" s="246">
        <v>30.0</v>
      </c>
      <c r="AA599" s="126" t="str">
        <f t="shared" si="61"/>
        <v>110.50%</v>
      </c>
      <c r="AB599" s="126" t="str">
        <f t="shared" si="62"/>
        <v>26.20%</v>
      </c>
      <c r="AC599" s="112"/>
      <c r="AD599" s="112"/>
      <c r="AE599" s="33"/>
      <c r="AF599" s="33"/>
      <c r="AG599" s="33"/>
      <c r="AH599" s="33"/>
      <c r="AI599" s="33"/>
      <c r="AJ599" s="33"/>
    </row>
    <row r="600">
      <c r="A600" s="104" t="s">
        <v>1188</v>
      </c>
      <c r="B600" s="44">
        <v>2011.0</v>
      </c>
      <c r="C600" s="44" t="s">
        <v>37</v>
      </c>
      <c r="D600" s="104" t="s">
        <v>2546</v>
      </c>
      <c r="E600" s="117">
        <v>87.0</v>
      </c>
      <c r="F600" s="117">
        <v>65.0</v>
      </c>
      <c r="G600" s="118" t="str">
        <f t="shared" si="37"/>
        <v>76</v>
      </c>
      <c r="H600" s="117">
        <v>88.0</v>
      </c>
      <c r="I600" s="104">
        <v>78.0</v>
      </c>
      <c r="J600" s="118" t="str">
        <f t="shared" si="34"/>
        <v>10</v>
      </c>
      <c r="K600" s="118" t="str">
        <f t="shared" si="38"/>
        <v>83</v>
      </c>
      <c r="L600" s="118" t="str">
        <f t="shared" si="36"/>
        <v>-7</v>
      </c>
      <c r="M600" s="117" t="s">
        <v>2536</v>
      </c>
      <c r="N600" s="104" t="s">
        <v>2511</v>
      </c>
      <c r="O600" s="104" t="s">
        <v>2408</v>
      </c>
      <c r="P600" s="152"/>
      <c r="Q600" s="117">
        <v>55.1</v>
      </c>
      <c r="R600" s="245">
        <v>3641.0</v>
      </c>
      <c r="S600" s="104">
        <v>15134.0</v>
      </c>
      <c r="T600" s="112"/>
      <c r="U600" s="246">
        <v>146.41</v>
      </c>
      <c r="V600" s="246">
        <v>207.22</v>
      </c>
      <c r="W600" s="149" t="str">
        <f t="shared" si="77"/>
        <v>353.63</v>
      </c>
      <c r="X600" s="152"/>
      <c r="Y600" s="126" t="str">
        <f t="shared" si="53"/>
        <v>58.60%</v>
      </c>
      <c r="Z600" s="246">
        <v>160.0</v>
      </c>
      <c r="AA600" s="126" t="str">
        <f t="shared" si="61"/>
        <v>221.02%</v>
      </c>
      <c r="AB600" s="126" t="str">
        <f t="shared" si="62"/>
        <v>34.44%</v>
      </c>
      <c r="AC600" s="112"/>
      <c r="AD600" s="112"/>
      <c r="AE600" s="33"/>
      <c r="AF600" s="33"/>
      <c r="AG600" s="33"/>
      <c r="AH600" s="33"/>
      <c r="AI600" s="33"/>
      <c r="AJ600" s="33"/>
    </row>
    <row r="601">
      <c r="A601" s="104" t="s">
        <v>1292</v>
      </c>
      <c r="B601" s="44">
        <v>2011.0</v>
      </c>
      <c r="C601" s="44" t="s">
        <v>41</v>
      </c>
      <c r="D601" s="104" t="s">
        <v>2553</v>
      </c>
      <c r="E601" s="117">
        <v>26.0</v>
      </c>
      <c r="F601" s="117">
        <v>31.0</v>
      </c>
      <c r="G601" s="118" t="str">
        <f t="shared" si="37"/>
        <v>28.5</v>
      </c>
      <c r="H601" s="117">
        <v>36.0</v>
      </c>
      <c r="I601" s="104">
        <v>49.0</v>
      </c>
      <c r="J601" s="118" t="str">
        <f t="shared" si="34"/>
        <v>-13</v>
      </c>
      <c r="K601" s="118" t="str">
        <f t="shared" si="38"/>
        <v>42.5</v>
      </c>
      <c r="L601" s="118" t="str">
        <f t="shared" si="36"/>
        <v>-14</v>
      </c>
      <c r="M601" s="117" t="s">
        <v>710</v>
      </c>
      <c r="N601" s="104" t="s">
        <v>2439</v>
      </c>
      <c r="O601" s="104" t="s">
        <v>1293</v>
      </c>
      <c r="P601" s="152"/>
      <c r="Q601" s="117">
        <v>9.36</v>
      </c>
      <c r="R601" s="245">
        <v>2769.0</v>
      </c>
      <c r="S601" s="104">
        <v>3380.0</v>
      </c>
      <c r="T601" s="112"/>
      <c r="U601" s="246">
        <v>21.6</v>
      </c>
      <c r="V601" s="246">
        <v>3.26</v>
      </c>
      <c r="W601" s="149" t="str">
        <f t="shared" si="77"/>
        <v>24.86</v>
      </c>
      <c r="X601" s="152"/>
      <c r="Y601" s="126" t="str">
        <f t="shared" si="53"/>
        <v>13.11%</v>
      </c>
      <c r="Z601" s="246">
        <v>49.9</v>
      </c>
      <c r="AA601" s="126" t="str">
        <f t="shared" si="61"/>
        <v>49.82%</v>
      </c>
      <c r="AB601" s="126" t="str">
        <f t="shared" si="62"/>
        <v>18.76%</v>
      </c>
      <c r="AC601" s="112"/>
      <c r="AD601" s="112"/>
      <c r="AE601" s="33"/>
      <c r="AF601" s="33"/>
      <c r="AG601" s="33"/>
      <c r="AH601" s="33"/>
      <c r="AI601" s="33"/>
      <c r="AJ601" s="33"/>
    </row>
    <row r="602">
      <c r="A602" s="104" t="s">
        <v>1238</v>
      </c>
      <c r="B602" s="44">
        <v>2011.0</v>
      </c>
      <c r="C602" s="44" t="s">
        <v>41</v>
      </c>
      <c r="D602" s="104" t="s">
        <v>2585</v>
      </c>
      <c r="E602" s="117">
        <v>14.0</v>
      </c>
      <c r="F602" s="117">
        <v>30.0</v>
      </c>
      <c r="G602" s="118" t="str">
        <f t="shared" si="37"/>
        <v>22</v>
      </c>
      <c r="H602" s="117">
        <v>42.0</v>
      </c>
      <c r="I602" s="104">
        <v>42.0</v>
      </c>
      <c r="J602" s="118" t="str">
        <f t="shared" si="34"/>
        <v>0</v>
      </c>
      <c r="K602" s="118" t="str">
        <f t="shared" si="38"/>
        <v>42</v>
      </c>
      <c r="L602" s="118" t="str">
        <f t="shared" si="36"/>
        <v>-20</v>
      </c>
      <c r="M602" s="117" t="s">
        <v>710</v>
      </c>
      <c r="N602" s="104" t="s">
        <v>2442</v>
      </c>
      <c r="O602" s="104" t="s">
        <v>1239</v>
      </c>
      <c r="P602" s="152"/>
      <c r="Q602" s="117">
        <v>20.07</v>
      </c>
      <c r="R602" s="245">
        <v>3482.0</v>
      </c>
      <c r="S602" s="104">
        <v>5763.0</v>
      </c>
      <c r="T602" s="112"/>
      <c r="U602" s="246">
        <v>80.36</v>
      </c>
      <c r="V602" s="246">
        <v>89.49</v>
      </c>
      <c r="W602" s="149" t="str">
        <f t="shared" si="77"/>
        <v>169.85</v>
      </c>
      <c r="X602" s="152"/>
      <c r="Y602" s="126" t="str">
        <f t="shared" si="53"/>
        <v>52.69%</v>
      </c>
      <c r="Z602" s="246">
        <v>80.0</v>
      </c>
      <c r="AA602" s="126" t="str">
        <f t="shared" si="61"/>
        <v>212.31%</v>
      </c>
      <c r="AB602" s="126" t="str">
        <f t="shared" si="62"/>
        <v>25.09%</v>
      </c>
      <c r="AC602" s="112"/>
      <c r="AD602" s="112"/>
      <c r="AE602" s="33"/>
      <c r="AF602" s="33"/>
      <c r="AG602" s="33"/>
      <c r="AH602" s="33"/>
      <c r="AI602" s="33"/>
      <c r="AJ602" s="33"/>
    </row>
    <row r="603">
      <c r="A603" s="104" t="s">
        <v>1475</v>
      </c>
      <c r="B603" s="44">
        <v>2010.0</v>
      </c>
      <c r="C603" s="44" t="s">
        <v>37</v>
      </c>
      <c r="D603" s="104" t="s">
        <v>2546</v>
      </c>
      <c r="E603" s="104">
        <v>99.0</v>
      </c>
      <c r="F603" s="104">
        <v>92.0</v>
      </c>
      <c r="G603" s="118" t="str">
        <f t="shared" si="37"/>
        <v>95.5</v>
      </c>
      <c r="H603" s="104">
        <v>91.0</v>
      </c>
      <c r="I603" s="104">
        <v>91.0</v>
      </c>
      <c r="J603" s="118" t="str">
        <f t="shared" si="34"/>
        <v>0</v>
      </c>
      <c r="K603" s="118" t="str">
        <f t="shared" si="38"/>
        <v>91</v>
      </c>
      <c r="L603" s="118" t="str">
        <f t="shared" si="36"/>
        <v>4.5</v>
      </c>
      <c r="M603" s="104" t="s">
        <v>2556</v>
      </c>
      <c r="N603" s="104" t="s">
        <v>2463</v>
      </c>
      <c r="O603" s="104" t="s">
        <v>957</v>
      </c>
      <c r="P603" s="112"/>
      <c r="Q603" s="104">
        <v>110.3</v>
      </c>
      <c r="R603" s="104">
        <v>4028.0</v>
      </c>
      <c r="S603" s="104">
        <v>27385.0</v>
      </c>
      <c r="T603" s="112"/>
      <c r="U603" s="104">
        <v>415.0</v>
      </c>
      <c r="V603" s="104">
        <v>648.16</v>
      </c>
      <c r="W603" s="112"/>
      <c r="X603" s="118" t="str">
        <f t="shared" ref="X603:X739" si="78">SUM(U603+V603)</f>
        <v>1063.16</v>
      </c>
      <c r="Y603" s="126" t="str">
        <f t="shared" ref="Y603:Y1024" si="79">SUM(V603/X603)</f>
        <v>60.97%</v>
      </c>
      <c r="Z603" s="104">
        <v>200.0</v>
      </c>
      <c r="AA603" s="126" t="str">
        <f t="shared" ref="AA603:AA1024" si="80">SUM(X603/Z603)</f>
        <v>531.58%</v>
      </c>
      <c r="AB603" s="126" t="str">
        <f t="shared" si="62"/>
        <v>55.15%</v>
      </c>
      <c r="AC603" s="33"/>
      <c r="AD603" s="33"/>
      <c r="AE603" s="33"/>
      <c r="AF603" s="33"/>
      <c r="AG603" s="33"/>
      <c r="AH603" s="33"/>
      <c r="AI603" s="33"/>
      <c r="AJ603" s="33"/>
    </row>
    <row r="604">
      <c r="A604" s="104" t="s">
        <v>1484</v>
      </c>
      <c r="B604" s="44">
        <v>2010.0</v>
      </c>
      <c r="C604" s="44" t="s">
        <v>29</v>
      </c>
      <c r="D604" s="104" t="s">
        <v>2546</v>
      </c>
      <c r="E604" s="104">
        <v>52.0</v>
      </c>
      <c r="F604" s="104">
        <v>53.0</v>
      </c>
      <c r="G604" s="118" t="str">
        <f t="shared" si="37"/>
        <v>52.5</v>
      </c>
      <c r="H604" s="104">
        <v>72.0</v>
      </c>
      <c r="I604" s="104">
        <v>55.0</v>
      </c>
      <c r="J604" s="118" t="str">
        <f t="shared" si="34"/>
        <v>17</v>
      </c>
      <c r="K604" s="118" t="str">
        <f t="shared" si="38"/>
        <v>63.5</v>
      </c>
      <c r="L604" s="118" t="str">
        <f t="shared" si="36"/>
        <v>-11</v>
      </c>
      <c r="M604" s="104" t="s">
        <v>2540</v>
      </c>
      <c r="N604" s="104" t="s">
        <v>2442</v>
      </c>
      <c r="O604" s="104" t="s">
        <v>1485</v>
      </c>
      <c r="P604" s="112"/>
      <c r="Q604" s="104">
        <v>116.1</v>
      </c>
      <c r="R604" s="104">
        <v>3728.0</v>
      </c>
      <c r="S604" s="104">
        <v>31143.0</v>
      </c>
      <c r="T604" s="112"/>
      <c r="U604" s="104">
        <v>334.19</v>
      </c>
      <c r="V604" s="104">
        <v>691.28</v>
      </c>
      <c r="W604" s="112"/>
      <c r="X604" s="118" t="str">
        <f t="shared" si="78"/>
        <v>1025.47</v>
      </c>
      <c r="Y604" s="126" t="str">
        <f t="shared" si="79"/>
        <v>67.41%</v>
      </c>
      <c r="Z604" s="104">
        <v>200.0</v>
      </c>
      <c r="AA604" s="126" t="str">
        <f t="shared" si="80"/>
        <v>512.74%</v>
      </c>
      <c r="AB604" s="126" t="str">
        <f t="shared" si="62"/>
        <v>58.05%</v>
      </c>
      <c r="AC604" s="33"/>
      <c r="AD604" s="33"/>
      <c r="AE604" s="33"/>
      <c r="AF604" s="33"/>
      <c r="AG604" s="33"/>
      <c r="AH604" s="33"/>
      <c r="AI604" s="33"/>
      <c r="AJ604" s="33"/>
    </row>
    <row r="605">
      <c r="A605" s="104" t="s">
        <v>1491</v>
      </c>
      <c r="B605" s="44">
        <v>2010.0</v>
      </c>
      <c r="C605" s="44" t="s">
        <v>37</v>
      </c>
      <c r="D605" s="104" t="s">
        <v>2564</v>
      </c>
      <c r="E605" s="104">
        <v>74.0</v>
      </c>
      <c r="F605" s="104">
        <v>57.0</v>
      </c>
      <c r="G605" s="118" t="str">
        <f t="shared" si="37"/>
        <v>65.5</v>
      </c>
      <c r="H605" s="104">
        <v>80.0</v>
      </c>
      <c r="I605" s="104">
        <v>66.0</v>
      </c>
      <c r="J605" s="118" t="str">
        <f t="shared" si="34"/>
        <v>14</v>
      </c>
      <c r="K605" s="118" t="str">
        <f t="shared" si="38"/>
        <v>73</v>
      </c>
      <c r="L605" s="118" t="str">
        <f t="shared" si="36"/>
        <v>-7.5</v>
      </c>
      <c r="M605" s="104" t="s">
        <v>2545</v>
      </c>
      <c r="N605" s="104" t="s">
        <v>2511</v>
      </c>
      <c r="O605" s="104" t="s">
        <v>2408</v>
      </c>
      <c r="P605" s="112"/>
      <c r="Q605" s="104">
        <v>128.1</v>
      </c>
      <c r="R605" s="104">
        <v>4380.0</v>
      </c>
      <c r="S605" s="104">
        <v>29252.0</v>
      </c>
      <c r="T605" s="112"/>
      <c r="U605" s="104">
        <v>312.43</v>
      </c>
      <c r="V605" s="104">
        <v>311.5</v>
      </c>
      <c r="W605" s="112"/>
      <c r="X605" s="118" t="str">
        <f t="shared" si="78"/>
        <v>623.93</v>
      </c>
      <c r="Y605" s="126" t="str">
        <f t="shared" si="79"/>
        <v>49.93%</v>
      </c>
      <c r="Z605" s="104">
        <v>200.0</v>
      </c>
      <c r="AA605" s="126" t="str">
        <f t="shared" si="80"/>
        <v>311.97%</v>
      </c>
      <c r="AB605" s="126" t="str">
        <f t="shared" si="62"/>
        <v>64.05%</v>
      </c>
      <c r="AC605" s="33"/>
      <c r="AD605" s="33"/>
      <c r="AE605" s="33"/>
      <c r="AF605" s="33"/>
      <c r="AG605" s="33"/>
      <c r="AH605" s="33"/>
      <c r="AI605" s="33"/>
      <c r="AJ605" s="33"/>
    </row>
    <row r="606">
      <c r="A606" s="104" t="s">
        <v>1569</v>
      </c>
      <c r="B606" s="44">
        <v>2010.0</v>
      </c>
      <c r="C606" s="44" t="s">
        <v>37</v>
      </c>
      <c r="D606" s="104" t="s">
        <v>2586</v>
      </c>
      <c r="E606" s="104">
        <v>50.0</v>
      </c>
      <c r="F606" s="104">
        <v>58.0</v>
      </c>
      <c r="G606" s="118" t="str">
        <f t="shared" si="37"/>
        <v>54</v>
      </c>
      <c r="H606" s="104">
        <v>74.0</v>
      </c>
      <c r="I606" s="104">
        <v>47.0</v>
      </c>
      <c r="J606" s="118" t="str">
        <f t="shared" si="34"/>
        <v>27</v>
      </c>
      <c r="K606" s="118" t="str">
        <f t="shared" si="38"/>
        <v>60.5</v>
      </c>
      <c r="L606" s="118" t="str">
        <f t="shared" si="36"/>
        <v>-6.5</v>
      </c>
      <c r="M606" s="104" t="s">
        <v>2536</v>
      </c>
      <c r="N606" s="104" t="s">
        <v>2511</v>
      </c>
      <c r="O606" s="104" t="s">
        <v>1570</v>
      </c>
      <c r="P606" s="112"/>
      <c r="Q606" s="104">
        <v>64.8</v>
      </c>
      <c r="R606" s="104">
        <v>4468.0</v>
      </c>
      <c r="S606" s="104">
        <v>14510.0</v>
      </c>
      <c r="T606" s="112"/>
      <c r="U606" s="104">
        <v>300.53</v>
      </c>
      <c r="V606" s="104">
        <v>397.96</v>
      </c>
      <c r="W606" s="112"/>
      <c r="X606" s="118" t="str">
        <f t="shared" si="78"/>
        <v>698.49</v>
      </c>
      <c r="Y606" s="126" t="str">
        <f t="shared" si="79"/>
        <v>56.97%</v>
      </c>
      <c r="Z606" s="104">
        <v>68.0</v>
      </c>
      <c r="AA606" s="126" t="str">
        <f t="shared" si="80"/>
        <v>1027.19%</v>
      </c>
      <c r="AB606" s="126" t="str">
        <f t="shared" si="62"/>
        <v>95.29%</v>
      </c>
      <c r="AC606" s="33"/>
      <c r="AD606" s="33"/>
      <c r="AE606" s="33"/>
      <c r="AF606" s="33"/>
      <c r="AG606" s="33"/>
      <c r="AH606" s="33"/>
      <c r="AI606" s="33"/>
      <c r="AJ606" s="33"/>
    </row>
    <row r="607">
      <c r="A607" s="140" t="s">
        <v>1515</v>
      </c>
      <c r="B607" s="44">
        <v>2010.0</v>
      </c>
      <c r="C607" s="101" t="s">
        <v>37</v>
      </c>
      <c r="D607" s="140" t="s">
        <v>2476</v>
      </c>
      <c r="E607" s="140">
        <v>79.0</v>
      </c>
      <c r="F607" s="104">
        <v>65.0</v>
      </c>
      <c r="G607" s="118" t="str">
        <f t="shared" si="37"/>
        <v>72</v>
      </c>
      <c r="H607" s="140">
        <v>87.0</v>
      </c>
      <c r="I607" s="104">
        <v>75.0</v>
      </c>
      <c r="J607" s="118" t="str">
        <f t="shared" si="34"/>
        <v>12</v>
      </c>
      <c r="K607" s="118" t="str">
        <f t="shared" si="38"/>
        <v>81</v>
      </c>
      <c r="L607" s="118" t="str">
        <f t="shared" si="36"/>
        <v>-9</v>
      </c>
      <c r="M607" s="140" t="s">
        <v>2551</v>
      </c>
      <c r="N607" s="104" t="s">
        <v>2511</v>
      </c>
      <c r="O607" s="104" t="s">
        <v>1485</v>
      </c>
      <c r="P607" s="112"/>
      <c r="Q607" s="140">
        <v>125.0</v>
      </c>
      <c r="R607" s="140">
        <v>4125.0</v>
      </c>
      <c r="S607" s="140">
        <v>30307.0</v>
      </c>
      <c r="T607" s="112"/>
      <c r="U607" s="140">
        <v>295.0</v>
      </c>
      <c r="V607" s="140">
        <v>664.3</v>
      </c>
      <c r="W607" s="112"/>
      <c r="X607" s="118" t="str">
        <f t="shared" si="78"/>
        <v>959.3</v>
      </c>
      <c r="Y607" s="126" t="str">
        <f t="shared" si="79"/>
        <v>69.25%</v>
      </c>
      <c r="Z607" s="140">
        <v>125.0</v>
      </c>
      <c r="AA607" s="126" t="str">
        <f t="shared" si="80"/>
        <v>767.44%</v>
      </c>
      <c r="AB607" s="126" t="str">
        <f t="shared" si="62"/>
        <v>100.00%</v>
      </c>
      <c r="AC607" s="33"/>
      <c r="AD607" s="33"/>
      <c r="AE607" s="33"/>
      <c r="AF607" s="33"/>
      <c r="AG607" s="33"/>
      <c r="AH607" s="33"/>
      <c r="AI607" s="33"/>
      <c r="AJ607" s="33"/>
    </row>
    <row r="608">
      <c r="A608" s="104" t="s">
        <v>1499</v>
      </c>
      <c r="B608" s="44">
        <v>2010.0</v>
      </c>
      <c r="C608" s="44" t="s">
        <v>41</v>
      </c>
      <c r="D608" s="104" t="s">
        <v>2476</v>
      </c>
      <c r="E608" s="104">
        <v>86.0</v>
      </c>
      <c r="F608" s="104">
        <v>74.0</v>
      </c>
      <c r="G608" s="118" t="str">
        <f t="shared" si="37"/>
        <v>80</v>
      </c>
      <c r="H608" s="104">
        <v>93.0</v>
      </c>
      <c r="I608" s="104">
        <v>86.0</v>
      </c>
      <c r="J608" s="118" t="str">
        <f t="shared" si="34"/>
        <v>7</v>
      </c>
      <c r="K608" s="118" t="str">
        <f t="shared" si="38"/>
        <v>89.5</v>
      </c>
      <c r="L608" s="118" t="str">
        <f t="shared" si="36"/>
        <v>-9.5</v>
      </c>
      <c r="M608" s="104" t="s">
        <v>2540</v>
      </c>
      <c r="N608" s="104" t="s">
        <v>2511</v>
      </c>
      <c r="O608" s="104" t="s">
        <v>975</v>
      </c>
      <c r="P608" s="112"/>
      <c r="Q608" s="104">
        <v>62.8</v>
      </c>
      <c r="R608" s="104">
        <v>3792.0</v>
      </c>
      <c r="S608" s="104">
        <v>16557.0</v>
      </c>
      <c r="T608" s="112"/>
      <c r="U608" s="104">
        <v>292.58</v>
      </c>
      <c r="V608" s="104">
        <v>532.96</v>
      </c>
      <c r="W608" s="112"/>
      <c r="X608" s="118" t="str">
        <f t="shared" si="78"/>
        <v>825.54</v>
      </c>
      <c r="Y608" s="126" t="str">
        <f t="shared" si="79"/>
        <v>64.56%</v>
      </c>
      <c r="Z608" s="104">
        <v>160.0</v>
      </c>
      <c r="AA608" s="126" t="str">
        <f t="shared" si="80"/>
        <v>515.96%</v>
      </c>
      <c r="AB608" s="126" t="str">
        <f t="shared" si="62"/>
        <v>39.25%</v>
      </c>
      <c r="AC608" s="33"/>
      <c r="AD608" s="33"/>
      <c r="AE608" s="33"/>
      <c r="AF608" s="33"/>
      <c r="AG608" s="33"/>
      <c r="AH608" s="33"/>
      <c r="AI608" s="33"/>
      <c r="AJ608" s="33"/>
    </row>
    <row r="609">
      <c r="A609" s="104" t="s">
        <v>1566</v>
      </c>
      <c r="B609" s="44">
        <v>2010.0</v>
      </c>
      <c r="C609" s="44" t="s">
        <v>41</v>
      </c>
      <c r="D609" s="104" t="s">
        <v>2553</v>
      </c>
      <c r="E609" s="104">
        <v>81.0</v>
      </c>
      <c r="F609" s="104">
        <v>72.0</v>
      </c>
      <c r="G609" s="118" t="str">
        <f t="shared" si="37"/>
        <v>76.5</v>
      </c>
      <c r="H609" s="104">
        <v>81.0</v>
      </c>
      <c r="I609" s="104">
        <v>76.0</v>
      </c>
      <c r="J609" s="118" t="str">
        <f t="shared" si="34"/>
        <v>5</v>
      </c>
      <c r="K609" s="118" t="str">
        <f t="shared" si="38"/>
        <v>78.5</v>
      </c>
      <c r="L609" s="118" t="str">
        <f t="shared" si="36"/>
        <v>-2</v>
      </c>
      <c r="M609" s="104" t="s">
        <v>2531</v>
      </c>
      <c r="N609" s="104" t="s">
        <v>2442</v>
      </c>
      <c r="O609" s="104" t="s">
        <v>1567</v>
      </c>
      <c r="P609" s="112"/>
      <c r="Q609" s="104">
        <v>56.4</v>
      </c>
      <c r="R609" s="104">
        <v>3476.0</v>
      </c>
      <c r="S609" s="104">
        <v>16225.0</v>
      </c>
      <c r="T609" s="112"/>
      <c r="U609" s="104">
        <v>251.51</v>
      </c>
      <c r="V609" s="104">
        <v>291.6</v>
      </c>
      <c r="W609" s="112"/>
      <c r="X609" s="118" t="str">
        <f t="shared" si="78"/>
        <v>543.11</v>
      </c>
      <c r="Y609" s="126" t="str">
        <f t="shared" si="79"/>
        <v>53.69%</v>
      </c>
      <c r="Z609" s="104">
        <v>69.0</v>
      </c>
      <c r="AA609" s="126" t="str">
        <f t="shared" si="80"/>
        <v>787.12%</v>
      </c>
      <c r="AB609" s="126" t="str">
        <f t="shared" si="62"/>
        <v>81.74%</v>
      </c>
      <c r="AC609" s="33"/>
      <c r="AD609" s="33"/>
      <c r="AE609" s="33"/>
      <c r="AF609" s="33"/>
      <c r="AG609" s="33"/>
      <c r="AH609" s="33"/>
      <c r="AI609" s="33"/>
      <c r="AJ609" s="33"/>
    </row>
    <row r="610">
      <c r="A610" s="104" t="s">
        <v>1497</v>
      </c>
      <c r="B610" s="44">
        <v>2010.0</v>
      </c>
      <c r="C610" s="44" t="s">
        <v>37</v>
      </c>
      <c r="D610" s="104" t="s">
        <v>2564</v>
      </c>
      <c r="E610" s="104">
        <v>57.0</v>
      </c>
      <c r="F610" s="104">
        <v>58.0</v>
      </c>
      <c r="G610" s="118" t="str">
        <f t="shared" si="37"/>
        <v>57.5</v>
      </c>
      <c r="H610" s="104">
        <v>64.0</v>
      </c>
      <c r="I610" s="104">
        <v>64.0</v>
      </c>
      <c r="J610" s="118" t="str">
        <f t="shared" si="34"/>
        <v>0</v>
      </c>
      <c r="K610" s="118" t="str">
        <f t="shared" si="38"/>
        <v>64</v>
      </c>
      <c r="L610" s="118" t="str">
        <f t="shared" si="36"/>
        <v>-6.5</v>
      </c>
      <c r="M610" s="104" t="s">
        <v>2540</v>
      </c>
      <c r="N610" s="104" t="s">
        <v>2442</v>
      </c>
      <c r="O610" s="104" t="s">
        <v>957</v>
      </c>
      <c r="P610" s="112"/>
      <c r="Q610" s="104">
        <v>70.8</v>
      </c>
      <c r="R610" s="104">
        <v>4359.0</v>
      </c>
      <c r="S610" s="104">
        <v>16251.0</v>
      </c>
      <c r="T610" s="112"/>
      <c r="U610" s="104">
        <v>238.74</v>
      </c>
      <c r="V610" s="104">
        <v>513.86</v>
      </c>
      <c r="W610" s="112"/>
      <c r="X610" s="118" t="str">
        <f t="shared" si="78"/>
        <v>752.6</v>
      </c>
      <c r="Y610" s="126" t="str">
        <f t="shared" si="79"/>
        <v>68.28%</v>
      </c>
      <c r="Z610" s="104">
        <v>165.0</v>
      </c>
      <c r="AA610" s="126" t="str">
        <f t="shared" si="80"/>
        <v>456.12%</v>
      </c>
      <c r="AB610" s="126" t="str">
        <f t="shared" si="62"/>
        <v>42.91%</v>
      </c>
      <c r="AC610" s="33"/>
      <c r="AD610" s="33"/>
      <c r="AE610" s="33"/>
      <c r="AF610" s="33"/>
      <c r="AG610" s="33"/>
      <c r="AH610" s="33"/>
      <c r="AI610" s="33"/>
      <c r="AJ610" s="33"/>
    </row>
    <row r="611">
      <c r="A611" s="104" t="s">
        <v>1495</v>
      </c>
      <c r="B611" s="44">
        <v>2010.0</v>
      </c>
      <c r="C611" s="44" t="s">
        <v>29</v>
      </c>
      <c r="D611" s="104" t="s">
        <v>2564</v>
      </c>
      <c r="E611" s="104">
        <v>98.0</v>
      </c>
      <c r="F611" s="104">
        <v>74.0</v>
      </c>
      <c r="G611" s="118" t="str">
        <f t="shared" si="37"/>
        <v>86</v>
      </c>
      <c r="H611" s="104">
        <v>90.0</v>
      </c>
      <c r="I611" s="104">
        <v>88.0</v>
      </c>
      <c r="J611" s="118" t="str">
        <f t="shared" si="34"/>
        <v>2</v>
      </c>
      <c r="K611" s="118" t="str">
        <f t="shared" si="38"/>
        <v>89</v>
      </c>
      <c r="L611" s="118" t="str">
        <f t="shared" si="36"/>
        <v>-3</v>
      </c>
      <c r="M611" s="104" t="s">
        <v>2574</v>
      </c>
      <c r="N611" s="104" t="s">
        <v>2442</v>
      </c>
      <c r="O611" s="104" t="s">
        <v>957</v>
      </c>
      <c r="P611" s="112"/>
      <c r="Q611" s="104">
        <v>43.7</v>
      </c>
      <c r="R611" s="104">
        <v>4055.0</v>
      </c>
      <c r="S611" s="104">
        <v>10785.0</v>
      </c>
      <c r="T611" s="112"/>
      <c r="U611" s="104">
        <v>217.58</v>
      </c>
      <c r="V611" s="104">
        <v>277.3</v>
      </c>
      <c r="W611" s="112"/>
      <c r="X611" s="118" t="str">
        <f t="shared" si="78"/>
        <v>494.88</v>
      </c>
      <c r="Y611" s="126" t="str">
        <f t="shared" si="79"/>
        <v>56.03%</v>
      </c>
      <c r="Z611" s="104">
        <v>165.0</v>
      </c>
      <c r="AA611" s="126" t="str">
        <f t="shared" si="80"/>
        <v>299.93%</v>
      </c>
      <c r="AB611" s="126" t="str">
        <f t="shared" si="62"/>
        <v>26.48%</v>
      </c>
      <c r="AC611" s="33"/>
      <c r="AD611" s="33"/>
      <c r="AE611" s="33"/>
      <c r="AF611" s="33"/>
      <c r="AG611" s="33"/>
      <c r="AH611" s="33"/>
      <c r="AI611" s="33"/>
      <c r="AJ611" s="33"/>
    </row>
    <row r="612">
      <c r="A612" s="104" t="s">
        <v>1616</v>
      </c>
      <c r="B612" s="44">
        <v>2010.0</v>
      </c>
      <c r="C612" s="44" t="s">
        <v>2398</v>
      </c>
      <c r="D612" s="104" t="s">
        <v>2470</v>
      </c>
      <c r="E612" s="104">
        <v>66.0</v>
      </c>
      <c r="F612" s="104">
        <v>61.0</v>
      </c>
      <c r="G612" s="118" t="str">
        <f t="shared" si="37"/>
        <v>63.5</v>
      </c>
      <c r="H612" s="104">
        <v>75.0</v>
      </c>
      <c r="I612" s="104">
        <v>68.0</v>
      </c>
      <c r="J612" s="118" t="str">
        <f t="shared" si="34"/>
        <v>7</v>
      </c>
      <c r="K612" s="118" t="str">
        <f t="shared" si="38"/>
        <v>71.5</v>
      </c>
      <c r="L612" s="118" t="str">
        <f t="shared" si="36"/>
        <v>-8</v>
      </c>
      <c r="M612" s="104" t="s">
        <v>2574</v>
      </c>
      <c r="N612" s="104" t="s">
        <v>2442</v>
      </c>
      <c r="O612" s="104" t="s">
        <v>1617</v>
      </c>
      <c r="P612" s="112"/>
      <c r="Q612" s="104">
        <v>55.7</v>
      </c>
      <c r="R612" s="104">
        <v>3663.0</v>
      </c>
      <c r="S612" s="104">
        <v>15197.0</v>
      </c>
      <c r="T612" s="112"/>
      <c r="U612" s="104">
        <v>176.59</v>
      </c>
      <c r="V612" s="104">
        <v>182.53</v>
      </c>
      <c r="W612" s="112"/>
      <c r="X612" s="118" t="str">
        <f t="shared" si="78"/>
        <v>359.12</v>
      </c>
      <c r="Y612" s="126" t="str">
        <f t="shared" si="79"/>
        <v>50.83%</v>
      </c>
      <c r="Z612" s="104">
        <v>40.0</v>
      </c>
      <c r="AA612" s="126" t="str">
        <f t="shared" si="80"/>
        <v>897.80%</v>
      </c>
      <c r="AB612" s="126" t="str">
        <f t="shared" si="62"/>
        <v>139.25%</v>
      </c>
      <c r="AC612" s="33"/>
      <c r="AD612" s="33"/>
      <c r="AE612" s="33"/>
      <c r="AF612" s="33"/>
      <c r="AG612" s="33"/>
      <c r="AH612" s="33"/>
      <c r="AI612" s="33"/>
      <c r="AJ612" s="33"/>
    </row>
    <row r="613">
      <c r="A613" s="104" t="s">
        <v>1482</v>
      </c>
      <c r="B613" s="44">
        <v>2010.0</v>
      </c>
      <c r="C613" s="44" t="s">
        <v>29</v>
      </c>
      <c r="D613" s="104" t="s">
        <v>2546</v>
      </c>
      <c r="E613" s="104">
        <v>89.0</v>
      </c>
      <c r="F613" s="104">
        <v>71.0</v>
      </c>
      <c r="G613" s="118" t="str">
        <f t="shared" si="37"/>
        <v>80</v>
      </c>
      <c r="H613" s="104">
        <v>88.0</v>
      </c>
      <c r="I613" s="104">
        <v>82.0</v>
      </c>
      <c r="J613" s="118" t="str">
        <f t="shared" si="34"/>
        <v>6</v>
      </c>
      <c r="K613" s="118" t="str">
        <f t="shared" si="38"/>
        <v>85</v>
      </c>
      <c r="L613" s="118" t="str">
        <f t="shared" si="36"/>
        <v>-5</v>
      </c>
      <c r="M613" s="104" t="s">
        <v>2529</v>
      </c>
      <c r="N613" s="104" t="s">
        <v>2442</v>
      </c>
      <c r="O613" s="104" t="s">
        <v>990</v>
      </c>
      <c r="P613" s="112"/>
      <c r="Q613" s="104">
        <v>48.77</v>
      </c>
      <c r="R613" s="104">
        <v>3603.0</v>
      </c>
      <c r="S613" s="104">
        <v>13535.0</v>
      </c>
      <c r="T613" s="112"/>
      <c r="U613" s="104">
        <v>200.82</v>
      </c>
      <c r="V613" s="104">
        <v>390.97</v>
      </c>
      <c r="W613" s="112"/>
      <c r="X613" s="118" t="str">
        <f t="shared" si="78"/>
        <v>591.79</v>
      </c>
      <c r="Y613" s="126" t="str">
        <f t="shared" si="79"/>
        <v>66.07%</v>
      </c>
      <c r="Z613" s="104">
        <v>260.0</v>
      </c>
      <c r="AA613" s="126" t="str">
        <f t="shared" si="80"/>
        <v>227.61%</v>
      </c>
      <c r="AB613" s="126" t="str">
        <f t="shared" si="62"/>
        <v>18.76%</v>
      </c>
      <c r="AC613" s="33"/>
      <c r="AD613" s="33"/>
      <c r="AE613" s="33"/>
      <c r="AF613" s="33"/>
      <c r="AG613" s="33"/>
      <c r="AH613" s="33"/>
      <c r="AI613" s="33"/>
      <c r="AJ613" s="33"/>
    </row>
    <row r="614">
      <c r="A614" s="140" t="s">
        <v>1624</v>
      </c>
      <c r="B614" s="44">
        <v>2010.0</v>
      </c>
      <c r="C614" s="101" t="s">
        <v>29</v>
      </c>
      <c r="D614" s="140" t="s">
        <v>2564</v>
      </c>
      <c r="E614" s="140">
        <v>96.0</v>
      </c>
      <c r="F614" s="104">
        <v>80.0</v>
      </c>
      <c r="G614" s="118" t="str">
        <f t="shared" si="37"/>
        <v>88</v>
      </c>
      <c r="H614" s="140">
        <v>86.0</v>
      </c>
      <c r="I614" s="104">
        <v>78.0</v>
      </c>
      <c r="J614" s="118" t="str">
        <f t="shared" si="34"/>
        <v>8</v>
      </c>
      <c r="K614" s="118" t="str">
        <f t="shared" si="38"/>
        <v>82</v>
      </c>
      <c r="L614" s="118" t="str">
        <f t="shared" si="36"/>
        <v>6</v>
      </c>
      <c r="M614" s="140" t="s">
        <v>2550</v>
      </c>
      <c r="N614" s="104" t="s">
        <v>2511</v>
      </c>
      <c r="O614" s="104" t="s">
        <v>926</v>
      </c>
      <c r="P614" s="112"/>
      <c r="Q614" s="140">
        <v>24.0</v>
      </c>
      <c r="R614" s="140">
        <v>3047.0</v>
      </c>
      <c r="S614" s="140">
        <v>8149.0</v>
      </c>
      <c r="T614" s="112"/>
      <c r="U614" s="140">
        <v>171.24</v>
      </c>
      <c r="V614" s="140">
        <v>81.03</v>
      </c>
      <c r="W614" s="112"/>
      <c r="X614" s="118" t="str">
        <f t="shared" si="78"/>
        <v>252.27</v>
      </c>
      <c r="Y614" s="126" t="str">
        <f t="shared" si="79"/>
        <v>32.12%</v>
      </c>
      <c r="Z614" s="140">
        <v>38.0</v>
      </c>
      <c r="AA614" s="126" t="str">
        <f t="shared" si="80"/>
        <v>663.87%</v>
      </c>
      <c r="AB614" s="126" t="str">
        <f t="shared" si="62"/>
        <v>63.16%</v>
      </c>
      <c r="AC614" s="33"/>
      <c r="AD614" s="33"/>
      <c r="AE614" s="33"/>
      <c r="AF614" s="33"/>
      <c r="AG614" s="33"/>
      <c r="AH614" s="33"/>
      <c r="AI614" s="33"/>
      <c r="AJ614" s="33"/>
    </row>
    <row r="615">
      <c r="A615" s="104" t="s">
        <v>1513</v>
      </c>
      <c r="B615" s="44">
        <v>2010.0</v>
      </c>
      <c r="C615" s="44" t="s">
        <v>2398</v>
      </c>
      <c r="D615" s="104" t="s">
        <v>2476</v>
      </c>
      <c r="E615" s="104">
        <v>28.0</v>
      </c>
      <c r="F615" s="104">
        <v>39.0</v>
      </c>
      <c r="G615" s="118" t="str">
        <f t="shared" si="37"/>
        <v>33.5</v>
      </c>
      <c r="H615" s="104">
        <v>48.0</v>
      </c>
      <c r="I615" s="104">
        <v>48.0</v>
      </c>
      <c r="J615" s="118" t="str">
        <f t="shared" si="34"/>
        <v>0</v>
      </c>
      <c r="K615" s="118" t="str">
        <f t="shared" si="38"/>
        <v>48</v>
      </c>
      <c r="L615" s="118" t="str">
        <f t="shared" si="36"/>
        <v>-14.5</v>
      </c>
      <c r="M615" s="104" t="s">
        <v>2551</v>
      </c>
      <c r="N615" s="104" t="s">
        <v>2511</v>
      </c>
      <c r="O615" s="104" t="s">
        <v>936</v>
      </c>
      <c r="P615" s="112"/>
      <c r="Q615" s="104">
        <v>61.2</v>
      </c>
      <c r="R615" s="104">
        <v>3777.0</v>
      </c>
      <c r="S615" s="104">
        <v>16213.0</v>
      </c>
      <c r="T615" s="112"/>
      <c r="U615" s="104">
        <v>163.21</v>
      </c>
      <c r="V615" s="104">
        <v>330.0</v>
      </c>
      <c r="W615" s="112"/>
      <c r="X615" s="118" t="str">
        <f t="shared" si="78"/>
        <v>493.21</v>
      </c>
      <c r="Y615" s="126" t="str">
        <f t="shared" si="79"/>
        <v>66.91%</v>
      </c>
      <c r="Z615" s="104">
        <v>125.0</v>
      </c>
      <c r="AA615" s="126" t="str">
        <f t="shared" si="80"/>
        <v>394.57%</v>
      </c>
      <c r="AB615" s="126" t="str">
        <f t="shared" si="62"/>
        <v>48.96%</v>
      </c>
      <c r="AC615" s="33"/>
      <c r="AD615" s="33"/>
      <c r="AE615" s="33"/>
      <c r="AF615" s="33"/>
      <c r="AG615" s="33"/>
      <c r="AH615" s="33"/>
      <c r="AI615" s="33"/>
      <c r="AJ615" s="33"/>
    </row>
    <row r="616">
      <c r="A616" s="104" t="s">
        <v>1556</v>
      </c>
      <c r="B616" s="44">
        <v>2010.0</v>
      </c>
      <c r="C616" s="44" t="s">
        <v>41</v>
      </c>
      <c r="D616" s="104" t="s">
        <v>2527</v>
      </c>
      <c r="E616" s="104">
        <v>10.0</v>
      </c>
      <c r="F616" s="104">
        <v>30.0</v>
      </c>
      <c r="G616" s="118" t="str">
        <f t="shared" si="37"/>
        <v>20</v>
      </c>
      <c r="H616" s="104">
        <v>59.0</v>
      </c>
      <c r="I616" s="104">
        <v>50.0</v>
      </c>
      <c r="J616" s="118" t="str">
        <f t="shared" si="34"/>
        <v>9</v>
      </c>
      <c r="K616" s="118" t="str">
        <f t="shared" si="38"/>
        <v>54.5</v>
      </c>
      <c r="L616" s="118" t="str">
        <f t="shared" si="36"/>
        <v>-34.5</v>
      </c>
      <c r="M616" s="104" t="s">
        <v>710</v>
      </c>
      <c r="N616" s="104" t="s">
        <v>2511</v>
      </c>
      <c r="O616" s="104" t="s">
        <v>117</v>
      </c>
      <c r="P616" s="112"/>
      <c r="Q616" s="104">
        <v>40.5</v>
      </c>
      <c r="R616" s="104">
        <v>3534.0</v>
      </c>
      <c r="S616" s="104">
        <v>11462.0</v>
      </c>
      <c r="T616" s="112"/>
      <c r="U616" s="104">
        <v>162.0</v>
      </c>
      <c r="V616" s="104">
        <v>109.43</v>
      </c>
      <c r="W616" s="112"/>
      <c r="X616" s="118" t="str">
        <f t="shared" si="78"/>
        <v>271.43</v>
      </c>
      <c r="Y616" s="126" t="str">
        <f t="shared" si="79"/>
        <v>40.32%</v>
      </c>
      <c r="Z616" s="104">
        <v>80.0</v>
      </c>
      <c r="AA616" s="126" t="str">
        <f t="shared" si="80"/>
        <v>339.29%</v>
      </c>
      <c r="AB616" s="126" t="str">
        <f t="shared" si="62"/>
        <v>50.63%</v>
      </c>
      <c r="AC616" s="33"/>
      <c r="AD616" s="33"/>
      <c r="AE616" s="33"/>
      <c r="AF616" s="33"/>
      <c r="AG616" s="33"/>
      <c r="AH616" s="33"/>
      <c r="AI616" s="33"/>
      <c r="AJ616" s="33"/>
    </row>
    <row r="617">
      <c r="A617" s="104" t="s">
        <v>1493</v>
      </c>
      <c r="B617" s="44">
        <v>2010.0</v>
      </c>
      <c r="C617" s="44" t="s">
        <v>37</v>
      </c>
      <c r="D617" s="104" t="s">
        <v>2527</v>
      </c>
      <c r="E617" s="104">
        <v>50.0</v>
      </c>
      <c r="F617" s="104">
        <v>49.0</v>
      </c>
      <c r="G617" s="118" t="str">
        <f t="shared" si="37"/>
        <v>49.5</v>
      </c>
      <c r="H617" s="104">
        <v>67.0</v>
      </c>
      <c r="I617" s="104">
        <v>71.0</v>
      </c>
      <c r="J617" s="118" t="str">
        <f t="shared" si="34"/>
        <v>-4</v>
      </c>
      <c r="K617" s="118" t="str">
        <f t="shared" si="38"/>
        <v>69</v>
      </c>
      <c r="L617" s="118" t="str">
        <f t="shared" si="36"/>
        <v>-19.5</v>
      </c>
      <c r="M617" s="104" t="s">
        <v>2548</v>
      </c>
      <c r="N617" s="104" t="s">
        <v>2442</v>
      </c>
      <c r="O617" s="104" t="s">
        <v>2408</v>
      </c>
      <c r="P617" s="112"/>
      <c r="Q617" s="104">
        <v>44.03</v>
      </c>
      <c r="R617" s="104">
        <v>3451.0</v>
      </c>
      <c r="S617" s="104">
        <v>12578.0</v>
      </c>
      <c r="T617" s="112"/>
      <c r="U617" s="104">
        <v>172.06</v>
      </c>
      <c r="V617" s="104">
        <v>228.0</v>
      </c>
      <c r="W617" s="112"/>
      <c r="X617" s="118" t="str">
        <f t="shared" si="78"/>
        <v>400.06</v>
      </c>
      <c r="Y617" s="126" t="str">
        <f t="shared" si="79"/>
        <v>56.99%</v>
      </c>
      <c r="Z617" s="104">
        <v>170.0</v>
      </c>
      <c r="AA617" s="126" t="str">
        <f t="shared" si="80"/>
        <v>235.33%</v>
      </c>
      <c r="AB617" s="126" t="str">
        <f t="shared" si="62"/>
        <v>25.90%</v>
      </c>
      <c r="AC617" s="33"/>
      <c r="AD617" s="33"/>
      <c r="AE617" s="33"/>
      <c r="AF617" s="33"/>
      <c r="AG617" s="33"/>
      <c r="AH617" s="33"/>
      <c r="AI617" s="33"/>
      <c r="AJ617" s="33"/>
    </row>
    <row r="618">
      <c r="A618" s="104" t="s">
        <v>1510</v>
      </c>
      <c r="B618" s="44">
        <v>2010.0</v>
      </c>
      <c r="C618" s="44" t="s">
        <v>41</v>
      </c>
      <c r="D618" s="104" t="s">
        <v>2564</v>
      </c>
      <c r="E618" s="104">
        <v>72.0</v>
      </c>
      <c r="F618" s="104">
        <v>63.0</v>
      </c>
      <c r="G618" s="118" t="str">
        <f t="shared" si="37"/>
        <v>67.5</v>
      </c>
      <c r="H618" s="104">
        <v>73.0</v>
      </c>
      <c r="I618" s="104">
        <v>73.0</v>
      </c>
      <c r="J618" s="118" t="str">
        <f t="shared" si="34"/>
        <v>0</v>
      </c>
      <c r="K618" s="118" t="str">
        <f t="shared" si="38"/>
        <v>73</v>
      </c>
      <c r="L618" s="118" t="str">
        <f t="shared" si="36"/>
        <v>-5.5</v>
      </c>
      <c r="M618" s="104" t="s">
        <v>2561</v>
      </c>
      <c r="N618" s="104" t="s">
        <v>2442</v>
      </c>
      <c r="O618" s="104" t="s">
        <v>1511</v>
      </c>
      <c r="P618" s="112"/>
      <c r="Q618" s="104">
        <v>46.02</v>
      </c>
      <c r="R618" s="104">
        <v>3944.0</v>
      </c>
      <c r="S618" s="104">
        <v>11668.0</v>
      </c>
      <c r="T618" s="112"/>
      <c r="U618" s="104">
        <v>148.42</v>
      </c>
      <c r="V618" s="104">
        <v>173.47</v>
      </c>
      <c r="W618" s="112"/>
      <c r="X618" s="118" t="str">
        <f t="shared" si="78"/>
        <v>321.89</v>
      </c>
      <c r="Y618" s="126" t="str">
        <f t="shared" si="79"/>
        <v>53.89%</v>
      </c>
      <c r="Z618" s="104">
        <v>130.0</v>
      </c>
      <c r="AA618" s="126" t="str">
        <f t="shared" si="80"/>
        <v>247.61%</v>
      </c>
      <c r="AB618" s="126" t="str">
        <f t="shared" si="62"/>
        <v>35.40%</v>
      </c>
      <c r="AC618" s="33"/>
      <c r="AD618" s="33"/>
      <c r="AE618" s="33"/>
      <c r="AF618" s="33"/>
      <c r="AG618" s="33"/>
      <c r="AH618" s="33"/>
      <c r="AI618" s="33"/>
      <c r="AJ618" s="33"/>
    </row>
    <row r="619">
      <c r="A619" s="104" t="s">
        <v>1477</v>
      </c>
      <c r="B619" s="44">
        <v>2010.0</v>
      </c>
      <c r="C619" s="44" t="s">
        <v>126</v>
      </c>
      <c r="D619" s="104" t="s">
        <v>2527</v>
      </c>
      <c r="E619" s="104">
        <v>95.0</v>
      </c>
      <c r="F619" s="104">
        <v>88.0</v>
      </c>
      <c r="G619" s="118" t="str">
        <f t="shared" si="37"/>
        <v>91.5</v>
      </c>
      <c r="H619" s="104">
        <v>93.0</v>
      </c>
      <c r="I619" s="104">
        <v>83.0</v>
      </c>
      <c r="J619" s="118" t="str">
        <f t="shared" si="34"/>
        <v>10</v>
      </c>
      <c r="K619" s="118" t="str">
        <f t="shared" si="38"/>
        <v>88</v>
      </c>
      <c r="L619" s="118" t="str">
        <f t="shared" si="36"/>
        <v>3.5</v>
      </c>
      <c r="M619" s="104" t="s">
        <v>2531</v>
      </c>
      <c r="N619" s="104" t="s">
        <v>2515</v>
      </c>
      <c r="O619" s="104" t="s">
        <v>930</v>
      </c>
      <c r="P619" s="112"/>
      <c r="Q619" s="140">
        <v>4.4</v>
      </c>
      <c r="R619" s="104">
        <v>700.0</v>
      </c>
      <c r="S619" s="254">
        <v>6406.0</v>
      </c>
      <c r="T619" s="112"/>
      <c r="U619" s="104">
        <v>138.79</v>
      </c>
      <c r="V619" s="104">
        <v>275.41</v>
      </c>
      <c r="W619" s="112"/>
      <c r="X619" s="118" t="str">
        <f t="shared" si="78"/>
        <v>414.2</v>
      </c>
      <c r="Y619" s="126" t="str">
        <f t="shared" si="79"/>
        <v>66.49%</v>
      </c>
      <c r="Z619" s="104">
        <v>15.0</v>
      </c>
      <c r="AA619" s="126" t="str">
        <f t="shared" si="80"/>
        <v>2761.33%</v>
      </c>
      <c r="AB619" s="126" t="str">
        <f t="shared" si="62"/>
        <v>29.33%</v>
      </c>
      <c r="AC619" s="33"/>
      <c r="AD619" s="33"/>
      <c r="AE619" s="33"/>
      <c r="AF619" s="33"/>
      <c r="AG619" s="33"/>
      <c r="AH619" s="33"/>
      <c r="AI619" s="33"/>
      <c r="AJ619" s="33"/>
    </row>
    <row r="620">
      <c r="A620" s="104" t="s">
        <v>1504</v>
      </c>
      <c r="B620" s="44">
        <v>2010.0</v>
      </c>
      <c r="C620" s="44" t="s">
        <v>29</v>
      </c>
      <c r="D620" s="104" t="s">
        <v>2564</v>
      </c>
      <c r="E620" s="104">
        <v>6.0</v>
      </c>
      <c r="F620" s="104">
        <v>20.0</v>
      </c>
      <c r="G620" s="118" t="str">
        <f t="shared" si="37"/>
        <v>13</v>
      </c>
      <c r="H620" s="104">
        <v>42.0</v>
      </c>
      <c r="I620" s="104">
        <v>27.0</v>
      </c>
      <c r="J620" s="118" t="str">
        <f t="shared" si="34"/>
        <v>15</v>
      </c>
      <c r="K620" s="118" t="str">
        <f t="shared" si="38"/>
        <v>34.5</v>
      </c>
      <c r="L620" s="118" t="str">
        <f t="shared" si="36"/>
        <v>-21.5</v>
      </c>
      <c r="M620" s="104" t="s">
        <v>2551</v>
      </c>
      <c r="N620" s="104" t="s">
        <v>2442</v>
      </c>
      <c r="O620" s="104" t="s">
        <v>936</v>
      </c>
      <c r="P620" s="112"/>
      <c r="Q620" s="104">
        <v>40.3</v>
      </c>
      <c r="R620" s="104">
        <v>3169.0</v>
      </c>
      <c r="S620" s="104">
        <v>12725.0</v>
      </c>
      <c r="T620" s="112"/>
      <c r="U620" s="104">
        <v>131.77</v>
      </c>
      <c r="V620" s="104">
        <v>187.94</v>
      </c>
      <c r="W620" s="112"/>
      <c r="X620" s="118" t="str">
        <f t="shared" si="78"/>
        <v>319.71</v>
      </c>
      <c r="Y620" s="126" t="str">
        <f t="shared" si="79"/>
        <v>58.78%</v>
      </c>
      <c r="Z620" s="104">
        <v>150.0</v>
      </c>
      <c r="AA620" s="126" t="str">
        <f t="shared" si="80"/>
        <v>213.14%</v>
      </c>
      <c r="AB620" s="126" t="str">
        <f t="shared" si="62"/>
        <v>26.87%</v>
      </c>
      <c r="AC620" s="33"/>
      <c r="AD620" s="33"/>
      <c r="AE620" s="33"/>
      <c r="AF620" s="33"/>
      <c r="AG620" s="33"/>
      <c r="AH620" s="33"/>
      <c r="AI620" s="33"/>
      <c r="AJ620" s="33"/>
    </row>
    <row r="621">
      <c r="A621" s="104" t="s">
        <v>1552</v>
      </c>
      <c r="B621" s="44">
        <v>2010.0</v>
      </c>
      <c r="C621" s="44" t="s">
        <v>29</v>
      </c>
      <c r="D621" s="104" t="s">
        <v>2564</v>
      </c>
      <c r="E621" s="104">
        <v>68.0</v>
      </c>
      <c r="F621" s="104">
        <v>63.0</v>
      </c>
      <c r="G621" s="118" t="str">
        <f t="shared" si="37"/>
        <v>65.5</v>
      </c>
      <c r="H621" s="104">
        <v>73.0</v>
      </c>
      <c r="I621" s="104">
        <v>77.0</v>
      </c>
      <c r="J621" s="118" t="str">
        <f t="shared" si="34"/>
        <v>-4</v>
      </c>
      <c r="K621" s="118" t="str">
        <f t="shared" si="38"/>
        <v>75</v>
      </c>
      <c r="L621" s="118" t="str">
        <f t="shared" si="36"/>
        <v>-9.5</v>
      </c>
      <c r="M621" s="104" t="s">
        <v>2552</v>
      </c>
      <c r="N621" s="104" t="s">
        <v>2439</v>
      </c>
      <c r="O621" s="104" t="s">
        <v>1287</v>
      </c>
      <c r="P621" s="112"/>
      <c r="Q621" s="104">
        <v>41.0</v>
      </c>
      <c r="R621" s="104">
        <v>2991.0</v>
      </c>
      <c r="S621" s="104">
        <v>13729.0</v>
      </c>
      <c r="T621" s="112"/>
      <c r="U621" s="104">
        <v>128.01</v>
      </c>
      <c r="V621" s="104">
        <v>166.79</v>
      </c>
      <c r="W621" s="112"/>
      <c r="X621" s="118" t="str">
        <f t="shared" si="78"/>
        <v>294.8</v>
      </c>
      <c r="Y621" s="126" t="str">
        <f t="shared" si="79"/>
        <v>56.58%</v>
      </c>
      <c r="Z621" s="104">
        <v>80.0</v>
      </c>
      <c r="AA621" s="126" t="str">
        <f t="shared" si="80"/>
        <v>368.50%</v>
      </c>
      <c r="AB621" s="126" t="str">
        <f t="shared" si="62"/>
        <v>51.25%</v>
      </c>
      <c r="AC621" s="33"/>
      <c r="AD621" s="33"/>
      <c r="AE621" s="33"/>
      <c r="AF621" s="33"/>
      <c r="AG621" s="33"/>
      <c r="AH621" s="33"/>
      <c r="AI621" s="33"/>
      <c r="AJ621" s="33"/>
    </row>
    <row r="622">
      <c r="A622" s="104" t="s">
        <v>1534</v>
      </c>
      <c r="B622" s="44">
        <v>2010.0</v>
      </c>
      <c r="C622" s="44" t="s">
        <v>37</v>
      </c>
      <c r="D622" s="104" t="s">
        <v>2527</v>
      </c>
      <c r="E622" s="104">
        <v>9.0</v>
      </c>
      <c r="F622" s="104">
        <v>27.0</v>
      </c>
      <c r="G622" s="118" t="str">
        <f t="shared" si="37"/>
        <v>18</v>
      </c>
      <c r="H622" s="104">
        <v>40.0</v>
      </c>
      <c r="I622" s="104">
        <v>42.0</v>
      </c>
      <c r="J622" s="118" t="str">
        <f t="shared" si="34"/>
        <v>-2</v>
      </c>
      <c r="K622" s="118" t="str">
        <f t="shared" si="38"/>
        <v>41</v>
      </c>
      <c r="L622" s="118" t="str">
        <f t="shared" si="36"/>
        <v>-23</v>
      </c>
      <c r="M622" s="104" t="s">
        <v>710</v>
      </c>
      <c r="N622" s="104" t="s">
        <v>2511</v>
      </c>
      <c r="O622" s="104" t="s">
        <v>117</v>
      </c>
      <c r="P622" s="112"/>
      <c r="Q622" s="104">
        <v>30.83</v>
      </c>
      <c r="R622" s="104">
        <v>3536.0</v>
      </c>
      <c r="S622" s="104">
        <v>8720.0</v>
      </c>
      <c r="T622" s="112"/>
      <c r="U622" s="104">
        <v>148.44</v>
      </c>
      <c r="V622" s="104">
        <v>162.21</v>
      </c>
      <c r="W622" s="112"/>
      <c r="X622" s="118" t="str">
        <f t="shared" si="78"/>
        <v>310.65</v>
      </c>
      <c r="Y622" s="126" t="str">
        <f t="shared" si="79"/>
        <v>52.22%</v>
      </c>
      <c r="Z622" s="104">
        <v>100.0</v>
      </c>
      <c r="AA622" s="126" t="str">
        <f t="shared" si="80"/>
        <v>310.65%</v>
      </c>
      <c r="AB622" s="126" t="str">
        <f t="shared" si="62"/>
        <v>30.83%</v>
      </c>
      <c r="AC622" s="33"/>
      <c r="AD622" s="33"/>
      <c r="AE622" s="33"/>
      <c r="AF622" s="33"/>
      <c r="AG622" s="33"/>
      <c r="AH622" s="33"/>
      <c r="AI622" s="33"/>
      <c r="AJ622" s="33"/>
    </row>
    <row r="623">
      <c r="A623" s="104" t="s">
        <v>1529</v>
      </c>
      <c r="B623" s="44">
        <v>2010.0</v>
      </c>
      <c r="C623" s="44" t="s">
        <v>41</v>
      </c>
      <c r="D623" s="104" t="s">
        <v>2470</v>
      </c>
      <c r="E623" s="104">
        <v>78.0</v>
      </c>
      <c r="F623" s="104">
        <v>64.0</v>
      </c>
      <c r="G623" s="118" t="str">
        <f t="shared" si="37"/>
        <v>71</v>
      </c>
      <c r="H623" s="104">
        <v>57.0</v>
      </c>
      <c r="I623" s="104">
        <v>67.0</v>
      </c>
      <c r="J623" s="118" t="str">
        <f t="shared" si="34"/>
        <v>-10</v>
      </c>
      <c r="K623" s="118" t="str">
        <f t="shared" si="38"/>
        <v>62</v>
      </c>
      <c r="L623" s="118" t="str">
        <f t="shared" si="36"/>
        <v>9</v>
      </c>
      <c r="M623" s="104" t="s">
        <v>710</v>
      </c>
      <c r="N623" s="104" t="s">
        <v>2511</v>
      </c>
      <c r="O623" s="104" t="s">
        <v>448</v>
      </c>
      <c r="P623" s="112"/>
      <c r="Q623" s="104">
        <v>35.5</v>
      </c>
      <c r="R623" s="104">
        <v>3651.0</v>
      </c>
      <c r="S623" s="104">
        <v>9735.0</v>
      </c>
      <c r="T623" s="112"/>
      <c r="U623" s="104">
        <v>119.22</v>
      </c>
      <c r="V623" s="104">
        <v>51.21</v>
      </c>
      <c r="W623" s="112"/>
      <c r="X623" s="118" t="str">
        <f t="shared" si="78"/>
        <v>170.43</v>
      </c>
      <c r="Y623" s="126" t="str">
        <f t="shared" si="79"/>
        <v>30.05%</v>
      </c>
      <c r="Z623" s="104">
        <v>100.0</v>
      </c>
      <c r="AA623" s="126" t="str">
        <f t="shared" si="80"/>
        <v>170.43%</v>
      </c>
      <c r="AB623" s="126" t="str">
        <f t="shared" si="62"/>
        <v>35.50%</v>
      </c>
      <c r="AC623" s="33"/>
      <c r="AD623" s="33"/>
      <c r="AE623" s="33"/>
      <c r="AF623" s="33"/>
      <c r="AG623" s="33"/>
      <c r="AH623" s="33"/>
      <c r="AI623" s="33"/>
      <c r="AJ623" s="33"/>
    </row>
    <row r="624">
      <c r="A624" s="104" t="s">
        <v>1523</v>
      </c>
      <c r="B624" s="44">
        <v>2010.0</v>
      </c>
      <c r="C624" s="44" t="s">
        <v>41</v>
      </c>
      <c r="D624" s="104" t="s">
        <v>2470</v>
      </c>
      <c r="E624" s="104">
        <v>62.0</v>
      </c>
      <c r="F624" s="104">
        <v>65.0</v>
      </c>
      <c r="G624" s="118" t="str">
        <f t="shared" si="37"/>
        <v>63.5</v>
      </c>
      <c r="H624" s="104">
        <v>62.0</v>
      </c>
      <c r="I624" s="104">
        <v>65.0</v>
      </c>
      <c r="J624" s="118" t="str">
        <f t="shared" si="34"/>
        <v>-3</v>
      </c>
      <c r="K624" s="118" t="str">
        <f t="shared" si="38"/>
        <v>63.5</v>
      </c>
      <c r="L624" s="118" t="str">
        <f t="shared" si="36"/>
        <v>0</v>
      </c>
      <c r="M624" s="104" t="s">
        <v>2550</v>
      </c>
      <c r="N624" s="104" t="s">
        <v>2511</v>
      </c>
      <c r="O624" s="104" t="s">
        <v>993</v>
      </c>
      <c r="P624" s="112"/>
      <c r="Q624" s="104">
        <v>36.0</v>
      </c>
      <c r="R624" s="104">
        <v>3612.0</v>
      </c>
      <c r="S624" s="104">
        <v>9970.0</v>
      </c>
      <c r="T624" s="112"/>
      <c r="U624" s="104">
        <v>118.31</v>
      </c>
      <c r="V624" s="104">
        <v>175.19</v>
      </c>
      <c r="W624" s="112"/>
      <c r="X624" s="118" t="str">
        <f t="shared" si="78"/>
        <v>293.5</v>
      </c>
      <c r="Y624" s="126" t="str">
        <f t="shared" si="79"/>
        <v>59.69%</v>
      </c>
      <c r="Z624" s="104">
        <v>110.0</v>
      </c>
      <c r="AA624" s="126" t="str">
        <f t="shared" si="80"/>
        <v>266.82%</v>
      </c>
      <c r="AB624" s="126" t="str">
        <f t="shared" si="62"/>
        <v>32.73%</v>
      </c>
      <c r="AC624" s="33"/>
      <c r="AD624" s="33"/>
      <c r="AE624" s="33"/>
      <c r="AF624" s="33"/>
      <c r="AG624" s="33"/>
      <c r="AH624" s="33"/>
      <c r="AI624" s="33"/>
      <c r="AJ624" s="33"/>
    </row>
    <row r="625">
      <c r="A625" s="104" t="s">
        <v>1706</v>
      </c>
      <c r="B625" s="44">
        <v>2010.0</v>
      </c>
      <c r="C625" s="44" t="s">
        <v>37</v>
      </c>
      <c r="D625" s="104" t="s">
        <v>2564</v>
      </c>
      <c r="E625" s="104">
        <v>63.0</v>
      </c>
      <c r="F625" s="104">
        <v>56.0</v>
      </c>
      <c r="G625" s="118" t="str">
        <f t="shared" si="37"/>
        <v>59.5</v>
      </c>
      <c r="H625" s="104">
        <v>72.0</v>
      </c>
      <c r="I625" s="104">
        <v>74.0</v>
      </c>
      <c r="J625" s="118" t="str">
        <f t="shared" si="34"/>
        <v>-2</v>
      </c>
      <c r="K625" s="118" t="str">
        <f t="shared" si="38"/>
        <v>73</v>
      </c>
      <c r="L625" s="118" t="str">
        <f t="shared" si="36"/>
        <v>-13.5</v>
      </c>
      <c r="M625" s="104" t="s">
        <v>710</v>
      </c>
      <c r="N625" s="104" t="s">
        <v>2439</v>
      </c>
      <c r="O625" s="104" t="s">
        <v>1707</v>
      </c>
      <c r="P625" s="112"/>
      <c r="Q625" s="104">
        <v>50.4</v>
      </c>
      <c r="R625" s="104">
        <v>3081.0</v>
      </c>
      <c r="S625" s="104">
        <v>16343.0</v>
      </c>
      <c r="T625" s="112"/>
      <c r="U625" s="104">
        <v>117.23</v>
      </c>
      <c r="V625" s="104">
        <v>54.46</v>
      </c>
      <c r="W625" s="112"/>
      <c r="X625" s="118" t="str">
        <f t="shared" si="78"/>
        <v>171.69</v>
      </c>
      <c r="Y625" s="126" t="str">
        <f t="shared" si="79"/>
        <v>31.72%</v>
      </c>
      <c r="Z625" s="104">
        <v>20.0</v>
      </c>
      <c r="AA625" s="126" t="str">
        <f t="shared" si="80"/>
        <v>858.45%</v>
      </c>
      <c r="AB625" s="126" t="str">
        <f t="shared" si="62"/>
        <v>252.00%</v>
      </c>
      <c r="AC625" s="33"/>
      <c r="AD625" s="33"/>
      <c r="AE625" s="33"/>
      <c r="AF625" s="33"/>
      <c r="AG625" s="33"/>
      <c r="AH625" s="33"/>
      <c r="AI625" s="33"/>
      <c r="AJ625" s="33"/>
    </row>
    <row r="626">
      <c r="A626" s="104" t="s">
        <v>1591</v>
      </c>
      <c r="B626" s="44">
        <v>2010.0</v>
      </c>
      <c r="C626" s="44" t="s">
        <v>41</v>
      </c>
      <c r="D626" s="104" t="s">
        <v>2476</v>
      </c>
      <c r="E626" s="104">
        <v>17.0</v>
      </c>
      <c r="F626" s="104">
        <v>34.0</v>
      </c>
      <c r="G626" s="118" t="str">
        <f t="shared" si="37"/>
        <v>25.5</v>
      </c>
      <c r="H626" s="104">
        <v>54.0</v>
      </c>
      <c r="I626" s="104">
        <v>50.0</v>
      </c>
      <c r="J626" s="118" t="str">
        <f t="shared" si="34"/>
        <v>4</v>
      </c>
      <c r="K626" s="118" t="str">
        <f t="shared" si="38"/>
        <v>52</v>
      </c>
      <c r="L626" s="118" t="str">
        <f t="shared" si="36"/>
        <v>-26.5</v>
      </c>
      <c r="M626" s="104" t="s">
        <v>2529</v>
      </c>
      <c r="N626" s="104" t="s">
        <v>2511</v>
      </c>
      <c r="O626" s="104" t="s">
        <v>493</v>
      </c>
      <c r="P626" s="112"/>
      <c r="Q626" s="104">
        <v>56.2</v>
      </c>
      <c r="R626" s="104">
        <v>3655.0</v>
      </c>
      <c r="S626" s="104">
        <v>15351.0</v>
      </c>
      <c r="T626" s="112"/>
      <c r="U626" s="104">
        <v>110.49</v>
      </c>
      <c r="V626" s="104">
        <v>106.0</v>
      </c>
      <c r="W626" s="112"/>
      <c r="X626" s="118" t="str">
        <f t="shared" si="78"/>
        <v>216.49</v>
      </c>
      <c r="Y626" s="126" t="str">
        <f t="shared" si="79"/>
        <v>48.96%</v>
      </c>
      <c r="Z626" s="104">
        <v>52.0</v>
      </c>
      <c r="AA626" s="126" t="str">
        <f t="shared" si="80"/>
        <v>416.33%</v>
      </c>
      <c r="AB626" s="126" t="str">
        <f t="shared" si="62"/>
        <v>108.08%</v>
      </c>
      <c r="AC626" s="33"/>
      <c r="AD626" s="33"/>
      <c r="AE626" s="33"/>
      <c r="AF626" s="33"/>
      <c r="AG626" s="33"/>
      <c r="AH626" s="33"/>
      <c r="AI626" s="33"/>
      <c r="AJ626" s="33"/>
    </row>
    <row r="627">
      <c r="A627" s="104" t="s">
        <v>1480</v>
      </c>
      <c r="B627" s="44">
        <v>2010.0</v>
      </c>
      <c r="C627" s="44" t="s">
        <v>41</v>
      </c>
      <c r="D627" s="104" t="s">
        <v>2440</v>
      </c>
      <c r="E627" s="104">
        <v>88.0</v>
      </c>
      <c r="F627" s="104">
        <v>79.0</v>
      </c>
      <c r="G627" s="118" t="str">
        <f t="shared" si="37"/>
        <v>83.5</v>
      </c>
      <c r="H627" s="104">
        <v>86.0</v>
      </c>
      <c r="I627" s="104">
        <v>80.0</v>
      </c>
      <c r="J627" s="118" t="str">
        <f t="shared" si="34"/>
        <v>6</v>
      </c>
      <c r="K627" s="118" t="str">
        <f t="shared" si="38"/>
        <v>83</v>
      </c>
      <c r="L627" s="118" t="str">
        <f t="shared" si="36"/>
        <v>0.5</v>
      </c>
      <c r="M627" s="104" t="s">
        <v>2566</v>
      </c>
      <c r="N627" s="104" t="s">
        <v>2439</v>
      </c>
      <c r="O627" s="104" t="s">
        <v>1287</v>
      </c>
      <c r="P627" s="112"/>
      <c r="Q627" s="104">
        <v>8.38</v>
      </c>
      <c r="R627" s="104">
        <v>959.0</v>
      </c>
      <c r="S627" s="104">
        <v>8742.0</v>
      </c>
      <c r="T627" s="112"/>
      <c r="U627" s="104">
        <v>106.95</v>
      </c>
      <c r="V627" s="104">
        <v>222.44</v>
      </c>
      <c r="W627" s="112"/>
      <c r="X627" s="118" t="str">
        <f t="shared" si="78"/>
        <v>329.39</v>
      </c>
      <c r="Y627" s="126" t="str">
        <f t="shared" si="79"/>
        <v>67.53%</v>
      </c>
      <c r="Z627" s="104">
        <v>13.0</v>
      </c>
      <c r="AA627" s="126" t="str">
        <f t="shared" si="80"/>
        <v>2533.77%</v>
      </c>
      <c r="AB627" s="126" t="str">
        <f t="shared" si="62"/>
        <v>64.46%</v>
      </c>
      <c r="AC627" s="33"/>
      <c r="AD627" s="33"/>
      <c r="AE627" s="33"/>
      <c r="AF627" s="33"/>
      <c r="AG627" s="33"/>
      <c r="AH627" s="33"/>
      <c r="AI627" s="33"/>
      <c r="AJ627" s="33"/>
    </row>
    <row r="628">
      <c r="A628" s="104" t="s">
        <v>1489</v>
      </c>
      <c r="B628" s="44">
        <v>2010.0</v>
      </c>
      <c r="C628" s="44" t="s">
        <v>29</v>
      </c>
      <c r="D628" s="104" t="s">
        <v>2553</v>
      </c>
      <c r="E628" s="104">
        <v>42.0</v>
      </c>
      <c r="F628" s="104">
        <v>53.0</v>
      </c>
      <c r="G628" s="118" t="str">
        <f t="shared" si="37"/>
        <v>47.5</v>
      </c>
      <c r="H628" s="104">
        <v>59.0</v>
      </c>
      <c r="I628" s="104">
        <v>62.0</v>
      </c>
      <c r="J628" s="118" t="str">
        <f t="shared" si="34"/>
        <v>-3</v>
      </c>
      <c r="K628" s="118" t="str">
        <f t="shared" si="38"/>
        <v>60.5</v>
      </c>
      <c r="L628" s="118" t="str">
        <f t="shared" si="36"/>
        <v>-13</v>
      </c>
      <c r="M628" s="104" t="s">
        <v>2545</v>
      </c>
      <c r="N628" s="104" t="s">
        <v>2511</v>
      </c>
      <c r="O628" s="104" t="s">
        <v>34</v>
      </c>
      <c r="P628" s="112"/>
      <c r="Q628" s="104">
        <v>36.0</v>
      </c>
      <c r="R628" s="104">
        <v>3503.0</v>
      </c>
      <c r="S628" s="104">
        <v>10295.0</v>
      </c>
      <c r="T628" s="112"/>
      <c r="U628" s="104">
        <v>105.27</v>
      </c>
      <c r="V628" s="104">
        <v>216.4</v>
      </c>
      <c r="W628" s="112"/>
      <c r="X628" s="118" t="str">
        <f t="shared" si="78"/>
        <v>321.67</v>
      </c>
      <c r="Y628" s="126" t="str">
        <f t="shared" si="79"/>
        <v>67.27%</v>
      </c>
      <c r="Z628" s="104">
        <v>200.0</v>
      </c>
      <c r="AA628" s="126" t="str">
        <f t="shared" si="80"/>
        <v>160.84%</v>
      </c>
      <c r="AB628" s="126" t="str">
        <f t="shared" si="62"/>
        <v>18.00%</v>
      </c>
      <c r="AC628" s="33"/>
      <c r="AD628" s="33"/>
      <c r="AE628" s="33"/>
      <c r="AF628" s="33"/>
      <c r="AG628" s="33"/>
      <c r="AH628" s="33"/>
      <c r="AI628" s="33"/>
      <c r="AJ628" s="33"/>
    </row>
    <row r="629">
      <c r="A629" s="104" t="s">
        <v>1501</v>
      </c>
      <c r="B629" s="44">
        <v>2010.0</v>
      </c>
      <c r="C629" s="44" t="s">
        <v>1502</v>
      </c>
      <c r="D629" s="104" t="s">
        <v>2440</v>
      </c>
      <c r="E629" s="104">
        <v>49.0</v>
      </c>
      <c r="F629" s="104">
        <v>53.0</v>
      </c>
      <c r="G629" s="118" t="str">
        <f t="shared" si="37"/>
        <v>51</v>
      </c>
      <c r="H629" s="104">
        <v>63.0</v>
      </c>
      <c r="I629" s="104">
        <v>60.0</v>
      </c>
      <c r="J629" s="118" t="str">
        <f t="shared" si="34"/>
        <v>3</v>
      </c>
      <c r="K629" s="118" t="str">
        <f t="shared" si="38"/>
        <v>61.5</v>
      </c>
      <c r="L629" s="118" t="str">
        <f t="shared" si="36"/>
        <v>-10.5</v>
      </c>
      <c r="M629" s="104" t="s">
        <v>2551</v>
      </c>
      <c r="N629" s="104" t="s">
        <v>2442</v>
      </c>
      <c r="O629" s="104" t="s">
        <v>1485</v>
      </c>
      <c r="P629" s="112"/>
      <c r="Q629" s="104">
        <v>24.0</v>
      </c>
      <c r="R629" s="104">
        <v>3555.0</v>
      </c>
      <c r="S629" s="104">
        <v>6752.0</v>
      </c>
      <c r="T629" s="112"/>
      <c r="U629" s="104">
        <v>104.39</v>
      </c>
      <c r="V629" s="104">
        <v>311.3</v>
      </c>
      <c r="W629" s="112"/>
      <c r="X629" s="118" t="str">
        <f t="shared" si="78"/>
        <v>415.69</v>
      </c>
      <c r="Y629" s="126" t="str">
        <f t="shared" si="79"/>
        <v>74.89%</v>
      </c>
      <c r="Z629" s="104">
        <v>155.0</v>
      </c>
      <c r="AA629" s="126" t="str">
        <f t="shared" si="80"/>
        <v>268.19%</v>
      </c>
      <c r="AB629" s="126" t="str">
        <f t="shared" si="62"/>
        <v>15.48%</v>
      </c>
      <c r="AC629" s="33"/>
      <c r="AD629" s="33"/>
      <c r="AE629" s="33"/>
      <c r="AF629" s="33"/>
      <c r="AG629" s="33"/>
      <c r="AH629" s="33"/>
      <c r="AI629" s="33"/>
      <c r="AJ629" s="33"/>
    </row>
    <row r="630">
      <c r="A630" s="104" t="s">
        <v>1545</v>
      </c>
      <c r="B630" s="44">
        <v>2010.0</v>
      </c>
      <c r="C630" s="44" t="s">
        <v>41</v>
      </c>
      <c r="D630" s="104" t="s">
        <v>2527</v>
      </c>
      <c r="E630" s="104">
        <v>40.0</v>
      </c>
      <c r="F630" s="104">
        <v>45.0</v>
      </c>
      <c r="G630" s="118" t="str">
        <f t="shared" si="37"/>
        <v>42.5</v>
      </c>
      <c r="H630" s="104">
        <v>58.0</v>
      </c>
      <c r="I630" s="104">
        <v>63.0</v>
      </c>
      <c r="J630" s="118" t="str">
        <f t="shared" si="34"/>
        <v>-5</v>
      </c>
      <c r="K630" s="118" t="str">
        <f t="shared" si="38"/>
        <v>60.5</v>
      </c>
      <c r="L630" s="118" t="str">
        <f t="shared" si="36"/>
        <v>-18</v>
      </c>
      <c r="M630" s="104" t="s">
        <v>2572</v>
      </c>
      <c r="N630" s="104" t="s">
        <v>2439</v>
      </c>
      <c r="O630" s="104" t="s">
        <v>410</v>
      </c>
      <c r="P630" s="112"/>
      <c r="Q630" s="104">
        <v>34.8</v>
      </c>
      <c r="R630" s="104">
        <v>3270.0</v>
      </c>
      <c r="S630" s="104">
        <v>10650.0</v>
      </c>
      <c r="T630" s="112"/>
      <c r="U630" s="104">
        <v>103.07</v>
      </c>
      <c r="V630" s="104">
        <v>171.4</v>
      </c>
      <c r="W630" s="112"/>
      <c r="X630" s="118" t="str">
        <f t="shared" si="78"/>
        <v>274.47</v>
      </c>
      <c r="Y630" s="126" t="str">
        <f t="shared" si="79"/>
        <v>62.45%</v>
      </c>
      <c r="Z630" s="104">
        <v>82.0</v>
      </c>
      <c r="AA630" s="126" t="str">
        <f t="shared" si="80"/>
        <v>334.72%</v>
      </c>
      <c r="AB630" s="126" t="str">
        <f t="shared" si="62"/>
        <v>42.44%</v>
      </c>
      <c r="AC630" s="33"/>
      <c r="AD630" s="33"/>
      <c r="AE630" s="33"/>
      <c r="AF630" s="33"/>
      <c r="AG630" s="33"/>
      <c r="AH630" s="33"/>
      <c r="AI630" s="33"/>
      <c r="AJ630" s="33"/>
    </row>
    <row r="631">
      <c r="A631" s="104" t="s">
        <v>1554</v>
      </c>
      <c r="B631" s="44">
        <v>2010.0</v>
      </c>
      <c r="C631" s="44" t="s">
        <v>29</v>
      </c>
      <c r="D631" s="112"/>
      <c r="E631" s="104">
        <v>14.0</v>
      </c>
      <c r="F631" s="104">
        <v>35.0</v>
      </c>
      <c r="G631" s="118" t="str">
        <f t="shared" si="37"/>
        <v>24.5</v>
      </c>
      <c r="H631" s="104">
        <v>36.0</v>
      </c>
      <c r="I631" s="104">
        <v>43.0</v>
      </c>
      <c r="J631" s="118" t="str">
        <f t="shared" si="34"/>
        <v>-7</v>
      </c>
      <c r="K631" s="118" t="str">
        <f t="shared" si="38"/>
        <v>39.5</v>
      </c>
      <c r="L631" s="118" t="str">
        <f t="shared" si="36"/>
        <v>-15</v>
      </c>
      <c r="M631" s="112"/>
      <c r="N631" s="104" t="s">
        <v>2442</v>
      </c>
      <c r="O631" s="104" t="s">
        <v>957</v>
      </c>
      <c r="P631" s="112"/>
      <c r="Q631" s="104">
        <v>16.4</v>
      </c>
      <c r="R631" s="104">
        <v>3515.0</v>
      </c>
      <c r="S631" s="104">
        <v>4669.0</v>
      </c>
      <c r="T631" s="112"/>
      <c r="U631" s="104">
        <v>100.25</v>
      </c>
      <c r="V631" s="104">
        <v>101.34</v>
      </c>
      <c r="W631" s="112"/>
      <c r="X631" s="118" t="str">
        <f t="shared" si="78"/>
        <v>201.59</v>
      </c>
      <c r="Y631" s="126" t="str">
        <f t="shared" si="79"/>
        <v>50.27%</v>
      </c>
      <c r="Z631" s="104">
        <v>80.0</v>
      </c>
      <c r="AA631" s="126" t="str">
        <f t="shared" si="80"/>
        <v>251.99%</v>
      </c>
      <c r="AB631" s="126" t="str">
        <f t="shared" si="62"/>
        <v>20.50%</v>
      </c>
      <c r="AC631" s="33"/>
      <c r="AD631" s="33"/>
      <c r="AE631" s="33"/>
      <c r="AF631" s="33"/>
      <c r="AG631" s="33"/>
      <c r="AH631" s="33"/>
      <c r="AI631" s="33"/>
      <c r="AJ631" s="33"/>
    </row>
    <row r="632">
      <c r="A632" s="104" t="s">
        <v>1598</v>
      </c>
      <c r="B632" s="44">
        <v>2010.0</v>
      </c>
      <c r="C632" s="44" t="s">
        <v>41</v>
      </c>
      <c r="D632" s="104" t="s">
        <v>2476</v>
      </c>
      <c r="E632" s="104">
        <v>40.0</v>
      </c>
      <c r="F632" s="104">
        <v>51.0</v>
      </c>
      <c r="G632" s="118" t="str">
        <f t="shared" si="37"/>
        <v>45.5</v>
      </c>
      <c r="H632" s="104">
        <v>56.0</v>
      </c>
      <c r="I632" s="104">
        <v>63.0</v>
      </c>
      <c r="J632" s="118" t="str">
        <f t="shared" si="34"/>
        <v>-7</v>
      </c>
      <c r="K632" s="118" t="str">
        <f t="shared" si="38"/>
        <v>59.5</v>
      </c>
      <c r="L632" s="118" t="str">
        <f t="shared" si="36"/>
        <v>-14</v>
      </c>
      <c r="M632" s="104" t="s">
        <v>710</v>
      </c>
      <c r="N632" s="104" t="s">
        <v>2439</v>
      </c>
      <c r="O632" s="104" t="s">
        <v>117</v>
      </c>
      <c r="P632" s="112"/>
      <c r="Q632" s="104">
        <v>32.69</v>
      </c>
      <c r="R632" s="104">
        <v>3355.0</v>
      </c>
      <c r="S632" s="104">
        <v>9743.0</v>
      </c>
      <c r="T632" s="112"/>
      <c r="U632" s="104">
        <v>100.54</v>
      </c>
      <c r="V632" s="104">
        <v>111.24</v>
      </c>
      <c r="W632" s="112"/>
      <c r="X632" s="118" t="str">
        <f t="shared" si="78"/>
        <v>211.78</v>
      </c>
      <c r="Y632" s="126" t="str">
        <f t="shared" si="79"/>
        <v>52.53%</v>
      </c>
      <c r="Z632" s="104">
        <v>50.0</v>
      </c>
      <c r="AA632" s="126" t="str">
        <f t="shared" si="80"/>
        <v>423.56%</v>
      </c>
      <c r="AB632" s="126" t="str">
        <f t="shared" si="62"/>
        <v>65.38%</v>
      </c>
      <c r="AC632" s="33"/>
      <c r="AD632" s="33"/>
      <c r="AE632" s="33"/>
      <c r="AF632" s="33"/>
      <c r="AG632" s="33"/>
      <c r="AH632" s="33"/>
      <c r="AI632" s="33"/>
      <c r="AJ632" s="33"/>
    </row>
    <row r="633">
      <c r="A633" s="104" t="s">
        <v>1584</v>
      </c>
      <c r="B633" s="44">
        <v>2010.0</v>
      </c>
      <c r="C633" s="44" t="s">
        <v>41</v>
      </c>
      <c r="D633" s="104" t="s">
        <v>2440</v>
      </c>
      <c r="E633" s="104">
        <v>66.0</v>
      </c>
      <c r="F633" s="104">
        <v>56.0</v>
      </c>
      <c r="G633" s="118" t="str">
        <f t="shared" si="37"/>
        <v>61</v>
      </c>
      <c r="H633" s="104">
        <v>58.0</v>
      </c>
      <c r="I633" s="104">
        <v>58.0</v>
      </c>
      <c r="J633" s="118" t="str">
        <f t="shared" si="34"/>
        <v>0</v>
      </c>
      <c r="K633" s="118" t="str">
        <f t="shared" si="38"/>
        <v>58</v>
      </c>
      <c r="L633" s="118" t="str">
        <f t="shared" si="36"/>
        <v>3</v>
      </c>
      <c r="M633" s="104" t="s">
        <v>2572</v>
      </c>
      <c r="N633" s="104" t="s">
        <v>2511</v>
      </c>
      <c r="O633" s="104" t="s">
        <v>1585</v>
      </c>
      <c r="P633" s="112"/>
      <c r="Q633" s="104">
        <v>25.2</v>
      </c>
      <c r="R633" s="104">
        <v>3374.0</v>
      </c>
      <c r="S633" s="104">
        <v>7471.0</v>
      </c>
      <c r="T633" s="112"/>
      <c r="U633" s="104">
        <v>98.71</v>
      </c>
      <c r="V633" s="104">
        <v>53.55</v>
      </c>
      <c r="W633" s="112"/>
      <c r="X633" s="118" t="str">
        <f t="shared" si="78"/>
        <v>152.26</v>
      </c>
      <c r="Y633" s="126" t="str">
        <f t="shared" si="79"/>
        <v>35.17%</v>
      </c>
      <c r="Z633" s="104">
        <v>55.0</v>
      </c>
      <c r="AA633" s="126" t="str">
        <f t="shared" si="80"/>
        <v>276.84%</v>
      </c>
      <c r="AB633" s="126" t="str">
        <f t="shared" si="62"/>
        <v>45.82%</v>
      </c>
      <c r="AC633" s="33"/>
      <c r="AD633" s="33"/>
      <c r="AE633" s="33"/>
      <c r="AF633" s="33"/>
      <c r="AG633" s="33"/>
      <c r="AH633" s="33"/>
      <c r="AI633" s="33"/>
      <c r="AJ633" s="33"/>
    </row>
    <row r="634">
      <c r="A634" s="104" t="s">
        <v>1536</v>
      </c>
      <c r="B634" s="44">
        <v>2010.0</v>
      </c>
      <c r="C634" s="44" t="s">
        <v>37</v>
      </c>
      <c r="D634" s="104" t="s">
        <v>2476</v>
      </c>
      <c r="E634" s="104">
        <v>15.0</v>
      </c>
      <c r="F634" s="104">
        <v>27.0</v>
      </c>
      <c r="G634" s="118" t="str">
        <f t="shared" si="37"/>
        <v>21</v>
      </c>
      <c r="H634" s="104">
        <v>49.0</v>
      </c>
      <c r="I634" s="104">
        <v>41.0</v>
      </c>
      <c r="J634" s="118" t="str">
        <f t="shared" si="34"/>
        <v>8</v>
      </c>
      <c r="K634" s="118" t="str">
        <f t="shared" si="38"/>
        <v>45</v>
      </c>
      <c r="L634" s="118" t="str">
        <f t="shared" si="36"/>
        <v>-24</v>
      </c>
      <c r="M634" s="104" t="s">
        <v>2529</v>
      </c>
      <c r="N634" s="104" t="s">
        <v>2439</v>
      </c>
      <c r="O634" s="104" t="s">
        <v>493</v>
      </c>
      <c r="P634" s="112"/>
      <c r="Q634" s="104">
        <v>31.0</v>
      </c>
      <c r="R634" s="104">
        <v>3445.0</v>
      </c>
      <c r="S634" s="104">
        <v>8999.0</v>
      </c>
      <c r="T634" s="112"/>
      <c r="U634" s="104">
        <v>95.35</v>
      </c>
      <c r="V634" s="104">
        <v>193.0</v>
      </c>
      <c r="W634" s="112"/>
      <c r="X634" s="118" t="str">
        <f t="shared" si="78"/>
        <v>288.35</v>
      </c>
      <c r="Y634" s="126" t="str">
        <f t="shared" si="79"/>
        <v>66.93%</v>
      </c>
      <c r="Z634" s="104">
        <v>100.0</v>
      </c>
      <c r="AA634" s="126" t="str">
        <f t="shared" si="80"/>
        <v>288.35%</v>
      </c>
      <c r="AB634" s="126" t="str">
        <f t="shared" si="62"/>
        <v>31.00%</v>
      </c>
      <c r="AC634" s="33"/>
      <c r="AD634" s="33"/>
      <c r="AE634" s="33"/>
      <c r="AF634" s="33"/>
      <c r="AG634" s="33"/>
      <c r="AH634" s="33"/>
      <c r="AI634" s="33"/>
      <c r="AJ634" s="33"/>
    </row>
    <row r="635">
      <c r="A635" s="104" t="s">
        <v>1558</v>
      </c>
      <c r="B635" s="44">
        <v>2010.0</v>
      </c>
      <c r="C635" s="44" t="s">
        <v>41</v>
      </c>
      <c r="D635" s="104" t="s">
        <v>2527</v>
      </c>
      <c r="E635" s="104">
        <v>48.0</v>
      </c>
      <c r="F635" s="104">
        <v>53.0</v>
      </c>
      <c r="G635" s="118" t="str">
        <f t="shared" si="37"/>
        <v>50.5</v>
      </c>
      <c r="H635" s="104">
        <v>68.0</v>
      </c>
      <c r="I635" s="104">
        <v>73.0</v>
      </c>
      <c r="J635" s="118" t="str">
        <f t="shared" si="34"/>
        <v>-5</v>
      </c>
      <c r="K635" s="118" t="str">
        <f t="shared" si="38"/>
        <v>70.5</v>
      </c>
      <c r="L635" s="118" t="str">
        <f t="shared" si="36"/>
        <v>-20</v>
      </c>
      <c r="M635" s="104" t="s">
        <v>2551</v>
      </c>
      <c r="N635" s="104" t="s">
        <v>2439</v>
      </c>
      <c r="O635" s="104" t="s">
        <v>410</v>
      </c>
      <c r="P635" s="112"/>
      <c r="Q635" s="104">
        <v>32.7</v>
      </c>
      <c r="R635" s="104">
        <v>3111.0</v>
      </c>
      <c r="S635" s="104">
        <v>10540.0</v>
      </c>
      <c r="T635" s="112"/>
      <c r="U635" s="104">
        <v>94.84</v>
      </c>
      <c r="V635" s="104">
        <v>62.27</v>
      </c>
      <c r="W635" s="112"/>
      <c r="X635" s="118" t="str">
        <f t="shared" si="78"/>
        <v>157.11</v>
      </c>
      <c r="Y635" s="126" t="str">
        <f t="shared" si="79"/>
        <v>39.63%</v>
      </c>
      <c r="Z635" s="104">
        <v>80.0</v>
      </c>
      <c r="AA635" s="126" t="str">
        <f t="shared" si="80"/>
        <v>196.39%</v>
      </c>
      <c r="AB635" s="126" t="str">
        <f t="shared" si="62"/>
        <v>40.88%</v>
      </c>
      <c r="AC635" s="33"/>
      <c r="AD635" s="33"/>
      <c r="AE635" s="33"/>
      <c r="AF635" s="33"/>
      <c r="AG635" s="33"/>
      <c r="AH635" s="33"/>
      <c r="AI635" s="33"/>
      <c r="AJ635" s="33"/>
    </row>
    <row r="636">
      <c r="A636" s="104" t="s">
        <v>1595</v>
      </c>
      <c r="B636" s="44">
        <v>2010.0</v>
      </c>
      <c r="C636" s="44" t="s">
        <v>126</v>
      </c>
      <c r="D636" s="104" t="s">
        <v>2470</v>
      </c>
      <c r="E636" s="104">
        <v>96.0</v>
      </c>
      <c r="F636" s="104">
        <v>95.0</v>
      </c>
      <c r="G636" s="118" t="str">
        <f t="shared" si="37"/>
        <v>95.5</v>
      </c>
      <c r="H636" s="104">
        <v>89.0</v>
      </c>
      <c r="I636" s="104">
        <v>82.0</v>
      </c>
      <c r="J636" s="118" t="str">
        <f t="shared" si="34"/>
        <v>7</v>
      </c>
      <c r="K636" s="118" t="str">
        <f t="shared" si="38"/>
        <v>85.5</v>
      </c>
      <c r="L636" s="118" t="str">
        <f t="shared" si="36"/>
        <v>10</v>
      </c>
      <c r="M636" s="104" t="s">
        <v>2587</v>
      </c>
      <c r="N636" s="104" t="s">
        <v>2511</v>
      </c>
      <c r="O636" s="104" t="s">
        <v>1596</v>
      </c>
      <c r="P636" s="112"/>
      <c r="Q636" s="104">
        <v>22.4</v>
      </c>
      <c r="R636" s="104">
        <v>2771.0</v>
      </c>
      <c r="S636" s="104">
        <v>8100.0</v>
      </c>
      <c r="T636" s="112"/>
      <c r="U636" s="104">
        <v>96.96</v>
      </c>
      <c r="V636" s="104">
        <v>127.96</v>
      </c>
      <c r="W636" s="112"/>
      <c r="X636" s="118" t="str">
        <f t="shared" si="78"/>
        <v>224.92</v>
      </c>
      <c r="Y636" s="126" t="str">
        <f t="shared" si="79"/>
        <v>56.89%</v>
      </c>
      <c r="Z636" s="104">
        <v>50.0</v>
      </c>
      <c r="AA636" s="126" t="str">
        <f t="shared" si="80"/>
        <v>449.84%</v>
      </c>
      <c r="AB636" s="126" t="str">
        <f t="shared" si="62"/>
        <v>44.80%</v>
      </c>
      <c r="AC636" s="33"/>
      <c r="AD636" s="33"/>
      <c r="AE636" s="33"/>
      <c r="AF636" s="33"/>
      <c r="AG636" s="33"/>
      <c r="AH636" s="33"/>
      <c r="AI636" s="33"/>
      <c r="AJ636" s="33"/>
    </row>
    <row r="637">
      <c r="A637" s="104" t="s">
        <v>1669</v>
      </c>
      <c r="B637" s="44">
        <v>2010.0</v>
      </c>
      <c r="C637" s="44" t="s">
        <v>126</v>
      </c>
      <c r="D637" s="104" t="s">
        <v>2564</v>
      </c>
      <c r="E637" s="104">
        <v>91.0</v>
      </c>
      <c r="F637" s="104">
        <v>79.0</v>
      </c>
      <c r="G637" s="118" t="str">
        <f t="shared" si="37"/>
        <v>85</v>
      </c>
      <c r="H637" s="104">
        <v>88.0</v>
      </c>
      <c r="I637" s="104">
        <v>81.0</v>
      </c>
      <c r="J637" s="118" t="str">
        <f t="shared" si="34"/>
        <v>7</v>
      </c>
      <c r="K637" s="118" t="str">
        <f t="shared" si="38"/>
        <v>84.5</v>
      </c>
      <c r="L637" s="118" t="str">
        <f t="shared" si="36"/>
        <v>0.5</v>
      </c>
      <c r="M637" s="104" t="s">
        <v>2574</v>
      </c>
      <c r="N637" s="104" t="s">
        <v>2439</v>
      </c>
      <c r="O637" s="104" t="s">
        <v>1282</v>
      </c>
      <c r="P637" s="112"/>
      <c r="Q637" s="104">
        <v>12.0</v>
      </c>
      <c r="R637" s="104">
        <v>2503.0</v>
      </c>
      <c r="S637" s="104">
        <v>4848.0</v>
      </c>
      <c r="T637" s="112"/>
      <c r="U637" s="104">
        <v>93.62</v>
      </c>
      <c r="V637" s="104">
        <v>35.54</v>
      </c>
      <c r="W637" s="112"/>
      <c r="X637" s="118" t="str">
        <f t="shared" si="78"/>
        <v>129.16</v>
      </c>
      <c r="Y637" s="126" t="str">
        <f t="shared" si="79"/>
        <v>27.52%</v>
      </c>
      <c r="Z637" s="104">
        <v>25.0</v>
      </c>
      <c r="AA637" s="126" t="str">
        <f t="shared" si="80"/>
        <v>516.64%</v>
      </c>
      <c r="AB637" s="126" t="str">
        <f t="shared" si="62"/>
        <v>48.00%</v>
      </c>
      <c r="AC637" s="33"/>
      <c r="AD637" s="33"/>
      <c r="AE637" s="33"/>
      <c r="AF637" s="33"/>
      <c r="AG637" s="33"/>
      <c r="AH637" s="33"/>
      <c r="AI637" s="33"/>
      <c r="AJ637" s="33"/>
    </row>
    <row r="638">
      <c r="A638" s="104" t="s">
        <v>1626</v>
      </c>
      <c r="B638" s="44">
        <v>2010.0</v>
      </c>
      <c r="C638" s="44" t="s">
        <v>29</v>
      </c>
      <c r="D638" s="104" t="s">
        <v>2476</v>
      </c>
      <c r="E638" s="104">
        <v>94.0</v>
      </c>
      <c r="F638" s="104">
        <v>74.0</v>
      </c>
      <c r="G638" s="118" t="str">
        <f t="shared" si="37"/>
        <v>84</v>
      </c>
      <c r="H638" s="104">
        <v>83.0</v>
      </c>
      <c r="I638" s="104">
        <v>77.0</v>
      </c>
      <c r="J638" s="118" t="str">
        <f t="shared" si="34"/>
        <v>6</v>
      </c>
      <c r="K638" s="118" t="str">
        <f t="shared" si="38"/>
        <v>80</v>
      </c>
      <c r="L638" s="118" t="str">
        <f t="shared" si="36"/>
        <v>4</v>
      </c>
      <c r="M638" s="104" t="s">
        <v>2545</v>
      </c>
      <c r="N638" s="104" t="s">
        <v>2439</v>
      </c>
      <c r="O638" s="104" t="s">
        <v>1049</v>
      </c>
      <c r="P638" s="112"/>
      <c r="Q638" s="104">
        <v>23.8</v>
      </c>
      <c r="R638" s="104">
        <v>2856.0</v>
      </c>
      <c r="S638" s="104">
        <v>8322.0</v>
      </c>
      <c r="T638" s="112"/>
      <c r="U638" s="104">
        <v>92.19</v>
      </c>
      <c r="V638" s="104">
        <v>61.84</v>
      </c>
      <c r="W638" s="112"/>
      <c r="X638" s="118" t="str">
        <f t="shared" si="78"/>
        <v>154.03</v>
      </c>
      <c r="Y638" s="126" t="str">
        <f t="shared" si="79"/>
        <v>40.15%</v>
      </c>
      <c r="Z638" s="104">
        <v>37.0</v>
      </c>
      <c r="AA638" s="126" t="str">
        <f t="shared" si="80"/>
        <v>416.30%</v>
      </c>
      <c r="AB638" s="126" t="str">
        <f t="shared" si="62"/>
        <v>64.32%</v>
      </c>
      <c r="AC638" s="33"/>
      <c r="AD638" s="33"/>
      <c r="AE638" s="33"/>
      <c r="AF638" s="33"/>
      <c r="AG638" s="33"/>
      <c r="AH638" s="33"/>
      <c r="AI638" s="33"/>
      <c r="AJ638" s="33"/>
    </row>
    <row r="639">
      <c r="A639" s="104" t="s">
        <v>1487</v>
      </c>
      <c r="B639" s="44">
        <v>2010.0</v>
      </c>
      <c r="C639" s="44" t="s">
        <v>29</v>
      </c>
      <c r="D639" s="104" t="s">
        <v>2546</v>
      </c>
      <c r="E639" s="104">
        <v>36.0</v>
      </c>
      <c r="F639" s="104">
        <v>50.0</v>
      </c>
      <c r="G639" s="118" t="str">
        <f t="shared" si="37"/>
        <v>43</v>
      </c>
      <c r="H639" s="104">
        <v>71.0</v>
      </c>
      <c r="I639" s="104">
        <v>74.0</v>
      </c>
      <c r="J639" s="118" t="str">
        <f t="shared" si="34"/>
        <v>-3</v>
      </c>
      <c r="K639" s="118" t="str">
        <f t="shared" si="38"/>
        <v>72.5</v>
      </c>
      <c r="L639" s="118" t="str">
        <f t="shared" si="36"/>
        <v>-29.5</v>
      </c>
      <c r="M639" s="104" t="s">
        <v>2545</v>
      </c>
      <c r="N639" s="104" t="s">
        <v>2511</v>
      </c>
      <c r="O639" s="104" t="s">
        <v>936</v>
      </c>
      <c r="P639" s="112"/>
      <c r="Q639" s="104">
        <v>30.0</v>
      </c>
      <c r="R639" s="104">
        <v>3646.0</v>
      </c>
      <c r="S639" s="104">
        <v>8254.0</v>
      </c>
      <c r="T639" s="112"/>
      <c r="U639" s="104">
        <v>90.76</v>
      </c>
      <c r="V639" s="104">
        <v>245.61</v>
      </c>
      <c r="W639" s="112"/>
      <c r="X639" s="118" t="str">
        <f t="shared" si="78"/>
        <v>336.37</v>
      </c>
      <c r="Y639" s="126" t="str">
        <f t="shared" si="79"/>
        <v>73.02%</v>
      </c>
      <c r="Z639" s="104">
        <v>200.0</v>
      </c>
      <c r="AA639" s="126" t="str">
        <f t="shared" si="80"/>
        <v>168.19%</v>
      </c>
      <c r="AB639" s="126" t="str">
        <f t="shared" si="62"/>
        <v>15.00%</v>
      </c>
      <c r="AC639" s="33"/>
      <c r="AD639" s="33"/>
      <c r="AE639" s="33"/>
      <c r="AF639" s="33"/>
      <c r="AG639" s="33"/>
      <c r="AH639" s="33"/>
      <c r="AI639" s="33"/>
      <c r="AJ639" s="33"/>
    </row>
    <row r="640">
      <c r="A640" s="104" t="s">
        <v>1580</v>
      </c>
      <c r="B640" s="44">
        <v>2010.0</v>
      </c>
      <c r="C640" s="44" t="s">
        <v>29</v>
      </c>
      <c r="D640" s="104" t="s">
        <v>2586</v>
      </c>
      <c r="E640" s="104">
        <v>71.0</v>
      </c>
      <c r="F640" s="104">
        <v>60.0</v>
      </c>
      <c r="G640" s="118" t="str">
        <f t="shared" si="37"/>
        <v>65.5</v>
      </c>
      <c r="H640" s="104">
        <v>72.0</v>
      </c>
      <c r="I640" s="104">
        <v>70.0</v>
      </c>
      <c r="J640" s="118" t="str">
        <f t="shared" si="34"/>
        <v>2</v>
      </c>
      <c r="K640" s="118" t="str">
        <f t="shared" si="38"/>
        <v>71</v>
      </c>
      <c r="L640" s="118" t="str">
        <f t="shared" si="36"/>
        <v>-5.5</v>
      </c>
      <c r="M640" s="104" t="s">
        <v>2545</v>
      </c>
      <c r="N640" s="104" t="s">
        <v>2511</v>
      </c>
      <c r="O640" s="104" t="s">
        <v>448</v>
      </c>
      <c r="P640" s="112"/>
      <c r="Q640" s="104">
        <v>21.8</v>
      </c>
      <c r="R640" s="104">
        <v>3255.0</v>
      </c>
      <c r="S640" s="104">
        <v>6686.0</v>
      </c>
      <c r="T640" s="112"/>
      <c r="U640" s="104">
        <v>90.38</v>
      </c>
      <c r="V640" s="104">
        <v>108.63</v>
      </c>
      <c r="W640" s="112"/>
      <c r="X640" s="118" t="str">
        <f t="shared" si="78"/>
        <v>199.01</v>
      </c>
      <c r="Y640" s="126" t="str">
        <f t="shared" si="79"/>
        <v>54.59%</v>
      </c>
      <c r="Z640" s="104">
        <v>58.0</v>
      </c>
      <c r="AA640" s="126" t="str">
        <f t="shared" si="80"/>
        <v>343.12%</v>
      </c>
      <c r="AB640" s="126" t="str">
        <f t="shared" si="62"/>
        <v>37.59%</v>
      </c>
      <c r="AC640" s="33"/>
      <c r="AD640" s="33"/>
      <c r="AE640" s="33"/>
      <c r="AF640" s="33"/>
      <c r="AG640" s="33"/>
      <c r="AH640" s="33"/>
      <c r="AI640" s="33"/>
      <c r="AJ640" s="33"/>
    </row>
    <row r="641">
      <c r="A641" s="104" t="s">
        <v>1538</v>
      </c>
      <c r="B641" s="44">
        <v>2010.0</v>
      </c>
      <c r="C641" s="44" t="s">
        <v>29</v>
      </c>
      <c r="D641" s="104" t="s">
        <v>2440</v>
      </c>
      <c r="E641" s="104">
        <v>50.0</v>
      </c>
      <c r="F641" s="104">
        <v>47.0</v>
      </c>
      <c r="G641" s="118" t="str">
        <f t="shared" si="37"/>
        <v>48.5</v>
      </c>
      <c r="H641" s="104">
        <v>57.0</v>
      </c>
      <c r="I641" s="104">
        <v>52.0</v>
      </c>
      <c r="J641" s="118" t="str">
        <f t="shared" si="34"/>
        <v>5</v>
      </c>
      <c r="K641" s="118" t="str">
        <f t="shared" si="38"/>
        <v>54.5</v>
      </c>
      <c r="L641" s="118" t="str">
        <f t="shared" si="36"/>
        <v>-6</v>
      </c>
      <c r="M641" s="104" t="s">
        <v>2545</v>
      </c>
      <c r="N641" s="104" t="s">
        <v>2442</v>
      </c>
      <c r="O641" s="104" t="s">
        <v>1485</v>
      </c>
      <c r="P641" s="112"/>
      <c r="Q641" s="104">
        <v>31.2</v>
      </c>
      <c r="R641" s="104">
        <v>3356.0</v>
      </c>
      <c r="S641" s="104">
        <v>9308.0</v>
      </c>
      <c r="T641" s="112"/>
      <c r="U641" s="104">
        <v>88.77</v>
      </c>
      <c r="V641" s="104">
        <v>137.73</v>
      </c>
      <c r="W641" s="112"/>
      <c r="X641" s="118" t="str">
        <f t="shared" si="78"/>
        <v>226.5</v>
      </c>
      <c r="Y641" s="126" t="str">
        <f t="shared" si="79"/>
        <v>60.81%</v>
      </c>
      <c r="Z641" s="104">
        <v>95.0</v>
      </c>
      <c r="AA641" s="126" t="str">
        <f t="shared" si="80"/>
        <v>238.42%</v>
      </c>
      <c r="AB641" s="126" t="str">
        <f t="shared" si="62"/>
        <v>32.84%</v>
      </c>
      <c r="AC641" s="33"/>
      <c r="AD641" s="33"/>
      <c r="AE641" s="33"/>
      <c r="AF641" s="33"/>
      <c r="AG641" s="33"/>
      <c r="AH641" s="33"/>
      <c r="AI641" s="33"/>
      <c r="AJ641" s="33"/>
    </row>
    <row r="642">
      <c r="A642" s="104" t="s">
        <v>1767</v>
      </c>
      <c r="B642" s="44">
        <v>2010.0</v>
      </c>
      <c r="C642" s="44" t="s">
        <v>37</v>
      </c>
      <c r="D642" s="104" t="s">
        <v>2564</v>
      </c>
      <c r="E642" s="112"/>
      <c r="F642" s="104">
        <v>53.0</v>
      </c>
      <c r="G642" s="118" t="str">
        <f t="shared" si="37"/>
        <v>53</v>
      </c>
      <c r="H642" s="112"/>
      <c r="I642" s="104">
        <v>58.0</v>
      </c>
      <c r="J642" s="118" t="str">
        <f t="shared" si="34"/>
        <v>-58</v>
      </c>
      <c r="K642" s="118" t="str">
        <f t="shared" si="38"/>
        <v>58</v>
      </c>
      <c r="L642" s="118" t="str">
        <f t="shared" si="36"/>
        <v>-5</v>
      </c>
      <c r="M642" s="104" t="s">
        <v>2536</v>
      </c>
      <c r="N642" s="104" t="s">
        <v>2439</v>
      </c>
      <c r="O642" s="104" t="s">
        <v>135</v>
      </c>
      <c r="P642" s="112"/>
      <c r="Q642" s="104">
        <v>40.67</v>
      </c>
      <c r="R642" s="104">
        <v>3216.0</v>
      </c>
      <c r="S642" s="104">
        <v>12649.0</v>
      </c>
      <c r="T642" s="112"/>
      <c r="U642" s="104">
        <v>84.75</v>
      </c>
      <c r="V642" s="104">
        <v>92.76</v>
      </c>
      <c r="W642" s="112"/>
      <c r="X642" s="118" t="str">
        <f t="shared" si="78"/>
        <v>177.51</v>
      </c>
      <c r="Y642" s="126" t="str">
        <f t="shared" si="79"/>
        <v>52.26%</v>
      </c>
      <c r="Z642" s="104">
        <v>3.0</v>
      </c>
      <c r="AA642" s="126" t="str">
        <f t="shared" si="80"/>
        <v>5917.00%</v>
      </c>
      <c r="AB642" s="126" t="str">
        <f t="shared" si="62"/>
        <v>1355.67%</v>
      </c>
      <c r="AC642" s="33"/>
      <c r="AD642" s="33"/>
      <c r="AE642" s="33"/>
      <c r="AF642" s="33"/>
      <c r="AG642" s="33"/>
      <c r="AH642" s="33"/>
      <c r="AI642" s="33"/>
      <c r="AJ642" s="33"/>
    </row>
    <row r="643">
      <c r="A643" s="104" t="s">
        <v>1540</v>
      </c>
      <c r="B643" s="44">
        <v>2010.0</v>
      </c>
      <c r="C643" s="44" t="s">
        <v>126</v>
      </c>
      <c r="D643" s="104" t="s">
        <v>2440</v>
      </c>
      <c r="E643" s="104">
        <v>86.0</v>
      </c>
      <c r="F643" s="104">
        <v>69.0</v>
      </c>
      <c r="G643" s="118" t="str">
        <f t="shared" si="37"/>
        <v>77.5</v>
      </c>
      <c r="H643" s="104">
        <v>73.0</v>
      </c>
      <c r="I643" s="104">
        <v>68.0</v>
      </c>
      <c r="J643" s="118" t="str">
        <f t="shared" si="34"/>
        <v>5</v>
      </c>
      <c r="K643" s="118" t="str">
        <f t="shared" si="38"/>
        <v>70.5</v>
      </c>
      <c r="L643" s="118" t="str">
        <f t="shared" si="36"/>
        <v>7</v>
      </c>
      <c r="M643" s="104" t="s">
        <v>2556</v>
      </c>
      <c r="N643" s="104" t="s">
        <v>2511</v>
      </c>
      <c r="O643" s="104" t="s">
        <v>454</v>
      </c>
      <c r="P643" s="112"/>
      <c r="Q643" s="104">
        <v>22.69</v>
      </c>
      <c r="R643" s="104">
        <v>3207.0</v>
      </c>
      <c r="S643" s="104">
        <v>7075.0</v>
      </c>
      <c r="T643" s="112"/>
      <c r="U643" s="104">
        <v>81.56</v>
      </c>
      <c r="V643" s="104">
        <v>86.24</v>
      </c>
      <c r="W643" s="112"/>
      <c r="X643" s="118" t="str">
        <f t="shared" si="78"/>
        <v>167.8</v>
      </c>
      <c r="Y643" s="126" t="str">
        <f t="shared" si="79"/>
        <v>51.39%</v>
      </c>
      <c r="Z643" s="104">
        <v>95.0</v>
      </c>
      <c r="AA643" s="126" t="str">
        <f t="shared" si="80"/>
        <v>176.63%</v>
      </c>
      <c r="AB643" s="126" t="str">
        <f t="shared" si="62"/>
        <v>23.88%</v>
      </c>
      <c r="AC643" s="33"/>
      <c r="AD643" s="33"/>
      <c r="AE643" s="33"/>
      <c r="AF643" s="33"/>
      <c r="AG643" s="33"/>
      <c r="AH643" s="33"/>
      <c r="AI643" s="33"/>
      <c r="AJ643" s="33"/>
    </row>
    <row r="644">
      <c r="A644" s="104" t="s">
        <v>1572</v>
      </c>
      <c r="B644" s="44">
        <v>2010.0</v>
      </c>
      <c r="C644" s="44" t="s">
        <v>29</v>
      </c>
      <c r="D644" s="104" t="s">
        <v>2470</v>
      </c>
      <c r="E644" s="104">
        <v>36.0</v>
      </c>
      <c r="F644" s="104">
        <v>50.0</v>
      </c>
      <c r="G644" s="118" t="str">
        <f t="shared" si="37"/>
        <v>43</v>
      </c>
      <c r="H644" s="104">
        <v>46.0</v>
      </c>
      <c r="I644" s="104">
        <v>48.0</v>
      </c>
      <c r="J644" s="118" t="str">
        <f t="shared" si="34"/>
        <v>-2</v>
      </c>
      <c r="K644" s="118" t="str">
        <f t="shared" si="38"/>
        <v>47</v>
      </c>
      <c r="L644" s="118" t="str">
        <f t="shared" si="36"/>
        <v>-4</v>
      </c>
      <c r="M644" s="104" t="s">
        <v>2540</v>
      </c>
      <c r="N644" s="104" t="s">
        <v>2511</v>
      </c>
      <c r="O644" s="104" t="s">
        <v>153</v>
      </c>
      <c r="P644" s="112"/>
      <c r="Q644" s="104">
        <v>23.1</v>
      </c>
      <c r="R644" s="104">
        <v>3082.0</v>
      </c>
      <c r="S644" s="104">
        <v>7497.0</v>
      </c>
      <c r="T644" s="112"/>
      <c r="U644" s="104">
        <v>80.57</v>
      </c>
      <c r="V644" s="104">
        <v>124.02</v>
      </c>
      <c r="W644" s="112"/>
      <c r="X644" s="118" t="str">
        <f t="shared" si="78"/>
        <v>204.59</v>
      </c>
      <c r="Y644" s="126" t="str">
        <f t="shared" si="79"/>
        <v>60.62%</v>
      </c>
      <c r="Z644" s="104">
        <v>60.0</v>
      </c>
      <c r="AA644" s="126" t="str">
        <f t="shared" si="80"/>
        <v>340.98%</v>
      </c>
      <c r="AB644" s="126" t="str">
        <f t="shared" si="62"/>
        <v>38.50%</v>
      </c>
      <c r="AC644" s="33"/>
      <c r="AD644" s="33"/>
      <c r="AE644" s="33"/>
      <c r="AF644" s="33"/>
      <c r="AG644" s="33"/>
      <c r="AH644" s="33"/>
      <c r="AI644" s="33"/>
      <c r="AJ644" s="33"/>
    </row>
    <row r="645">
      <c r="A645" s="104" t="s">
        <v>1663</v>
      </c>
      <c r="B645" s="44">
        <v>2010.0</v>
      </c>
      <c r="C645" s="44" t="s">
        <v>29</v>
      </c>
      <c r="D645" s="104" t="s">
        <v>2470</v>
      </c>
      <c r="E645" s="104">
        <v>29.0</v>
      </c>
      <c r="F645" s="104">
        <v>43.0</v>
      </c>
      <c r="G645" s="118" t="str">
        <f t="shared" si="37"/>
        <v>36</v>
      </c>
      <c r="H645" s="104">
        <v>66.0</v>
      </c>
      <c r="I645" s="104">
        <v>59.0</v>
      </c>
      <c r="J645" s="118" t="str">
        <f t="shared" si="34"/>
        <v>7</v>
      </c>
      <c r="K645" s="118" t="str">
        <f t="shared" si="38"/>
        <v>62.5</v>
      </c>
      <c r="L645" s="118" t="str">
        <f t="shared" si="36"/>
        <v>-26.5</v>
      </c>
      <c r="M645" s="104" t="s">
        <v>2529</v>
      </c>
      <c r="N645" s="104" t="s">
        <v>2511</v>
      </c>
      <c r="O645" s="104" t="s">
        <v>1664</v>
      </c>
      <c r="P645" s="112"/>
      <c r="Q645" s="104">
        <v>30.4</v>
      </c>
      <c r="R645" s="104">
        <v>2969.0</v>
      </c>
      <c r="S645" s="104">
        <v>10262.0</v>
      </c>
      <c r="T645" s="112"/>
      <c r="U645" s="104">
        <v>80.01</v>
      </c>
      <c r="V645" s="104">
        <v>34.96</v>
      </c>
      <c r="W645" s="112"/>
      <c r="X645" s="118" t="str">
        <f t="shared" si="78"/>
        <v>114.97</v>
      </c>
      <c r="Y645" s="126" t="str">
        <f t="shared" si="79"/>
        <v>30.41%</v>
      </c>
      <c r="Z645" s="104">
        <v>25.0</v>
      </c>
      <c r="AA645" s="126" t="str">
        <f t="shared" si="80"/>
        <v>459.88%</v>
      </c>
      <c r="AB645" s="126" t="str">
        <f t="shared" si="62"/>
        <v>121.60%</v>
      </c>
      <c r="AC645" s="33"/>
      <c r="AD645" s="33"/>
      <c r="AE645" s="33"/>
      <c r="AF645" s="33"/>
      <c r="AG645" s="33"/>
      <c r="AH645" s="33"/>
      <c r="AI645" s="33"/>
      <c r="AJ645" s="33"/>
    </row>
    <row r="646">
      <c r="A646" s="104" t="s">
        <v>1527</v>
      </c>
      <c r="B646" s="44">
        <v>2010.0</v>
      </c>
      <c r="C646" s="44" t="s">
        <v>29</v>
      </c>
      <c r="D646" s="104" t="s">
        <v>2440</v>
      </c>
      <c r="E646" s="104">
        <v>47.0</v>
      </c>
      <c r="F646" s="104">
        <v>47.0</v>
      </c>
      <c r="G646" s="118" t="str">
        <f t="shared" si="37"/>
        <v>47</v>
      </c>
      <c r="H646" s="104">
        <v>71.0</v>
      </c>
      <c r="I646" s="104">
        <v>72.0</v>
      </c>
      <c r="J646" s="118" t="str">
        <f t="shared" si="34"/>
        <v>-1</v>
      </c>
      <c r="K646" s="118" t="str">
        <f t="shared" si="38"/>
        <v>71.5</v>
      </c>
      <c r="L646" s="118" t="str">
        <f t="shared" si="36"/>
        <v>-24.5</v>
      </c>
      <c r="M646" s="104" t="s">
        <v>2572</v>
      </c>
      <c r="N646" s="104" t="s">
        <v>2511</v>
      </c>
      <c r="O646" s="104" t="s">
        <v>410</v>
      </c>
      <c r="P646" s="112"/>
      <c r="Q646" s="104">
        <v>25.7</v>
      </c>
      <c r="R646" s="104">
        <v>3535.0</v>
      </c>
      <c r="S646" s="104">
        <v>7262.0</v>
      </c>
      <c r="T646" s="112"/>
      <c r="U646" s="104">
        <v>77.22</v>
      </c>
      <c r="V646" s="104">
        <v>100.02</v>
      </c>
      <c r="W646" s="112"/>
      <c r="X646" s="118" t="str">
        <f t="shared" si="78"/>
        <v>177.24</v>
      </c>
      <c r="Y646" s="126" t="str">
        <f t="shared" si="79"/>
        <v>56.43%</v>
      </c>
      <c r="Z646" s="104">
        <v>100.0</v>
      </c>
      <c r="AA646" s="126" t="str">
        <f t="shared" si="80"/>
        <v>177.24%</v>
      </c>
      <c r="AB646" s="126" t="str">
        <f t="shared" si="62"/>
        <v>25.70%</v>
      </c>
      <c r="AC646" s="33"/>
      <c r="AD646" s="33"/>
      <c r="AE646" s="33"/>
      <c r="AF646" s="33"/>
      <c r="AG646" s="33"/>
      <c r="AH646" s="33"/>
      <c r="AI646" s="33"/>
      <c r="AJ646" s="33"/>
    </row>
    <row r="647">
      <c r="A647" s="104" t="s">
        <v>1517</v>
      </c>
      <c r="B647" s="44">
        <v>2010.0</v>
      </c>
      <c r="C647" s="44" t="s">
        <v>41</v>
      </c>
      <c r="D647" s="104" t="s">
        <v>2440</v>
      </c>
      <c r="E647" s="104">
        <v>53.0</v>
      </c>
      <c r="F647" s="104">
        <v>46.0</v>
      </c>
      <c r="G647" s="118" t="str">
        <f t="shared" si="37"/>
        <v>49.5</v>
      </c>
      <c r="H647" s="104">
        <v>52.0</v>
      </c>
      <c r="I647" s="104">
        <v>64.0</v>
      </c>
      <c r="J647" s="118" t="str">
        <f t="shared" si="34"/>
        <v>-12</v>
      </c>
      <c r="K647" s="118" t="str">
        <f t="shared" si="38"/>
        <v>58</v>
      </c>
      <c r="L647" s="118" t="str">
        <f t="shared" si="36"/>
        <v>-8.5</v>
      </c>
      <c r="M647" s="104" t="s">
        <v>2572</v>
      </c>
      <c r="N647" s="104" t="s">
        <v>2511</v>
      </c>
      <c r="O647" s="104" t="s">
        <v>1518</v>
      </c>
      <c r="P647" s="112"/>
      <c r="Q647" s="104">
        <v>20.2</v>
      </c>
      <c r="R647" s="104">
        <v>3098.0</v>
      </c>
      <c r="S647" s="104">
        <v>6501.0</v>
      </c>
      <c r="T647" s="112"/>
      <c r="U647" s="104">
        <v>76.42</v>
      </c>
      <c r="V647" s="104">
        <v>185.51</v>
      </c>
      <c r="W647" s="112"/>
      <c r="X647" s="118" t="str">
        <f t="shared" si="78"/>
        <v>261.93</v>
      </c>
      <c r="Y647" s="126" t="str">
        <f t="shared" si="79"/>
        <v>70.82%</v>
      </c>
      <c r="Z647" s="104">
        <v>117.0</v>
      </c>
      <c r="AA647" s="126" t="str">
        <f t="shared" si="80"/>
        <v>223.87%</v>
      </c>
      <c r="AB647" s="126" t="str">
        <f t="shared" si="62"/>
        <v>17.26%</v>
      </c>
      <c r="AC647" s="33"/>
      <c r="AD647" s="33"/>
      <c r="AE647" s="33"/>
      <c r="AF647" s="33"/>
      <c r="AG647" s="33"/>
      <c r="AH647" s="33"/>
      <c r="AI647" s="33"/>
      <c r="AJ647" s="33"/>
    </row>
    <row r="648">
      <c r="A648" s="104" t="s">
        <v>1564</v>
      </c>
      <c r="B648" s="44">
        <v>2010.0</v>
      </c>
      <c r="C648" s="44" t="s">
        <v>29</v>
      </c>
      <c r="D648" s="104" t="s">
        <v>2564</v>
      </c>
      <c r="E648" s="104">
        <v>43.0</v>
      </c>
      <c r="F648" s="104">
        <v>56.0</v>
      </c>
      <c r="G648" s="118" t="str">
        <f t="shared" si="37"/>
        <v>49.5</v>
      </c>
      <c r="H648" s="104">
        <v>47.0</v>
      </c>
      <c r="I648" s="104">
        <v>59.0</v>
      </c>
      <c r="J648" s="118" t="str">
        <f t="shared" si="34"/>
        <v>-12</v>
      </c>
      <c r="K648" s="118" t="str">
        <f t="shared" si="38"/>
        <v>53</v>
      </c>
      <c r="L648" s="118" t="str">
        <f t="shared" si="36"/>
        <v>-3.5</v>
      </c>
      <c r="M648" s="104" t="s">
        <v>710</v>
      </c>
      <c r="N648" s="104" t="s">
        <v>2511</v>
      </c>
      <c r="O648" s="104" t="s">
        <v>117</v>
      </c>
      <c r="P648" s="112"/>
      <c r="Q648" s="104">
        <v>23.5</v>
      </c>
      <c r="R648" s="104">
        <v>2911.0</v>
      </c>
      <c r="S648" s="104">
        <v>8082.0</v>
      </c>
      <c r="T648" s="112"/>
      <c r="U648" s="104">
        <v>73.03</v>
      </c>
      <c r="V648" s="104">
        <v>13.83</v>
      </c>
      <c r="W648" s="112"/>
      <c r="X648" s="118" t="str">
        <f t="shared" si="78"/>
        <v>86.86</v>
      </c>
      <c r="Y648" s="126" t="str">
        <f t="shared" si="79"/>
        <v>15.92%</v>
      </c>
      <c r="Z648" s="104">
        <v>69.0</v>
      </c>
      <c r="AA648" s="126" t="str">
        <f t="shared" si="80"/>
        <v>125.88%</v>
      </c>
      <c r="AB648" s="126" t="str">
        <f t="shared" si="62"/>
        <v>34.06%</v>
      </c>
      <c r="AC648" s="33"/>
      <c r="AD648" s="33"/>
      <c r="AE648" s="33"/>
      <c r="AF648" s="33"/>
      <c r="AG648" s="33"/>
      <c r="AH648" s="33"/>
      <c r="AI648" s="33"/>
      <c r="AJ648" s="33"/>
    </row>
    <row r="649">
      <c r="A649" s="104" t="s">
        <v>1614</v>
      </c>
      <c r="B649" s="44">
        <v>2010.0</v>
      </c>
      <c r="C649" s="44" t="s">
        <v>41</v>
      </c>
      <c r="D649" s="104" t="s">
        <v>2470</v>
      </c>
      <c r="E649" s="104">
        <v>7.0</v>
      </c>
      <c r="F649" s="104">
        <v>22.0</v>
      </c>
      <c r="G649" s="118" t="str">
        <f t="shared" si="37"/>
        <v>14.5</v>
      </c>
      <c r="H649" s="104">
        <v>41.0</v>
      </c>
      <c r="I649" s="104">
        <v>37.0</v>
      </c>
      <c r="J649" s="118" t="str">
        <f t="shared" si="34"/>
        <v>4</v>
      </c>
      <c r="K649" s="118" t="str">
        <f t="shared" si="38"/>
        <v>39</v>
      </c>
      <c r="L649" s="118" t="str">
        <f t="shared" si="36"/>
        <v>-24.5</v>
      </c>
      <c r="M649" s="104" t="s">
        <v>2545</v>
      </c>
      <c r="N649" s="104" t="s">
        <v>2511</v>
      </c>
      <c r="O649" s="104" t="s">
        <v>1518</v>
      </c>
      <c r="P649" s="112"/>
      <c r="Q649" s="104">
        <v>20.7</v>
      </c>
      <c r="R649" s="104">
        <v>3074.0</v>
      </c>
      <c r="S649" s="104">
        <v>6729.0</v>
      </c>
      <c r="T649" s="112"/>
      <c r="U649" s="104">
        <v>67.06</v>
      </c>
      <c r="V649" s="104">
        <v>69.27</v>
      </c>
      <c r="W649" s="112"/>
      <c r="X649" s="118" t="str">
        <f t="shared" si="78"/>
        <v>136.33</v>
      </c>
      <c r="Y649" s="126" t="str">
        <f t="shared" si="79"/>
        <v>50.81%</v>
      </c>
      <c r="Z649" s="104">
        <v>40.0</v>
      </c>
      <c r="AA649" s="126" t="str">
        <f t="shared" si="80"/>
        <v>340.83%</v>
      </c>
      <c r="AB649" s="126" t="str">
        <f t="shared" si="62"/>
        <v>51.75%</v>
      </c>
      <c r="AC649" s="33"/>
      <c r="AD649" s="33"/>
      <c r="AE649" s="33"/>
      <c r="AF649" s="33"/>
      <c r="AG649" s="33"/>
      <c r="AH649" s="33"/>
      <c r="AI649" s="33"/>
      <c r="AJ649" s="33"/>
    </row>
    <row r="650">
      <c r="A650" s="104" t="s">
        <v>1531</v>
      </c>
      <c r="B650" s="44">
        <v>2010.0</v>
      </c>
      <c r="C650" s="44" t="s">
        <v>41</v>
      </c>
      <c r="D650" s="104" t="s">
        <v>2470</v>
      </c>
      <c r="E650" s="104">
        <v>20.0</v>
      </c>
      <c r="F650" s="104">
        <v>37.0</v>
      </c>
      <c r="G650" s="118" t="str">
        <f t="shared" si="37"/>
        <v>28.5</v>
      </c>
      <c r="H650" s="104">
        <v>44.0</v>
      </c>
      <c r="I650" s="104">
        <v>51.0</v>
      </c>
      <c r="J650" s="118" t="str">
        <f t="shared" si="34"/>
        <v>-7</v>
      </c>
      <c r="K650" s="118" t="str">
        <f t="shared" si="38"/>
        <v>47.5</v>
      </c>
      <c r="L650" s="118" t="str">
        <f t="shared" si="36"/>
        <v>-19</v>
      </c>
      <c r="M650" s="112"/>
      <c r="N650" s="104" t="s">
        <v>2511</v>
      </c>
      <c r="O650" s="104" t="s">
        <v>1532</v>
      </c>
      <c r="P650" s="112"/>
      <c r="Q650" s="104">
        <v>16.0</v>
      </c>
      <c r="R650" s="104">
        <v>2756.0</v>
      </c>
      <c r="S650" s="104">
        <v>5977.0</v>
      </c>
      <c r="T650" s="112"/>
      <c r="U650" s="104">
        <v>67.63</v>
      </c>
      <c r="V650" s="104">
        <v>210.72</v>
      </c>
      <c r="W650" s="112"/>
      <c r="X650" s="118" t="str">
        <f t="shared" si="78"/>
        <v>278.35</v>
      </c>
      <c r="Y650" s="126" t="str">
        <f t="shared" si="79"/>
        <v>75.70%</v>
      </c>
      <c r="Z650" s="104">
        <v>100.0</v>
      </c>
      <c r="AA650" s="126" t="str">
        <f t="shared" si="80"/>
        <v>278.35%</v>
      </c>
      <c r="AB650" s="126" t="str">
        <f t="shared" si="62"/>
        <v>16.00%</v>
      </c>
      <c r="AC650" s="33"/>
      <c r="AD650" s="33"/>
      <c r="AE650" s="33"/>
      <c r="AF650" s="33"/>
      <c r="AG650" s="33"/>
      <c r="AH650" s="33"/>
      <c r="AI650" s="33"/>
      <c r="AJ650" s="33"/>
    </row>
    <row r="651">
      <c r="A651" s="104" t="s">
        <v>1727</v>
      </c>
      <c r="B651" s="44">
        <v>2010.0</v>
      </c>
      <c r="C651" s="44" t="s">
        <v>29</v>
      </c>
      <c r="D651" s="104" t="s">
        <v>2527</v>
      </c>
      <c r="E651" s="104">
        <v>53.0</v>
      </c>
      <c r="F651" s="104">
        <v>56.0</v>
      </c>
      <c r="G651" s="118" t="str">
        <f t="shared" si="37"/>
        <v>54.5</v>
      </c>
      <c r="H651" s="104">
        <v>49.0</v>
      </c>
      <c r="I651" s="104">
        <v>66.0</v>
      </c>
      <c r="J651" s="118" t="str">
        <f t="shared" si="34"/>
        <v>-17</v>
      </c>
      <c r="K651" s="118" t="str">
        <f t="shared" si="38"/>
        <v>57.5</v>
      </c>
      <c r="L651" s="118" t="str">
        <f t="shared" si="36"/>
        <v>-3</v>
      </c>
      <c r="M651" s="104" t="s">
        <v>2574</v>
      </c>
      <c r="N651" s="104" t="s">
        <v>2442</v>
      </c>
      <c r="O651" s="104" t="s">
        <v>513</v>
      </c>
      <c r="P651" s="112"/>
      <c r="Q651" s="104">
        <v>22.1</v>
      </c>
      <c r="R651" s="104">
        <v>3077.0</v>
      </c>
      <c r="S651" s="104">
        <v>7191.0</v>
      </c>
      <c r="T651" s="112"/>
      <c r="U651" s="104">
        <v>64.0</v>
      </c>
      <c r="V651" s="104">
        <v>11.7</v>
      </c>
      <c r="W651" s="112"/>
      <c r="X651" s="118" t="str">
        <f t="shared" si="78"/>
        <v>75.7</v>
      </c>
      <c r="Y651" s="126" t="str">
        <f t="shared" si="79"/>
        <v>15.46%</v>
      </c>
      <c r="Z651" s="104">
        <v>15.0</v>
      </c>
      <c r="AA651" s="126" t="str">
        <f t="shared" si="80"/>
        <v>504.67%</v>
      </c>
      <c r="AB651" s="126" t="str">
        <f t="shared" si="62"/>
        <v>147.33%</v>
      </c>
      <c r="AC651" s="33"/>
      <c r="AD651" s="33"/>
      <c r="AE651" s="33"/>
      <c r="AF651" s="33"/>
      <c r="AG651" s="33"/>
      <c r="AH651" s="33"/>
      <c r="AI651" s="33"/>
      <c r="AJ651" s="33"/>
    </row>
    <row r="652">
      <c r="A652" s="104" t="s">
        <v>1506</v>
      </c>
      <c r="B652" s="44">
        <v>2010.0</v>
      </c>
      <c r="C652" s="44" t="s">
        <v>29</v>
      </c>
      <c r="D652" s="104" t="s">
        <v>2546</v>
      </c>
      <c r="E652" s="104">
        <v>42.0</v>
      </c>
      <c r="F652" s="104">
        <v>46.0</v>
      </c>
      <c r="G652" s="118" t="str">
        <f t="shared" si="37"/>
        <v>44</v>
      </c>
      <c r="H652" s="104">
        <v>57.0</v>
      </c>
      <c r="I652" s="104">
        <v>62.0</v>
      </c>
      <c r="J652" s="118" t="str">
        <f t="shared" si="34"/>
        <v>-5</v>
      </c>
      <c r="K652" s="118" t="str">
        <f t="shared" si="38"/>
        <v>59.5</v>
      </c>
      <c r="L652" s="118" t="str">
        <f t="shared" si="36"/>
        <v>-15.5</v>
      </c>
      <c r="M652" s="104" t="s">
        <v>2572</v>
      </c>
      <c r="N652" s="104" t="s">
        <v>2442</v>
      </c>
      <c r="O652" s="104" t="s">
        <v>996</v>
      </c>
      <c r="P652" s="112"/>
      <c r="Q652" s="104">
        <v>17.6</v>
      </c>
      <c r="R652" s="104">
        <v>3504.0</v>
      </c>
      <c r="S652" s="104">
        <v>5028.0</v>
      </c>
      <c r="T652" s="112"/>
      <c r="U652" s="104">
        <v>63.15</v>
      </c>
      <c r="V652" s="104">
        <v>152.13</v>
      </c>
      <c r="W652" s="112"/>
      <c r="X652" s="118" t="str">
        <f t="shared" si="78"/>
        <v>215.28</v>
      </c>
      <c r="Y652" s="126" t="str">
        <f t="shared" si="79"/>
        <v>70.67%</v>
      </c>
      <c r="Z652" s="104">
        <v>150.0</v>
      </c>
      <c r="AA652" s="126" t="str">
        <f t="shared" si="80"/>
        <v>143.52%</v>
      </c>
      <c r="AB652" s="126" t="str">
        <f t="shared" si="62"/>
        <v>11.73%</v>
      </c>
      <c r="AC652" s="33"/>
      <c r="AD652" s="33"/>
      <c r="AE652" s="33"/>
      <c r="AF652" s="33"/>
      <c r="AG652" s="33"/>
      <c r="AH652" s="33"/>
      <c r="AI652" s="33"/>
      <c r="AJ652" s="33"/>
    </row>
    <row r="653">
      <c r="A653" s="104" t="s">
        <v>1634</v>
      </c>
      <c r="B653" s="44">
        <v>2010.0</v>
      </c>
      <c r="C653" s="44" t="s">
        <v>2398</v>
      </c>
      <c r="D653" s="104" t="s">
        <v>2476</v>
      </c>
      <c r="E653" s="104">
        <v>13.0</v>
      </c>
      <c r="F653" s="104">
        <v>35.0</v>
      </c>
      <c r="G653" s="118" t="str">
        <f t="shared" si="37"/>
        <v>24</v>
      </c>
      <c r="H653" s="104">
        <v>40.0</v>
      </c>
      <c r="I653" s="104">
        <v>53.0</v>
      </c>
      <c r="J653" s="118" t="str">
        <f t="shared" si="34"/>
        <v>-13</v>
      </c>
      <c r="K653" s="118" t="str">
        <f t="shared" si="38"/>
        <v>46.5</v>
      </c>
      <c r="L653" s="118" t="str">
        <f t="shared" si="36"/>
        <v>-22.5</v>
      </c>
      <c r="M653" s="104" t="s">
        <v>2536</v>
      </c>
      <c r="N653" s="104" t="s">
        <v>2439</v>
      </c>
      <c r="O653" s="104" t="s">
        <v>1094</v>
      </c>
      <c r="P653" s="112"/>
      <c r="Q653" s="104">
        <v>32.9</v>
      </c>
      <c r="R653" s="104">
        <v>3332.0</v>
      </c>
      <c r="S653" s="104">
        <v>9875.0</v>
      </c>
      <c r="T653" s="112"/>
      <c r="U653" s="104">
        <v>63.08</v>
      </c>
      <c r="V653" s="104">
        <v>52.59</v>
      </c>
      <c r="W653" s="112"/>
      <c r="X653" s="118" t="str">
        <f t="shared" si="78"/>
        <v>115.67</v>
      </c>
      <c r="Y653" s="126" t="str">
        <f t="shared" si="79"/>
        <v>45.47%</v>
      </c>
      <c r="Z653" s="104">
        <v>35.0</v>
      </c>
      <c r="AA653" s="126" t="str">
        <f t="shared" si="80"/>
        <v>330.49%</v>
      </c>
      <c r="AB653" s="126" t="str">
        <f t="shared" si="62"/>
        <v>94.00%</v>
      </c>
      <c r="AC653" s="33"/>
      <c r="AD653" s="33"/>
      <c r="AE653" s="33"/>
      <c r="AF653" s="33"/>
      <c r="AG653" s="33"/>
      <c r="AH653" s="33"/>
      <c r="AI653" s="33"/>
      <c r="AJ653" s="33"/>
    </row>
    <row r="654">
      <c r="A654" s="104" t="s">
        <v>1689</v>
      </c>
      <c r="B654" s="44">
        <v>2010.0</v>
      </c>
      <c r="C654" s="44" t="s">
        <v>29</v>
      </c>
      <c r="D654" s="104" t="s">
        <v>2546</v>
      </c>
      <c r="E654" s="104">
        <v>19.0</v>
      </c>
      <c r="F654" s="104">
        <v>33.0</v>
      </c>
      <c r="G654" s="118" t="str">
        <f t="shared" si="37"/>
        <v>26</v>
      </c>
      <c r="H654" s="104">
        <v>66.0</v>
      </c>
      <c r="I654" s="104">
        <v>45.0</v>
      </c>
      <c r="J654" s="118" t="str">
        <f t="shared" si="34"/>
        <v>21</v>
      </c>
      <c r="K654" s="118" t="str">
        <f t="shared" si="38"/>
        <v>55.5</v>
      </c>
      <c r="L654" s="118" t="str">
        <f t="shared" si="36"/>
        <v>-29.5</v>
      </c>
      <c r="M654" s="104" t="s">
        <v>2528</v>
      </c>
      <c r="N654" s="104" t="s">
        <v>2442</v>
      </c>
      <c r="O654" s="104" t="s">
        <v>153</v>
      </c>
      <c r="P654" s="112"/>
      <c r="Q654" s="104">
        <v>16.0</v>
      </c>
      <c r="R654" s="104">
        <v>2673.0</v>
      </c>
      <c r="S654" s="104">
        <v>5989.0</v>
      </c>
      <c r="T654" s="112"/>
      <c r="U654" s="104">
        <v>62.95</v>
      </c>
      <c r="V654" s="104">
        <v>26.09</v>
      </c>
      <c r="W654" s="112"/>
      <c r="X654" s="118" t="str">
        <f t="shared" si="78"/>
        <v>89.04</v>
      </c>
      <c r="Y654" s="126" t="str">
        <f t="shared" si="79"/>
        <v>29.30%</v>
      </c>
      <c r="Z654" s="104">
        <v>20.0</v>
      </c>
      <c r="AA654" s="126" t="str">
        <f t="shared" si="80"/>
        <v>445.20%</v>
      </c>
      <c r="AB654" s="126" t="str">
        <f t="shared" si="62"/>
        <v>80.00%</v>
      </c>
      <c r="AC654" s="33"/>
      <c r="AD654" s="33"/>
      <c r="AE654" s="33"/>
      <c r="AF654" s="33"/>
      <c r="AG654" s="33"/>
      <c r="AH654" s="33"/>
      <c r="AI654" s="33"/>
      <c r="AJ654" s="33"/>
    </row>
    <row r="655">
      <c r="A655" s="104" t="s">
        <v>1508</v>
      </c>
      <c r="B655" s="44">
        <v>2010.0</v>
      </c>
      <c r="C655" s="44" t="s">
        <v>2398</v>
      </c>
      <c r="D655" s="104" t="s">
        <v>2553</v>
      </c>
      <c r="E655" s="104">
        <v>33.0</v>
      </c>
      <c r="F655" s="104">
        <v>43.0</v>
      </c>
      <c r="G655" s="118" t="str">
        <f t="shared" si="37"/>
        <v>38</v>
      </c>
      <c r="H655" s="104">
        <v>38.0</v>
      </c>
      <c r="I655" s="104">
        <v>51.0</v>
      </c>
      <c r="J655" s="118" t="str">
        <f t="shared" si="34"/>
        <v>-13</v>
      </c>
      <c r="K655" s="118" t="str">
        <f t="shared" si="38"/>
        <v>44.5</v>
      </c>
      <c r="L655" s="118" t="str">
        <f t="shared" si="36"/>
        <v>-6.5</v>
      </c>
      <c r="M655" s="104" t="s">
        <v>2536</v>
      </c>
      <c r="N655" s="104" t="s">
        <v>2439</v>
      </c>
      <c r="O655" s="104" t="s">
        <v>1118</v>
      </c>
      <c r="P655" s="112"/>
      <c r="Q655" s="104">
        <v>31.5</v>
      </c>
      <c r="R655" s="104">
        <v>3222.0</v>
      </c>
      <c r="S655" s="104">
        <v>9770.0</v>
      </c>
      <c r="T655" s="112"/>
      <c r="U655" s="104">
        <v>61.98</v>
      </c>
      <c r="V655" s="104">
        <v>77.81</v>
      </c>
      <c r="W655" s="112"/>
      <c r="X655" s="118" t="str">
        <f t="shared" si="78"/>
        <v>139.79</v>
      </c>
      <c r="Y655" s="126" t="str">
        <f t="shared" si="79"/>
        <v>55.66%</v>
      </c>
      <c r="Z655" s="104">
        <v>150.0</v>
      </c>
      <c r="AA655" s="126" t="str">
        <f t="shared" si="80"/>
        <v>93.19%</v>
      </c>
      <c r="AB655" s="126" t="str">
        <f t="shared" si="62"/>
        <v>21.00%</v>
      </c>
      <c r="AC655" s="33"/>
      <c r="AD655" s="33"/>
      <c r="AE655" s="33"/>
      <c r="AF655" s="33"/>
      <c r="AG655" s="33"/>
      <c r="AH655" s="33"/>
      <c r="AI655" s="33"/>
      <c r="AJ655" s="33"/>
    </row>
    <row r="656">
      <c r="A656" s="104" t="s">
        <v>1619</v>
      </c>
      <c r="B656" s="44">
        <v>2010.0</v>
      </c>
      <c r="C656" s="44" t="s">
        <v>37</v>
      </c>
      <c r="D656" s="104" t="s">
        <v>2553</v>
      </c>
      <c r="E656" s="104">
        <v>73.0</v>
      </c>
      <c r="F656" s="104">
        <v>65.0</v>
      </c>
      <c r="G656" s="118" t="str">
        <f t="shared" si="37"/>
        <v>69</v>
      </c>
      <c r="H656" s="104">
        <v>63.0</v>
      </c>
      <c r="I656" s="104">
        <v>69.0</v>
      </c>
      <c r="J656" s="118" t="str">
        <f t="shared" si="34"/>
        <v>-6</v>
      </c>
      <c r="K656" s="118" t="str">
        <f t="shared" si="38"/>
        <v>66</v>
      </c>
      <c r="L656" s="118" t="str">
        <f t="shared" si="36"/>
        <v>3</v>
      </c>
      <c r="M656" s="104" t="s">
        <v>710</v>
      </c>
      <c r="N656" s="104" t="s">
        <v>2439</v>
      </c>
      <c r="O656" s="104" t="s">
        <v>1620</v>
      </c>
      <c r="P656" s="112"/>
      <c r="Q656" s="104">
        <v>17.6</v>
      </c>
      <c r="R656" s="104">
        <v>2697.0</v>
      </c>
      <c r="S656" s="104">
        <v>6515.0</v>
      </c>
      <c r="T656" s="112"/>
      <c r="U656" s="104">
        <v>60.97</v>
      </c>
      <c r="V656" s="104">
        <v>30.29</v>
      </c>
      <c r="W656" s="112"/>
      <c r="X656" s="118" t="str">
        <f t="shared" si="78"/>
        <v>91.26</v>
      </c>
      <c r="Y656" s="126" t="str">
        <f t="shared" si="79"/>
        <v>33.19%</v>
      </c>
      <c r="Z656" s="104">
        <v>40.0</v>
      </c>
      <c r="AA656" s="126" t="str">
        <f t="shared" si="80"/>
        <v>228.15%</v>
      </c>
      <c r="AB656" s="126" t="str">
        <f t="shared" si="62"/>
        <v>44.00%</v>
      </c>
      <c r="AC656" s="33"/>
      <c r="AD656" s="33"/>
      <c r="AE656" s="33"/>
      <c r="AF656" s="33"/>
      <c r="AG656" s="33"/>
      <c r="AH656" s="33"/>
      <c r="AI656" s="33"/>
      <c r="AJ656" s="33"/>
    </row>
    <row r="657">
      <c r="A657" s="104" t="s">
        <v>1577</v>
      </c>
      <c r="B657" s="44">
        <v>2010.0</v>
      </c>
      <c r="C657" s="44" t="s">
        <v>37</v>
      </c>
      <c r="D657" s="104" t="s">
        <v>2588</v>
      </c>
      <c r="E657" s="104">
        <v>24.0</v>
      </c>
      <c r="F657" s="104">
        <v>37.0</v>
      </c>
      <c r="G657" s="118" t="str">
        <f t="shared" si="37"/>
        <v>30.5</v>
      </c>
      <c r="H657" s="104">
        <v>53.0</v>
      </c>
      <c r="I657" s="104">
        <v>54.0</v>
      </c>
      <c r="J657" s="118" t="str">
        <f t="shared" si="34"/>
        <v>-1</v>
      </c>
      <c r="K657" s="118" t="str">
        <f t="shared" si="38"/>
        <v>53.5</v>
      </c>
      <c r="L657" s="118" t="str">
        <f t="shared" si="36"/>
        <v>-23</v>
      </c>
      <c r="M657" s="104" t="s">
        <v>2536</v>
      </c>
      <c r="N657" s="104" t="s">
        <v>2439</v>
      </c>
      <c r="O657" s="104" t="s">
        <v>1578</v>
      </c>
      <c r="P657" s="112"/>
      <c r="Q657" s="104">
        <v>26.7</v>
      </c>
      <c r="R657" s="104">
        <v>3203.0</v>
      </c>
      <c r="S657" s="104">
        <v>8320.0</v>
      </c>
      <c r="T657" s="112"/>
      <c r="U657" s="104">
        <v>60.13</v>
      </c>
      <c r="V657" s="104">
        <v>236.09</v>
      </c>
      <c r="W657" s="112"/>
      <c r="X657" s="118" t="str">
        <f t="shared" si="78"/>
        <v>296.22</v>
      </c>
      <c r="Y657" s="126" t="str">
        <f t="shared" si="79"/>
        <v>79.70%</v>
      </c>
      <c r="Z657" s="104">
        <v>60.0</v>
      </c>
      <c r="AA657" s="126" t="str">
        <f t="shared" si="80"/>
        <v>493.70%</v>
      </c>
      <c r="AB657" s="126" t="str">
        <f t="shared" si="62"/>
        <v>44.50%</v>
      </c>
      <c r="AC657" s="33"/>
      <c r="AD657" s="33"/>
      <c r="AE657" s="33"/>
      <c r="AF657" s="33"/>
      <c r="AG657" s="33"/>
      <c r="AH657" s="33"/>
      <c r="AI657" s="33"/>
      <c r="AJ657" s="33"/>
    </row>
    <row r="658">
      <c r="A658" s="104" t="s">
        <v>1712</v>
      </c>
      <c r="B658" s="44">
        <v>2010.0</v>
      </c>
      <c r="C658" s="44" t="s">
        <v>37</v>
      </c>
      <c r="D658" s="104" t="s">
        <v>2451</v>
      </c>
      <c r="E658" s="104">
        <v>27.0</v>
      </c>
      <c r="F658" s="104">
        <v>43.0</v>
      </c>
      <c r="G658" s="118" t="str">
        <f t="shared" si="37"/>
        <v>35</v>
      </c>
      <c r="H658" s="104">
        <v>67.0</v>
      </c>
      <c r="I658" s="104">
        <v>65.0</v>
      </c>
      <c r="J658" s="118" t="str">
        <f t="shared" si="34"/>
        <v>2</v>
      </c>
      <c r="K658" s="118" t="str">
        <f t="shared" si="38"/>
        <v>66</v>
      </c>
      <c r="L658" s="118" t="str">
        <f t="shared" si="36"/>
        <v>-31</v>
      </c>
      <c r="M658" s="104" t="s">
        <v>710</v>
      </c>
      <c r="N658" s="104" t="s">
        <v>2511</v>
      </c>
      <c r="O658" s="104" t="s">
        <v>493</v>
      </c>
      <c r="P658" s="112"/>
      <c r="Q658" s="104">
        <v>29.3</v>
      </c>
      <c r="R658" s="104">
        <v>2155.0</v>
      </c>
      <c r="S658" s="104">
        <v>13591.0</v>
      </c>
      <c r="T658" s="112"/>
      <c r="U658" s="104">
        <v>60.09</v>
      </c>
      <c r="V658" s="104">
        <v>0.58</v>
      </c>
      <c r="W658" s="112"/>
      <c r="X658" s="118" t="str">
        <f t="shared" si="78"/>
        <v>60.67</v>
      </c>
      <c r="Y658" s="126" t="str">
        <f t="shared" si="79"/>
        <v>0.96%</v>
      </c>
      <c r="Z658" s="104">
        <v>20.0</v>
      </c>
      <c r="AA658" s="126" t="str">
        <f t="shared" si="80"/>
        <v>303.35%</v>
      </c>
      <c r="AB658" s="126" t="str">
        <f t="shared" si="62"/>
        <v>146.50%</v>
      </c>
      <c r="AC658" s="33"/>
      <c r="AD658" s="33"/>
      <c r="AE658" s="33"/>
      <c r="AF658" s="33"/>
      <c r="AG658" s="33"/>
      <c r="AH658" s="33"/>
      <c r="AI658" s="33"/>
      <c r="AJ658" s="33"/>
    </row>
    <row r="659">
      <c r="A659" s="104" t="s">
        <v>1600</v>
      </c>
      <c r="B659" s="44">
        <v>2010.0</v>
      </c>
      <c r="C659" s="44" t="s">
        <v>41</v>
      </c>
      <c r="D659" s="104" t="s">
        <v>2440</v>
      </c>
      <c r="E659" s="104">
        <v>16.0</v>
      </c>
      <c r="F659" s="104">
        <v>36.0</v>
      </c>
      <c r="G659" s="118" t="str">
        <f t="shared" si="37"/>
        <v>26</v>
      </c>
      <c r="H659" s="104">
        <v>46.0</v>
      </c>
      <c r="I659" s="104">
        <v>50.0</v>
      </c>
      <c r="J659" s="118" t="str">
        <f t="shared" si="34"/>
        <v>-4</v>
      </c>
      <c r="K659" s="118" t="str">
        <f t="shared" si="38"/>
        <v>48</v>
      </c>
      <c r="L659" s="118" t="str">
        <f t="shared" si="36"/>
        <v>-22</v>
      </c>
      <c r="M659" s="104" t="s">
        <v>710</v>
      </c>
      <c r="N659" s="104" t="s">
        <v>2442</v>
      </c>
      <c r="O659" s="104" t="s">
        <v>1601</v>
      </c>
      <c r="P659" s="112"/>
      <c r="Q659" s="104">
        <v>14.0</v>
      </c>
      <c r="R659" s="104">
        <v>3344.0</v>
      </c>
      <c r="S659" s="104">
        <v>4190.0</v>
      </c>
      <c r="T659" s="112"/>
      <c r="U659" s="104">
        <v>60.02</v>
      </c>
      <c r="V659" s="104">
        <v>52.44</v>
      </c>
      <c r="W659" s="112"/>
      <c r="X659" s="118" t="str">
        <f t="shared" si="78"/>
        <v>112.46</v>
      </c>
      <c r="Y659" s="126" t="str">
        <f t="shared" si="79"/>
        <v>46.63%</v>
      </c>
      <c r="Z659" s="104">
        <v>48.0</v>
      </c>
      <c r="AA659" s="126" t="str">
        <f t="shared" si="80"/>
        <v>234.29%</v>
      </c>
      <c r="AB659" s="126" t="str">
        <f t="shared" si="62"/>
        <v>29.17%</v>
      </c>
      <c r="AC659" s="33"/>
      <c r="AD659" s="33"/>
      <c r="AE659" s="33"/>
      <c r="AF659" s="33"/>
      <c r="AG659" s="33"/>
      <c r="AH659" s="33"/>
      <c r="AI659" s="33"/>
      <c r="AJ659" s="33"/>
    </row>
    <row r="660">
      <c r="A660" s="104" t="s">
        <v>1757</v>
      </c>
      <c r="B660" s="44">
        <v>2010.0</v>
      </c>
      <c r="C660" s="44" t="s">
        <v>29</v>
      </c>
      <c r="D660" s="104" t="s">
        <v>2470</v>
      </c>
      <c r="E660" s="104">
        <v>85.0</v>
      </c>
      <c r="F660" s="104">
        <v>72.0</v>
      </c>
      <c r="G660" s="118" t="str">
        <f t="shared" si="37"/>
        <v>78.5</v>
      </c>
      <c r="H660" s="104">
        <v>75.0</v>
      </c>
      <c r="I660" s="104">
        <v>73.0</v>
      </c>
      <c r="J660" s="118" t="str">
        <f t="shared" si="34"/>
        <v>2</v>
      </c>
      <c r="K660" s="118" t="str">
        <f t="shared" si="38"/>
        <v>74</v>
      </c>
      <c r="L660" s="118" t="str">
        <f t="shared" si="36"/>
        <v>4.5</v>
      </c>
      <c r="M660" s="104" t="s">
        <v>2531</v>
      </c>
      <c r="N660" s="104" t="s">
        <v>2511</v>
      </c>
      <c r="O660" s="104" t="s">
        <v>493</v>
      </c>
      <c r="P660" s="112"/>
      <c r="Q660" s="104">
        <v>17.7</v>
      </c>
      <c r="R660" s="104">
        <v>2856.0</v>
      </c>
      <c r="S660" s="104">
        <v>6209.0</v>
      </c>
      <c r="T660" s="112"/>
      <c r="U660" s="104">
        <v>58.4</v>
      </c>
      <c r="V660" s="104">
        <v>16.55</v>
      </c>
      <c r="W660" s="112"/>
      <c r="X660" s="118" t="str">
        <f t="shared" si="78"/>
        <v>74.95</v>
      </c>
      <c r="Y660" s="126" t="str">
        <f t="shared" si="79"/>
        <v>22.08%</v>
      </c>
      <c r="Z660" s="104">
        <v>8.0</v>
      </c>
      <c r="AA660" s="126" t="str">
        <f t="shared" si="80"/>
        <v>936.88%</v>
      </c>
      <c r="AB660" s="126" t="str">
        <f t="shared" si="62"/>
        <v>221.25%</v>
      </c>
      <c r="AC660" s="33"/>
      <c r="AD660" s="33"/>
      <c r="AE660" s="33"/>
      <c r="AF660" s="33"/>
      <c r="AG660" s="33"/>
      <c r="AH660" s="33"/>
      <c r="AI660" s="33"/>
      <c r="AJ660" s="33"/>
    </row>
    <row r="661">
      <c r="A661" s="104" t="s">
        <v>1642</v>
      </c>
      <c r="B661" s="44">
        <v>2010.0</v>
      </c>
      <c r="C661" s="44" t="s">
        <v>41</v>
      </c>
      <c r="D661" s="104" t="s">
        <v>2470</v>
      </c>
      <c r="E661" s="104">
        <v>27.0</v>
      </c>
      <c r="F661" s="104">
        <v>45.0</v>
      </c>
      <c r="G661" s="118" t="str">
        <f t="shared" si="37"/>
        <v>36</v>
      </c>
      <c r="H661" s="104">
        <v>57.0</v>
      </c>
      <c r="I661" s="104">
        <v>57.0</v>
      </c>
      <c r="J661" s="118" t="str">
        <f t="shared" si="34"/>
        <v>0</v>
      </c>
      <c r="K661" s="118" t="str">
        <f t="shared" si="38"/>
        <v>57</v>
      </c>
      <c r="L661" s="118" t="str">
        <f t="shared" si="36"/>
        <v>-21</v>
      </c>
      <c r="M661" s="104" t="s">
        <v>2545</v>
      </c>
      <c r="N661" s="104" t="s">
        <v>2511</v>
      </c>
      <c r="O661" s="104" t="s">
        <v>939</v>
      </c>
      <c r="P661" s="112"/>
      <c r="Q661" s="104">
        <v>20.5</v>
      </c>
      <c r="R661" s="104">
        <v>2206.0</v>
      </c>
      <c r="S661" s="104">
        <v>9298.0</v>
      </c>
      <c r="T661" s="112"/>
      <c r="U661" s="104">
        <v>57.74</v>
      </c>
      <c r="V661" s="104">
        <v>11.31</v>
      </c>
      <c r="W661" s="112"/>
      <c r="X661" s="118" t="str">
        <f t="shared" si="78"/>
        <v>69.05</v>
      </c>
      <c r="Y661" s="126" t="str">
        <f t="shared" si="79"/>
        <v>16.38%</v>
      </c>
      <c r="Z661" s="104">
        <v>32.0</v>
      </c>
      <c r="AA661" s="126" t="str">
        <f t="shared" si="80"/>
        <v>215.78%</v>
      </c>
      <c r="AB661" s="126" t="str">
        <f t="shared" si="62"/>
        <v>64.06%</v>
      </c>
      <c r="AC661" s="33"/>
      <c r="AD661" s="33"/>
      <c r="AE661" s="33"/>
      <c r="AF661" s="33"/>
      <c r="AG661" s="33"/>
      <c r="AH661" s="33"/>
      <c r="AI661" s="33"/>
      <c r="AJ661" s="33"/>
    </row>
    <row r="662">
      <c r="A662" s="104" t="s">
        <v>1549</v>
      </c>
      <c r="B662" s="44">
        <v>2010.0</v>
      </c>
      <c r="C662" s="44" t="s">
        <v>29</v>
      </c>
      <c r="D662" s="104" t="s">
        <v>2476</v>
      </c>
      <c r="E662" s="104">
        <v>51.0</v>
      </c>
      <c r="F662" s="104">
        <v>53.0</v>
      </c>
      <c r="G662" s="118" t="str">
        <f t="shared" si="37"/>
        <v>52</v>
      </c>
      <c r="H662" s="104">
        <v>65.0</v>
      </c>
      <c r="I662" s="104">
        <v>69.0</v>
      </c>
      <c r="J662" s="118" t="str">
        <f t="shared" si="34"/>
        <v>-4</v>
      </c>
      <c r="K662" s="118" t="str">
        <f t="shared" si="38"/>
        <v>67</v>
      </c>
      <c r="L662" s="118" t="str">
        <f t="shared" si="36"/>
        <v>-15</v>
      </c>
      <c r="M662" s="104" t="s">
        <v>2545</v>
      </c>
      <c r="N662" s="104" t="s">
        <v>2442</v>
      </c>
      <c r="O662" s="104" t="s">
        <v>1550</v>
      </c>
      <c r="P662" s="112"/>
      <c r="Q662" s="104">
        <v>16.1</v>
      </c>
      <c r="R662" s="104">
        <v>3575.0</v>
      </c>
      <c r="S662" s="104">
        <v>4507.0</v>
      </c>
      <c r="T662" s="112"/>
      <c r="U662" s="104">
        <v>55.68</v>
      </c>
      <c r="V662" s="104">
        <v>84.4</v>
      </c>
      <c r="W662" s="112"/>
      <c r="X662" s="118" t="str">
        <f t="shared" si="78"/>
        <v>140.08</v>
      </c>
      <c r="Y662" s="126" t="str">
        <f t="shared" si="79"/>
        <v>60.25%</v>
      </c>
      <c r="Z662" s="104">
        <v>80.0</v>
      </c>
      <c r="AA662" s="126" t="str">
        <f t="shared" si="80"/>
        <v>175.10%</v>
      </c>
      <c r="AB662" s="126" t="str">
        <f t="shared" si="62"/>
        <v>20.13%</v>
      </c>
      <c r="AC662" s="33"/>
      <c r="AD662" s="33"/>
      <c r="AE662" s="33"/>
      <c r="AF662" s="33"/>
      <c r="AG662" s="33"/>
      <c r="AH662" s="33"/>
      <c r="AI662" s="33"/>
      <c r="AJ662" s="33"/>
    </row>
    <row r="663">
      <c r="A663" s="104" t="s">
        <v>1587</v>
      </c>
      <c r="B663" s="44">
        <v>2010.0</v>
      </c>
      <c r="C663" s="44" t="s">
        <v>41</v>
      </c>
      <c r="D663" s="104" t="s">
        <v>2527</v>
      </c>
      <c r="E663" s="104">
        <v>28.0</v>
      </c>
      <c r="F663" s="104">
        <v>39.0</v>
      </c>
      <c r="G663" s="118" t="str">
        <f t="shared" si="37"/>
        <v>33.5</v>
      </c>
      <c r="H663" s="104">
        <v>62.0</v>
      </c>
      <c r="I663" s="104">
        <v>55.0</v>
      </c>
      <c r="J663" s="118" t="str">
        <f t="shared" si="34"/>
        <v>7</v>
      </c>
      <c r="K663" s="118" t="str">
        <f t="shared" si="38"/>
        <v>58.5</v>
      </c>
      <c r="L663" s="118" t="str">
        <f t="shared" si="36"/>
        <v>-25</v>
      </c>
      <c r="M663" s="104" t="s">
        <v>2529</v>
      </c>
      <c r="N663" s="104" t="s">
        <v>2511</v>
      </c>
      <c r="O663" s="104" t="s">
        <v>493</v>
      </c>
      <c r="P663" s="112"/>
      <c r="Q663" s="104">
        <v>14.5</v>
      </c>
      <c r="R663" s="104">
        <v>3150.0</v>
      </c>
      <c r="S663" s="104">
        <v>4605.0</v>
      </c>
      <c r="T663" s="112"/>
      <c r="U663" s="104">
        <v>53.13</v>
      </c>
      <c r="V663" s="104">
        <v>43.03</v>
      </c>
      <c r="W663" s="112"/>
      <c r="X663" s="118" t="str">
        <f t="shared" si="78"/>
        <v>96.16</v>
      </c>
      <c r="Y663" s="126" t="str">
        <f t="shared" si="79"/>
        <v>44.75%</v>
      </c>
      <c r="Z663" s="104">
        <v>52.274</v>
      </c>
      <c r="AA663" s="126" t="str">
        <f t="shared" si="80"/>
        <v>183.95%</v>
      </c>
      <c r="AB663" s="126" t="str">
        <f t="shared" si="62"/>
        <v>27.74%</v>
      </c>
      <c r="AC663" s="33"/>
      <c r="AD663" s="33"/>
      <c r="AE663" s="33"/>
      <c r="AF663" s="33"/>
      <c r="AG663" s="33"/>
      <c r="AH663" s="33"/>
      <c r="AI663" s="33"/>
      <c r="AJ663" s="33"/>
    </row>
    <row r="664">
      <c r="A664" s="104" t="s">
        <v>1648</v>
      </c>
      <c r="B664" s="44">
        <v>2010.0</v>
      </c>
      <c r="C664" s="44" t="s">
        <v>29</v>
      </c>
      <c r="D664" s="104" t="s">
        <v>2586</v>
      </c>
      <c r="E664" s="104">
        <v>40.0</v>
      </c>
      <c r="F664" s="104">
        <v>50.0</v>
      </c>
      <c r="G664" s="118" t="str">
        <f t="shared" si="37"/>
        <v>45</v>
      </c>
      <c r="H664" s="104">
        <v>62.0</v>
      </c>
      <c r="I664" s="104">
        <v>60.0</v>
      </c>
      <c r="J664" s="118" t="str">
        <f t="shared" si="34"/>
        <v>2</v>
      </c>
      <c r="K664" s="118" t="str">
        <f t="shared" si="38"/>
        <v>61</v>
      </c>
      <c r="L664" s="118" t="str">
        <f t="shared" si="36"/>
        <v>-16</v>
      </c>
      <c r="M664" s="104" t="s">
        <v>2529</v>
      </c>
      <c r="N664" s="104" t="s">
        <v>2442</v>
      </c>
      <c r="O664" s="104" t="s">
        <v>493</v>
      </c>
      <c r="P664" s="112"/>
      <c r="Q664" s="104">
        <v>13.5</v>
      </c>
      <c r="R664" s="104">
        <v>2968.0</v>
      </c>
      <c r="S664" s="104">
        <v>4562.0</v>
      </c>
      <c r="T664" s="112"/>
      <c r="U664" s="104">
        <v>53.03</v>
      </c>
      <c r="V664" s="104">
        <v>26.15</v>
      </c>
      <c r="W664" s="112"/>
      <c r="X664" s="118" t="str">
        <f t="shared" si="78"/>
        <v>79.18</v>
      </c>
      <c r="Y664" s="126" t="str">
        <f t="shared" si="79"/>
        <v>33.03%</v>
      </c>
      <c r="Z664" s="104">
        <v>30.0</v>
      </c>
      <c r="AA664" s="126" t="str">
        <f t="shared" si="80"/>
        <v>263.93%</v>
      </c>
      <c r="AB664" s="126" t="str">
        <f t="shared" si="62"/>
        <v>45.00%</v>
      </c>
      <c r="AC664" s="33"/>
      <c r="AD664" s="33"/>
      <c r="AE664" s="33"/>
      <c r="AF664" s="33"/>
      <c r="AG664" s="33"/>
      <c r="AH664" s="33"/>
      <c r="AI664" s="33"/>
      <c r="AJ664" s="33"/>
    </row>
    <row r="665">
      <c r="A665" s="104" t="s">
        <v>1562</v>
      </c>
      <c r="B665" s="44">
        <v>2010.0</v>
      </c>
      <c r="C665" s="44" t="s">
        <v>37</v>
      </c>
      <c r="D665" s="104" t="s">
        <v>2527</v>
      </c>
      <c r="E665" s="104">
        <v>54.0</v>
      </c>
      <c r="F665" s="104">
        <v>59.0</v>
      </c>
      <c r="G665" s="118" t="str">
        <f t="shared" si="37"/>
        <v>56.5</v>
      </c>
      <c r="H665" s="104">
        <v>43.0</v>
      </c>
      <c r="I665" s="104">
        <v>58.0</v>
      </c>
      <c r="J665" s="118" t="str">
        <f t="shared" si="34"/>
        <v>-15</v>
      </c>
      <c r="K665" s="118" t="str">
        <f t="shared" si="38"/>
        <v>50.5</v>
      </c>
      <c r="L665" s="118" t="str">
        <f t="shared" si="36"/>
        <v>6</v>
      </c>
      <c r="M665" s="104" t="s">
        <v>2545</v>
      </c>
      <c r="N665" s="104" t="s">
        <v>2511</v>
      </c>
      <c r="O665" s="104" t="s">
        <v>89</v>
      </c>
      <c r="P665" s="112"/>
      <c r="Q665" s="104">
        <v>19.0</v>
      </c>
      <c r="R665" s="104">
        <v>3565.0</v>
      </c>
      <c r="S665" s="104">
        <v>5333.0</v>
      </c>
      <c r="T665" s="112"/>
      <c r="U665" s="104">
        <v>52.47</v>
      </c>
      <c r="V665" s="104">
        <v>82.27</v>
      </c>
      <c r="W665" s="112"/>
      <c r="X665" s="118" t="str">
        <f t="shared" si="78"/>
        <v>134.74</v>
      </c>
      <c r="Y665" s="126" t="str">
        <f t="shared" si="79"/>
        <v>61.06%</v>
      </c>
      <c r="Z665" s="104">
        <v>70.0</v>
      </c>
      <c r="AA665" s="126" t="str">
        <f t="shared" si="80"/>
        <v>192.49%</v>
      </c>
      <c r="AB665" s="126" t="str">
        <f t="shared" si="62"/>
        <v>27.14%</v>
      </c>
      <c r="AC665" s="33"/>
      <c r="AD665" s="33"/>
      <c r="AE665" s="33"/>
      <c r="AF665" s="33"/>
      <c r="AG665" s="33"/>
      <c r="AH665" s="33"/>
      <c r="AI665" s="33"/>
      <c r="AJ665" s="33"/>
    </row>
    <row r="666">
      <c r="A666" s="104" t="s">
        <v>1622</v>
      </c>
      <c r="B666" s="44">
        <v>2010.0</v>
      </c>
      <c r="C666" s="44" t="s">
        <v>37</v>
      </c>
      <c r="D666" s="104" t="s">
        <v>2440</v>
      </c>
      <c r="E666" s="104">
        <v>64.0</v>
      </c>
      <c r="F666" s="104">
        <v>51.0</v>
      </c>
      <c r="G666" s="118" t="str">
        <f t="shared" si="37"/>
        <v>57.5</v>
      </c>
      <c r="H666" s="104">
        <v>52.0</v>
      </c>
      <c r="I666" s="104">
        <v>63.0</v>
      </c>
      <c r="J666" s="118" t="str">
        <f t="shared" si="34"/>
        <v>-11</v>
      </c>
      <c r="K666" s="118" t="str">
        <f t="shared" si="38"/>
        <v>57.5</v>
      </c>
      <c r="L666" s="118" t="str">
        <f t="shared" si="36"/>
        <v>0</v>
      </c>
      <c r="M666" s="104" t="s">
        <v>2536</v>
      </c>
      <c r="N666" s="104" t="s">
        <v>2439</v>
      </c>
      <c r="O666" s="104" t="s">
        <v>2408</v>
      </c>
      <c r="P666" s="112"/>
      <c r="Q666" s="104">
        <v>24.8</v>
      </c>
      <c r="R666" s="104">
        <v>2669.0</v>
      </c>
      <c r="S666" s="104">
        <v>9277.0</v>
      </c>
      <c r="T666" s="112"/>
      <c r="U666" s="104">
        <v>52.0</v>
      </c>
      <c r="V666" s="104">
        <v>75.23</v>
      </c>
      <c r="W666" s="112"/>
      <c r="X666" s="118" t="str">
        <f t="shared" si="78"/>
        <v>127.23</v>
      </c>
      <c r="Y666" s="126" t="str">
        <f t="shared" si="79"/>
        <v>59.13%</v>
      </c>
      <c r="Z666" s="104">
        <v>40.0</v>
      </c>
      <c r="AA666" s="126" t="str">
        <f t="shared" si="80"/>
        <v>318.08%</v>
      </c>
      <c r="AB666" s="126" t="str">
        <f t="shared" si="62"/>
        <v>62.00%</v>
      </c>
      <c r="AC666" s="33"/>
      <c r="AD666" s="33"/>
      <c r="AE666" s="33"/>
      <c r="AF666" s="33"/>
      <c r="AG666" s="33"/>
      <c r="AH666" s="33"/>
      <c r="AI666" s="33"/>
      <c r="AJ666" s="33"/>
    </row>
    <row r="667">
      <c r="A667" s="104" t="s">
        <v>1628</v>
      </c>
      <c r="B667" s="44">
        <v>2010.0</v>
      </c>
      <c r="C667" s="44" t="s">
        <v>41</v>
      </c>
      <c r="D667" s="104" t="s">
        <v>2589</v>
      </c>
      <c r="E667" s="104">
        <v>64.0</v>
      </c>
      <c r="F667" s="104">
        <v>63.0</v>
      </c>
      <c r="G667" s="118" t="str">
        <f t="shared" si="37"/>
        <v>63.5</v>
      </c>
      <c r="H667" s="104">
        <v>57.0</v>
      </c>
      <c r="I667" s="104">
        <v>64.0</v>
      </c>
      <c r="J667" s="118" t="str">
        <f t="shared" si="34"/>
        <v>-7</v>
      </c>
      <c r="K667" s="118" t="str">
        <f t="shared" si="38"/>
        <v>60.5</v>
      </c>
      <c r="L667" s="118" t="str">
        <f t="shared" si="36"/>
        <v>3</v>
      </c>
      <c r="M667" s="104" t="s">
        <v>2540</v>
      </c>
      <c r="N667" s="104" t="s">
        <v>2439</v>
      </c>
      <c r="O667" s="104" t="s">
        <v>2424</v>
      </c>
      <c r="P667" s="112"/>
      <c r="Q667" s="104">
        <v>14.0</v>
      </c>
      <c r="R667" s="104">
        <v>2754.0</v>
      </c>
      <c r="S667" s="104">
        <v>5091.0</v>
      </c>
      <c r="T667" s="112"/>
      <c r="U667" s="104">
        <v>50.29</v>
      </c>
      <c r="V667" s="104">
        <v>14.28</v>
      </c>
      <c r="W667" s="112"/>
      <c r="X667" s="118" t="str">
        <f t="shared" si="78"/>
        <v>64.57</v>
      </c>
      <c r="Y667" s="126" t="str">
        <f t="shared" si="79"/>
        <v>22.12%</v>
      </c>
      <c r="Z667" s="104">
        <v>36.0</v>
      </c>
      <c r="AA667" s="126" t="str">
        <f t="shared" si="80"/>
        <v>179.36%</v>
      </c>
      <c r="AB667" s="126" t="str">
        <f t="shared" si="62"/>
        <v>38.89%</v>
      </c>
      <c r="AC667" s="33"/>
      <c r="AD667" s="33"/>
      <c r="AE667" s="33"/>
      <c r="AF667" s="33"/>
      <c r="AG667" s="33"/>
      <c r="AH667" s="33"/>
      <c r="AI667" s="33"/>
      <c r="AJ667" s="33"/>
    </row>
    <row r="668">
      <c r="A668" s="104" t="s">
        <v>1646</v>
      </c>
      <c r="B668" s="44">
        <v>2010.0</v>
      </c>
      <c r="C668" s="44" t="s">
        <v>29</v>
      </c>
      <c r="D668" s="104" t="s">
        <v>2527</v>
      </c>
      <c r="E668" s="104">
        <v>76.0</v>
      </c>
      <c r="F668" s="104">
        <v>66.0</v>
      </c>
      <c r="G668" s="118" t="str">
        <f t="shared" si="37"/>
        <v>71</v>
      </c>
      <c r="H668" s="104">
        <v>83.0</v>
      </c>
      <c r="I668" s="104">
        <v>83.0</v>
      </c>
      <c r="J668" s="118" t="str">
        <f t="shared" si="34"/>
        <v>0</v>
      </c>
      <c r="K668" s="118" t="str">
        <f t="shared" si="38"/>
        <v>83</v>
      </c>
      <c r="L668" s="118" t="str">
        <f t="shared" si="36"/>
        <v>-12</v>
      </c>
      <c r="M668" s="104" t="s">
        <v>2545</v>
      </c>
      <c r="N668" s="104" t="s">
        <v>2439</v>
      </c>
      <c r="O668" s="104" t="s">
        <v>100</v>
      </c>
      <c r="P668" s="112"/>
      <c r="Q668" s="104">
        <v>19.8</v>
      </c>
      <c r="R668" s="104">
        <v>3065.0</v>
      </c>
      <c r="S668" s="104">
        <v>6469.0</v>
      </c>
      <c r="T668" s="112"/>
      <c r="U668" s="104">
        <v>48.07</v>
      </c>
      <c r="V668" s="104">
        <v>48.12</v>
      </c>
      <c r="W668" s="112"/>
      <c r="X668" s="118" t="str">
        <f t="shared" si="78"/>
        <v>96.19</v>
      </c>
      <c r="Y668" s="126" t="str">
        <f t="shared" si="79"/>
        <v>50.03%</v>
      </c>
      <c r="Z668" s="104">
        <v>30.0</v>
      </c>
      <c r="AA668" s="126" t="str">
        <f t="shared" si="80"/>
        <v>320.63%</v>
      </c>
      <c r="AB668" s="126" t="str">
        <f t="shared" si="62"/>
        <v>66.00%</v>
      </c>
      <c r="AC668" s="33"/>
      <c r="AD668" s="33"/>
      <c r="AE668" s="33"/>
      <c r="AF668" s="33"/>
      <c r="AG668" s="33"/>
      <c r="AH668" s="33"/>
      <c r="AI668" s="33"/>
      <c r="AJ668" s="33"/>
    </row>
    <row r="669">
      <c r="A669" s="104" t="s">
        <v>1560</v>
      </c>
      <c r="B669" s="44">
        <v>2010.0</v>
      </c>
      <c r="C669" s="44" t="s">
        <v>41</v>
      </c>
      <c r="D669" s="104" t="s">
        <v>2451</v>
      </c>
      <c r="E669" s="104">
        <v>11.0</v>
      </c>
      <c r="F669" s="104">
        <v>21.0</v>
      </c>
      <c r="G669" s="118" t="str">
        <f t="shared" si="37"/>
        <v>16</v>
      </c>
      <c r="H669" s="104">
        <v>45.0</v>
      </c>
      <c r="I669" s="104">
        <v>38.0</v>
      </c>
      <c r="J669" s="118" t="str">
        <f t="shared" si="34"/>
        <v>7</v>
      </c>
      <c r="K669" s="118" t="str">
        <f t="shared" si="38"/>
        <v>41.5</v>
      </c>
      <c r="L669" s="118" t="str">
        <f t="shared" si="36"/>
        <v>-25.5</v>
      </c>
      <c r="M669" s="104" t="s">
        <v>2529</v>
      </c>
      <c r="N669" s="104" t="s">
        <v>2511</v>
      </c>
      <c r="O669" s="104" t="s">
        <v>1518</v>
      </c>
      <c r="P669" s="112"/>
      <c r="Q669" s="104">
        <v>15.8</v>
      </c>
      <c r="R669" s="104">
        <v>2859.0</v>
      </c>
      <c r="S669" s="104">
        <v>5539.0</v>
      </c>
      <c r="T669" s="112"/>
      <c r="U669" s="104">
        <v>47.06</v>
      </c>
      <c r="V669" s="104">
        <v>51.1</v>
      </c>
      <c r="W669" s="112"/>
      <c r="X669" s="118" t="str">
        <f t="shared" si="78"/>
        <v>98.16</v>
      </c>
      <c r="Y669" s="126" t="str">
        <f t="shared" si="79"/>
        <v>52.06%</v>
      </c>
      <c r="Z669" s="104">
        <v>75.0</v>
      </c>
      <c r="AA669" s="126" t="str">
        <f t="shared" si="80"/>
        <v>130.88%</v>
      </c>
      <c r="AB669" s="126" t="str">
        <f t="shared" si="62"/>
        <v>21.07%</v>
      </c>
      <c r="AC669" s="33"/>
      <c r="AD669" s="33"/>
      <c r="AE669" s="33"/>
      <c r="AF669" s="33"/>
      <c r="AG669" s="33"/>
      <c r="AH669" s="33"/>
      <c r="AI669" s="33"/>
      <c r="AJ669" s="33"/>
    </row>
    <row r="670">
      <c r="A670" s="104" t="s">
        <v>1709</v>
      </c>
      <c r="B670" s="44">
        <v>2010.0</v>
      </c>
      <c r="C670" s="44" t="s">
        <v>37</v>
      </c>
      <c r="D670" s="104" t="s">
        <v>2527</v>
      </c>
      <c r="E670" s="104">
        <v>10.0</v>
      </c>
      <c r="F670" s="104">
        <v>24.0</v>
      </c>
      <c r="G670" s="118" t="str">
        <f t="shared" si="37"/>
        <v>17</v>
      </c>
      <c r="H670" s="104">
        <v>47.0</v>
      </c>
      <c r="I670" s="104">
        <v>54.0</v>
      </c>
      <c r="J670" s="118" t="str">
        <f t="shared" si="34"/>
        <v>-7</v>
      </c>
      <c r="K670" s="118" t="str">
        <f t="shared" si="38"/>
        <v>50.5</v>
      </c>
      <c r="L670" s="118" t="str">
        <f t="shared" si="36"/>
        <v>-33.5</v>
      </c>
      <c r="M670" s="104" t="s">
        <v>2558</v>
      </c>
      <c r="N670" s="104" t="s">
        <v>2439</v>
      </c>
      <c r="O670" s="104" t="s">
        <v>1710</v>
      </c>
      <c r="P670" s="112"/>
      <c r="Q670" s="104">
        <v>22.53</v>
      </c>
      <c r="R670" s="104">
        <v>2808.0</v>
      </c>
      <c r="S670" s="104">
        <v>8024.0</v>
      </c>
      <c r="T670" s="112"/>
      <c r="U670" s="104">
        <v>45.71</v>
      </c>
      <c r="V670" s="104">
        <v>90.44</v>
      </c>
      <c r="W670" s="112"/>
      <c r="X670" s="118" t="str">
        <f t="shared" si="78"/>
        <v>136.15</v>
      </c>
      <c r="Y670" s="126" t="str">
        <f t="shared" si="79"/>
        <v>66.43%</v>
      </c>
      <c r="Z670" s="104">
        <v>20.0</v>
      </c>
      <c r="AA670" s="126" t="str">
        <f t="shared" si="80"/>
        <v>680.75%</v>
      </c>
      <c r="AB670" s="126" t="str">
        <f t="shared" si="62"/>
        <v>112.65%</v>
      </c>
      <c r="AC670" s="33"/>
      <c r="AD670" s="33"/>
      <c r="AE670" s="33"/>
      <c r="AF670" s="33"/>
      <c r="AG670" s="33"/>
      <c r="AH670" s="33"/>
      <c r="AI670" s="33"/>
      <c r="AJ670" s="33"/>
    </row>
    <row r="671">
      <c r="A671" s="104" t="s">
        <v>1652</v>
      </c>
      <c r="B671" s="44">
        <v>2010.0</v>
      </c>
      <c r="C671" s="44" t="s">
        <v>41</v>
      </c>
      <c r="D671" s="104" t="s">
        <v>2476</v>
      </c>
      <c r="E671" s="104">
        <v>19.0</v>
      </c>
      <c r="F671" s="104">
        <v>31.0</v>
      </c>
      <c r="G671" s="118" t="str">
        <f t="shared" si="37"/>
        <v>25</v>
      </c>
      <c r="H671" s="104">
        <v>45.0</v>
      </c>
      <c r="I671" s="104">
        <v>51.0</v>
      </c>
      <c r="J671" s="118" t="str">
        <f t="shared" si="34"/>
        <v>-6</v>
      </c>
      <c r="K671" s="118" t="str">
        <f t="shared" si="38"/>
        <v>48</v>
      </c>
      <c r="L671" s="118" t="str">
        <f t="shared" si="36"/>
        <v>-23</v>
      </c>
      <c r="M671" s="104" t="s">
        <v>2552</v>
      </c>
      <c r="N671" s="104" t="s">
        <v>2439</v>
      </c>
      <c r="O671" s="104" t="s">
        <v>448</v>
      </c>
      <c r="P671" s="112"/>
      <c r="Q671" s="104">
        <v>18.21</v>
      </c>
      <c r="R671" s="104">
        <v>3150.0</v>
      </c>
      <c r="S671" s="104">
        <v>5781.0</v>
      </c>
      <c r="T671" s="112"/>
      <c r="U671" s="104">
        <v>44.88</v>
      </c>
      <c r="V671" s="104">
        <v>10.71</v>
      </c>
      <c r="W671" s="112"/>
      <c r="X671" s="118" t="str">
        <f t="shared" si="78"/>
        <v>55.59</v>
      </c>
      <c r="Y671" s="126" t="str">
        <f t="shared" si="79"/>
        <v>19.27%</v>
      </c>
      <c r="Z671" s="104">
        <v>30.0</v>
      </c>
      <c r="AA671" s="126" t="str">
        <f t="shared" si="80"/>
        <v>185.30%</v>
      </c>
      <c r="AB671" s="126" t="str">
        <f t="shared" si="62"/>
        <v>60.70%</v>
      </c>
      <c r="AC671" s="33"/>
      <c r="AD671" s="33"/>
      <c r="AE671" s="33"/>
      <c r="AF671" s="33"/>
      <c r="AG671" s="33"/>
      <c r="AH671" s="33"/>
      <c r="AI671" s="33"/>
      <c r="AJ671" s="33"/>
    </row>
    <row r="672">
      <c r="A672" s="104" t="s">
        <v>1542</v>
      </c>
      <c r="B672" s="44">
        <v>2010.0</v>
      </c>
      <c r="C672" s="44" t="s">
        <v>37</v>
      </c>
      <c r="D672" s="104" t="s">
        <v>2527</v>
      </c>
      <c r="E672" s="104">
        <v>13.0</v>
      </c>
      <c r="F672" s="104">
        <v>30.0</v>
      </c>
      <c r="G672" s="118" t="str">
        <f t="shared" si="37"/>
        <v>21.5</v>
      </c>
      <c r="H672" s="104">
        <v>43.0</v>
      </c>
      <c r="I672" s="104">
        <v>52.0</v>
      </c>
      <c r="J672" s="118" t="str">
        <f t="shared" si="34"/>
        <v>-9</v>
      </c>
      <c r="K672" s="118" t="str">
        <f t="shared" si="38"/>
        <v>47.5</v>
      </c>
      <c r="L672" s="118" t="str">
        <f t="shared" si="36"/>
        <v>-26</v>
      </c>
      <c r="M672" s="104" t="s">
        <v>2572</v>
      </c>
      <c r="N672" s="104" t="s">
        <v>2442</v>
      </c>
      <c r="O672" s="104" t="s">
        <v>1543</v>
      </c>
      <c r="P672" s="112"/>
      <c r="Q672" s="104">
        <v>12.3</v>
      </c>
      <c r="R672" s="104">
        <v>3705.0</v>
      </c>
      <c r="S672" s="104">
        <v>3314.0</v>
      </c>
      <c r="T672" s="112"/>
      <c r="U672" s="104">
        <v>43.59</v>
      </c>
      <c r="V672" s="104">
        <v>68.9</v>
      </c>
      <c r="W672" s="112"/>
      <c r="X672" s="118" t="str">
        <f t="shared" si="78"/>
        <v>112.49</v>
      </c>
      <c r="Y672" s="126" t="str">
        <f t="shared" si="79"/>
        <v>61.25%</v>
      </c>
      <c r="Z672" s="104">
        <v>85.0</v>
      </c>
      <c r="AA672" s="126" t="str">
        <f t="shared" si="80"/>
        <v>132.34%</v>
      </c>
      <c r="AB672" s="126" t="str">
        <f t="shared" si="62"/>
        <v>14.47%</v>
      </c>
      <c r="AC672" s="33"/>
      <c r="AD672" s="33"/>
      <c r="AE672" s="33"/>
      <c r="AF672" s="33"/>
      <c r="AG672" s="33"/>
      <c r="AH672" s="33"/>
      <c r="AI672" s="33"/>
      <c r="AJ672" s="33"/>
    </row>
    <row r="673">
      <c r="A673" s="104" t="s">
        <v>1547</v>
      </c>
      <c r="B673" s="44">
        <v>2010.0</v>
      </c>
      <c r="C673" s="44" t="s">
        <v>29</v>
      </c>
      <c r="D673" s="104" t="s">
        <v>2476</v>
      </c>
      <c r="E673" s="104">
        <v>55.0</v>
      </c>
      <c r="F673" s="104">
        <v>55.0</v>
      </c>
      <c r="G673" s="118" t="str">
        <f t="shared" si="37"/>
        <v>55</v>
      </c>
      <c r="H673" s="104">
        <v>56.0</v>
      </c>
      <c r="I673" s="104">
        <v>67.0</v>
      </c>
      <c r="J673" s="118" t="str">
        <f t="shared" si="34"/>
        <v>-11</v>
      </c>
      <c r="K673" s="118" t="str">
        <f t="shared" si="38"/>
        <v>61.5</v>
      </c>
      <c r="L673" s="118" t="str">
        <f t="shared" si="36"/>
        <v>-6.5</v>
      </c>
      <c r="M673" s="104" t="s">
        <v>2550</v>
      </c>
      <c r="N673" s="104" t="s">
        <v>2439</v>
      </c>
      <c r="O673" s="104" t="s">
        <v>1230</v>
      </c>
      <c r="P673" s="112"/>
      <c r="Q673" s="104">
        <v>17.2</v>
      </c>
      <c r="R673" s="104">
        <v>3066.0</v>
      </c>
      <c r="S673" s="104">
        <v>5615.0</v>
      </c>
      <c r="T673" s="112"/>
      <c r="U673" s="104">
        <v>43.31</v>
      </c>
      <c r="V673" s="104">
        <v>37.81</v>
      </c>
      <c r="W673" s="112"/>
      <c r="X673" s="118" t="str">
        <f t="shared" si="78"/>
        <v>81.12</v>
      </c>
      <c r="Y673" s="126" t="str">
        <f t="shared" si="79"/>
        <v>46.61%</v>
      </c>
      <c r="Z673" s="104">
        <v>80.0</v>
      </c>
      <c r="AA673" s="126" t="str">
        <f t="shared" si="80"/>
        <v>101.40%</v>
      </c>
      <c r="AB673" s="126" t="str">
        <f t="shared" si="62"/>
        <v>21.50%</v>
      </c>
      <c r="AC673" s="33"/>
      <c r="AD673" s="33"/>
      <c r="AE673" s="33"/>
      <c r="AF673" s="33"/>
      <c r="AG673" s="33"/>
      <c r="AH673" s="33"/>
      <c r="AI673" s="33"/>
      <c r="AJ673" s="33"/>
    </row>
    <row r="674">
      <c r="A674" s="104" t="s">
        <v>1685</v>
      </c>
      <c r="B674" s="44">
        <v>2010.0</v>
      </c>
      <c r="C674" s="44" t="s">
        <v>2398</v>
      </c>
      <c r="D674" s="104" t="s">
        <v>2527</v>
      </c>
      <c r="E674" s="104">
        <v>40.0</v>
      </c>
      <c r="F674" s="104">
        <v>51.0</v>
      </c>
      <c r="G674" s="118" t="str">
        <f t="shared" si="37"/>
        <v>45.5</v>
      </c>
      <c r="H674" s="104">
        <v>48.0</v>
      </c>
      <c r="I674" s="104">
        <v>51.0</v>
      </c>
      <c r="J674" s="118" t="str">
        <f t="shared" si="34"/>
        <v>-3</v>
      </c>
      <c r="K674" s="118" t="str">
        <f t="shared" si="38"/>
        <v>49.5</v>
      </c>
      <c r="L674" s="118" t="str">
        <f t="shared" si="36"/>
        <v>-4</v>
      </c>
      <c r="M674" s="104" t="s">
        <v>710</v>
      </c>
      <c r="N674" s="104" t="s">
        <v>2439</v>
      </c>
      <c r="O674" s="104" t="s">
        <v>117</v>
      </c>
      <c r="P674" s="112"/>
      <c r="Q674" s="104">
        <v>16.2</v>
      </c>
      <c r="R674" s="104">
        <v>2459.0</v>
      </c>
      <c r="S674" s="104">
        <v>6595.0</v>
      </c>
      <c r="T674" s="112"/>
      <c r="U674" s="104">
        <v>42.74</v>
      </c>
      <c r="V674" s="104">
        <v>6.31</v>
      </c>
      <c r="W674" s="112"/>
      <c r="X674" s="118" t="str">
        <f t="shared" si="78"/>
        <v>49.05</v>
      </c>
      <c r="Y674" s="126" t="str">
        <f t="shared" si="79"/>
        <v>12.86%</v>
      </c>
      <c r="Z674" s="104">
        <v>21.0</v>
      </c>
      <c r="AA674" s="126" t="str">
        <f t="shared" si="80"/>
        <v>233.57%</v>
      </c>
      <c r="AB674" s="126" t="str">
        <f t="shared" si="62"/>
        <v>77.14%</v>
      </c>
      <c r="AC674" s="33"/>
      <c r="AD674" s="33"/>
      <c r="AE674" s="33"/>
      <c r="AF674" s="33"/>
      <c r="AG674" s="33"/>
      <c r="AH674" s="33"/>
      <c r="AI674" s="33"/>
      <c r="AJ674" s="33"/>
    </row>
    <row r="675">
      <c r="A675" s="104" t="s">
        <v>1657</v>
      </c>
      <c r="B675" s="44">
        <v>2010.0</v>
      </c>
      <c r="C675" s="44" t="s">
        <v>37</v>
      </c>
      <c r="D675" s="104" t="s">
        <v>2586</v>
      </c>
      <c r="E675" s="104">
        <v>46.0</v>
      </c>
      <c r="F675" s="104">
        <v>45.0</v>
      </c>
      <c r="G675" s="118" t="str">
        <f t="shared" si="37"/>
        <v>45.5</v>
      </c>
      <c r="H675" s="104">
        <v>67.0</v>
      </c>
      <c r="I675" s="104">
        <v>61.0</v>
      </c>
      <c r="J675" s="118" t="str">
        <f t="shared" si="34"/>
        <v>6</v>
      </c>
      <c r="K675" s="118" t="str">
        <f t="shared" si="38"/>
        <v>64</v>
      </c>
      <c r="L675" s="118" t="str">
        <f t="shared" si="36"/>
        <v>-18.5</v>
      </c>
      <c r="M675" s="104" t="s">
        <v>2561</v>
      </c>
      <c r="N675" s="104" t="s">
        <v>2511</v>
      </c>
      <c r="O675" s="104" t="s">
        <v>1073</v>
      </c>
      <c r="P675" s="112"/>
      <c r="Q675" s="104">
        <v>15.8</v>
      </c>
      <c r="R675" s="104">
        <v>2435.0</v>
      </c>
      <c r="S675" s="104">
        <v>6494.0</v>
      </c>
      <c r="T675" s="112"/>
      <c r="U675" s="104">
        <v>42.4</v>
      </c>
      <c r="V675" s="104">
        <v>116.89</v>
      </c>
      <c r="W675" s="112"/>
      <c r="X675" s="118" t="str">
        <f t="shared" si="78"/>
        <v>159.29</v>
      </c>
      <c r="Y675" s="126" t="str">
        <f t="shared" si="79"/>
        <v>73.38%</v>
      </c>
      <c r="Z675" s="104">
        <v>30.0</v>
      </c>
      <c r="AA675" s="126" t="str">
        <f t="shared" si="80"/>
        <v>530.97%</v>
      </c>
      <c r="AB675" s="126" t="str">
        <f t="shared" si="62"/>
        <v>52.67%</v>
      </c>
      <c r="AC675" s="33"/>
      <c r="AD675" s="33"/>
      <c r="AE675" s="33"/>
      <c r="AF675" s="33"/>
      <c r="AG675" s="33"/>
      <c r="AH675" s="33"/>
      <c r="AI675" s="33"/>
      <c r="AJ675" s="33"/>
    </row>
    <row r="676">
      <c r="A676" s="104" t="s">
        <v>1520</v>
      </c>
      <c r="B676" s="44">
        <v>2010.0</v>
      </c>
      <c r="C676" s="44" t="s">
        <v>29</v>
      </c>
      <c r="D676" s="104" t="s">
        <v>2440</v>
      </c>
      <c r="E676" s="104">
        <v>21.0</v>
      </c>
      <c r="F676" s="104">
        <v>33.0</v>
      </c>
      <c r="G676" s="118" t="str">
        <f t="shared" si="37"/>
        <v>27</v>
      </c>
      <c r="H676" s="104">
        <v>31.0</v>
      </c>
      <c r="I676" s="104">
        <v>44.0</v>
      </c>
      <c r="J676" s="118" t="str">
        <f t="shared" si="34"/>
        <v>-13</v>
      </c>
      <c r="K676" s="118" t="str">
        <f t="shared" si="38"/>
        <v>37.5</v>
      </c>
      <c r="L676" s="118" t="str">
        <f t="shared" si="36"/>
        <v>-10.5</v>
      </c>
      <c r="M676" s="104" t="s">
        <v>2540</v>
      </c>
      <c r="N676" s="104" t="s">
        <v>2442</v>
      </c>
      <c r="O676" s="104" t="s">
        <v>1521</v>
      </c>
      <c r="P676" s="112"/>
      <c r="Q676" s="104">
        <v>6.3</v>
      </c>
      <c r="R676" s="104">
        <v>2546.0</v>
      </c>
      <c r="S676" s="104">
        <v>2477.0</v>
      </c>
      <c r="T676" s="112"/>
      <c r="U676" s="104">
        <v>42.78</v>
      </c>
      <c r="V676" s="104">
        <v>194.6</v>
      </c>
      <c r="W676" s="112"/>
      <c r="X676" s="118" t="str">
        <f t="shared" si="78"/>
        <v>237.38</v>
      </c>
      <c r="Y676" s="126" t="str">
        <f t="shared" si="79"/>
        <v>81.98%</v>
      </c>
      <c r="Z676" s="104">
        <v>112.0</v>
      </c>
      <c r="AA676" s="126" t="str">
        <f t="shared" si="80"/>
        <v>211.95%</v>
      </c>
      <c r="AB676" s="126" t="str">
        <f t="shared" si="62"/>
        <v>5.63%</v>
      </c>
      <c r="AC676" s="33"/>
      <c r="AD676" s="33"/>
      <c r="AE676" s="33"/>
      <c r="AF676" s="33"/>
      <c r="AG676" s="33"/>
      <c r="AH676" s="33"/>
      <c r="AI676" s="33"/>
      <c r="AJ676" s="33"/>
    </row>
    <row r="677">
      <c r="A677" s="104" t="s">
        <v>1773</v>
      </c>
      <c r="B677" s="44">
        <v>2010.0</v>
      </c>
      <c r="C677" s="44" t="s">
        <v>41</v>
      </c>
      <c r="D677" s="104" t="s">
        <v>2527</v>
      </c>
      <c r="E677" s="104">
        <v>73.0</v>
      </c>
      <c r="F677" s="104">
        <v>63.0</v>
      </c>
      <c r="G677" s="118" t="str">
        <f t="shared" si="37"/>
        <v>68</v>
      </c>
      <c r="H677" s="104">
        <v>32.0</v>
      </c>
      <c r="I677" s="104">
        <v>61.0</v>
      </c>
      <c r="J677" s="118" t="str">
        <f t="shared" si="34"/>
        <v>-29</v>
      </c>
      <c r="K677" s="118" t="str">
        <f t="shared" si="38"/>
        <v>46.5</v>
      </c>
      <c r="L677" s="118" t="str">
        <f t="shared" si="36"/>
        <v>21.5</v>
      </c>
      <c r="M677" s="104" t="s">
        <v>2536</v>
      </c>
      <c r="N677" s="104" t="s">
        <v>2511</v>
      </c>
      <c r="O677" s="104" t="s">
        <v>1118</v>
      </c>
      <c r="P677" s="112"/>
      <c r="Q677" s="104">
        <v>20.4</v>
      </c>
      <c r="R677" s="104">
        <v>2874.0</v>
      </c>
      <c r="S677" s="104">
        <v>7087.0</v>
      </c>
      <c r="T677" s="112"/>
      <c r="U677" s="104">
        <v>41.03</v>
      </c>
      <c r="V677" s="104">
        <v>26.7</v>
      </c>
      <c r="W677" s="112"/>
      <c r="X677" s="118" t="str">
        <f t="shared" si="78"/>
        <v>67.73</v>
      </c>
      <c r="Y677" s="126" t="str">
        <f t="shared" si="79"/>
        <v>39.42%</v>
      </c>
      <c r="Z677" s="104">
        <v>1.8</v>
      </c>
      <c r="AA677" s="126" t="str">
        <f t="shared" si="80"/>
        <v>3762.78%</v>
      </c>
      <c r="AB677" s="126" t="str">
        <f t="shared" si="62"/>
        <v>1133.33%</v>
      </c>
      <c r="AC677" s="33"/>
      <c r="AD677" s="33"/>
      <c r="AE677" s="33"/>
      <c r="AF677" s="33"/>
      <c r="AG677" s="33"/>
      <c r="AH677" s="33"/>
      <c r="AI677" s="33"/>
      <c r="AJ677" s="33"/>
    </row>
    <row r="678">
      <c r="A678" s="104" t="s">
        <v>1661</v>
      </c>
      <c r="B678" s="44">
        <v>2010.0</v>
      </c>
      <c r="C678" s="44" t="s">
        <v>41</v>
      </c>
      <c r="D678" s="104" t="s">
        <v>2527</v>
      </c>
      <c r="E678" s="104">
        <v>19.0</v>
      </c>
      <c r="F678" s="104">
        <v>32.0</v>
      </c>
      <c r="G678" s="118" t="str">
        <f t="shared" si="37"/>
        <v>25.5</v>
      </c>
      <c r="H678" s="104">
        <v>36.0</v>
      </c>
      <c r="I678" s="104">
        <v>44.0</v>
      </c>
      <c r="J678" s="118" t="str">
        <f t="shared" si="34"/>
        <v>-8</v>
      </c>
      <c r="K678" s="118" t="str">
        <f t="shared" si="38"/>
        <v>40</v>
      </c>
      <c r="L678" s="118" t="str">
        <f t="shared" si="36"/>
        <v>-14.5</v>
      </c>
      <c r="M678" s="104" t="s">
        <v>2536</v>
      </c>
      <c r="N678" s="104" t="s">
        <v>2439</v>
      </c>
      <c r="O678" s="104" t="s">
        <v>1009</v>
      </c>
      <c r="P678" s="112"/>
      <c r="Q678" s="104">
        <v>17.5</v>
      </c>
      <c r="R678" s="104">
        <v>2476.0</v>
      </c>
      <c r="S678" s="104">
        <v>7069.0</v>
      </c>
      <c r="T678" s="112"/>
      <c r="U678" s="104">
        <v>40.17</v>
      </c>
      <c r="V678" s="104">
        <v>27.75</v>
      </c>
      <c r="W678" s="112"/>
      <c r="X678" s="118" t="str">
        <f t="shared" si="78"/>
        <v>67.92</v>
      </c>
      <c r="Y678" s="126" t="str">
        <f t="shared" si="79"/>
        <v>40.86%</v>
      </c>
      <c r="Z678" s="104">
        <v>26.0</v>
      </c>
      <c r="AA678" s="126" t="str">
        <f t="shared" si="80"/>
        <v>261.23%</v>
      </c>
      <c r="AB678" s="126" t="str">
        <f t="shared" si="62"/>
        <v>67.31%</v>
      </c>
      <c r="AC678" s="33"/>
      <c r="AD678" s="33"/>
      <c r="AE678" s="33"/>
      <c r="AF678" s="33"/>
      <c r="AG678" s="33"/>
      <c r="AH678" s="33"/>
      <c r="AI678" s="33"/>
      <c r="AJ678" s="33"/>
    </row>
    <row r="679">
      <c r="A679" s="104" t="s">
        <v>1704</v>
      </c>
      <c r="B679" s="44">
        <v>2010.0</v>
      </c>
      <c r="C679" s="44" t="s">
        <v>2398</v>
      </c>
      <c r="D679" s="104" t="s">
        <v>2590</v>
      </c>
      <c r="E679" s="104">
        <v>72.0</v>
      </c>
      <c r="F679" s="104">
        <v>55.0</v>
      </c>
      <c r="G679" s="118" t="str">
        <f t="shared" si="37"/>
        <v>63.5</v>
      </c>
      <c r="H679" s="104">
        <v>54.0</v>
      </c>
      <c r="I679" s="104">
        <v>70.0</v>
      </c>
      <c r="J679" s="118" t="str">
        <f t="shared" si="34"/>
        <v>-16</v>
      </c>
      <c r="K679" s="118" t="str">
        <f t="shared" si="38"/>
        <v>62</v>
      </c>
      <c r="L679" s="118" t="str">
        <f t="shared" si="36"/>
        <v>1.5</v>
      </c>
      <c r="M679" s="104" t="s">
        <v>2536</v>
      </c>
      <c r="N679" s="104" t="s">
        <v>2439</v>
      </c>
      <c r="O679" s="104" t="s">
        <v>1094</v>
      </c>
      <c r="P679" s="112"/>
      <c r="Q679" s="104">
        <v>16.07</v>
      </c>
      <c r="R679" s="104">
        <v>2476.0</v>
      </c>
      <c r="S679" s="104">
        <v>6489.0</v>
      </c>
      <c r="T679" s="112"/>
      <c r="U679" s="104">
        <v>39.12</v>
      </c>
      <c r="V679" s="104">
        <v>15.68</v>
      </c>
      <c r="W679" s="112"/>
      <c r="X679" s="118" t="str">
        <f t="shared" si="78"/>
        <v>54.8</v>
      </c>
      <c r="Y679" s="126" t="str">
        <f t="shared" si="79"/>
        <v>28.61%</v>
      </c>
      <c r="Z679" s="104">
        <v>20.0</v>
      </c>
      <c r="AA679" s="126" t="str">
        <f t="shared" si="80"/>
        <v>274.00%</v>
      </c>
      <c r="AB679" s="126" t="str">
        <f t="shared" si="62"/>
        <v>80.35%</v>
      </c>
      <c r="AC679" s="33"/>
      <c r="AD679" s="33"/>
      <c r="AE679" s="33"/>
      <c r="AF679" s="33"/>
      <c r="AG679" s="33"/>
      <c r="AH679" s="33"/>
      <c r="AI679" s="33"/>
      <c r="AJ679" s="33"/>
    </row>
    <row r="680">
      <c r="A680" s="104" t="s">
        <v>1582</v>
      </c>
      <c r="B680" s="44">
        <v>2010.0</v>
      </c>
      <c r="C680" s="44" t="s">
        <v>41</v>
      </c>
      <c r="D680" s="104" t="s">
        <v>2564</v>
      </c>
      <c r="E680" s="104">
        <v>36.0</v>
      </c>
      <c r="F680" s="104">
        <v>47.0</v>
      </c>
      <c r="G680" s="118" t="str">
        <f t="shared" si="37"/>
        <v>41.5</v>
      </c>
      <c r="H680" s="104">
        <v>66.0</v>
      </c>
      <c r="I680" s="104">
        <v>66.0</v>
      </c>
      <c r="J680" s="118" t="str">
        <f t="shared" si="34"/>
        <v>0</v>
      </c>
      <c r="K680" s="118" t="str">
        <f t="shared" si="38"/>
        <v>66</v>
      </c>
      <c r="L680" s="118" t="str">
        <f t="shared" si="36"/>
        <v>-24.5</v>
      </c>
      <c r="M680" s="104" t="s">
        <v>2587</v>
      </c>
      <c r="N680" s="104" t="s">
        <v>2511</v>
      </c>
      <c r="O680" s="104" t="s">
        <v>1027</v>
      </c>
      <c r="P680" s="112"/>
      <c r="Q680" s="104">
        <v>11.95</v>
      </c>
      <c r="R680" s="104">
        <v>3037.0</v>
      </c>
      <c r="S680" s="104">
        <v>3934.0</v>
      </c>
      <c r="T680" s="112"/>
      <c r="U680" s="104">
        <v>39.44</v>
      </c>
      <c r="V680" s="104">
        <v>50.08</v>
      </c>
      <c r="W680" s="112"/>
      <c r="X680" s="118" t="str">
        <f t="shared" si="78"/>
        <v>89.52</v>
      </c>
      <c r="Y680" s="126" t="str">
        <f t="shared" si="79"/>
        <v>55.94%</v>
      </c>
      <c r="Z680" s="104">
        <v>55.0</v>
      </c>
      <c r="AA680" s="126" t="str">
        <f t="shared" si="80"/>
        <v>162.76%</v>
      </c>
      <c r="AB680" s="126" t="str">
        <f t="shared" si="62"/>
        <v>21.73%</v>
      </c>
      <c r="AC680" s="33"/>
      <c r="AD680" s="33"/>
      <c r="AE680" s="33"/>
      <c r="AF680" s="33"/>
      <c r="AG680" s="33"/>
      <c r="AH680" s="33"/>
      <c r="AI680" s="33"/>
      <c r="AJ680" s="33"/>
    </row>
    <row r="681">
      <c r="A681" s="104" t="s">
        <v>1683</v>
      </c>
      <c r="B681" s="44">
        <v>2010.0</v>
      </c>
      <c r="C681" s="44" t="s">
        <v>29</v>
      </c>
      <c r="D681" s="104" t="s">
        <v>2527</v>
      </c>
      <c r="E681" s="104">
        <v>33.0</v>
      </c>
      <c r="F681" s="104">
        <v>50.0</v>
      </c>
      <c r="G681" s="118" t="str">
        <f t="shared" si="37"/>
        <v>41.5</v>
      </c>
      <c r="H681" s="104">
        <v>73.0</v>
      </c>
      <c r="I681" s="104">
        <v>66.0</v>
      </c>
      <c r="J681" s="118" t="str">
        <f t="shared" si="34"/>
        <v>7</v>
      </c>
      <c r="K681" s="118" t="str">
        <f t="shared" si="38"/>
        <v>69.5</v>
      </c>
      <c r="L681" s="118" t="str">
        <f t="shared" si="36"/>
        <v>-28</v>
      </c>
      <c r="M681" s="104" t="s">
        <v>2528</v>
      </c>
      <c r="N681" s="104" t="s">
        <v>2439</v>
      </c>
      <c r="O681" s="104" t="s">
        <v>89</v>
      </c>
      <c r="P681" s="112"/>
      <c r="Q681" s="104">
        <v>19.5</v>
      </c>
      <c r="R681" s="104">
        <v>2127.0</v>
      </c>
      <c r="S681" s="104">
        <v>9167.0</v>
      </c>
      <c r="T681" s="112"/>
      <c r="U681" s="104">
        <v>37.73</v>
      </c>
      <c r="V681" s="104">
        <v>17.32</v>
      </c>
      <c r="W681" s="112"/>
      <c r="X681" s="118" t="str">
        <f t="shared" si="78"/>
        <v>55.05</v>
      </c>
      <c r="Y681" s="126" t="str">
        <f t="shared" si="79"/>
        <v>31.46%</v>
      </c>
      <c r="Z681" s="104">
        <v>21.0</v>
      </c>
      <c r="AA681" s="126" t="str">
        <f t="shared" si="80"/>
        <v>262.14%</v>
      </c>
      <c r="AB681" s="126" t="str">
        <f t="shared" si="62"/>
        <v>92.86%</v>
      </c>
      <c r="AC681" s="33"/>
      <c r="AD681" s="33"/>
      <c r="AE681" s="33"/>
      <c r="AF681" s="33"/>
      <c r="AG681" s="33"/>
      <c r="AH681" s="33"/>
      <c r="AI681" s="33"/>
      <c r="AJ681" s="33"/>
    </row>
    <row r="682">
      <c r="A682" s="104" t="s">
        <v>1632</v>
      </c>
      <c r="B682" s="44">
        <v>2010.0</v>
      </c>
      <c r="C682" s="44" t="s">
        <v>41</v>
      </c>
      <c r="D682" s="104" t="s">
        <v>2499</v>
      </c>
      <c r="E682" s="104">
        <v>20.0</v>
      </c>
      <c r="F682" s="104">
        <v>34.0</v>
      </c>
      <c r="G682" s="118" t="str">
        <f t="shared" si="37"/>
        <v>27</v>
      </c>
      <c r="H682" s="104">
        <v>47.0</v>
      </c>
      <c r="I682" s="104">
        <v>54.0</v>
      </c>
      <c r="J682" s="118" t="str">
        <f t="shared" si="34"/>
        <v>-7</v>
      </c>
      <c r="K682" s="118" t="str">
        <f t="shared" si="38"/>
        <v>50.5</v>
      </c>
      <c r="L682" s="118" t="str">
        <f t="shared" si="36"/>
        <v>-23.5</v>
      </c>
      <c r="M682" s="104" t="s">
        <v>2529</v>
      </c>
      <c r="N682" s="104" t="s">
        <v>2511</v>
      </c>
      <c r="O682" s="104" t="s">
        <v>493</v>
      </c>
      <c r="P682" s="112"/>
      <c r="Q682" s="104">
        <v>12.2</v>
      </c>
      <c r="R682" s="104">
        <v>3280.0</v>
      </c>
      <c r="S682" s="104">
        <v>3720.0</v>
      </c>
      <c r="T682" s="112"/>
      <c r="U682" s="104">
        <v>37.49</v>
      </c>
      <c r="V682" s="104">
        <v>39.99</v>
      </c>
      <c r="W682" s="112"/>
      <c r="X682" s="118" t="str">
        <f t="shared" si="78"/>
        <v>77.48</v>
      </c>
      <c r="Y682" s="126" t="str">
        <f t="shared" si="79"/>
        <v>51.61%</v>
      </c>
      <c r="Z682" s="104">
        <v>35.0</v>
      </c>
      <c r="AA682" s="126" t="str">
        <f t="shared" si="80"/>
        <v>221.37%</v>
      </c>
      <c r="AB682" s="126" t="str">
        <f t="shared" si="62"/>
        <v>34.86%</v>
      </c>
      <c r="AC682" s="33"/>
      <c r="AD682" s="33"/>
      <c r="AE682" s="33"/>
      <c r="AF682" s="33"/>
      <c r="AG682" s="33"/>
      <c r="AH682" s="33"/>
      <c r="AI682" s="33"/>
      <c r="AJ682" s="33"/>
    </row>
    <row r="683">
      <c r="A683" s="104" t="s">
        <v>1700</v>
      </c>
      <c r="B683" s="44">
        <v>2010.0</v>
      </c>
      <c r="C683" s="44" t="s">
        <v>41</v>
      </c>
      <c r="D683" s="104" t="s">
        <v>2527</v>
      </c>
      <c r="E683" s="104">
        <v>4.0</v>
      </c>
      <c r="F683" s="104">
        <v>18.0</v>
      </c>
      <c r="G683" s="118" t="str">
        <f t="shared" si="37"/>
        <v>11</v>
      </c>
      <c r="H683" s="104">
        <v>32.0</v>
      </c>
      <c r="I683" s="104">
        <v>33.0</v>
      </c>
      <c r="J683" s="118" t="str">
        <f t="shared" si="34"/>
        <v>-1</v>
      </c>
      <c r="K683" s="118" t="str">
        <f t="shared" si="38"/>
        <v>32.5</v>
      </c>
      <c r="L683" s="118" t="str">
        <f t="shared" si="36"/>
        <v>-21.5</v>
      </c>
      <c r="M683" s="104" t="s">
        <v>710</v>
      </c>
      <c r="N683" s="104" t="s">
        <v>2511</v>
      </c>
      <c r="O683" s="104" t="s">
        <v>117</v>
      </c>
      <c r="P683" s="112"/>
      <c r="Q683" s="104">
        <v>12.2</v>
      </c>
      <c r="R683" s="104">
        <v>3233.0</v>
      </c>
      <c r="S683" s="104">
        <v>3774.0</v>
      </c>
      <c r="T683" s="112"/>
      <c r="U683" s="104">
        <v>36.66</v>
      </c>
      <c r="V683" s="104">
        <v>43.89</v>
      </c>
      <c r="W683" s="112"/>
      <c r="X683" s="118" t="str">
        <f t="shared" si="78"/>
        <v>80.55</v>
      </c>
      <c r="Y683" s="126" t="str">
        <f t="shared" si="79"/>
        <v>54.49%</v>
      </c>
      <c r="Z683" s="104">
        <v>20.0</v>
      </c>
      <c r="AA683" s="126" t="str">
        <f t="shared" si="80"/>
        <v>402.75%</v>
      </c>
      <c r="AB683" s="126" t="str">
        <f t="shared" si="62"/>
        <v>61.00%</v>
      </c>
      <c r="AC683" s="33"/>
      <c r="AD683" s="33"/>
      <c r="AE683" s="33"/>
      <c r="AF683" s="33"/>
      <c r="AG683" s="33"/>
      <c r="AH683" s="33"/>
      <c r="AI683" s="33"/>
      <c r="AJ683" s="33"/>
    </row>
    <row r="684">
      <c r="A684" s="104" t="s">
        <v>1687</v>
      </c>
      <c r="B684" s="44">
        <v>2010.0</v>
      </c>
      <c r="C684" s="44" t="s">
        <v>29</v>
      </c>
      <c r="D684" s="104" t="s">
        <v>2553</v>
      </c>
      <c r="E684" s="104">
        <v>66.0</v>
      </c>
      <c r="F684" s="104">
        <v>61.0</v>
      </c>
      <c r="G684" s="118" t="str">
        <f t="shared" si="37"/>
        <v>63.5</v>
      </c>
      <c r="H684" s="104">
        <v>37.0</v>
      </c>
      <c r="I684" s="104">
        <v>60.0</v>
      </c>
      <c r="J684" s="118" t="str">
        <f t="shared" si="34"/>
        <v>-23</v>
      </c>
      <c r="K684" s="118" t="str">
        <f t="shared" si="38"/>
        <v>48.5</v>
      </c>
      <c r="L684" s="118" t="str">
        <f t="shared" si="36"/>
        <v>15</v>
      </c>
      <c r="M684" s="104" t="s">
        <v>2545</v>
      </c>
      <c r="N684" s="104" t="s">
        <v>2439</v>
      </c>
      <c r="O684" s="104" t="s">
        <v>1049</v>
      </c>
      <c r="P684" s="112"/>
      <c r="Q684" s="104">
        <v>13.1</v>
      </c>
      <c r="R684" s="104">
        <v>2823.0</v>
      </c>
      <c r="S684" s="104">
        <v>4668.0</v>
      </c>
      <c r="T684" s="112"/>
      <c r="U684" s="104">
        <v>35.61</v>
      </c>
      <c r="V684" s="104">
        <v>32.27</v>
      </c>
      <c r="W684" s="112"/>
      <c r="X684" s="118" t="str">
        <f t="shared" si="78"/>
        <v>67.88</v>
      </c>
      <c r="Y684" s="126" t="str">
        <f t="shared" si="79"/>
        <v>47.54%</v>
      </c>
      <c r="Z684" s="104">
        <v>20.0</v>
      </c>
      <c r="AA684" s="126" t="str">
        <f t="shared" si="80"/>
        <v>339.40%</v>
      </c>
      <c r="AB684" s="126" t="str">
        <f t="shared" si="62"/>
        <v>65.50%</v>
      </c>
      <c r="AC684" s="33"/>
      <c r="AD684" s="33"/>
      <c r="AE684" s="33"/>
      <c r="AF684" s="33"/>
      <c r="AG684" s="33"/>
      <c r="AH684" s="33"/>
      <c r="AI684" s="33"/>
      <c r="AJ684" s="33"/>
    </row>
    <row r="685">
      <c r="A685" s="104" t="s">
        <v>1525</v>
      </c>
      <c r="B685" s="44">
        <v>2010.0</v>
      </c>
      <c r="C685" s="44" t="s">
        <v>29</v>
      </c>
      <c r="D685" s="104" t="s">
        <v>2553</v>
      </c>
      <c r="E685" s="104">
        <v>53.0</v>
      </c>
      <c r="F685" s="104">
        <v>63.0</v>
      </c>
      <c r="G685" s="118" t="str">
        <f t="shared" si="37"/>
        <v>58</v>
      </c>
      <c r="H685" s="104">
        <v>60.0</v>
      </c>
      <c r="I685" s="104">
        <v>66.0</v>
      </c>
      <c r="J685" s="118" t="str">
        <f t="shared" si="34"/>
        <v>-6</v>
      </c>
      <c r="K685" s="118" t="str">
        <f t="shared" si="38"/>
        <v>63</v>
      </c>
      <c r="L685" s="118" t="str">
        <f t="shared" si="36"/>
        <v>-5</v>
      </c>
      <c r="M685" s="104" t="s">
        <v>2551</v>
      </c>
      <c r="N685" s="104" t="s">
        <v>2439</v>
      </c>
      <c r="O685" s="104" t="s">
        <v>454</v>
      </c>
      <c r="P685" s="112"/>
      <c r="Q685" s="104">
        <v>14.3</v>
      </c>
      <c r="R685" s="104">
        <v>3003.0</v>
      </c>
      <c r="S685" s="104">
        <v>4765.0</v>
      </c>
      <c r="T685" s="112"/>
      <c r="U685" s="104">
        <v>35.05</v>
      </c>
      <c r="V685" s="104">
        <v>59.83</v>
      </c>
      <c r="W685" s="112"/>
      <c r="X685" s="118" t="str">
        <f t="shared" si="78"/>
        <v>94.88</v>
      </c>
      <c r="Y685" s="126" t="str">
        <f t="shared" si="79"/>
        <v>63.06%</v>
      </c>
      <c r="Z685" s="104">
        <v>100.0</v>
      </c>
      <c r="AA685" s="126" t="str">
        <f t="shared" si="80"/>
        <v>94.88%</v>
      </c>
      <c r="AB685" s="126" t="str">
        <f t="shared" si="62"/>
        <v>14.30%</v>
      </c>
      <c r="AC685" s="33"/>
      <c r="AD685" s="33"/>
      <c r="AE685" s="33"/>
      <c r="AF685" s="33"/>
      <c r="AG685" s="33"/>
      <c r="AH685" s="33"/>
      <c r="AI685" s="33"/>
      <c r="AJ685" s="33"/>
    </row>
    <row r="686">
      <c r="A686" s="104" t="s">
        <v>2025</v>
      </c>
      <c r="B686" s="44">
        <v>2010.0</v>
      </c>
      <c r="C686" s="44" t="s">
        <v>41</v>
      </c>
      <c r="D686" s="104" t="s">
        <v>2527</v>
      </c>
      <c r="E686" s="104">
        <v>6.0</v>
      </c>
      <c r="F686" s="104">
        <v>17.0</v>
      </c>
      <c r="G686" s="118" t="str">
        <f t="shared" si="37"/>
        <v>11.5</v>
      </c>
      <c r="H686" s="104">
        <v>35.0</v>
      </c>
      <c r="I686" s="104">
        <v>41.0</v>
      </c>
      <c r="J686" s="118" t="str">
        <f t="shared" si="34"/>
        <v>-6</v>
      </c>
      <c r="K686" s="118" t="str">
        <f t="shared" si="38"/>
        <v>38</v>
      </c>
      <c r="L686" s="118" t="str">
        <f t="shared" si="36"/>
        <v>-26.5</v>
      </c>
      <c r="M686" s="104" t="s">
        <v>710</v>
      </c>
      <c r="N686" s="104" t="s">
        <v>2511</v>
      </c>
      <c r="O686" s="104" t="s">
        <v>117</v>
      </c>
      <c r="P686" s="112"/>
      <c r="Q686" s="104">
        <v>11.2</v>
      </c>
      <c r="R686" s="104">
        <v>2251.0</v>
      </c>
      <c r="S686" s="104">
        <v>4994.0</v>
      </c>
      <c r="T686" s="112"/>
      <c r="U686" s="104">
        <v>33.86</v>
      </c>
      <c r="V686" s="104">
        <v>6.26</v>
      </c>
      <c r="W686" s="112"/>
      <c r="X686" s="118" t="str">
        <f t="shared" si="78"/>
        <v>40.12</v>
      </c>
      <c r="Y686" s="126" t="str">
        <f t="shared" si="79"/>
        <v>15.60%</v>
      </c>
      <c r="Z686" s="104">
        <v>15.0</v>
      </c>
      <c r="AA686" s="126" t="str">
        <f t="shared" si="80"/>
        <v>267.47%</v>
      </c>
      <c r="AB686" s="126" t="str">
        <f t="shared" si="62"/>
        <v>74.67%</v>
      </c>
      <c r="AC686" s="33"/>
      <c r="AD686" s="33"/>
      <c r="AE686" s="33"/>
      <c r="AF686" s="33"/>
      <c r="AG686" s="33"/>
      <c r="AH686" s="33"/>
      <c r="AI686" s="33"/>
      <c r="AJ686" s="33"/>
    </row>
    <row r="687">
      <c r="A687" s="104" t="s">
        <v>1593</v>
      </c>
      <c r="B687" s="44">
        <v>2010.0</v>
      </c>
      <c r="C687" s="44" t="s">
        <v>29</v>
      </c>
      <c r="D687" s="104" t="s">
        <v>2440</v>
      </c>
      <c r="E687" s="104">
        <v>9.0</v>
      </c>
      <c r="F687" s="104">
        <v>30.0</v>
      </c>
      <c r="G687" s="118" t="str">
        <f t="shared" si="37"/>
        <v>19.5</v>
      </c>
      <c r="H687" s="104">
        <v>46.0</v>
      </c>
      <c r="I687" s="104">
        <v>49.0</v>
      </c>
      <c r="J687" s="118" t="str">
        <f t="shared" si="34"/>
        <v>-3</v>
      </c>
      <c r="K687" s="118" t="str">
        <f t="shared" si="38"/>
        <v>47.5</v>
      </c>
      <c r="L687" s="118" t="str">
        <f t="shared" si="36"/>
        <v>-28</v>
      </c>
      <c r="M687" s="104" t="s">
        <v>2545</v>
      </c>
      <c r="N687" s="104" t="s">
        <v>2442</v>
      </c>
      <c r="O687" s="104" t="s">
        <v>513</v>
      </c>
      <c r="P687" s="112"/>
      <c r="Q687" s="104">
        <v>11.6</v>
      </c>
      <c r="R687" s="104">
        <v>3213.0</v>
      </c>
      <c r="S687" s="104">
        <v>3610.0</v>
      </c>
      <c r="T687" s="112"/>
      <c r="U687" s="104">
        <v>33.64</v>
      </c>
      <c r="V687" s="104">
        <v>50.12</v>
      </c>
      <c r="W687" s="112"/>
      <c r="X687" s="118" t="str">
        <f t="shared" si="78"/>
        <v>83.76</v>
      </c>
      <c r="Y687" s="126" t="str">
        <f t="shared" si="79"/>
        <v>59.84%</v>
      </c>
      <c r="Z687" s="104">
        <v>50.0</v>
      </c>
      <c r="AA687" s="126" t="str">
        <f t="shared" si="80"/>
        <v>167.52%</v>
      </c>
      <c r="AB687" s="126" t="str">
        <f t="shared" si="62"/>
        <v>23.20%</v>
      </c>
      <c r="AC687" s="33"/>
      <c r="AD687" s="33"/>
      <c r="AE687" s="33"/>
      <c r="AF687" s="33"/>
      <c r="AG687" s="33"/>
      <c r="AH687" s="33"/>
      <c r="AI687" s="33"/>
      <c r="AJ687" s="33"/>
    </row>
    <row r="688">
      <c r="A688" s="104" t="s">
        <v>1751</v>
      </c>
      <c r="B688" s="44">
        <v>2010.0</v>
      </c>
      <c r="C688" s="44" t="s">
        <v>41</v>
      </c>
      <c r="D688" s="104" t="s">
        <v>2527</v>
      </c>
      <c r="E688" s="104">
        <v>52.0</v>
      </c>
      <c r="F688" s="104">
        <v>44.0</v>
      </c>
      <c r="G688" s="118" t="str">
        <f t="shared" si="37"/>
        <v>48</v>
      </c>
      <c r="H688" s="104">
        <v>45.0</v>
      </c>
      <c r="I688" s="104">
        <v>63.0</v>
      </c>
      <c r="J688" s="118" t="str">
        <f t="shared" si="34"/>
        <v>-18</v>
      </c>
      <c r="K688" s="118" t="str">
        <f t="shared" si="38"/>
        <v>54</v>
      </c>
      <c r="L688" s="118" t="str">
        <f t="shared" si="36"/>
        <v>-6</v>
      </c>
      <c r="M688" s="104" t="s">
        <v>2536</v>
      </c>
      <c r="N688" s="104" t="s">
        <v>2511</v>
      </c>
      <c r="O688" s="104" t="s">
        <v>1094</v>
      </c>
      <c r="P688" s="112"/>
      <c r="Q688" s="104">
        <v>12.3</v>
      </c>
      <c r="R688" s="104">
        <v>2809.0</v>
      </c>
      <c r="S688" s="104">
        <v>4375.0</v>
      </c>
      <c r="T688" s="112"/>
      <c r="U688" s="104">
        <v>33.6</v>
      </c>
      <c r="V688" s="104">
        <v>29.09</v>
      </c>
      <c r="W688" s="112"/>
      <c r="X688" s="118" t="str">
        <f t="shared" si="78"/>
        <v>62.69</v>
      </c>
      <c r="Y688" s="126" t="str">
        <f t="shared" si="79"/>
        <v>46.40%</v>
      </c>
      <c r="Z688" s="104">
        <v>10.0</v>
      </c>
      <c r="AA688" s="126" t="str">
        <f t="shared" si="80"/>
        <v>626.90%</v>
      </c>
      <c r="AB688" s="126" t="str">
        <f t="shared" si="62"/>
        <v>123.00%</v>
      </c>
      <c r="AC688" s="33"/>
      <c r="AD688" s="33"/>
      <c r="AE688" s="33"/>
      <c r="AF688" s="33"/>
      <c r="AG688" s="33"/>
      <c r="AH688" s="33"/>
      <c r="AI688" s="33"/>
      <c r="AJ688" s="33"/>
    </row>
    <row r="689">
      <c r="A689" s="104" t="s">
        <v>1775</v>
      </c>
      <c r="B689" s="44">
        <v>2010.0</v>
      </c>
      <c r="C689" s="44" t="s">
        <v>41</v>
      </c>
      <c r="D689" s="104" t="s">
        <v>2546</v>
      </c>
      <c r="E689" s="104">
        <v>15.0</v>
      </c>
      <c r="F689" s="104">
        <v>25.0</v>
      </c>
      <c r="G689" s="118" t="str">
        <f t="shared" si="37"/>
        <v>20</v>
      </c>
      <c r="H689" s="104">
        <v>44.0</v>
      </c>
      <c r="I689" s="104">
        <v>47.0</v>
      </c>
      <c r="J689" s="118" t="str">
        <f t="shared" si="34"/>
        <v>-3</v>
      </c>
      <c r="K689" s="118" t="str">
        <f t="shared" si="38"/>
        <v>45.5</v>
      </c>
      <c r="L689" s="118" t="str">
        <f t="shared" si="36"/>
        <v>-25.5</v>
      </c>
      <c r="M689" s="104" t="s">
        <v>2529</v>
      </c>
      <c r="N689" s="104" t="s">
        <v>2511</v>
      </c>
      <c r="O689" s="104" t="s">
        <v>493</v>
      </c>
      <c r="P689" s="112"/>
      <c r="Q689" s="104">
        <v>12.3</v>
      </c>
      <c r="R689" s="104">
        <v>2456.0</v>
      </c>
      <c r="S689" s="104">
        <v>5029.0</v>
      </c>
      <c r="T689" s="112"/>
      <c r="U689" s="104">
        <v>32.68</v>
      </c>
      <c r="V689" s="104">
        <v>10.36</v>
      </c>
      <c r="W689" s="112"/>
      <c r="X689" s="118" t="str">
        <f t="shared" si="78"/>
        <v>43.04</v>
      </c>
      <c r="Y689" s="126" t="str">
        <f t="shared" si="79"/>
        <v>24.07%</v>
      </c>
      <c r="Z689" s="112"/>
      <c r="AA689" s="29" t="str">
        <f t="shared" si="80"/>
        <v>#DIV/0!</v>
      </c>
      <c r="AB689" s="29" t="str">
        <f t="shared" si="62"/>
        <v>#DIV/0!</v>
      </c>
      <c r="AC689" s="33"/>
      <c r="AD689" s="33"/>
      <c r="AE689" s="33"/>
      <c r="AF689" s="33"/>
      <c r="AG689" s="33"/>
      <c r="AH689" s="33"/>
      <c r="AI689" s="33"/>
      <c r="AJ689" s="33"/>
    </row>
    <row r="690">
      <c r="A690" s="104" t="s">
        <v>1698</v>
      </c>
      <c r="B690" s="44">
        <v>2010.0</v>
      </c>
      <c r="C690" s="44" t="s">
        <v>41</v>
      </c>
      <c r="D690" s="104" t="s">
        <v>2564</v>
      </c>
      <c r="E690" s="104">
        <v>57.0</v>
      </c>
      <c r="F690" s="104">
        <v>46.0</v>
      </c>
      <c r="G690" s="118" t="str">
        <f t="shared" si="37"/>
        <v>51.5</v>
      </c>
      <c r="H690" s="104">
        <v>60.0</v>
      </c>
      <c r="I690" s="104">
        <v>68.0</v>
      </c>
      <c r="J690" s="118" t="str">
        <f t="shared" si="34"/>
        <v>-8</v>
      </c>
      <c r="K690" s="118" t="str">
        <f t="shared" si="38"/>
        <v>64</v>
      </c>
      <c r="L690" s="118" t="str">
        <f t="shared" si="36"/>
        <v>-12.5</v>
      </c>
      <c r="M690" s="104" t="s">
        <v>2529</v>
      </c>
      <c r="N690" s="104" t="s">
        <v>2439</v>
      </c>
      <c r="O690" s="104" t="s">
        <v>493</v>
      </c>
      <c r="P690" s="112"/>
      <c r="Q690" s="104">
        <v>9.8</v>
      </c>
      <c r="R690" s="104">
        <v>2956.0</v>
      </c>
      <c r="S690" s="104">
        <v>3307.0</v>
      </c>
      <c r="T690" s="112"/>
      <c r="U690" s="104">
        <v>32.01</v>
      </c>
      <c r="V690" s="104">
        <v>17.77</v>
      </c>
      <c r="W690" s="112"/>
      <c r="X690" s="118" t="str">
        <f t="shared" si="78"/>
        <v>49.78</v>
      </c>
      <c r="Y690" s="126" t="str">
        <f t="shared" si="79"/>
        <v>35.70%</v>
      </c>
      <c r="Z690" s="104">
        <v>20.0</v>
      </c>
      <c r="AA690" s="126" t="str">
        <f t="shared" si="80"/>
        <v>248.90%</v>
      </c>
      <c r="AB690" s="126" t="str">
        <f t="shared" si="62"/>
        <v>49.00%</v>
      </c>
      <c r="AC690" s="33"/>
      <c r="AD690" s="33"/>
      <c r="AE690" s="33"/>
      <c r="AF690" s="33"/>
      <c r="AG690" s="33"/>
      <c r="AH690" s="33"/>
      <c r="AI690" s="33"/>
      <c r="AJ690" s="33"/>
    </row>
    <row r="691">
      <c r="A691" s="104" t="s">
        <v>1650</v>
      </c>
      <c r="B691" s="44">
        <v>2010.0</v>
      </c>
      <c r="C691" s="44" t="s">
        <v>29</v>
      </c>
      <c r="D691" s="104" t="s">
        <v>2440</v>
      </c>
      <c r="E691" s="104">
        <v>48.0</v>
      </c>
      <c r="F691" s="104">
        <v>55.0</v>
      </c>
      <c r="G691" s="118" t="str">
        <f t="shared" si="37"/>
        <v>51.5</v>
      </c>
      <c r="H691" s="104">
        <v>55.0</v>
      </c>
      <c r="I691" s="104">
        <v>61.0</v>
      </c>
      <c r="J691" s="118" t="str">
        <f t="shared" si="34"/>
        <v>-6</v>
      </c>
      <c r="K691" s="118" t="str">
        <f t="shared" si="38"/>
        <v>58</v>
      </c>
      <c r="L691" s="118" t="str">
        <f t="shared" si="36"/>
        <v>-6.5</v>
      </c>
      <c r="M691" s="104" t="s">
        <v>2529</v>
      </c>
      <c r="N691" s="104" t="s">
        <v>2439</v>
      </c>
      <c r="O691" s="104" t="s">
        <v>493</v>
      </c>
      <c r="P691" s="112"/>
      <c r="Q691" s="104">
        <v>9.74</v>
      </c>
      <c r="R691" s="104">
        <v>2455.0</v>
      </c>
      <c r="S691" s="104">
        <v>3967.0</v>
      </c>
      <c r="T691" s="112"/>
      <c r="U691" s="104">
        <v>32.37</v>
      </c>
      <c r="V691" s="104">
        <v>70.44</v>
      </c>
      <c r="W691" s="112"/>
      <c r="X691" s="118" t="str">
        <f t="shared" si="78"/>
        <v>102.81</v>
      </c>
      <c r="Y691" s="126" t="str">
        <f t="shared" si="79"/>
        <v>68.51%</v>
      </c>
      <c r="Z691" s="104">
        <v>30.0</v>
      </c>
      <c r="AA691" s="126" t="str">
        <f t="shared" si="80"/>
        <v>342.70%</v>
      </c>
      <c r="AB691" s="126" t="str">
        <f t="shared" si="62"/>
        <v>32.47%</v>
      </c>
      <c r="AC691" s="33"/>
      <c r="AD691" s="33"/>
      <c r="AE691" s="33"/>
      <c r="AF691" s="33"/>
      <c r="AG691" s="33"/>
      <c r="AH691" s="33"/>
      <c r="AI691" s="33"/>
      <c r="AJ691" s="33"/>
    </row>
    <row r="692">
      <c r="A692" s="104" t="s">
        <v>1574</v>
      </c>
      <c r="B692" s="44">
        <v>2010.0</v>
      </c>
      <c r="C692" s="44" t="s">
        <v>29</v>
      </c>
      <c r="D692" s="104" t="s">
        <v>2553</v>
      </c>
      <c r="E692" s="104">
        <v>81.0</v>
      </c>
      <c r="F692" s="104">
        <v>69.0</v>
      </c>
      <c r="G692" s="118" t="str">
        <f t="shared" si="37"/>
        <v>75</v>
      </c>
      <c r="H692" s="104">
        <v>83.0</v>
      </c>
      <c r="I692" s="104">
        <v>80.0</v>
      </c>
      <c r="J692" s="118" t="str">
        <f t="shared" si="34"/>
        <v>3</v>
      </c>
      <c r="K692" s="118" t="str">
        <f t="shared" si="38"/>
        <v>81.5</v>
      </c>
      <c r="L692" s="118" t="str">
        <f t="shared" si="36"/>
        <v>-6.5</v>
      </c>
      <c r="M692" s="104" t="s">
        <v>2574</v>
      </c>
      <c r="N692" s="104" t="s">
        <v>2511</v>
      </c>
      <c r="O692" s="104" t="s">
        <v>1575</v>
      </c>
      <c r="P692" s="112"/>
      <c r="Q692" s="104">
        <v>10.6</v>
      </c>
      <c r="R692" s="104">
        <v>2818.0</v>
      </c>
      <c r="S692" s="104">
        <v>3765.0</v>
      </c>
      <c r="T692" s="112"/>
      <c r="U692" s="104">
        <v>31.52</v>
      </c>
      <c r="V692" s="104">
        <v>16.14</v>
      </c>
      <c r="W692" s="112"/>
      <c r="X692" s="118" t="str">
        <f t="shared" si="78"/>
        <v>47.66</v>
      </c>
      <c r="Y692" s="126" t="str">
        <f t="shared" si="79"/>
        <v>33.86%</v>
      </c>
      <c r="Z692" s="104">
        <v>60.0</v>
      </c>
      <c r="AA692" s="126" t="str">
        <f t="shared" si="80"/>
        <v>79.43%</v>
      </c>
      <c r="AB692" s="126" t="str">
        <f t="shared" si="62"/>
        <v>17.67%</v>
      </c>
      <c r="AC692" s="33"/>
      <c r="AD692" s="33"/>
      <c r="AE692" s="33"/>
      <c r="AF692" s="33"/>
      <c r="AG692" s="33"/>
      <c r="AH692" s="33"/>
      <c r="AI692" s="33"/>
      <c r="AJ692" s="33"/>
    </row>
    <row r="693">
      <c r="A693" s="104" t="s">
        <v>1608</v>
      </c>
      <c r="B693" s="44">
        <v>2010.0</v>
      </c>
      <c r="C693" s="44" t="s">
        <v>29</v>
      </c>
      <c r="D693" s="104" t="s">
        <v>2553</v>
      </c>
      <c r="E693" s="104">
        <v>27.0</v>
      </c>
      <c r="F693" s="104">
        <v>37.0</v>
      </c>
      <c r="G693" s="118" t="str">
        <f t="shared" si="37"/>
        <v>32</v>
      </c>
      <c r="H693" s="104">
        <v>62.0</v>
      </c>
      <c r="I693" s="104">
        <v>48.0</v>
      </c>
      <c r="J693" s="118" t="str">
        <f t="shared" si="34"/>
        <v>14</v>
      </c>
      <c r="K693" s="118" t="str">
        <f t="shared" si="38"/>
        <v>55</v>
      </c>
      <c r="L693" s="118" t="str">
        <f t="shared" si="36"/>
        <v>-23</v>
      </c>
      <c r="M693" s="104" t="s">
        <v>2528</v>
      </c>
      <c r="N693" s="104" t="s">
        <v>2511</v>
      </c>
      <c r="O693" s="104" t="s">
        <v>1433</v>
      </c>
      <c r="P693" s="112"/>
      <c r="Q693" s="104">
        <v>12.4</v>
      </c>
      <c r="R693" s="104">
        <v>2718.0</v>
      </c>
      <c r="S693" s="104">
        <v>4555.0</v>
      </c>
      <c r="T693" s="112"/>
      <c r="U693" s="104">
        <v>31.16</v>
      </c>
      <c r="V693" s="104">
        <v>17.03</v>
      </c>
      <c r="W693" s="112"/>
      <c r="X693" s="118" t="str">
        <f t="shared" si="78"/>
        <v>48.19</v>
      </c>
      <c r="Y693" s="126" t="str">
        <f t="shared" si="79"/>
        <v>35.34%</v>
      </c>
      <c r="Z693" s="104">
        <v>44.0</v>
      </c>
      <c r="AA693" s="126" t="str">
        <f t="shared" si="80"/>
        <v>109.52%</v>
      </c>
      <c r="AB693" s="126" t="str">
        <f t="shared" si="62"/>
        <v>28.18%</v>
      </c>
      <c r="AC693" s="33"/>
      <c r="AD693" s="33"/>
      <c r="AE693" s="33"/>
      <c r="AF693" s="33"/>
      <c r="AG693" s="33"/>
      <c r="AH693" s="33"/>
      <c r="AI693" s="33"/>
      <c r="AJ693" s="33"/>
    </row>
    <row r="694">
      <c r="A694" s="104" t="s">
        <v>1612</v>
      </c>
      <c r="B694" s="44">
        <v>2010.0</v>
      </c>
      <c r="C694" s="44" t="s">
        <v>41</v>
      </c>
      <c r="D694" s="104" t="s">
        <v>2527</v>
      </c>
      <c r="E694" s="104">
        <v>54.0</v>
      </c>
      <c r="F694" s="104">
        <v>57.0</v>
      </c>
      <c r="G694" s="118" t="str">
        <f t="shared" si="37"/>
        <v>55.5</v>
      </c>
      <c r="H694" s="104">
        <v>54.0</v>
      </c>
      <c r="I694" s="104">
        <v>66.0</v>
      </c>
      <c r="J694" s="118" t="str">
        <f t="shared" si="34"/>
        <v>-12</v>
      </c>
      <c r="K694" s="118" t="str">
        <f t="shared" si="38"/>
        <v>60</v>
      </c>
      <c r="L694" s="118" t="str">
        <f t="shared" si="36"/>
        <v>-4.5</v>
      </c>
      <c r="M694" s="104" t="s">
        <v>710</v>
      </c>
      <c r="N694" s="104" t="s">
        <v>2511</v>
      </c>
      <c r="O694" s="104" t="s">
        <v>493</v>
      </c>
      <c r="P694" s="112"/>
      <c r="Q694" s="104">
        <v>9.2</v>
      </c>
      <c r="R694" s="104">
        <v>2518.0</v>
      </c>
      <c r="S694" s="104">
        <v>3655.0</v>
      </c>
      <c r="T694" s="112"/>
      <c r="U694" s="104">
        <v>31.01</v>
      </c>
      <c r="V694" s="104">
        <v>29.03</v>
      </c>
      <c r="W694" s="112"/>
      <c r="X694" s="118" t="str">
        <f t="shared" si="78"/>
        <v>60.04</v>
      </c>
      <c r="Y694" s="126" t="str">
        <f t="shared" si="79"/>
        <v>48.35%</v>
      </c>
      <c r="Z694" s="104">
        <v>40.0</v>
      </c>
      <c r="AA694" s="126" t="str">
        <f t="shared" si="80"/>
        <v>150.10%</v>
      </c>
      <c r="AB694" s="126" t="str">
        <f t="shared" si="62"/>
        <v>23.00%</v>
      </c>
      <c r="AC694" s="33"/>
      <c r="AD694" s="33"/>
      <c r="AE694" s="33"/>
      <c r="AF694" s="33"/>
      <c r="AG694" s="33"/>
      <c r="AH694" s="33"/>
      <c r="AI694" s="33"/>
      <c r="AJ694" s="33"/>
    </row>
    <row r="695">
      <c r="A695" s="104" t="s">
        <v>1693</v>
      </c>
      <c r="B695" s="44">
        <v>2010.0</v>
      </c>
      <c r="C695" s="44" t="s">
        <v>41</v>
      </c>
      <c r="D695" s="104" t="s">
        <v>2451</v>
      </c>
      <c r="E695" s="104">
        <v>67.0</v>
      </c>
      <c r="F695" s="104">
        <v>57.0</v>
      </c>
      <c r="G695" s="118" t="str">
        <f t="shared" si="37"/>
        <v>62</v>
      </c>
      <c r="H695" s="104">
        <v>50.0</v>
      </c>
      <c r="I695" s="104">
        <v>60.0</v>
      </c>
      <c r="J695" s="118" t="str">
        <f t="shared" si="34"/>
        <v>-10</v>
      </c>
      <c r="K695" s="118" t="str">
        <f t="shared" si="38"/>
        <v>55</v>
      </c>
      <c r="L695" s="118" t="str">
        <f t="shared" si="36"/>
        <v>7</v>
      </c>
      <c r="M695" s="104" t="s">
        <v>2528</v>
      </c>
      <c r="N695" s="104" t="s">
        <v>2439</v>
      </c>
      <c r="O695" s="104" t="s">
        <v>1694</v>
      </c>
      <c r="P695" s="112"/>
      <c r="Q695" s="104">
        <v>15.1</v>
      </c>
      <c r="R695" s="104">
        <v>2523.0</v>
      </c>
      <c r="S695" s="104">
        <v>6003.0</v>
      </c>
      <c r="T695" s="112"/>
      <c r="U695" s="104">
        <v>30.1</v>
      </c>
      <c r="V695" s="104">
        <v>21.31</v>
      </c>
      <c r="W695" s="112"/>
      <c r="X695" s="118" t="str">
        <f t="shared" si="78"/>
        <v>51.41</v>
      </c>
      <c r="Y695" s="126" t="str">
        <f t="shared" si="79"/>
        <v>41.45%</v>
      </c>
      <c r="Z695" s="104">
        <v>20.0</v>
      </c>
      <c r="AA695" s="126" t="str">
        <f t="shared" si="80"/>
        <v>257.05%</v>
      </c>
      <c r="AB695" s="126" t="str">
        <f t="shared" si="62"/>
        <v>75.50%</v>
      </c>
      <c r="AC695" s="33"/>
      <c r="AD695" s="33"/>
      <c r="AE695" s="33"/>
      <c r="AF695" s="33"/>
      <c r="AG695" s="33"/>
      <c r="AH695" s="33"/>
      <c r="AI695" s="33"/>
      <c r="AJ695" s="33"/>
    </row>
    <row r="696">
      <c r="A696" s="104" t="s">
        <v>1636</v>
      </c>
      <c r="B696" s="44">
        <v>2010.0</v>
      </c>
      <c r="C696" s="44" t="s">
        <v>37</v>
      </c>
      <c r="D696" s="104" t="s">
        <v>2553</v>
      </c>
      <c r="E696" s="104">
        <v>77.0</v>
      </c>
      <c r="F696" s="104">
        <v>52.0</v>
      </c>
      <c r="G696" s="118" t="str">
        <f t="shared" si="37"/>
        <v>64.5</v>
      </c>
      <c r="H696" s="104">
        <v>54.0</v>
      </c>
      <c r="I696" s="104">
        <v>51.0</v>
      </c>
      <c r="J696" s="118" t="str">
        <f t="shared" si="34"/>
        <v>3</v>
      </c>
      <c r="K696" s="118" t="str">
        <f t="shared" si="38"/>
        <v>52.5</v>
      </c>
      <c r="L696" s="118" t="str">
        <f t="shared" si="36"/>
        <v>12</v>
      </c>
      <c r="M696" s="104" t="s">
        <v>710</v>
      </c>
      <c r="N696" s="104" t="s">
        <v>2442</v>
      </c>
      <c r="O696" s="104" t="s">
        <v>1601</v>
      </c>
      <c r="P696" s="112"/>
      <c r="Q696" s="104">
        <v>8.4</v>
      </c>
      <c r="R696" s="104">
        <v>2784.0</v>
      </c>
      <c r="S696" s="104">
        <v>3020.0</v>
      </c>
      <c r="T696" s="112"/>
      <c r="U696" s="104">
        <v>29.01</v>
      </c>
      <c r="V696" s="104">
        <v>64.23</v>
      </c>
      <c r="W696" s="112"/>
      <c r="X696" s="118" t="str">
        <f t="shared" si="78"/>
        <v>93.24</v>
      </c>
      <c r="Y696" s="126" t="str">
        <f t="shared" si="79"/>
        <v>68.89%</v>
      </c>
      <c r="Z696" s="104">
        <v>35.0</v>
      </c>
      <c r="AA696" s="126" t="str">
        <f t="shared" si="80"/>
        <v>266.40%</v>
      </c>
      <c r="AB696" s="126" t="str">
        <f t="shared" si="62"/>
        <v>24.00%</v>
      </c>
      <c r="AC696" s="33"/>
      <c r="AD696" s="33"/>
      <c r="AE696" s="33"/>
      <c r="AF696" s="33"/>
      <c r="AG696" s="33"/>
      <c r="AH696" s="33"/>
      <c r="AI696" s="33"/>
      <c r="AJ696" s="33"/>
    </row>
    <row r="697">
      <c r="A697" s="104" t="s">
        <v>1714</v>
      </c>
      <c r="B697" s="44">
        <v>2010.0</v>
      </c>
      <c r="C697" s="44" t="s">
        <v>29</v>
      </c>
      <c r="D697" s="104" t="s">
        <v>2527</v>
      </c>
      <c r="E697" s="104">
        <v>52.0</v>
      </c>
      <c r="F697" s="104">
        <v>52.0</v>
      </c>
      <c r="G697" s="118" t="str">
        <f t="shared" si="37"/>
        <v>52</v>
      </c>
      <c r="H697" s="104">
        <v>44.0</v>
      </c>
      <c r="I697" s="104">
        <v>62.0</v>
      </c>
      <c r="J697" s="118" t="str">
        <f t="shared" si="34"/>
        <v>-18</v>
      </c>
      <c r="K697" s="118" t="str">
        <f t="shared" si="38"/>
        <v>53</v>
      </c>
      <c r="L697" s="118" t="str">
        <f t="shared" si="36"/>
        <v>-1</v>
      </c>
      <c r="M697" s="104" t="s">
        <v>710</v>
      </c>
      <c r="N697" s="104" t="s">
        <v>2511</v>
      </c>
      <c r="O697" s="104" t="s">
        <v>493</v>
      </c>
      <c r="P697" s="112"/>
      <c r="Q697" s="104">
        <v>8.4</v>
      </c>
      <c r="R697" s="104">
        <v>2012.0</v>
      </c>
      <c r="S697" s="104">
        <v>4193.0</v>
      </c>
      <c r="T697" s="112"/>
      <c r="U697" s="104">
        <v>27.78</v>
      </c>
      <c r="V697" s="104">
        <v>22.05</v>
      </c>
      <c r="W697" s="112"/>
      <c r="X697" s="118" t="str">
        <f t="shared" si="78"/>
        <v>49.83</v>
      </c>
      <c r="Y697" s="126" t="str">
        <f t="shared" si="79"/>
        <v>44.25%</v>
      </c>
      <c r="Z697" s="104">
        <v>19.0</v>
      </c>
      <c r="AA697" s="126" t="str">
        <f t="shared" si="80"/>
        <v>262.26%</v>
      </c>
      <c r="AB697" s="126" t="str">
        <f t="shared" si="62"/>
        <v>44.21%</v>
      </c>
      <c r="AC697" s="33"/>
      <c r="AD697" s="33"/>
      <c r="AE697" s="33"/>
      <c r="AF697" s="33"/>
      <c r="AG697" s="33"/>
      <c r="AH697" s="33"/>
      <c r="AI697" s="33"/>
      <c r="AJ697" s="33"/>
    </row>
    <row r="698">
      <c r="A698" s="104" t="s">
        <v>1723</v>
      </c>
      <c r="B698" s="44">
        <v>2010.0</v>
      </c>
      <c r="C698" s="44" t="s">
        <v>41</v>
      </c>
      <c r="D698" s="104" t="s">
        <v>2527</v>
      </c>
      <c r="E698" s="104">
        <v>42.0</v>
      </c>
      <c r="F698" s="104">
        <v>43.0</v>
      </c>
      <c r="G698" s="118" t="str">
        <f t="shared" si="37"/>
        <v>42.5</v>
      </c>
      <c r="H698" s="104">
        <v>47.0</v>
      </c>
      <c r="I698" s="104">
        <v>54.0</v>
      </c>
      <c r="J698" s="118" t="str">
        <f t="shared" si="34"/>
        <v>-7</v>
      </c>
      <c r="K698" s="118" t="str">
        <f t="shared" si="38"/>
        <v>50.5</v>
      </c>
      <c r="L698" s="118" t="str">
        <f t="shared" si="36"/>
        <v>-8</v>
      </c>
      <c r="M698" s="104" t="s">
        <v>2534</v>
      </c>
      <c r="N698" s="104" t="s">
        <v>2439</v>
      </c>
      <c r="O698" s="104" t="s">
        <v>1049</v>
      </c>
      <c r="P698" s="112"/>
      <c r="Q698" s="104">
        <v>13.4</v>
      </c>
      <c r="R698" s="104">
        <v>1936.0</v>
      </c>
      <c r="S698" s="104">
        <v>6896.0</v>
      </c>
      <c r="T698" s="112"/>
      <c r="U698" s="104">
        <v>27.16</v>
      </c>
      <c r="V698" s="104">
        <v>9.28</v>
      </c>
      <c r="W698" s="112"/>
      <c r="X698" s="118" t="str">
        <f t="shared" si="78"/>
        <v>36.44</v>
      </c>
      <c r="Y698" s="126" t="str">
        <f t="shared" si="79"/>
        <v>25.47%</v>
      </c>
      <c r="Z698" s="104">
        <v>17.0</v>
      </c>
      <c r="AA698" s="126" t="str">
        <f t="shared" si="80"/>
        <v>214.35%</v>
      </c>
      <c r="AB698" s="126" t="str">
        <f t="shared" si="62"/>
        <v>78.82%</v>
      </c>
      <c r="AC698" s="33"/>
      <c r="AD698" s="33"/>
      <c r="AE698" s="33"/>
      <c r="AF698" s="33"/>
      <c r="AG698" s="33"/>
      <c r="AH698" s="33"/>
      <c r="AI698" s="33"/>
      <c r="AJ698" s="33"/>
    </row>
    <row r="699">
      <c r="A699" s="104" t="s">
        <v>1696</v>
      </c>
      <c r="B699" s="44">
        <v>2010.0</v>
      </c>
      <c r="C699" s="44" t="s">
        <v>41</v>
      </c>
      <c r="D699" s="104" t="s">
        <v>2527</v>
      </c>
      <c r="E699" s="104">
        <v>73.0</v>
      </c>
      <c r="F699" s="104">
        <v>60.0</v>
      </c>
      <c r="G699" s="118" t="str">
        <f t="shared" si="37"/>
        <v>66.5</v>
      </c>
      <c r="H699" s="104">
        <v>66.0</v>
      </c>
      <c r="I699" s="104">
        <v>67.0</v>
      </c>
      <c r="J699" s="118" t="str">
        <f t="shared" si="34"/>
        <v>-1</v>
      </c>
      <c r="K699" s="118" t="str">
        <f t="shared" si="38"/>
        <v>66.5</v>
      </c>
      <c r="L699" s="118" t="str">
        <f t="shared" si="36"/>
        <v>0</v>
      </c>
      <c r="M699" s="104" t="s">
        <v>2550</v>
      </c>
      <c r="N699" s="104" t="s">
        <v>2439</v>
      </c>
      <c r="O699" s="104" t="s">
        <v>939</v>
      </c>
      <c r="P699" s="112"/>
      <c r="Q699" s="104">
        <v>11.0</v>
      </c>
      <c r="R699" s="104">
        <v>2670.0</v>
      </c>
      <c r="S699" s="104">
        <v>4276.0</v>
      </c>
      <c r="T699" s="112"/>
      <c r="U699" s="104">
        <v>26.59</v>
      </c>
      <c r="V699" s="104">
        <v>17.5</v>
      </c>
      <c r="W699" s="112"/>
      <c r="X699" s="118" t="str">
        <f t="shared" si="78"/>
        <v>44.09</v>
      </c>
      <c r="Y699" s="126" t="str">
        <f t="shared" si="79"/>
        <v>39.69%</v>
      </c>
      <c r="Z699" s="104">
        <v>20.0</v>
      </c>
      <c r="AA699" s="126" t="str">
        <f t="shared" si="80"/>
        <v>220.45%</v>
      </c>
      <c r="AB699" s="126" t="str">
        <f t="shared" si="62"/>
        <v>55.00%</v>
      </c>
      <c r="AC699" s="33"/>
      <c r="AD699" s="33"/>
      <c r="AE699" s="33"/>
      <c r="AF699" s="33"/>
      <c r="AG699" s="33"/>
      <c r="AH699" s="33"/>
      <c r="AI699" s="33"/>
      <c r="AJ699" s="33"/>
    </row>
    <row r="700">
      <c r="A700" s="104" t="s">
        <v>1716</v>
      </c>
      <c r="B700" s="44">
        <v>2010.0</v>
      </c>
      <c r="C700" s="44" t="s">
        <v>41</v>
      </c>
      <c r="D700" s="104" t="s">
        <v>2553</v>
      </c>
      <c r="E700" s="104">
        <v>21.0</v>
      </c>
      <c r="F700" s="104">
        <v>33.0</v>
      </c>
      <c r="G700" s="118" t="str">
        <f t="shared" si="37"/>
        <v>27</v>
      </c>
      <c r="H700" s="104">
        <v>49.0</v>
      </c>
      <c r="I700" s="104">
        <v>54.0</v>
      </c>
      <c r="J700" s="118" t="str">
        <f t="shared" si="34"/>
        <v>-5</v>
      </c>
      <c r="K700" s="118" t="str">
        <f t="shared" si="38"/>
        <v>51.5</v>
      </c>
      <c r="L700" s="118" t="str">
        <f t="shared" si="36"/>
        <v>-24.5</v>
      </c>
      <c r="M700" s="104" t="s">
        <v>2529</v>
      </c>
      <c r="N700" s="104" t="s">
        <v>2442</v>
      </c>
      <c r="O700" s="104" t="s">
        <v>493</v>
      </c>
      <c r="P700" s="112"/>
      <c r="Q700" s="104">
        <v>9.2</v>
      </c>
      <c r="R700" s="104">
        <v>2511.0</v>
      </c>
      <c r="S700" s="104">
        <v>3665.0</v>
      </c>
      <c r="T700" s="112"/>
      <c r="U700" s="104">
        <v>25.92</v>
      </c>
      <c r="V700" s="104">
        <v>6.69</v>
      </c>
      <c r="W700" s="112"/>
      <c r="X700" s="118" t="str">
        <f t="shared" si="78"/>
        <v>32.61</v>
      </c>
      <c r="Y700" s="126" t="str">
        <f t="shared" si="79"/>
        <v>20.52%</v>
      </c>
      <c r="Z700" s="104">
        <v>19.0</v>
      </c>
      <c r="AA700" s="126" t="str">
        <f t="shared" si="80"/>
        <v>171.63%</v>
      </c>
      <c r="AB700" s="126" t="str">
        <f t="shared" si="62"/>
        <v>48.42%</v>
      </c>
      <c r="AC700" s="33"/>
      <c r="AD700" s="33"/>
      <c r="AE700" s="33"/>
      <c r="AF700" s="33"/>
      <c r="AG700" s="33"/>
      <c r="AH700" s="33"/>
      <c r="AI700" s="33"/>
      <c r="AJ700" s="33"/>
    </row>
    <row r="701">
      <c r="A701" s="104" t="s">
        <v>1702</v>
      </c>
      <c r="B701" s="44">
        <v>2010.0</v>
      </c>
      <c r="C701" s="44" t="s">
        <v>41</v>
      </c>
      <c r="D701" s="104" t="s">
        <v>2527</v>
      </c>
      <c r="E701" s="104">
        <v>18.0</v>
      </c>
      <c r="F701" s="104">
        <v>28.0</v>
      </c>
      <c r="G701" s="118" t="str">
        <f t="shared" si="37"/>
        <v>23</v>
      </c>
      <c r="H701" s="104">
        <v>45.0</v>
      </c>
      <c r="I701" s="104">
        <v>53.0</v>
      </c>
      <c r="J701" s="118" t="str">
        <f t="shared" si="34"/>
        <v>-8</v>
      </c>
      <c r="K701" s="118" t="str">
        <f t="shared" si="38"/>
        <v>49</v>
      </c>
      <c r="L701" s="118" t="str">
        <f t="shared" si="36"/>
        <v>-26</v>
      </c>
      <c r="M701" s="104" t="s">
        <v>710</v>
      </c>
      <c r="N701" s="104" t="s">
        <v>2442</v>
      </c>
      <c r="O701" s="104" t="s">
        <v>493</v>
      </c>
      <c r="P701" s="112"/>
      <c r="Q701" s="104">
        <v>8.4</v>
      </c>
      <c r="R701" s="104">
        <v>2548.0</v>
      </c>
      <c r="S701" s="104">
        <v>3300.0</v>
      </c>
      <c r="T701" s="112"/>
      <c r="U701" s="104">
        <v>25.7</v>
      </c>
      <c r="V701" s="104">
        <v>6.3</v>
      </c>
      <c r="W701" s="112"/>
      <c r="X701" s="118" t="str">
        <f t="shared" si="78"/>
        <v>32</v>
      </c>
      <c r="Y701" s="126" t="str">
        <f t="shared" si="79"/>
        <v>19.69%</v>
      </c>
      <c r="Z701" s="104">
        <v>20.0</v>
      </c>
      <c r="AA701" s="126" t="str">
        <f t="shared" si="80"/>
        <v>160.00%</v>
      </c>
      <c r="AB701" s="126" t="str">
        <f t="shared" si="62"/>
        <v>42.00%</v>
      </c>
      <c r="AC701" s="33"/>
      <c r="AD701" s="33"/>
      <c r="AE701" s="33"/>
      <c r="AF701" s="33"/>
      <c r="AG701" s="33"/>
      <c r="AH701" s="33"/>
      <c r="AI701" s="33"/>
      <c r="AJ701" s="33"/>
    </row>
    <row r="702">
      <c r="A702" s="104" t="s">
        <v>1691</v>
      </c>
      <c r="B702" s="44">
        <v>2010.0</v>
      </c>
      <c r="C702" s="44" t="s">
        <v>41</v>
      </c>
      <c r="D702" s="104" t="s">
        <v>2591</v>
      </c>
      <c r="E702" s="104">
        <v>17.0</v>
      </c>
      <c r="F702" s="104">
        <v>36.0</v>
      </c>
      <c r="G702" s="118" t="str">
        <f t="shared" si="37"/>
        <v>26.5</v>
      </c>
      <c r="H702" s="104">
        <v>41.0</v>
      </c>
      <c r="I702" s="104">
        <v>53.0</v>
      </c>
      <c r="J702" s="118" t="str">
        <f t="shared" si="34"/>
        <v>-12</v>
      </c>
      <c r="K702" s="118" t="str">
        <f t="shared" si="38"/>
        <v>47</v>
      </c>
      <c r="L702" s="118" t="str">
        <f t="shared" si="36"/>
        <v>-20.5</v>
      </c>
      <c r="M702" s="104" t="s">
        <v>2540</v>
      </c>
      <c r="N702" s="104" t="s">
        <v>2442</v>
      </c>
      <c r="O702" s="104" t="s">
        <v>957</v>
      </c>
      <c r="P702" s="112"/>
      <c r="Q702" s="104">
        <v>9.1</v>
      </c>
      <c r="R702" s="104">
        <v>2625.0</v>
      </c>
      <c r="S702" s="104">
        <v>3469.0</v>
      </c>
      <c r="T702" s="112"/>
      <c r="U702" s="104">
        <v>25.11</v>
      </c>
      <c r="V702" s="104">
        <v>25.4</v>
      </c>
      <c r="W702" s="112"/>
      <c r="X702" s="118" t="str">
        <f t="shared" si="78"/>
        <v>50.51</v>
      </c>
      <c r="Y702" s="126" t="str">
        <f t="shared" si="79"/>
        <v>50.29%</v>
      </c>
      <c r="Z702" s="104">
        <v>20.0</v>
      </c>
      <c r="AA702" s="126" t="str">
        <f t="shared" si="80"/>
        <v>252.55%</v>
      </c>
      <c r="AB702" s="126" t="str">
        <f t="shared" si="62"/>
        <v>45.50%</v>
      </c>
      <c r="AC702" s="33"/>
      <c r="AD702" s="33"/>
      <c r="AE702" s="33"/>
      <c r="AF702" s="33"/>
      <c r="AG702" s="33"/>
      <c r="AH702" s="33"/>
      <c r="AI702" s="33"/>
      <c r="AJ702" s="33"/>
    </row>
    <row r="703">
      <c r="A703" s="104" t="s">
        <v>1677</v>
      </c>
      <c r="B703" s="44">
        <v>2010.0</v>
      </c>
      <c r="C703" s="44" t="s">
        <v>2398</v>
      </c>
      <c r="D703" s="104" t="s">
        <v>2575</v>
      </c>
      <c r="E703" s="104">
        <v>74.0</v>
      </c>
      <c r="F703" s="104">
        <v>53.0</v>
      </c>
      <c r="G703" s="118" t="str">
        <f t="shared" si="37"/>
        <v>63.5</v>
      </c>
      <c r="H703" s="104">
        <v>45.0</v>
      </c>
      <c r="I703" s="104">
        <v>57.0</v>
      </c>
      <c r="J703" s="118" t="str">
        <f t="shared" si="34"/>
        <v>-12</v>
      </c>
      <c r="K703" s="118" t="str">
        <f t="shared" si="38"/>
        <v>51</v>
      </c>
      <c r="L703" s="118" t="str">
        <f t="shared" si="36"/>
        <v>12.5</v>
      </c>
      <c r="M703" s="104" t="s">
        <v>2536</v>
      </c>
      <c r="N703" s="104" t="s">
        <v>2439</v>
      </c>
      <c r="O703" s="104" t="s">
        <v>960</v>
      </c>
      <c r="P703" s="112"/>
      <c r="Q703" s="104">
        <v>10.1</v>
      </c>
      <c r="R703" s="104">
        <v>2470.0</v>
      </c>
      <c r="S703" s="104">
        <v>4092.0</v>
      </c>
      <c r="T703" s="112"/>
      <c r="U703" s="104">
        <v>25.0</v>
      </c>
      <c r="V703" s="104">
        <v>58.19</v>
      </c>
      <c r="W703" s="112"/>
      <c r="X703" s="118" t="str">
        <f t="shared" si="78"/>
        <v>83.19</v>
      </c>
      <c r="Y703" s="126" t="str">
        <f t="shared" si="79"/>
        <v>69.95%</v>
      </c>
      <c r="Z703" s="104">
        <v>24.0</v>
      </c>
      <c r="AA703" s="126" t="str">
        <f t="shared" si="80"/>
        <v>346.63%</v>
      </c>
      <c r="AB703" s="126" t="str">
        <f t="shared" si="62"/>
        <v>42.08%</v>
      </c>
      <c r="AC703" s="33"/>
      <c r="AD703" s="33"/>
      <c r="AE703" s="33"/>
      <c r="AF703" s="33"/>
      <c r="AG703" s="33"/>
      <c r="AH703" s="33"/>
      <c r="AI703" s="33"/>
      <c r="AJ703" s="33"/>
    </row>
    <row r="704">
      <c r="A704" s="104" t="s">
        <v>1610</v>
      </c>
      <c r="B704" s="44">
        <v>2010.0</v>
      </c>
      <c r="C704" s="44" t="s">
        <v>41</v>
      </c>
      <c r="D704" s="104" t="s">
        <v>2532</v>
      </c>
      <c r="E704" s="104">
        <v>13.0</v>
      </c>
      <c r="F704" s="104">
        <v>27.0</v>
      </c>
      <c r="G704" s="118" t="str">
        <f t="shared" si="37"/>
        <v>20</v>
      </c>
      <c r="H704" s="104">
        <v>46.0</v>
      </c>
      <c r="I704" s="104">
        <v>47.0</v>
      </c>
      <c r="J704" s="118" t="str">
        <f t="shared" si="34"/>
        <v>-1</v>
      </c>
      <c r="K704" s="118" t="str">
        <f t="shared" si="38"/>
        <v>46.5</v>
      </c>
      <c r="L704" s="118" t="str">
        <f t="shared" si="36"/>
        <v>-26.5</v>
      </c>
      <c r="M704" s="104" t="s">
        <v>2545</v>
      </c>
      <c r="N704" s="104" t="s">
        <v>2442</v>
      </c>
      <c r="O704" s="104" t="s">
        <v>1543</v>
      </c>
      <c r="P704" s="112"/>
      <c r="Q704" s="104">
        <v>9.7</v>
      </c>
      <c r="R704" s="104">
        <v>2924.0</v>
      </c>
      <c r="S704" s="104">
        <v>3326.0</v>
      </c>
      <c r="T704" s="112"/>
      <c r="U704" s="104">
        <v>24.31</v>
      </c>
      <c r="V704" s="104">
        <v>20.93</v>
      </c>
      <c r="W704" s="112"/>
      <c r="X704" s="118" t="str">
        <f t="shared" si="78"/>
        <v>45.24</v>
      </c>
      <c r="Y704" s="126" t="str">
        <f t="shared" si="79"/>
        <v>46.26%</v>
      </c>
      <c r="Z704" s="112"/>
      <c r="AA704" s="29" t="str">
        <f t="shared" si="80"/>
        <v>#DIV/0!</v>
      </c>
      <c r="AB704" s="29" t="str">
        <f t="shared" si="62"/>
        <v>#DIV/0!</v>
      </c>
      <c r="AC704" s="33"/>
      <c r="AD704" s="33"/>
      <c r="AE704" s="33"/>
      <c r="AF704" s="33"/>
      <c r="AG704" s="33"/>
      <c r="AH704" s="33"/>
      <c r="AI704" s="33"/>
      <c r="AJ704" s="33"/>
    </row>
    <row r="705">
      <c r="A705" s="104" t="s">
        <v>1589</v>
      </c>
      <c r="B705" s="44">
        <v>2010.0</v>
      </c>
      <c r="C705" s="44" t="s">
        <v>41</v>
      </c>
      <c r="D705" s="104" t="s">
        <v>2527</v>
      </c>
      <c r="E705" s="104">
        <v>38.0</v>
      </c>
      <c r="F705" s="104">
        <v>42.0</v>
      </c>
      <c r="G705" s="118" t="str">
        <f t="shared" si="37"/>
        <v>40</v>
      </c>
      <c r="H705" s="104">
        <v>57.0</v>
      </c>
      <c r="I705" s="104">
        <v>66.0</v>
      </c>
      <c r="J705" s="118" t="str">
        <f t="shared" si="34"/>
        <v>-9</v>
      </c>
      <c r="K705" s="118" t="str">
        <f t="shared" si="38"/>
        <v>61.5</v>
      </c>
      <c r="L705" s="118" t="str">
        <f t="shared" si="36"/>
        <v>-21.5</v>
      </c>
      <c r="M705" s="104" t="s">
        <v>2572</v>
      </c>
      <c r="N705" s="104" t="s">
        <v>2439</v>
      </c>
      <c r="O705" s="104" t="s">
        <v>939</v>
      </c>
      <c r="P705" s="112"/>
      <c r="Q705" s="104">
        <v>8.2</v>
      </c>
      <c r="R705" s="104">
        <v>2722.0</v>
      </c>
      <c r="S705" s="104">
        <v>2997.0</v>
      </c>
      <c r="T705" s="112"/>
      <c r="U705" s="104">
        <v>24.08</v>
      </c>
      <c r="V705" s="104">
        <v>28.75</v>
      </c>
      <c r="W705" s="112"/>
      <c r="X705" s="118" t="str">
        <f t="shared" si="78"/>
        <v>52.83</v>
      </c>
      <c r="Y705" s="126" t="str">
        <f t="shared" si="79"/>
        <v>54.42%</v>
      </c>
      <c r="Z705" s="104">
        <v>52.0</v>
      </c>
      <c r="AA705" s="126" t="str">
        <f t="shared" si="80"/>
        <v>101.60%</v>
      </c>
      <c r="AB705" s="126" t="str">
        <f t="shared" si="62"/>
        <v>15.77%</v>
      </c>
      <c r="AC705" s="33"/>
      <c r="AD705" s="33"/>
      <c r="AE705" s="33"/>
      <c r="AF705" s="33"/>
      <c r="AG705" s="33"/>
      <c r="AH705" s="33"/>
      <c r="AI705" s="33"/>
      <c r="AJ705" s="33"/>
    </row>
    <row r="706">
      <c r="A706" s="104" t="s">
        <v>1666</v>
      </c>
      <c r="B706" s="44">
        <v>2010.0</v>
      </c>
      <c r="C706" s="44" t="s">
        <v>29</v>
      </c>
      <c r="D706" s="104" t="s">
        <v>2476</v>
      </c>
      <c r="E706" s="104">
        <v>47.0</v>
      </c>
      <c r="F706" s="104">
        <v>44.0</v>
      </c>
      <c r="G706" s="118" t="str">
        <f t="shared" si="37"/>
        <v>45.5</v>
      </c>
      <c r="H706" s="104">
        <v>55.0</v>
      </c>
      <c r="I706" s="104">
        <v>65.0</v>
      </c>
      <c r="J706" s="118" t="str">
        <f t="shared" si="34"/>
        <v>-10</v>
      </c>
      <c r="K706" s="118" t="str">
        <f t="shared" si="38"/>
        <v>60</v>
      </c>
      <c r="L706" s="118" t="str">
        <f t="shared" si="36"/>
        <v>-14.5</v>
      </c>
      <c r="M706" s="104" t="s">
        <v>2550</v>
      </c>
      <c r="N706" s="104" t="s">
        <v>2511</v>
      </c>
      <c r="O706" s="104" t="s">
        <v>1667</v>
      </c>
      <c r="P706" s="112"/>
      <c r="Q706" s="104">
        <v>9.4</v>
      </c>
      <c r="R706" s="104">
        <v>2936.0</v>
      </c>
      <c r="S706" s="104">
        <v>3204.0</v>
      </c>
      <c r="T706" s="112"/>
      <c r="U706" s="104">
        <v>23.59</v>
      </c>
      <c r="V706" s="104">
        <v>5.79</v>
      </c>
      <c r="W706" s="112"/>
      <c r="X706" s="118" t="str">
        <f t="shared" si="78"/>
        <v>29.38</v>
      </c>
      <c r="Y706" s="126" t="str">
        <f t="shared" si="79"/>
        <v>19.71%</v>
      </c>
      <c r="Z706" s="104">
        <v>25.0</v>
      </c>
      <c r="AA706" s="126" t="str">
        <f t="shared" si="80"/>
        <v>117.52%</v>
      </c>
      <c r="AB706" s="126" t="str">
        <f t="shared" si="62"/>
        <v>37.60%</v>
      </c>
      <c r="AC706" s="33"/>
      <c r="AD706" s="33"/>
      <c r="AE706" s="33"/>
      <c r="AF706" s="33"/>
      <c r="AG706" s="33"/>
      <c r="AH706" s="33"/>
      <c r="AI706" s="33"/>
      <c r="AJ706" s="33"/>
    </row>
    <row r="707">
      <c r="A707" s="104" t="s">
        <v>1675</v>
      </c>
      <c r="B707" s="44">
        <v>2010.0</v>
      </c>
      <c r="C707" s="44" t="s">
        <v>41</v>
      </c>
      <c r="D707" s="104" t="s">
        <v>2499</v>
      </c>
      <c r="E707" s="104">
        <v>41.0</v>
      </c>
      <c r="F707" s="104">
        <v>44.0</v>
      </c>
      <c r="G707" s="118" t="str">
        <f t="shared" si="37"/>
        <v>42.5</v>
      </c>
      <c r="H707" s="104">
        <v>50.0</v>
      </c>
      <c r="I707" s="104">
        <v>67.0</v>
      </c>
      <c r="J707" s="118" t="str">
        <f t="shared" si="34"/>
        <v>-17</v>
      </c>
      <c r="K707" s="118" t="str">
        <f t="shared" si="38"/>
        <v>58.5</v>
      </c>
      <c r="L707" s="118" t="str">
        <f t="shared" si="36"/>
        <v>-16</v>
      </c>
      <c r="M707" s="104" t="s">
        <v>2550</v>
      </c>
      <c r="N707" s="104" t="s">
        <v>2439</v>
      </c>
      <c r="O707" s="104" t="s">
        <v>1667</v>
      </c>
      <c r="P707" s="112"/>
      <c r="Q707" s="104">
        <v>8.52</v>
      </c>
      <c r="R707" s="104">
        <v>2454.0</v>
      </c>
      <c r="S707" s="104">
        <v>3873.0</v>
      </c>
      <c r="T707" s="112"/>
      <c r="U707" s="104">
        <v>23.24</v>
      </c>
      <c r="V707" s="104">
        <v>12.39</v>
      </c>
      <c r="W707" s="112"/>
      <c r="X707" s="118" t="str">
        <f t="shared" si="78"/>
        <v>35.63</v>
      </c>
      <c r="Y707" s="126" t="str">
        <f t="shared" si="79"/>
        <v>34.77%</v>
      </c>
      <c r="Z707" s="104">
        <v>24.0</v>
      </c>
      <c r="AA707" s="126" t="str">
        <f t="shared" si="80"/>
        <v>148.46%</v>
      </c>
      <c r="AB707" s="126" t="str">
        <f t="shared" si="62"/>
        <v>35.50%</v>
      </c>
      <c r="AC707" s="33"/>
      <c r="AD707" s="33"/>
      <c r="AE707" s="33"/>
      <c r="AF707" s="33"/>
      <c r="AG707" s="33"/>
      <c r="AH707" s="33"/>
      <c r="AI707" s="33"/>
      <c r="AJ707" s="33"/>
    </row>
    <row r="708">
      <c r="A708" s="104" t="s">
        <v>1743</v>
      </c>
      <c r="B708" s="44">
        <v>2010.0</v>
      </c>
      <c r="C708" s="44" t="s">
        <v>41</v>
      </c>
      <c r="D708" s="104" t="s">
        <v>2440</v>
      </c>
      <c r="E708" s="104">
        <v>45.0</v>
      </c>
      <c r="F708" s="104">
        <v>51.0</v>
      </c>
      <c r="G708" s="118" t="str">
        <f t="shared" si="37"/>
        <v>48</v>
      </c>
      <c r="H708" s="104">
        <v>58.0</v>
      </c>
      <c r="I708" s="104">
        <v>54.0</v>
      </c>
      <c r="J708" s="118" t="str">
        <f t="shared" si="34"/>
        <v>4</v>
      </c>
      <c r="K708" s="118" t="str">
        <f t="shared" si="38"/>
        <v>56</v>
      </c>
      <c r="L708" s="118" t="str">
        <f t="shared" si="36"/>
        <v>-8</v>
      </c>
      <c r="M708" s="104" t="s">
        <v>2529</v>
      </c>
      <c r="N708" s="104" t="s">
        <v>2442</v>
      </c>
      <c r="O708" s="104" t="s">
        <v>1744</v>
      </c>
      <c r="P708" s="112"/>
      <c r="Q708" s="104">
        <v>8.3</v>
      </c>
      <c r="R708" s="104">
        <v>1831.0</v>
      </c>
      <c r="S708" s="104">
        <v>4525.0</v>
      </c>
      <c r="T708" s="112"/>
      <c r="U708" s="104">
        <v>21.54</v>
      </c>
      <c r="V708" s="104">
        <v>0.03</v>
      </c>
      <c r="W708" s="112"/>
      <c r="X708" s="118" t="str">
        <f t="shared" si="78"/>
        <v>21.57</v>
      </c>
      <c r="Y708" s="126" t="str">
        <f t="shared" si="79"/>
        <v>0.14%</v>
      </c>
      <c r="Z708" s="104">
        <v>12.0</v>
      </c>
      <c r="AA708" s="126" t="str">
        <f t="shared" si="80"/>
        <v>179.75%</v>
      </c>
      <c r="AB708" s="126" t="str">
        <f t="shared" si="62"/>
        <v>69.17%</v>
      </c>
      <c r="AC708" s="33"/>
      <c r="AD708" s="33"/>
      <c r="AE708" s="33"/>
      <c r="AF708" s="33"/>
      <c r="AG708" s="33"/>
      <c r="AH708" s="33"/>
      <c r="AI708" s="33"/>
      <c r="AJ708" s="33"/>
    </row>
    <row r="709">
      <c r="A709" s="104" t="s">
        <v>1753</v>
      </c>
      <c r="B709" s="44">
        <v>2010.0</v>
      </c>
      <c r="C709" s="44" t="s">
        <v>41</v>
      </c>
      <c r="D709" s="104" t="s">
        <v>2527</v>
      </c>
      <c r="E709" s="104">
        <v>16.0</v>
      </c>
      <c r="F709" s="104">
        <v>26.0</v>
      </c>
      <c r="G709" s="118" t="str">
        <f t="shared" si="37"/>
        <v>21</v>
      </c>
      <c r="H709" s="104">
        <v>19.0</v>
      </c>
      <c r="I709" s="104">
        <v>34.0</v>
      </c>
      <c r="J709" s="118" t="str">
        <f t="shared" si="34"/>
        <v>-15</v>
      </c>
      <c r="K709" s="118" t="str">
        <f t="shared" si="38"/>
        <v>26.5</v>
      </c>
      <c r="L709" s="118" t="str">
        <f t="shared" si="36"/>
        <v>-5.5</v>
      </c>
      <c r="M709" s="104" t="s">
        <v>2536</v>
      </c>
      <c r="N709" s="104" t="s">
        <v>2511</v>
      </c>
      <c r="O709" s="104" t="s">
        <v>2405</v>
      </c>
      <c r="P709" s="112"/>
      <c r="Q709" s="104">
        <v>11.69</v>
      </c>
      <c r="R709" s="104">
        <v>2880.0</v>
      </c>
      <c r="S709" s="104">
        <v>4060.0</v>
      </c>
      <c r="T709" s="112"/>
      <c r="U709" s="104">
        <v>21.39</v>
      </c>
      <c r="V709" s="104">
        <v>45.43</v>
      </c>
      <c r="W709" s="112"/>
      <c r="X709" s="118" t="str">
        <f t="shared" si="78"/>
        <v>66.82</v>
      </c>
      <c r="Y709" s="126" t="str">
        <f t="shared" si="79"/>
        <v>67.99%</v>
      </c>
      <c r="Z709" s="104">
        <v>10.0</v>
      </c>
      <c r="AA709" s="126" t="str">
        <f t="shared" si="80"/>
        <v>668.20%</v>
      </c>
      <c r="AB709" s="126" t="str">
        <f t="shared" si="62"/>
        <v>116.90%</v>
      </c>
      <c r="AC709" s="33"/>
      <c r="AD709" s="33"/>
      <c r="AE709" s="33"/>
      <c r="AF709" s="33"/>
      <c r="AG709" s="33"/>
      <c r="AH709" s="33"/>
      <c r="AI709" s="33"/>
      <c r="AJ709" s="33"/>
    </row>
    <row r="710">
      <c r="A710" s="104" t="s">
        <v>1654</v>
      </c>
      <c r="B710" s="44">
        <v>2010.0</v>
      </c>
      <c r="C710" s="44" t="s">
        <v>2398</v>
      </c>
      <c r="D710" s="104" t="s">
        <v>2451</v>
      </c>
      <c r="E710" s="104">
        <v>51.0</v>
      </c>
      <c r="F710" s="104">
        <v>52.0</v>
      </c>
      <c r="G710" s="118" t="str">
        <f t="shared" si="37"/>
        <v>51.5</v>
      </c>
      <c r="H710" s="104">
        <v>66.0</v>
      </c>
      <c r="I710" s="104">
        <v>69.0</v>
      </c>
      <c r="J710" s="118" t="str">
        <f t="shared" si="34"/>
        <v>-3</v>
      </c>
      <c r="K710" s="118" t="str">
        <f t="shared" si="38"/>
        <v>67.5</v>
      </c>
      <c r="L710" s="118" t="str">
        <f t="shared" si="36"/>
        <v>-16</v>
      </c>
      <c r="M710" s="104" t="s">
        <v>2556</v>
      </c>
      <c r="N710" s="104" t="s">
        <v>2511</v>
      </c>
      <c r="O710" s="104" t="s">
        <v>1655</v>
      </c>
      <c r="P710" s="112"/>
      <c r="Q710" s="104">
        <v>6.54</v>
      </c>
      <c r="R710" s="104">
        <v>2564.0</v>
      </c>
      <c r="S710" s="104">
        <v>2552.0</v>
      </c>
      <c r="T710" s="112"/>
      <c r="U710" s="104">
        <v>21.15</v>
      </c>
      <c r="V710" s="104">
        <v>46.3</v>
      </c>
      <c r="W710" s="112"/>
      <c r="X710" s="118" t="str">
        <f t="shared" si="78"/>
        <v>67.45</v>
      </c>
      <c r="Y710" s="126" t="str">
        <f t="shared" si="79"/>
        <v>68.64%</v>
      </c>
      <c r="Z710" s="104">
        <v>30.0</v>
      </c>
      <c r="AA710" s="126" t="str">
        <f t="shared" si="80"/>
        <v>224.83%</v>
      </c>
      <c r="AB710" s="126" t="str">
        <f t="shared" si="62"/>
        <v>21.80%</v>
      </c>
      <c r="AC710" s="33"/>
      <c r="AD710" s="33"/>
      <c r="AE710" s="33"/>
      <c r="AF710" s="33"/>
      <c r="AG710" s="33"/>
      <c r="AH710" s="33"/>
      <c r="AI710" s="33"/>
      <c r="AJ710" s="33"/>
    </row>
    <row r="711">
      <c r="A711" s="104" t="s">
        <v>1763</v>
      </c>
      <c r="B711" s="44">
        <v>2010.0</v>
      </c>
      <c r="C711" s="44" t="s">
        <v>41</v>
      </c>
      <c r="D711" s="104" t="s">
        <v>2527</v>
      </c>
      <c r="E711" s="104">
        <v>94.0</v>
      </c>
      <c r="F711" s="104">
        <v>86.0</v>
      </c>
      <c r="G711" s="118" t="str">
        <f t="shared" si="37"/>
        <v>90</v>
      </c>
      <c r="H711" s="104">
        <v>72.0</v>
      </c>
      <c r="I711" s="104">
        <v>73.0</v>
      </c>
      <c r="J711" s="118" t="str">
        <f t="shared" si="34"/>
        <v>-1</v>
      </c>
      <c r="K711" s="118" t="str">
        <f t="shared" si="38"/>
        <v>72.5</v>
      </c>
      <c r="L711" s="118" t="str">
        <f t="shared" si="36"/>
        <v>17.5</v>
      </c>
      <c r="M711" s="104" t="s">
        <v>710</v>
      </c>
      <c r="N711" s="104" t="s">
        <v>2439</v>
      </c>
      <c r="O711" s="104" t="s">
        <v>117</v>
      </c>
      <c r="P711" s="112"/>
      <c r="Q711" s="104">
        <v>3.5</v>
      </c>
      <c r="R711" s="104">
        <v>847.0</v>
      </c>
      <c r="S711" s="104">
        <v>4162.0</v>
      </c>
      <c r="T711" s="112"/>
      <c r="U711" s="104">
        <v>20.81</v>
      </c>
      <c r="V711" s="104">
        <v>13.89</v>
      </c>
      <c r="W711" s="112"/>
      <c r="X711" s="118" t="str">
        <f t="shared" si="78"/>
        <v>34.7</v>
      </c>
      <c r="Y711" s="126" t="str">
        <f t="shared" si="79"/>
        <v>40.03%</v>
      </c>
      <c r="Z711" s="104">
        <v>4.0</v>
      </c>
      <c r="AA711" s="126" t="str">
        <f t="shared" si="80"/>
        <v>867.50%</v>
      </c>
      <c r="AB711" s="126" t="str">
        <f t="shared" si="62"/>
        <v>87.50%</v>
      </c>
      <c r="AC711" s="33"/>
      <c r="AD711" s="33"/>
      <c r="AE711" s="33"/>
      <c r="AF711" s="33"/>
      <c r="AG711" s="33"/>
      <c r="AH711" s="33"/>
      <c r="AI711" s="33"/>
      <c r="AJ711" s="33"/>
    </row>
    <row r="712">
      <c r="A712" s="104" t="s">
        <v>1738</v>
      </c>
      <c r="B712" s="44">
        <v>2010.0</v>
      </c>
      <c r="C712" s="44" t="s">
        <v>41</v>
      </c>
      <c r="D712" s="104" t="s">
        <v>2527</v>
      </c>
      <c r="E712" s="104">
        <v>14.0</v>
      </c>
      <c r="F712" s="104">
        <v>38.0</v>
      </c>
      <c r="G712" s="118" t="str">
        <f t="shared" si="37"/>
        <v>26</v>
      </c>
      <c r="H712" s="104">
        <v>49.0</v>
      </c>
      <c r="I712" s="104">
        <v>55.0</v>
      </c>
      <c r="J712" s="118" t="str">
        <f t="shared" si="34"/>
        <v>-6</v>
      </c>
      <c r="K712" s="118" t="str">
        <f t="shared" si="38"/>
        <v>52</v>
      </c>
      <c r="L712" s="118" t="str">
        <f t="shared" si="36"/>
        <v>-26</v>
      </c>
      <c r="M712" s="104" t="s">
        <v>2529</v>
      </c>
      <c r="N712" s="104" t="s">
        <v>2439</v>
      </c>
      <c r="O712" s="104" t="s">
        <v>117</v>
      </c>
      <c r="P712" s="112"/>
      <c r="Q712" s="104">
        <v>7.6</v>
      </c>
      <c r="R712" s="104">
        <v>1605.0</v>
      </c>
      <c r="S712" s="104">
        <v>4754.0</v>
      </c>
      <c r="T712" s="112"/>
      <c r="U712" s="104">
        <v>20.26</v>
      </c>
      <c r="V712" s="104">
        <v>1.15</v>
      </c>
      <c r="W712" s="112"/>
      <c r="X712" s="118" t="str">
        <f t="shared" si="78"/>
        <v>21.41</v>
      </c>
      <c r="Y712" s="126" t="str">
        <f t="shared" si="79"/>
        <v>5.37%</v>
      </c>
      <c r="Z712" s="112"/>
      <c r="AA712" s="29" t="str">
        <f t="shared" si="80"/>
        <v>#DIV/0!</v>
      </c>
      <c r="AB712" s="29" t="str">
        <f t="shared" si="62"/>
        <v>#DIV/0!</v>
      </c>
      <c r="AC712" s="33"/>
      <c r="AD712" s="33"/>
      <c r="AE712" s="33"/>
      <c r="AF712" s="33"/>
      <c r="AG712" s="33"/>
      <c r="AH712" s="33"/>
      <c r="AI712" s="33"/>
      <c r="AJ712" s="33"/>
    </row>
    <row r="713">
      <c r="A713" s="104" t="s">
        <v>1733</v>
      </c>
      <c r="B713" s="44">
        <v>2010.0</v>
      </c>
      <c r="C713" s="44" t="s">
        <v>41</v>
      </c>
      <c r="D713" s="104" t="s">
        <v>2470</v>
      </c>
      <c r="E713" s="104">
        <v>20.0</v>
      </c>
      <c r="F713" s="104">
        <v>45.0</v>
      </c>
      <c r="G713" s="118" t="str">
        <f t="shared" si="37"/>
        <v>32.5</v>
      </c>
      <c r="H713" s="104">
        <v>56.0</v>
      </c>
      <c r="I713" s="104">
        <v>57.0</v>
      </c>
      <c r="J713" s="118" t="str">
        <f t="shared" si="34"/>
        <v>-1</v>
      </c>
      <c r="K713" s="118" t="str">
        <f t="shared" si="38"/>
        <v>56.5</v>
      </c>
      <c r="L713" s="118" t="str">
        <f t="shared" si="36"/>
        <v>-24</v>
      </c>
      <c r="M713" s="104" t="s">
        <v>2587</v>
      </c>
      <c r="N713" s="104" t="s">
        <v>2511</v>
      </c>
      <c r="O713" s="104" t="s">
        <v>1734</v>
      </c>
      <c r="P713" s="112"/>
      <c r="Q713" s="104">
        <v>7.33</v>
      </c>
      <c r="R713" s="104">
        <v>1424.0</v>
      </c>
      <c r="S713" s="104">
        <v>5145.0</v>
      </c>
      <c r="T713" s="112"/>
      <c r="U713" s="104">
        <v>20.22</v>
      </c>
      <c r="V713" s="104">
        <v>0.31</v>
      </c>
      <c r="W713" s="112"/>
      <c r="X713" s="118" t="str">
        <f t="shared" si="78"/>
        <v>20.53</v>
      </c>
      <c r="Y713" s="126" t="str">
        <f t="shared" si="79"/>
        <v>1.51%</v>
      </c>
      <c r="Z713" s="104">
        <v>15.0</v>
      </c>
      <c r="AA713" s="126" t="str">
        <f t="shared" si="80"/>
        <v>136.87%</v>
      </c>
      <c r="AB713" s="126" t="str">
        <f t="shared" si="62"/>
        <v>48.87%</v>
      </c>
      <c r="AC713" s="33"/>
      <c r="AD713" s="33"/>
      <c r="AE713" s="33"/>
      <c r="AF713" s="33"/>
      <c r="AG713" s="33"/>
      <c r="AH713" s="33"/>
      <c r="AI713" s="33"/>
      <c r="AJ713" s="33"/>
    </row>
    <row r="714">
      <c r="A714" s="104" t="s">
        <v>1725</v>
      </c>
      <c r="B714" s="44">
        <v>2010.0</v>
      </c>
      <c r="C714" s="44" t="s">
        <v>41</v>
      </c>
      <c r="D714" s="104" t="s">
        <v>2586</v>
      </c>
      <c r="E714" s="104">
        <v>28.0</v>
      </c>
      <c r="F714" s="104">
        <v>40.0</v>
      </c>
      <c r="G714" s="118" t="str">
        <f t="shared" si="37"/>
        <v>34</v>
      </c>
      <c r="H714" s="104">
        <v>70.0</v>
      </c>
      <c r="I714" s="104">
        <v>80.0</v>
      </c>
      <c r="J714" s="118" t="str">
        <f t="shared" si="34"/>
        <v>-10</v>
      </c>
      <c r="K714" s="118" t="str">
        <f t="shared" si="38"/>
        <v>75</v>
      </c>
      <c r="L714" s="118" t="str">
        <f t="shared" si="36"/>
        <v>-41</v>
      </c>
      <c r="M714" s="104" t="s">
        <v>2529</v>
      </c>
      <c r="N714" s="104" t="s">
        <v>2511</v>
      </c>
      <c r="O714" s="104" t="s">
        <v>153</v>
      </c>
      <c r="P714" s="112"/>
      <c r="Q714" s="104">
        <v>8.0</v>
      </c>
      <c r="R714" s="104">
        <v>2212.0</v>
      </c>
      <c r="S714" s="104">
        <v>3657.0</v>
      </c>
      <c r="T714" s="112"/>
      <c r="U714" s="104">
        <v>19.07</v>
      </c>
      <c r="V714" s="104">
        <v>36.96</v>
      </c>
      <c r="W714" s="112"/>
      <c r="X714" s="118" t="str">
        <f t="shared" si="78"/>
        <v>56.03</v>
      </c>
      <c r="Y714" s="126" t="str">
        <f t="shared" si="79"/>
        <v>65.96%</v>
      </c>
      <c r="Z714" s="104">
        <v>16.0</v>
      </c>
      <c r="AA714" s="126" t="str">
        <f t="shared" si="80"/>
        <v>350.19%</v>
      </c>
      <c r="AB714" s="126" t="str">
        <f t="shared" si="62"/>
        <v>50.00%</v>
      </c>
      <c r="AC714" s="33"/>
      <c r="AD714" s="33"/>
      <c r="AE714" s="33"/>
      <c r="AF714" s="33"/>
      <c r="AG714" s="33"/>
      <c r="AH714" s="33"/>
      <c r="AI714" s="33"/>
      <c r="AJ714" s="33"/>
    </row>
    <row r="715">
      <c r="A715" s="140" t="s">
        <v>1718</v>
      </c>
      <c r="B715" s="44">
        <v>2010.0</v>
      </c>
      <c r="C715" s="44" t="s">
        <v>29</v>
      </c>
      <c r="D715" s="104" t="s">
        <v>2527</v>
      </c>
      <c r="E715" s="104">
        <v>93.0</v>
      </c>
      <c r="F715" s="104">
        <v>82.0</v>
      </c>
      <c r="G715" s="118" t="str">
        <f t="shared" si="37"/>
        <v>87.5</v>
      </c>
      <c r="H715" s="104">
        <v>84.0</v>
      </c>
      <c r="I715" s="104">
        <v>79.0</v>
      </c>
      <c r="J715" s="118" t="str">
        <f t="shared" si="34"/>
        <v>5</v>
      </c>
      <c r="K715" s="118" t="str">
        <f t="shared" si="38"/>
        <v>81.5</v>
      </c>
      <c r="L715" s="118" t="str">
        <f t="shared" si="36"/>
        <v>6</v>
      </c>
      <c r="M715" s="104" t="s">
        <v>2558</v>
      </c>
      <c r="N715" s="104" t="s">
        <v>2439</v>
      </c>
      <c r="O715" s="104" t="s">
        <v>1719</v>
      </c>
      <c r="P715" s="112"/>
      <c r="Q715" s="104">
        <v>2.13</v>
      </c>
      <c r="R715" s="104">
        <v>916.0</v>
      </c>
      <c r="S715" s="104">
        <v>2333.0</v>
      </c>
      <c r="T715" s="112"/>
      <c r="U715" s="104">
        <v>18.33</v>
      </c>
      <c r="V715" s="104">
        <v>42.4</v>
      </c>
      <c r="W715" s="112"/>
      <c r="X715" s="118" t="str">
        <f t="shared" si="78"/>
        <v>60.73</v>
      </c>
      <c r="Y715" s="126" t="str">
        <f t="shared" si="79"/>
        <v>69.82%</v>
      </c>
      <c r="Z715" s="104">
        <v>18.0</v>
      </c>
      <c r="AA715" s="126" t="str">
        <f t="shared" si="80"/>
        <v>337.39%</v>
      </c>
      <c r="AB715" s="126" t="str">
        <f t="shared" si="62"/>
        <v>11.83%</v>
      </c>
      <c r="AC715" s="33"/>
      <c r="AD715" s="33"/>
      <c r="AE715" s="33"/>
      <c r="AF715" s="33"/>
      <c r="AG715" s="33"/>
      <c r="AH715" s="33"/>
      <c r="AI715" s="33"/>
      <c r="AJ715" s="33"/>
    </row>
    <row r="716">
      <c r="A716" s="104" t="s">
        <v>1640</v>
      </c>
      <c r="B716" s="44">
        <v>2010.0</v>
      </c>
      <c r="C716" s="44" t="s">
        <v>41</v>
      </c>
      <c r="D716" s="104" t="s">
        <v>2476</v>
      </c>
      <c r="E716" s="104">
        <v>53.0</v>
      </c>
      <c r="F716" s="104">
        <v>51.0</v>
      </c>
      <c r="G716" s="118" t="str">
        <f t="shared" si="37"/>
        <v>52</v>
      </c>
      <c r="H716" s="104">
        <v>56.0</v>
      </c>
      <c r="I716" s="104">
        <v>55.0</v>
      </c>
      <c r="J716" s="118" t="str">
        <f t="shared" si="34"/>
        <v>1</v>
      </c>
      <c r="K716" s="118" t="str">
        <f t="shared" si="38"/>
        <v>55.5</v>
      </c>
      <c r="L716" s="118" t="str">
        <f t="shared" si="36"/>
        <v>-3.5</v>
      </c>
      <c r="M716" s="104" t="s">
        <v>2529</v>
      </c>
      <c r="N716" s="104" t="s">
        <v>2439</v>
      </c>
      <c r="O716" s="104" t="s">
        <v>493</v>
      </c>
      <c r="P716" s="112"/>
      <c r="Q716" s="104">
        <v>6.9</v>
      </c>
      <c r="R716" s="104">
        <v>3030.0</v>
      </c>
      <c r="S716" s="104">
        <v>2272.0</v>
      </c>
      <c r="T716" s="112"/>
      <c r="U716" s="104">
        <v>17.8</v>
      </c>
      <c r="V716" s="104">
        <v>24.25</v>
      </c>
      <c r="W716" s="112"/>
      <c r="X716" s="118" t="str">
        <f t="shared" si="78"/>
        <v>42.05</v>
      </c>
      <c r="Y716" s="126" t="str">
        <f t="shared" si="79"/>
        <v>57.67%</v>
      </c>
      <c r="Z716" s="104">
        <v>32.0</v>
      </c>
      <c r="AA716" s="126" t="str">
        <f t="shared" si="80"/>
        <v>131.41%</v>
      </c>
      <c r="AB716" s="126" t="str">
        <f t="shared" si="62"/>
        <v>21.56%</v>
      </c>
      <c r="AC716" s="33"/>
      <c r="AD716" s="33"/>
      <c r="AE716" s="33"/>
      <c r="AF716" s="33"/>
      <c r="AG716" s="33"/>
      <c r="AH716" s="33"/>
      <c r="AI716" s="33"/>
      <c r="AJ716" s="33"/>
    </row>
    <row r="717">
      <c r="A717" s="104" t="s">
        <v>1630</v>
      </c>
      <c r="B717" s="44">
        <v>2010.0</v>
      </c>
      <c r="C717" s="44" t="s">
        <v>41</v>
      </c>
      <c r="D717" s="104" t="s">
        <v>2586</v>
      </c>
      <c r="E717" s="104">
        <v>8.0</v>
      </c>
      <c r="F717" s="104">
        <v>23.0</v>
      </c>
      <c r="G717" s="118" t="str">
        <f t="shared" si="37"/>
        <v>15.5</v>
      </c>
      <c r="H717" s="104">
        <v>36.0</v>
      </c>
      <c r="I717" s="104">
        <v>30.0</v>
      </c>
      <c r="J717" s="118" t="str">
        <f t="shared" si="34"/>
        <v>6</v>
      </c>
      <c r="K717" s="118" t="str">
        <f t="shared" si="38"/>
        <v>33</v>
      </c>
      <c r="L717" s="118" t="str">
        <f t="shared" si="36"/>
        <v>-17.5</v>
      </c>
      <c r="M717" s="104" t="s">
        <v>710</v>
      </c>
      <c r="N717" s="104" t="s">
        <v>2442</v>
      </c>
      <c r="O717" s="104" t="s">
        <v>513</v>
      </c>
      <c r="P717" s="112"/>
      <c r="Q717" s="104">
        <v>6.6</v>
      </c>
      <c r="R717" s="104">
        <v>2997.0</v>
      </c>
      <c r="S717" s="104">
        <v>2211.0</v>
      </c>
      <c r="T717" s="112"/>
      <c r="U717" s="104">
        <v>17.63</v>
      </c>
      <c r="V717" s="104">
        <v>18.61</v>
      </c>
      <c r="W717" s="112"/>
      <c r="X717" s="118" t="str">
        <f t="shared" si="78"/>
        <v>36.24</v>
      </c>
      <c r="Y717" s="126" t="str">
        <f t="shared" si="79"/>
        <v>51.35%</v>
      </c>
      <c r="Z717" s="104">
        <v>35.0</v>
      </c>
      <c r="AA717" s="126" t="str">
        <f t="shared" si="80"/>
        <v>103.54%</v>
      </c>
      <c r="AB717" s="126" t="str">
        <f t="shared" si="62"/>
        <v>18.86%</v>
      </c>
      <c r="AC717" s="33"/>
      <c r="AD717" s="33"/>
      <c r="AE717" s="33"/>
      <c r="AF717" s="33"/>
      <c r="AG717" s="33"/>
      <c r="AH717" s="33"/>
      <c r="AI717" s="33"/>
      <c r="AJ717" s="33"/>
    </row>
    <row r="718">
      <c r="A718" s="104" t="s">
        <v>1606</v>
      </c>
      <c r="B718" s="44">
        <v>2010.0</v>
      </c>
      <c r="C718" s="44" t="s">
        <v>29</v>
      </c>
      <c r="D718" s="104" t="s">
        <v>2586</v>
      </c>
      <c r="E718" s="104">
        <v>83.0</v>
      </c>
      <c r="F718" s="104">
        <v>77.0</v>
      </c>
      <c r="G718" s="118" t="str">
        <f t="shared" si="37"/>
        <v>80</v>
      </c>
      <c r="H718" s="104">
        <v>68.0</v>
      </c>
      <c r="I718" s="104">
        <v>73.0</v>
      </c>
      <c r="J718" s="118" t="str">
        <f t="shared" si="34"/>
        <v>-5</v>
      </c>
      <c r="K718" s="118" t="str">
        <f t="shared" si="38"/>
        <v>70.5</v>
      </c>
      <c r="L718" s="118" t="str">
        <f t="shared" si="36"/>
        <v>9.5</v>
      </c>
      <c r="M718" s="104" t="s">
        <v>2552</v>
      </c>
      <c r="N718" s="104" t="s">
        <v>2511</v>
      </c>
      <c r="O718" s="104" t="s">
        <v>1287</v>
      </c>
      <c r="P718" s="112"/>
      <c r="Q718" s="104">
        <v>2.0</v>
      </c>
      <c r="R718" s="140">
        <v>819.0</v>
      </c>
      <c r="S718" s="104">
        <v>2520.0</v>
      </c>
      <c r="T718" s="112"/>
      <c r="U718" s="104">
        <v>15.54</v>
      </c>
      <c r="V718" s="104">
        <v>44.68</v>
      </c>
      <c r="W718" s="112"/>
      <c r="X718" s="118" t="str">
        <f t="shared" si="78"/>
        <v>60.22</v>
      </c>
      <c r="Y718" s="126" t="str">
        <f t="shared" si="79"/>
        <v>74.19%</v>
      </c>
      <c r="Z718" s="104">
        <v>45.0</v>
      </c>
      <c r="AA718" s="126" t="str">
        <f t="shared" si="80"/>
        <v>133.82%</v>
      </c>
      <c r="AB718" s="126" t="str">
        <f t="shared" si="62"/>
        <v>4.44%</v>
      </c>
      <c r="AC718" s="33"/>
      <c r="AD718" s="33"/>
      <c r="AE718" s="33"/>
      <c r="AF718" s="33"/>
      <c r="AG718" s="33"/>
      <c r="AH718" s="33"/>
      <c r="AI718" s="33"/>
      <c r="AJ718" s="33"/>
    </row>
    <row r="719">
      <c r="A719" s="104" t="s">
        <v>1721</v>
      </c>
      <c r="B719" s="44">
        <v>2010.0</v>
      </c>
      <c r="C719" s="44" t="s">
        <v>41</v>
      </c>
      <c r="D719" s="104" t="s">
        <v>2575</v>
      </c>
      <c r="E719" s="104">
        <v>68.0</v>
      </c>
      <c r="F719" s="104">
        <v>63.0</v>
      </c>
      <c r="G719" s="118" t="str">
        <f t="shared" si="37"/>
        <v>65.5</v>
      </c>
      <c r="H719" s="104">
        <v>52.0</v>
      </c>
      <c r="I719" s="104">
        <v>66.0</v>
      </c>
      <c r="J719" s="118" t="str">
        <f t="shared" si="34"/>
        <v>-14</v>
      </c>
      <c r="K719" s="118" t="str">
        <f t="shared" si="38"/>
        <v>59</v>
      </c>
      <c r="L719" s="118" t="str">
        <f t="shared" si="36"/>
        <v>6.5</v>
      </c>
      <c r="M719" s="104" t="s">
        <v>2529</v>
      </c>
      <c r="N719" s="104" t="s">
        <v>2439</v>
      </c>
      <c r="O719" s="104" t="s">
        <v>493</v>
      </c>
      <c r="P719" s="112"/>
      <c r="Q719" s="104">
        <v>6.9</v>
      </c>
      <c r="R719" s="104">
        <v>1873.0</v>
      </c>
      <c r="S719" s="104">
        <v>3678.0</v>
      </c>
      <c r="T719" s="112"/>
      <c r="U719" s="104">
        <v>15.28</v>
      </c>
      <c r="V719" s="104">
        <v>4.37</v>
      </c>
      <c r="W719" s="112"/>
      <c r="X719" s="118" t="str">
        <f t="shared" si="78"/>
        <v>19.65</v>
      </c>
      <c r="Y719" s="126" t="str">
        <f t="shared" si="79"/>
        <v>22.24%</v>
      </c>
      <c r="Z719" s="104">
        <v>18.0</v>
      </c>
      <c r="AA719" s="126" t="str">
        <f t="shared" si="80"/>
        <v>109.17%</v>
      </c>
      <c r="AB719" s="126" t="str">
        <f t="shared" si="62"/>
        <v>38.33%</v>
      </c>
      <c r="AC719" s="33"/>
      <c r="AD719" s="33"/>
      <c r="AE719" s="33"/>
      <c r="AF719" s="33"/>
      <c r="AG719" s="33"/>
      <c r="AH719" s="33"/>
      <c r="AI719" s="33"/>
      <c r="AJ719" s="33"/>
    </row>
    <row r="720">
      <c r="A720" s="104" t="s">
        <v>1673</v>
      </c>
      <c r="B720" s="44">
        <v>2010.0</v>
      </c>
      <c r="C720" s="44" t="s">
        <v>41</v>
      </c>
      <c r="D720" s="104" t="s">
        <v>2532</v>
      </c>
      <c r="E720" s="104">
        <v>9.0</v>
      </c>
      <c r="F720" s="104">
        <v>25.0</v>
      </c>
      <c r="G720" s="118" t="str">
        <f t="shared" si="37"/>
        <v>17</v>
      </c>
      <c r="H720" s="104">
        <v>29.0</v>
      </c>
      <c r="I720" s="104">
        <v>47.0</v>
      </c>
      <c r="J720" s="118" t="str">
        <f t="shared" si="34"/>
        <v>-18</v>
      </c>
      <c r="K720" s="118" t="str">
        <f t="shared" si="38"/>
        <v>38</v>
      </c>
      <c r="L720" s="118" t="str">
        <f t="shared" si="36"/>
        <v>-21</v>
      </c>
      <c r="M720" s="104" t="s">
        <v>2536</v>
      </c>
      <c r="N720" s="104" t="s">
        <v>2439</v>
      </c>
      <c r="O720" s="104" t="s">
        <v>1094</v>
      </c>
      <c r="P720" s="112"/>
      <c r="Q720" s="104">
        <v>6.84</v>
      </c>
      <c r="R720" s="104">
        <v>2572.0</v>
      </c>
      <c r="S720" s="104">
        <v>2660.0</v>
      </c>
      <c r="T720" s="112"/>
      <c r="U720" s="104">
        <v>14.74</v>
      </c>
      <c r="V720" s="104">
        <v>6.23</v>
      </c>
      <c r="W720" s="112"/>
      <c r="X720" s="118" t="str">
        <f t="shared" si="78"/>
        <v>20.97</v>
      </c>
      <c r="Y720" s="126" t="str">
        <f t="shared" si="79"/>
        <v>29.71%</v>
      </c>
      <c r="Z720" s="104">
        <v>25.0</v>
      </c>
      <c r="AA720" s="126" t="str">
        <f t="shared" si="80"/>
        <v>83.88%</v>
      </c>
      <c r="AB720" s="126" t="str">
        <f t="shared" si="62"/>
        <v>27.36%</v>
      </c>
      <c r="AC720" s="33"/>
      <c r="AD720" s="33"/>
      <c r="AE720" s="33"/>
      <c r="AF720" s="33"/>
      <c r="AG720" s="33"/>
      <c r="AH720" s="33"/>
      <c r="AI720" s="33"/>
      <c r="AJ720" s="33"/>
    </row>
    <row r="721">
      <c r="A721" s="104" t="s">
        <v>1638</v>
      </c>
      <c r="B721" s="44">
        <v>2010.0</v>
      </c>
      <c r="C721" s="44" t="s">
        <v>29</v>
      </c>
      <c r="D721" s="104" t="s">
        <v>2553</v>
      </c>
      <c r="E721" s="104">
        <v>22.0</v>
      </c>
      <c r="F721" s="104">
        <v>32.0</v>
      </c>
      <c r="G721" s="118" t="str">
        <f t="shared" si="37"/>
        <v>27</v>
      </c>
      <c r="H721" s="104">
        <v>43.0</v>
      </c>
      <c r="I721" s="104">
        <v>56.0</v>
      </c>
      <c r="J721" s="118" t="str">
        <f t="shared" si="34"/>
        <v>-13</v>
      </c>
      <c r="K721" s="118" t="str">
        <f t="shared" si="38"/>
        <v>49.5</v>
      </c>
      <c r="L721" s="118" t="str">
        <f t="shared" si="36"/>
        <v>-22.5</v>
      </c>
      <c r="M721" s="104" t="s">
        <v>2556</v>
      </c>
      <c r="N721" s="104" t="s">
        <v>2439</v>
      </c>
      <c r="O721" s="104" t="s">
        <v>2429</v>
      </c>
      <c r="P721" s="112"/>
      <c r="Q721" s="104">
        <v>6.1</v>
      </c>
      <c r="R721" s="104">
        <v>2521.0</v>
      </c>
      <c r="S721" s="104">
        <v>2430.0</v>
      </c>
      <c r="T721" s="112"/>
      <c r="U721" s="104">
        <v>13.79</v>
      </c>
      <c r="V721" s="104">
        <v>4.62</v>
      </c>
      <c r="W721" s="112"/>
      <c r="X721" s="118" t="str">
        <f t="shared" si="78"/>
        <v>18.41</v>
      </c>
      <c r="Y721" s="126" t="str">
        <f t="shared" si="79"/>
        <v>25.10%</v>
      </c>
      <c r="Z721" s="104">
        <v>32.0</v>
      </c>
      <c r="AA721" s="126" t="str">
        <f t="shared" si="80"/>
        <v>57.53%</v>
      </c>
      <c r="AB721" s="126" t="str">
        <f t="shared" si="62"/>
        <v>19.06%</v>
      </c>
      <c r="AC721" s="33"/>
      <c r="AD721" s="33"/>
      <c r="AE721" s="33"/>
      <c r="AF721" s="33"/>
      <c r="AG721" s="33"/>
      <c r="AH721" s="33"/>
      <c r="AI721" s="33"/>
      <c r="AJ721" s="33"/>
    </row>
    <row r="722">
      <c r="A722" s="104" t="s">
        <v>1659</v>
      </c>
      <c r="B722" s="44">
        <v>2010.0</v>
      </c>
      <c r="C722" s="44" t="s">
        <v>41</v>
      </c>
      <c r="D722" s="104" t="s">
        <v>2527</v>
      </c>
      <c r="E722" s="104">
        <v>23.0</v>
      </c>
      <c r="F722" s="104">
        <v>25.0</v>
      </c>
      <c r="G722" s="118" t="str">
        <f t="shared" si="37"/>
        <v>24</v>
      </c>
      <c r="H722" s="104">
        <v>42.0</v>
      </c>
      <c r="I722" s="104">
        <v>57.0</v>
      </c>
      <c r="J722" s="118" t="str">
        <f t="shared" si="34"/>
        <v>-15</v>
      </c>
      <c r="K722" s="118" t="str">
        <f t="shared" si="38"/>
        <v>49.5</v>
      </c>
      <c r="L722" s="118" t="str">
        <f t="shared" si="36"/>
        <v>-25.5</v>
      </c>
      <c r="M722" s="104" t="s">
        <v>2536</v>
      </c>
      <c r="N722" s="104" t="s">
        <v>2439</v>
      </c>
      <c r="O722" s="104" t="s">
        <v>1094</v>
      </c>
      <c r="P722" s="112"/>
      <c r="Q722" s="104">
        <v>5.4</v>
      </c>
      <c r="R722" s="104">
        <v>2211.0</v>
      </c>
      <c r="S722" s="104">
        <v>2420.0</v>
      </c>
      <c r="T722" s="112"/>
      <c r="U722" s="104">
        <v>13.26</v>
      </c>
      <c r="V722" s="104">
        <v>14.93</v>
      </c>
      <c r="W722" s="112"/>
      <c r="X722" s="118" t="str">
        <f t="shared" si="78"/>
        <v>28.19</v>
      </c>
      <c r="Y722" s="126" t="str">
        <f t="shared" si="79"/>
        <v>52.96%</v>
      </c>
      <c r="Z722" s="104">
        <v>26.0</v>
      </c>
      <c r="AA722" s="126" t="str">
        <f t="shared" si="80"/>
        <v>108.42%</v>
      </c>
      <c r="AB722" s="126" t="str">
        <f t="shared" si="62"/>
        <v>20.77%</v>
      </c>
      <c r="AC722" s="33"/>
      <c r="AD722" s="33"/>
      <c r="AE722" s="33"/>
      <c r="AF722" s="33"/>
      <c r="AG722" s="33"/>
      <c r="AH722" s="33"/>
      <c r="AI722" s="33"/>
      <c r="AJ722" s="33"/>
    </row>
    <row r="723">
      <c r="A723" s="104" t="s">
        <v>1644</v>
      </c>
      <c r="B723" s="44">
        <v>2010.0</v>
      </c>
      <c r="C723" s="44" t="s">
        <v>126</v>
      </c>
      <c r="D723" s="104" t="s">
        <v>2499</v>
      </c>
      <c r="E723" s="104">
        <v>27.0</v>
      </c>
      <c r="F723" s="104">
        <v>45.0</v>
      </c>
      <c r="G723" s="118" t="str">
        <f t="shared" si="37"/>
        <v>36</v>
      </c>
      <c r="H723" s="104">
        <v>55.0</v>
      </c>
      <c r="I723" s="104">
        <v>67.0</v>
      </c>
      <c r="J723" s="118" t="str">
        <f t="shared" si="34"/>
        <v>-12</v>
      </c>
      <c r="K723" s="118" t="str">
        <f t="shared" si="38"/>
        <v>61</v>
      </c>
      <c r="L723" s="118" t="str">
        <f t="shared" si="36"/>
        <v>-25</v>
      </c>
      <c r="M723" s="104" t="s">
        <v>2574</v>
      </c>
      <c r="N723" s="104" t="s">
        <v>2442</v>
      </c>
      <c r="O723" s="104" t="s">
        <v>89</v>
      </c>
      <c r="P723" s="112"/>
      <c r="Q723" s="104">
        <v>6.0</v>
      </c>
      <c r="R723" s="104">
        <v>2549.0</v>
      </c>
      <c r="S723" s="104">
        <v>2359.0</v>
      </c>
      <c r="T723" s="112"/>
      <c r="U723" s="104">
        <v>12.07</v>
      </c>
      <c r="V723" s="104">
        <v>3.07</v>
      </c>
      <c r="W723" s="112"/>
      <c r="X723" s="118" t="str">
        <f t="shared" si="78"/>
        <v>15.14</v>
      </c>
      <c r="Y723" s="126" t="str">
        <f t="shared" si="79"/>
        <v>20.28%</v>
      </c>
      <c r="Z723" s="104">
        <v>31.0</v>
      </c>
      <c r="AA723" s="126" t="str">
        <f t="shared" si="80"/>
        <v>48.84%</v>
      </c>
      <c r="AB723" s="126" t="str">
        <f t="shared" si="62"/>
        <v>19.35%</v>
      </c>
      <c r="AC723" s="33"/>
      <c r="AD723" s="33"/>
      <c r="AE723" s="33"/>
      <c r="AF723" s="33"/>
      <c r="AG723" s="33"/>
      <c r="AH723" s="33"/>
      <c r="AI723" s="33"/>
      <c r="AJ723" s="33"/>
    </row>
    <row r="724">
      <c r="A724" s="104" t="s">
        <v>1603</v>
      </c>
      <c r="B724" s="44">
        <v>2010.0</v>
      </c>
      <c r="C724" s="44" t="s">
        <v>29</v>
      </c>
      <c r="D724" s="104" t="s">
        <v>2476</v>
      </c>
      <c r="E724" s="104">
        <v>13.0</v>
      </c>
      <c r="F724" s="104">
        <v>33.0</v>
      </c>
      <c r="G724" s="118" t="str">
        <f t="shared" si="37"/>
        <v>23</v>
      </c>
      <c r="H724" s="104">
        <v>24.0</v>
      </c>
      <c r="I724" s="104">
        <v>46.0</v>
      </c>
      <c r="J724" s="118" t="str">
        <f t="shared" si="34"/>
        <v>-22</v>
      </c>
      <c r="K724" s="118" t="str">
        <f t="shared" si="38"/>
        <v>35</v>
      </c>
      <c r="L724" s="118" t="str">
        <f t="shared" si="36"/>
        <v>-12</v>
      </c>
      <c r="M724" s="104" t="s">
        <v>2550</v>
      </c>
      <c r="N724" s="104" t="s">
        <v>2511</v>
      </c>
      <c r="O724" s="104" t="s">
        <v>1604</v>
      </c>
      <c r="P724" s="112"/>
      <c r="Q724" s="104">
        <v>5.4</v>
      </c>
      <c r="R724" s="104">
        <v>2825.0</v>
      </c>
      <c r="S724" s="104">
        <v>1904.0</v>
      </c>
      <c r="T724" s="112"/>
      <c r="U724" s="104">
        <v>10.55</v>
      </c>
      <c r="V724" s="104">
        <v>0.36</v>
      </c>
      <c r="W724" s="112"/>
      <c r="X724" s="118" t="str">
        <f t="shared" si="78"/>
        <v>10.91</v>
      </c>
      <c r="Y724" s="126" t="str">
        <f t="shared" si="79"/>
        <v>3.30%</v>
      </c>
      <c r="Z724" s="104">
        <v>47.0</v>
      </c>
      <c r="AA724" s="126" t="str">
        <f t="shared" si="80"/>
        <v>23.21%</v>
      </c>
      <c r="AB724" s="126" t="str">
        <f t="shared" si="62"/>
        <v>11.49%</v>
      </c>
      <c r="AC724" s="33"/>
      <c r="AD724" s="33"/>
      <c r="AE724" s="33"/>
      <c r="AF724" s="33"/>
      <c r="AG724" s="33"/>
      <c r="AH724" s="33"/>
      <c r="AI724" s="33"/>
      <c r="AJ724" s="33"/>
    </row>
    <row r="725">
      <c r="A725" s="104" t="s">
        <v>1746</v>
      </c>
      <c r="B725" s="44">
        <v>2010.0</v>
      </c>
      <c r="C725" s="44" t="s">
        <v>29</v>
      </c>
      <c r="D725" s="104" t="s">
        <v>2527</v>
      </c>
      <c r="E725" s="104">
        <v>47.0</v>
      </c>
      <c r="F725" s="104">
        <v>43.0</v>
      </c>
      <c r="G725" s="118" t="str">
        <f t="shared" si="37"/>
        <v>45</v>
      </c>
      <c r="H725" s="104">
        <v>33.0</v>
      </c>
      <c r="I725" s="104">
        <v>60.0</v>
      </c>
      <c r="J725" s="118" t="str">
        <f t="shared" si="34"/>
        <v>-27</v>
      </c>
      <c r="K725" s="118" t="str">
        <f t="shared" si="38"/>
        <v>46.5</v>
      </c>
      <c r="L725" s="118" t="str">
        <f t="shared" si="36"/>
        <v>-1.5</v>
      </c>
      <c r="M725" s="104" t="s">
        <v>710</v>
      </c>
      <c r="N725" s="104" t="s">
        <v>2439</v>
      </c>
      <c r="O725" s="104" t="s">
        <v>100</v>
      </c>
      <c r="P725" s="112"/>
      <c r="Q725" s="104">
        <v>4.0</v>
      </c>
      <c r="R725" s="104">
        <v>2551.0</v>
      </c>
      <c r="S725" s="104">
        <v>1585.0</v>
      </c>
      <c r="T725" s="112"/>
      <c r="U725" s="104">
        <v>8.53</v>
      </c>
      <c r="V725" s="104">
        <v>0.8</v>
      </c>
      <c r="W725" s="112"/>
      <c r="X725" s="118" t="str">
        <f t="shared" si="78"/>
        <v>9.33</v>
      </c>
      <c r="Y725" s="126" t="str">
        <f t="shared" si="79"/>
        <v>8.57%</v>
      </c>
      <c r="Z725" s="104">
        <v>10.0</v>
      </c>
      <c r="AA725" s="126" t="str">
        <f t="shared" si="80"/>
        <v>93.30%</v>
      </c>
      <c r="AB725" s="126" t="str">
        <f t="shared" si="62"/>
        <v>40.00%</v>
      </c>
      <c r="AC725" s="33"/>
      <c r="AD725" s="33"/>
      <c r="AE725" s="33"/>
      <c r="AF725" s="33"/>
      <c r="AG725" s="33"/>
      <c r="AH725" s="33"/>
      <c r="AI725" s="33"/>
      <c r="AJ725" s="33"/>
    </row>
    <row r="726">
      <c r="A726" s="104" t="s">
        <v>1759</v>
      </c>
      <c r="B726" s="44">
        <v>2010.0</v>
      </c>
      <c r="C726" s="44" t="s">
        <v>41</v>
      </c>
      <c r="D726" s="104" t="s">
        <v>2527</v>
      </c>
      <c r="E726" s="104">
        <v>80.0</v>
      </c>
      <c r="F726" s="104">
        <v>74.0</v>
      </c>
      <c r="G726" s="118" t="str">
        <f t="shared" si="37"/>
        <v>77</v>
      </c>
      <c r="H726" s="104">
        <v>51.0</v>
      </c>
      <c r="I726" s="104">
        <v>61.0</v>
      </c>
      <c r="J726" s="118" t="str">
        <f t="shared" si="34"/>
        <v>-10</v>
      </c>
      <c r="K726" s="118" t="str">
        <f t="shared" si="38"/>
        <v>56</v>
      </c>
      <c r="L726" s="118" t="str">
        <f t="shared" si="36"/>
        <v>21</v>
      </c>
      <c r="M726" s="104" t="s">
        <v>2545</v>
      </c>
      <c r="N726" s="104" t="s">
        <v>2439</v>
      </c>
      <c r="O726" s="104" t="s">
        <v>153</v>
      </c>
      <c r="P726" s="112"/>
      <c r="Q726" s="104">
        <v>0.18</v>
      </c>
      <c r="R726" s="104">
        <v>4.0</v>
      </c>
      <c r="S726" s="104">
        <v>45429.0</v>
      </c>
      <c r="T726" s="112"/>
      <c r="U726" s="104">
        <v>7.47</v>
      </c>
      <c r="V726" s="104">
        <v>2.45</v>
      </c>
      <c r="W726" s="112"/>
      <c r="X726" s="118" t="str">
        <f t="shared" si="78"/>
        <v>9.92</v>
      </c>
      <c r="Y726" s="126" t="str">
        <f t="shared" si="79"/>
        <v>24.70%</v>
      </c>
      <c r="Z726" s="104">
        <v>7.0</v>
      </c>
      <c r="AA726" s="126" t="str">
        <f t="shared" si="80"/>
        <v>141.71%</v>
      </c>
      <c r="AB726" s="126" t="str">
        <f t="shared" si="62"/>
        <v>2.57%</v>
      </c>
      <c r="AC726" s="33"/>
      <c r="AD726" s="33"/>
      <c r="AE726" s="33"/>
      <c r="AF726" s="33"/>
      <c r="AG726" s="33"/>
      <c r="AH726" s="33"/>
      <c r="AI726" s="33"/>
      <c r="AJ726" s="33"/>
    </row>
    <row r="727">
      <c r="A727" s="104" t="s">
        <v>1740</v>
      </c>
      <c r="B727" s="44">
        <v>2010.0</v>
      </c>
      <c r="C727" s="44" t="s">
        <v>41</v>
      </c>
      <c r="D727" s="104" t="s">
        <v>2527</v>
      </c>
      <c r="E727" s="104">
        <v>68.0</v>
      </c>
      <c r="F727" s="104">
        <v>61.0</v>
      </c>
      <c r="G727" s="118" t="str">
        <f t="shared" si="37"/>
        <v>64.5</v>
      </c>
      <c r="H727" s="104">
        <v>71.0</v>
      </c>
      <c r="I727" s="104">
        <v>70.0</v>
      </c>
      <c r="J727" s="118" t="str">
        <f t="shared" si="34"/>
        <v>1</v>
      </c>
      <c r="K727" s="118" t="str">
        <f t="shared" si="38"/>
        <v>70.5</v>
      </c>
      <c r="L727" s="118" t="str">
        <f t="shared" si="36"/>
        <v>-6</v>
      </c>
      <c r="M727" s="104" t="s">
        <v>2556</v>
      </c>
      <c r="N727" s="104" t="s">
        <v>2439</v>
      </c>
      <c r="O727" s="104" t="s">
        <v>1741</v>
      </c>
      <c r="P727" s="112"/>
      <c r="Q727" s="104">
        <v>1.62</v>
      </c>
      <c r="R727" s="140">
        <v>672.0</v>
      </c>
      <c r="S727" s="104">
        <v>2424.0</v>
      </c>
      <c r="T727" s="112"/>
      <c r="U727" s="104">
        <v>6.79</v>
      </c>
      <c r="V727" s="104">
        <v>2.92</v>
      </c>
      <c r="W727" s="112"/>
      <c r="X727" s="118" t="str">
        <f t="shared" si="78"/>
        <v>9.71</v>
      </c>
      <c r="Y727" s="126" t="str">
        <f t="shared" si="79"/>
        <v>30.07%</v>
      </c>
      <c r="Z727" s="104">
        <v>12.5</v>
      </c>
      <c r="AA727" s="126" t="str">
        <f t="shared" si="80"/>
        <v>77.68%</v>
      </c>
      <c r="AB727" s="126" t="str">
        <f t="shared" si="62"/>
        <v>12.96%</v>
      </c>
      <c r="AC727" s="33"/>
      <c r="AD727" s="33"/>
      <c r="AE727" s="33"/>
      <c r="AF727" s="33"/>
      <c r="AG727" s="33"/>
      <c r="AH727" s="33"/>
      <c r="AI727" s="33"/>
      <c r="AJ727" s="33"/>
    </row>
    <row r="728">
      <c r="A728" s="104" t="s">
        <v>1761</v>
      </c>
      <c r="B728" s="44">
        <v>2010.0</v>
      </c>
      <c r="C728" s="44" t="s">
        <v>41</v>
      </c>
      <c r="D728" s="104" t="s">
        <v>2527</v>
      </c>
      <c r="E728" s="104">
        <v>81.0</v>
      </c>
      <c r="F728" s="104">
        <v>66.0</v>
      </c>
      <c r="G728" s="118" t="str">
        <f t="shared" si="37"/>
        <v>73.5</v>
      </c>
      <c r="H728" s="104">
        <v>77.0</v>
      </c>
      <c r="I728" s="104">
        <v>83.0</v>
      </c>
      <c r="J728" s="118" t="str">
        <f t="shared" si="34"/>
        <v>-6</v>
      </c>
      <c r="K728" s="118" t="str">
        <f t="shared" si="38"/>
        <v>80</v>
      </c>
      <c r="L728" s="118" t="str">
        <f t="shared" si="36"/>
        <v>-6.5</v>
      </c>
      <c r="M728" s="104" t="s">
        <v>2561</v>
      </c>
      <c r="N728" s="104" t="s">
        <v>2511</v>
      </c>
      <c r="O728" s="104" t="s">
        <v>117</v>
      </c>
      <c r="P728" s="112"/>
      <c r="Q728" s="104">
        <v>0.032</v>
      </c>
      <c r="R728" s="104">
        <v>2.0</v>
      </c>
      <c r="S728" s="104">
        <v>16000.0</v>
      </c>
      <c r="T728" s="112"/>
      <c r="U728" s="104">
        <v>6.67</v>
      </c>
      <c r="V728" s="104">
        <v>1.2</v>
      </c>
      <c r="W728" s="112"/>
      <c r="X728" s="118" t="str">
        <f t="shared" si="78"/>
        <v>7.87</v>
      </c>
      <c r="Y728" s="126" t="str">
        <f t="shared" si="79"/>
        <v>15.25%</v>
      </c>
      <c r="Z728" s="104">
        <v>6.0</v>
      </c>
      <c r="AA728" s="126" t="str">
        <f t="shared" si="80"/>
        <v>131.17%</v>
      </c>
      <c r="AB728" s="126" t="str">
        <f t="shared" si="62"/>
        <v>0.53%</v>
      </c>
      <c r="AC728" s="33"/>
      <c r="AD728" s="33"/>
      <c r="AE728" s="33"/>
      <c r="AF728" s="33"/>
      <c r="AG728" s="33"/>
      <c r="AH728" s="33"/>
      <c r="AI728" s="33"/>
      <c r="AJ728" s="33"/>
    </row>
    <row r="729">
      <c r="A729" s="104" t="s">
        <v>1769</v>
      </c>
      <c r="B729" s="44">
        <v>2010.0</v>
      </c>
      <c r="C729" s="44" t="s">
        <v>29</v>
      </c>
      <c r="D729" s="104" t="s">
        <v>2527</v>
      </c>
      <c r="E729" s="104">
        <v>94.0</v>
      </c>
      <c r="F729" s="104">
        <v>90.0</v>
      </c>
      <c r="G729" s="118" t="str">
        <f t="shared" si="37"/>
        <v>92</v>
      </c>
      <c r="H729" s="104">
        <v>73.0</v>
      </c>
      <c r="I729" s="104">
        <v>73.0</v>
      </c>
      <c r="J729" s="118" t="str">
        <f t="shared" si="34"/>
        <v>0</v>
      </c>
      <c r="K729" s="118" t="str">
        <f t="shared" si="38"/>
        <v>73</v>
      </c>
      <c r="L729" s="118" t="str">
        <f t="shared" si="36"/>
        <v>19</v>
      </c>
      <c r="M729" s="104" t="s">
        <v>2551</v>
      </c>
      <c r="N729" s="104" t="s">
        <v>2439</v>
      </c>
      <c r="O729" s="104" t="s">
        <v>89</v>
      </c>
      <c r="P729" s="112"/>
      <c r="Q729" s="104">
        <v>0.8</v>
      </c>
      <c r="R729" s="112"/>
      <c r="S729" s="112"/>
      <c r="T729" s="112"/>
      <c r="U729" s="104">
        <v>6.53</v>
      </c>
      <c r="V729" s="104">
        <v>7.3</v>
      </c>
      <c r="W729" s="112"/>
      <c r="X729" s="118" t="str">
        <f t="shared" si="78"/>
        <v>13.83</v>
      </c>
      <c r="Y729" s="126" t="str">
        <f t="shared" si="79"/>
        <v>52.78%</v>
      </c>
      <c r="Z729" s="104">
        <v>2.0</v>
      </c>
      <c r="AA729" s="126" t="str">
        <f t="shared" si="80"/>
        <v>691.50%</v>
      </c>
      <c r="AB729" s="126" t="str">
        <f t="shared" si="62"/>
        <v>40.00%</v>
      </c>
      <c r="AC729" s="33"/>
      <c r="AD729" s="33"/>
      <c r="AE729" s="33"/>
      <c r="AF729" s="33"/>
      <c r="AG729" s="33"/>
      <c r="AH729" s="33"/>
      <c r="AI729" s="33"/>
      <c r="AJ729" s="33"/>
    </row>
    <row r="730">
      <c r="A730" s="104" t="s">
        <v>1736</v>
      </c>
      <c r="B730" s="44">
        <v>2010.0</v>
      </c>
      <c r="C730" s="44" t="s">
        <v>41</v>
      </c>
      <c r="D730" s="104" t="s">
        <v>2527</v>
      </c>
      <c r="E730" s="104">
        <v>81.0</v>
      </c>
      <c r="F730" s="104">
        <v>69.0</v>
      </c>
      <c r="G730" s="118" t="str">
        <f t="shared" si="37"/>
        <v>75</v>
      </c>
      <c r="H730" s="104">
        <v>47.0</v>
      </c>
      <c r="I730" s="104">
        <v>54.0</v>
      </c>
      <c r="J730" s="118" t="str">
        <f t="shared" si="34"/>
        <v>-7</v>
      </c>
      <c r="K730" s="118" t="str">
        <f t="shared" si="38"/>
        <v>50.5</v>
      </c>
      <c r="L730" s="118" t="str">
        <f t="shared" si="36"/>
        <v>24.5</v>
      </c>
      <c r="M730" s="104" t="s">
        <v>2566</v>
      </c>
      <c r="N730" s="104" t="s">
        <v>2439</v>
      </c>
      <c r="O730" s="104" t="s">
        <v>493</v>
      </c>
      <c r="P730" s="112"/>
      <c r="Q730" s="104">
        <v>0.09</v>
      </c>
      <c r="R730" s="104">
        <v>4.0</v>
      </c>
      <c r="S730" s="104">
        <v>23734.0</v>
      </c>
      <c r="T730" s="112"/>
      <c r="U730" s="104">
        <v>4.36</v>
      </c>
      <c r="V730" s="104">
        <v>0.82</v>
      </c>
      <c r="W730" s="112"/>
      <c r="X730" s="118" t="str">
        <f t="shared" si="78"/>
        <v>5.18</v>
      </c>
      <c r="Y730" s="126" t="str">
        <f t="shared" si="79"/>
        <v>15.83%</v>
      </c>
      <c r="Z730" s="104">
        <v>15.0</v>
      </c>
      <c r="AA730" s="126" t="str">
        <f t="shared" si="80"/>
        <v>34.53%</v>
      </c>
      <c r="AB730" s="126" t="str">
        <f t="shared" si="62"/>
        <v>0.60%</v>
      </c>
      <c r="AC730" s="33"/>
      <c r="AD730" s="33"/>
      <c r="AE730" s="33"/>
      <c r="AF730" s="33"/>
      <c r="AG730" s="33"/>
      <c r="AH730" s="33"/>
      <c r="AI730" s="33"/>
      <c r="AJ730" s="33"/>
    </row>
    <row r="731">
      <c r="A731" s="104" t="s">
        <v>1671</v>
      </c>
      <c r="B731" s="44">
        <v>2010.0</v>
      </c>
      <c r="C731" s="44" t="s">
        <v>41</v>
      </c>
      <c r="D731" s="104" t="s">
        <v>2527</v>
      </c>
      <c r="E731" s="104">
        <v>75.0</v>
      </c>
      <c r="F731" s="104">
        <v>76.0</v>
      </c>
      <c r="G731" s="118" t="str">
        <f t="shared" si="37"/>
        <v>75.5</v>
      </c>
      <c r="H731" s="104">
        <v>40.0</v>
      </c>
      <c r="I731" s="104">
        <v>52.0</v>
      </c>
      <c r="J731" s="118" t="str">
        <f t="shared" si="34"/>
        <v>-12</v>
      </c>
      <c r="K731" s="118" t="str">
        <f t="shared" si="38"/>
        <v>46</v>
      </c>
      <c r="L731" s="118" t="str">
        <f t="shared" si="36"/>
        <v>29.5</v>
      </c>
      <c r="M731" s="104" t="s">
        <v>2561</v>
      </c>
      <c r="N731" s="104" t="s">
        <v>2439</v>
      </c>
      <c r="O731" s="104" t="s">
        <v>493</v>
      </c>
      <c r="P731" s="112"/>
      <c r="Q731" s="104">
        <v>0.11</v>
      </c>
      <c r="R731" s="104">
        <v>3.0</v>
      </c>
      <c r="S731" s="104">
        <v>39384.0</v>
      </c>
      <c r="T731" s="112"/>
      <c r="U731" s="104">
        <v>4.23</v>
      </c>
      <c r="V731" s="104">
        <v>1.92</v>
      </c>
      <c r="W731" s="112"/>
      <c r="X731" s="118" t="str">
        <f t="shared" si="78"/>
        <v>6.15</v>
      </c>
      <c r="Y731" s="126" t="str">
        <f t="shared" si="79"/>
        <v>31.22%</v>
      </c>
      <c r="Z731" s="112"/>
      <c r="AA731" s="29" t="str">
        <f t="shared" si="80"/>
        <v>#DIV/0!</v>
      </c>
      <c r="AB731" s="29" t="str">
        <f t="shared" si="62"/>
        <v>#DIV/0!</v>
      </c>
      <c r="AC731" s="33"/>
      <c r="AD731" s="33"/>
      <c r="AE731" s="33"/>
      <c r="AF731" s="33"/>
      <c r="AG731" s="33"/>
      <c r="AH731" s="33"/>
      <c r="AI731" s="33"/>
      <c r="AJ731" s="33"/>
    </row>
    <row r="732">
      <c r="A732" s="104" t="s">
        <v>1765</v>
      </c>
      <c r="B732" s="44">
        <v>2010.0</v>
      </c>
      <c r="C732" s="44" t="s">
        <v>41</v>
      </c>
      <c r="D732" s="104" t="s">
        <v>2470</v>
      </c>
      <c r="E732" s="104">
        <v>88.0</v>
      </c>
      <c r="F732" s="104">
        <v>78.0</v>
      </c>
      <c r="G732" s="118" t="str">
        <f t="shared" si="37"/>
        <v>83</v>
      </c>
      <c r="H732" s="104">
        <v>62.0</v>
      </c>
      <c r="I732" s="104">
        <v>74.0</v>
      </c>
      <c r="J732" s="118" t="str">
        <f t="shared" si="34"/>
        <v>-12</v>
      </c>
      <c r="K732" s="118" t="str">
        <f t="shared" si="38"/>
        <v>68</v>
      </c>
      <c r="L732" s="118" t="str">
        <f t="shared" si="36"/>
        <v>15</v>
      </c>
      <c r="M732" s="104" t="s">
        <v>710</v>
      </c>
      <c r="N732" s="104" t="s">
        <v>2439</v>
      </c>
      <c r="O732" s="104" t="s">
        <v>117</v>
      </c>
      <c r="P732" s="112"/>
      <c r="Q732" s="104">
        <v>0.1</v>
      </c>
      <c r="R732" s="112"/>
      <c r="S732" s="112"/>
      <c r="T732" s="112"/>
      <c r="U732" s="104">
        <v>4.03</v>
      </c>
      <c r="V732" s="104">
        <v>0.28</v>
      </c>
      <c r="W732" s="112"/>
      <c r="X732" s="118" t="str">
        <f t="shared" si="78"/>
        <v>4.31</v>
      </c>
      <c r="Y732" s="126" t="str">
        <f t="shared" si="79"/>
        <v>6.50%</v>
      </c>
      <c r="Z732" s="104">
        <v>3.0</v>
      </c>
      <c r="AA732" s="126" t="str">
        <f t="shared" si="80"/>
        <v>143.67%</v>
      </c>
      <c r="AB732" s="126" t="str">
        <f t="shared" si="62"/>
        <v>3.33%</v>
      </c>
      <c r="AC732" s="33"/>
      <c r="AD732" s="33"/>
      <c r="AE732" s="33"/>
      <c r="AF732" s="33"/>
      <c r="AG732" s="33"/>
      <c r="AH732" s="33"/>
      <c r="AI732" s="33"/>
      <c r="AJ732" s="33"/>
    </row>
    <row r="733">
      <c r="A733" s="104" t="s">
        <v>1748</v>
      </c>
      <c r="B733" s="44">
        <v>2010.0</v>
      </c>
      <c r="C733" s="44" t="s">
        <v>29</v>
      </c>
      <c r="D733" s="104" t="s">
        <v>2527</v>
      </c>
      <c r="E733" s="104">
        <v>68.0</v>
      </c>
      <c r="F733" s="104">
        <v>65.0</v>
      </c>
      <c r="G733" s="118" t="str">
        <f t="shared" si="37"/>
        <v>66.5</v>
      </c>
      <c r="H733" s="104">
        <v>56.0</v>
      </c>
      <c r="I733" s="104">
        <v>71.0</v>
      </c>
      <c r="J733" s="118" t="str">
        <f t="shared" si="34"/>
        <v>-15</v>
      </c>
      <c r="K733" s="118" t="str">
        <f t="shared" si="38"/>
        <v>63.5</v>
      </c>
      <c r="L733" s="118" t="str">
        <f t="shared" si="36"/>
        <v>3</v>
      </c>
      <c r="M733" s="104" t="s">
        <v>2531</v>
      </c>
      <c r="N733" s="104" t="s">
        <v>2439</v>
      </c>
      <c r="O733" s="104" t="s">
        <v>1749</v>
      </c>
      <c r="P733" s="112"/>
      <c r="Q733" s="104">
        <v>0.8</v>
      </c>
      <c r="R733" s="104">
        <v>244.0</v>
      </c>
      <c r="S733" s="104">
        <v>3300.0</v>
      </c>
      <c r="T733" s="112"/>
      <c r="U733" s="104">
        <v>3.57</v>
      </c>
      <c r="V733" s="104">
        <v>1.11</v>
      </c>
      <c r="W733" s="112"/>
      <c r="X733" s="118" t="str">
        <f t="shared" si="78"/>
        <v>4.68</v>
      </c>
      <c r="Y733" s="126" t="str">
        <f t="shared" si="79"/>
        <v>23.72%</v>
      </c>
      <c r="Z733" s="104">
        <v>10.0</v>
      </c>
      <c r="AA733" s="126" t="str">
        <f t="shared" si="80"/>
        <v>46.80%</v>
      </c>
      <c r="AB733" s="126" t="str">
        <f t="shared" si="62"/>
        <v>8.00%</v>
      </c>
      <c r="AC733" s="33"/>
      <c r="AD733" s="33"/>
      <c r="AE733" s="33"/>
      <c r="AF733" s="33"/>
      <c r="AG733" s="33"/>
      <c r="AH733" s="33"/>
      <c r="AI733" s="33"/>
      <c r="AJ733" s="33"/>
    </row>
    <row r="734">
      <c r="A734" s="104" t="s">
        <v>1681</v>
      </c>
      <c r="B734" s="44">
        <v>2010.0</v>
      </c>
      <c r="C734" s="44" t="s">
        <v>41</v>
      </c>
      <c r="D734" s="104" t="s">
        <v>2527</v>
      </c>
      <c r="E734" s="104">
        <v>43.0</v>
      </c>
      <c r="F734" s="104">
        <v>51.0</v>
      </c>
      <c r="G734" s="118" t="str">
        <f t="shared" si="37"/>
        <v>47</v>
      </c>
      <c r="H734" s="104">
        <v>35.0</v>
      </c>
      <c r="I734" s="104">
        <v>66.0</v>
      </c>
      <c r="J734" s="118" t="str">
        <f t="shared" si="34"/>
        <v>-31</v>
      </c>
      <c r="K734" s="118" t="str">
        <f t="shared" si="38"/>
        <v>50.5</v>
      </c>
      <c r="L734" s="118" t="str">
        <f t="shared" si="36"/>
        <v>-3.5</v>
      </c>
      <c r="M734" s="104" t="s">
        <v>2529</v>
      </c>
      <c r="N734" s="104" t="s">
        <v>2439</v>
      </c>
      <c r="O734" s="104" t="s">
        <v>493</v>
      </c>
      <c r="P734" s="112"/>
      <c r="Q734" s="104">
        <v>0.16</v>
      </c>
      <c r="R734" s="104">
        <v>402.0</v>
      </c>
      <c r="S734" s="112"/>
      <c r="T734" s="112"/>
      <c r="U734" s="104">
        <v>3.24</v>
      </c>
      <c r="V734" s="104">
        <v>31.03</v>
      </c>
      <c r="W734" s="112"/>
      <c r="X734" s="118" t="str">
        <f t="shared" si="78"/>
        <v>34.27</v>
      </c>
      <c r="Y734" s="126" t="str">
        <f t="shared" si="79"/>
        <v>90.55%</v>
      </c>
      <c r="Z734" s="104">
        <v>22.0</v>
      </c>
      <c r="AA734" s="126" t="str">
        <f t="shared" si="80"/>
        <v>155.77%</v>
      </c>
      <c r="AB734" s="126" t="str">
        <f t="shared" si="62"/>
        <v>0.73%</v>
      </c>
      <c r="AC734" s="33"/>
      <c r="AD734" s="33"/>
      <c r="AE734" s="33"/>
      <c r="AF734" s="33"/>
      <c r="AG734" s="33"/>
      <c r="AH734" s="33"/>
      <c r="AI734" s="33"/>
      <c r="AJ734" s="33"/>
    </row>
    <row r="735">
      <c r="A735" s="104" t="s">
        <v>1729</v>
      </c>
      <c r="B735" s="44">
        <v>2010.0</v>
      </c>
      <c r="C735" s="44" t="s">
        <v>29</v>
      </c>
      <c r="D735" s="104" t="s">
        <v>2527</v>
      </c>
      <c r="E735" s="104">
        <v>70.0</v>
      </c>
      <c r="F735" s="104">
        <v>69.0</v>
      </c>
      <c r="G735" s="118" t="str">
        <f t="shared" si="37"/>
        <v>69.5</v>
      </c>
      <c r="H735" s="104">
        <v>70.0</v>
      </c>
      <c r="I735" s="104">
        <v>74.0</v>
      </c>
      <c r="J735" s="118" t="str">
        <f t="shared" si="34"/>
        <v>-4</v>
      </c>
      <c r="K735" s="118" t="str">
        <f t="shared" si="38"/>
        <v>72</v>
      </c>
      <c r="L735" s="118" t="str">
        <f t="shared" si="36"/>
        <v>-2.5</v>
      </c>
      <c r="M735" s="104" t="s">
        <v>2533</v>
      </c>
      <c r="N735" s="104" t="s">
        <v>2439</v>
      </c>
      <c r="O735" s="104" t="s">
        <v>2423</v>
      </c>
      <c r="P735" s="112"/>
      <c r="Q735" s="104">
        <v>0.11</v>
      </c>
      <c r="R735" s="104">
        <v>4.0</v>
      </c>
      <c r="S735" s="112"/>
      <c r="T735" s="112"/>
      <c r="U735" s="104">
        <v>2.43</v>
      </c>
      <c r="V735" s="104">
        <v>7.02</v>
      </c>
      <c r="W735" s="112"/>
      <c r="X735" s="118" t="str">
        <f t="shared" si="78"/>
        <v>9.45</v>
      </c>
      <c r="Y735" s="126" t="str">
        <f t="shared" si="79"/>
        <v>74.29%</v>
      </c>
      <c r="Z735" s="104">
        <v>15.0</v>
      </c>
      <c r="AA735" s="126" t="str">
        <f t="shared" si="80"/>
        <v>63.00%</v>
      </c>
      <c r="AB735" s="126" t="str">
        <f t="shared" si="62"/>
        <v>0.73%</v>
      </c>
      <c r="AC735" s="33"/>
      <c r="AD735" s="33"/>
      <c r="AE735" s="33"/>
      <c r="AF735" s="33"/>
      <c r="AG735" s="33"/>
      <c r="AH735" s="33"/>
      <c r="AI735" s="33"/>
      <c r="AJ735" s="33"/>
    </row>
    <row r="736">
      <c r="A736" s="104" t="s">
        <v>1679</v>
      </c>
      <c r="B736" s="44">
        <v>2010.0</v>
      </c>
      <c r="C736" s="44" t="s">
        <v>41</v>
      </c>
      <c r="D736" s="104" t="s">
        <v>2527</v>
      </c>
      <c r="E736" s="104">
        <v>49.0</v>
      </c>
      <c r="F736" s="104">
        <v>58.0</v>
      </c>
      <c r="G736" s="118" t="str">
        <f t="shared" si="37"/>
        <v>53.5</v>
      </c>
      <c r="H736" s="104">
        <v>20.0</v>
      </c>
      <c r="I736" s="104">
        <v>63.0</v>
      </c>
      <c r="J736" s="118" t="str">
        <f t="shared" si="34"/>
        <v>-43</v>
      </c>
      <c r="K736" s="118" t="str">
        <f t="shared" si="38"/>
        <v>41.5</v>
      </c>
      <c r="L736" s="118" t="str">
        <f t="shared" si="36"/>
        <v>12</v>
      </c>
      <c r="M736" s="104" t="s">
        <v>2545</v>
      </c>
      <c r="N736" s="104" t="s">
        <v>2439</v>
      </c>
      <c r="O736" s="104" t="s">
        <v>111</v>
      </c>
      <c r="P736" s="112"/>
      <c r="Q736" s="104">
        <v>0.075</v>
      </c>
      <c r="R736" s="104">
        <v>6.0</v>
      </c>
      <c r="S736" s="104">
        <v>12628.0</v>
      </c>
      <c r="T736" s="112"/>
      <c r="U736" s="104">
        <v>1.81</v>
      </c>
      <c r="V736" s="104">
        <v>7.67</v>
      </c>
      <c r="W736" s="112"/>
      <c r="X736" s="118" t="str">
        <f t="shared" si="78"/>
        <v>9.48</v>
      </c>
      <c r="Y736" s="126" t="str">
        <f t="shared" si="79"/>
        <v>80.91%</v>
      </c>
      <c r="Z736" s="104">
        <v>22.0</v>
      </c>
      <c r="AA736" s="126" t="str">
        <f t="shared" si="80"/>
        <v>43.09%</v>
      </c>
      <c r="AB736" s="126" t="str">
        <f t="shared" si="62"/>
        <v>0.34%</v>
      </c>
      <c r="AC736" s="33"/>
      <c r="AD736" s="33"/>
      <c r="AE736" s="33"/>
      <c r="AF736" s="33"/>
      <c r="AG736" s="33"/>
      <c r="AH736" s="33"/>
      <c r="AI736" s="33"/>
      <c r="AJ736" s="33"/>
    </row>
    <row r="737">
      <c r="A737" s="104" t="s">
        <v>1755</v>
      </c>
      <c r="B737" s="44">
        <v>2010.0</v>
      </c>
      <c r="C737" s="44" t="s">
        <v>41</v>
      </c>
      <c r="D737" s="104" t="s">
        <v>2527</v>
      </c>
      <c r="E737" s="104">
        <v>61.0</v>
      </c>
      <c r="F737" s="104">
        <v>55.0</v>
      </c>
      <c r="G737" s="118" t="str">
        <f t="shared" si="37"/>
        <v>58</v>
      </c>
      <c r="H737" s="104">
        <v>47.0</v>
      </c>
      <c r="I737" s="104">
        <v>68.0</v>
      </c>
      <c r="J737" s="118" t="str">
        <f t="shared" si="34"/>
        <v>-21</v>
      </c>
      <c r="K737" s="118" t="str">
        <f t="shared" si="38"/>
        <v>57.5</v>
      </c>
      <c r="L737" s="118" t="str">
        <f t="shared" si="36"/>
        <v>0.5</v>
      </c>
      <c r="M737" s="104" t="s">
        <v>2534</v>
      </c>
      <c r="N737" s="104" t="s">
        <v>2439</v>
      </c>
      <c r="O737" s="104" t="s">
        <v>127</v>
      </c>
      <c r="P737" s="112"/>
      <c r="Q737" s="104">
        <v>0.51</v>
      </c>
      <c r="R737" s="112"/>
      <c r="S737" s="112"/>
      <c r="T737" s="112"/>
      <c r="U737" s="104">
        <v>1.48</v>
      </c>
      <c r="V737" s="104">
        <v>0.49</v>
      </c>
      <c r="W737" s="112"/>
      <c r="X737" s="118" t="str">
        <f t="shared" si="78"/>
        <v>1.97</v>
      </c>
      <c r="Y737" s="126" t="str">
        <f t="shared" si="79"/>
        <v>24.87%</v>
      </c>
      <c r="Z737" s="104">
        <v>10.0</v>
      </c>
      <c r="AA737" s="126" t="str">
        <f t="shared" si="80"/>
        <v>19.70%</v>
      </c>
      <c r="AB737" s="126" t="str">
        <f t="shared" si="62"/>
        <v>5.10%</v>
      </c>
      <c r="AC737" s="33"/>
      <c r="AD737" s="33"/>
      <c r="AE737" s="33"/>
      <c r="AF737" s="33"/>
      <c r="AG737" s="33"/>
      <c r="AH737" s="33"/>
      <c r="AI737" s="33"/>
      <c r="AJ737" s="33"/>
    </row>
    <row r="738">
      <c r="A738" s="104" t="s">
        <v>1731</v>
      </c>
      <c r="B738" s="44">
        <v>2010.0</v>
      </c>
      <c r="C738" s="44" t="s">
        <v>126</v>
      </c>
      <c r="D738" s="104" t="s">
        <v>2527</v>
      </c>
      <c r="E738" s="104">
        <v>71.0</v>
      </c>
      <c r="F738" s="104">
        <v>65.0</v>
      </c>
      <c r="G738" s="118" t="str">
        <f t="shared" si="37"/>
        <v>68</v>
      </c>
      <c r="H738" s="104">
        <v>57.0</v>
      </c>
      <c r="I738" s="104">
        <v>65.0</v>
      </c>
      <c r="J738" s="118" t="str">
        <f t="shared" si="34"/>
        <v>-8</v>
      </c>
      <c r="K738" s="118" t="str">
        <f t="shared" si="38"/>
        <v>61</v>
      </c>
      <c r="L738" s="118" t="str">
        <f t="shared" si="36"/>
        <v>7</v>
      </c>
      <c r="M738" s="104" t="s">
        <v>2529</v>
      </c>
      <c r="N738" s="104" t="s">
        <v>2439</v>
      </c>
      <c r="O738" s="104" t="s">
        <v>493</v>
      </c>
      <c r="P738" s="112"/>
      <c r="Q738" s="104">
        <v>0.11</v>
      </c>
      <c r="R738" s="104">
        <v>100.0</v>
      </c>
      <c r="S738" s="112"/>
      <c r="T738" s="112"/>
      <c r="U738" s="104">
        <v>2.04</v>
      </c>
      <c r="V738" s="104">
        <v>18.69</v>
      </c>
      <c r="W738" s="112"/>
      <c r="X738" s="118" t="str">
        <f t="shared" si="78"/>
        <v>20.73</v>
      </c>
      <c r="Y738" s="126" t="str">
        <f t="shared" si="79"/>
        <v>90.16%</v>
      </c>
      <c r="Z738" s="104">
        <v>15.0</v>
      </c>
      <c r="AA738" s="126" t="str">
        <f t="shared" si="80"/>
        <v>138.20%</v>
      </c>
      <c r="AB738" s="126" t="str">
        <f t="shared" si="62"/>
        <v>0.73%</v>
      </c>
      <c r="AC738" s="33"/>
      <c r="AD738" s="33"/>
      <c r="AE738" s="33"/>
      <c r="AF738" s="33"/>
      <c r="AG738" s="33"/>
      <c r="AH738" s="33"/>
      <c r="AI738" s="33"/>
      <c r="AJ738" s="33"/>
    </row>
    <row r="739">
      <c r="A739" s="104" t="s">
        <v>1771</v>
      </c>
      <c r="B739" s="44">
        <v>2010.0</v>
      </c>
      <c r="C739" s="44" t="s">
        <v>41</v>
      </c>
      <c r="D739" s="104" t="s">
        <v>2527</v>
      </c>
      <c r="E739" s="104">
        <v>86.0</v>
      </c>
      <c r="F739" s="104">
        <v>65.0</v>
      </c>
      <c r="G739" s="118" t="str">
        <f t="shared" si="37"/>
        <v>75.5</v>
      </c>
      <c r="H739" s="104">
        <v>63.0</v>
      </c>
      <c r="I739" s="104">
        <v>72.0</v>
      </c>
      <c r="J739" s="118" t="str">
        <f t="shared" si="34"/>
        <v>-9</v>
      </c>
      <c r="K739" s="118" t="str">
        <f t="shared" si="38"/>
        <v>67.5</v>
      </c>
      <c r="L739" s="118" t="str">
        <f t="shared" si="36"/>
        <v>8</v>
      </c>
      <c r="M739" s="104" t="s">
        <v>2558</v>
      </c>
      <c r="N739" s="104" t="s">
        <v>2439</v>
      </c>
      <c r="O739" s="104" t="s">
        <v>1287</v>
      </c>
      <c r="P739" s="112"/>
      <c r="Q739" s="104">
        <v>0.103</v>
      </c>
      <c r="R739" s="104">
        <v>11.0</v>
      </c>
      <c r="S739" s="104">
        <v>9115.0</v>
      </c>
      <c r="T739" s="112"/>
      <c r="U739" s="104">
        <v>1.04</v>
      </c>
      <c r="V739" s="104">
        <v>18.11</v>
      </c>
      <c r="W739" s="112"/>
      <c r="X739" s="118" t="str">
        <f t="shared" si="78"/>
        <v>19.15</v>
      </c>
      <c r="Y739" s="126" t="str">
        <f t="shared" si="79"/>
        <v>94.57%</v>
      </c>
      <c r="Z739" s="104">
        <v>2.0</v>
      </c>
      <c r="AA739" s="126" t="str">
        <f t="shared" si="80"/>
        <v>957.50%</v>
      </c>
      <c r="AB739" s="126" t="str">
        <f t="shared" si="62"/>
        <v>5.15%</v>
      </c>
      <c r="AC739" s="33"/>
      <c r="AD739" s="33"/>
      <c r="AE739" s="33"/>
      <c r="AF739" s="33"/>
      <c r="AG739" s="33"/>
      <c r="AH739" s="33"/>
      <c r="AI739" s="33"/>
      <c r="AJ739" s="33"/>
    </row>
    <row r="740">
      <c r="A740" s="104" t="s">
        <v>1786</v>
      </c>
      <c r="B740" s="44">
        <v>2009.0</v>
      </c>
      <c r="C740" s="44" t="s">
        <v>41</v>
      </c>
      <c r="D740" s="104" t="s">
        <v>2440</v>
      </c>
      <c r="E740" s="104">
        <v>83.0</v>
      </c>
      <c r="F740" s="104">
        <v>83.0</v>
      </c>
      <c r="G740" s="118" t="str">
        <f t="shared" si="37"/>
        <v>83</v>
      </c>
      <c r="H740" s="104">
        <v>92.0</v>
      </c>
      <c r="I740" s="104">
        <v>75.0</v>
      </c>
      <c r="J740" s="118" t="str">
        <f t="shared" si="34"/>
        <v>17</v>
      </c>
      <c r="K740" s="118" t="str">
        <f t="shared" si="38"/>
        <v>83.5</v>
      </c>
      <c r="L740" s="118" t="str">
        <f t="shared" si="36"/>
        <v>-0.5</v>
      </c>
      <c r="M740" s="104" t="s">
        <v>2544</v>
      </c>
      <c r="N740" s="104" t="s">
        <v>2511</v>
      </c>
      <c r="O740" s="104" t="s">
        <v>936</v>
      </c>
      <c r="Q740" s="104">
        <v>77.0</v>
      </c>
      <c r="R740" s="104">
        <v>3452.0</v>
      </c>
      <c r="S740" s="104">
        <v>22313.0</v>
      </c>
      <c r="T740" s="112"/>
      <c r="U740" s="104">
        <v>760.5</v>
      </c>
      <c r="V740" s="104">
        <v>2021.0</v>
      </c>
      <c r="W740" s="112"/>
      <c r="X740" s="104">
        <v>2781.5</v>
      </c>
      <c r="Y740" s="126" t="str">
        <f t="shared" si="79"/>
        <v>72.66%</v>
      </c>
      <c r="Z740" s="104">
        <v>237.0</v>
      </c>
      <c r="AA740" s="126" t="str">
        <f t="shared" si="80"/>
        <v>1173.63%</v>
      </c>
      <c r="AB740" s="126" t="str">
        <f t="shared" si="62"/>
        <v>32.49%</v>
      </c>
      <c r="AC740" s="112"/>
      <c r="AD740" s="112"/>
      <c r="AE740" s="33"/>
      <c r="AF740" s="33"/>
      <c r="AG740" s="33"/>
      <c r="AH740" s="33"/>
      <c r="AI740" s="33"/>
      <c r="AJ740" s="33"/>
    </row>
    <row r="741">
      <c r="A741" s="104" t="s">
        <v>1788</v>
      </c>
      <c r="B741" s="44">
        <v>2009.0</v>
      </c>
      <c r="C741" s="44" t="s">
        <v>37</v>
      </c>
      <c r="D741" s="104" t="s">
        <v>2564</v>
      </c>
      <c r="E741" s="104">
        <v>20.0</v>
      </c>
      <c r="F741" s="104">
        <v>35.0</v>
      </c>
      <c r="G741" s="118" t="str">
        <f t="shared" si="37"/>
        <v>27.5</v>
      </c>
      <c r="H741" s="104">
        <v>76.0</v>
      </c>
      <c r="I741" s="104">
        <v>56.0</v>
      </c>
      <c r="J741" s="118" t="str">
        <f t="shared" si="34"/>
        <v>20</v>
      </c>
      <c r="K741" s="118" t="str">
        <f t="shared" si="38"/>
        <v>66</v>
      </c>
      <c r="L741" s="118" t="str">
        <f t="shared" si="36"/>
        <v>-38.5</v>
      </c>
      <c r="M741" s="104" t="s">
        <v>2550</v>
      </c>
      <c r="N741" s="104" t="s">
        <v>2511</v>
      </c>
      <c r="O741" s="104" t="s">
        <v>2408</v>
      </c>
      <c r="P741" s="112"/>
      <c r="Q741" s="104">
        <v>109.0</v>
      </c>
      <c r="R741" s="104">
        <v>4234.0</v>
      </c>
      <c r="S741" s="104">
        <v>25736.0</v>
      </c>
      <c r="T741" s="112"/>
      <c r="U741" s="104">
        <v>402.1</v>
      </c>
      <c r="V741" s="104">
        <v>434.2</v>
      </c>
      <c r="W741" s="112"/>
      <c r="X741" s="104">
        <v>836.3</v>
      </c>
      <c r="Y741" s="126" t="str">
        <f t="shared" si="79"/>
        <v>51.92%</v>
      </c>
      <c r="Z741" s="104">
        <v>210.0</v>
      </c>
      <c r="AA741" s="126" t="str">
        <f t="shared" si="80"/>
        <v>398.24%</v>
      </c>
      <c r="AB741" s="126" t="str">
        <f t="shared" si="62"/>
        <v>51.90%</v>
      </c>
      <c r="AC741" s="112"/>
      <c r="AD741" s="112"/>
      <c r="AE741" s="33"/>
      <c r="AF741" s="33"/>
      <c r="AG741" s="33"/>
      <c r="AH741" s="33"/>
      <c r="AI741" s="33"/>
      <c r="AJ741" s="33"/>
    </row>
    <row r="742">
      <c r="A742" s="104" t="s">
        <v>1784</v>
      </c>
      <c r="B742" s="44">
        <v>2009.0</v>
      </c>
      <c r="C742" s="44" t="s">
        <v>37</v>
      </c>
      <c r="D742" s="104" t="s">
        <v>2476</v>
      </c>
      <c r="E742" s="104">
        <v>83.0</v>
      </c>
      <c r="F742" s="104">
        <v>78.0</v>
      </c>
      <c r="G742" s="118" t="str">
        <f t="shared" si="37"/>
        <v>80.5</v>
      </c>
      <c r="H742" s="104">
        <v>75.0</v>
      </c>
      <c r="I742" s="104">
        <v>69.0</v>
      </c>
      <c r="J742" s="118" t="str">
        <f t="shared" si="34"/>
        <v>6</v>
      </c>
      <c r="K742" s="118" t="str">
        <f t="shared" si="38"/>
        <v>72</v>
      </c>
      <c r="L742" s="118" t="str">
        <f t="shared" si="36"/>
        <v>8.5</v>
      </c>
      <c r="M742" s="104" t="s">
        <v>2551</v>
      </c>
      <c r="N742" s="104" t="s">
        <v>2442</v>
      </c>
      <c r="O742" s="104" t="s">
        <v>1485</v>
      </c>
      <c r="P742" s="112"/>
      <c r="Q742" s="104">
        <v>77.8</v>
      </c>
      <c r="R742" s="104">
        <v>4325.0</v>
      </c>
      <c r="S742" s="104">
        <v>17997.0</v>
      </c>
      <c r="T742" s="112"/>
      <c r="U742" s="104">
        <v>302.0</v>
      </c>
      <c r="V742" s="104">
        <v>632.0</v>
      </c>
      <c r="W742" s="112"/>
      <c r="X742" s="104">
        <v>934.0</v>
      </c>
      <c r="Y742" s="126" t="str">
        <f t="shared" si="79"/>
        <v>67.67%</v>
      </c>
      <c r="Z742" s="104">
        <v>250.0</v>
      </c>
      <c r="AA742" s="126" t="str">
        <f t="shared" si="80"/>
        <v>373.60%</v>
      </c>
      <c r="AB742" s="126" t="str">
        <f t="shared" si="62"/>
        <v>31.12%</v>
      </c>
      <c r="AC742" s="112"/>
      <c r="AD742" s="112"/>
      <c r="AE742" s="33"/>
      <c r="AF742" s="33"/>
      <c r="AG742" s="33"/>
      <c r="AH742" s="33"/>
      <c r="AI742" s="33"/>
      <c r="AJ742" s="33"/>
    </row>
    <row r="743">
      <c r="A743" s="104" t="s">
        <v>1898</v>
      </c>
      <c r="B743" s="44">
        <v>2009.0</v>
      </c>
      <c r="C743" s="44" t="s">
        <v>37</v>
      </c>
      <c r="D743" s="104" t="s">
        <v>2586</v>
      </c>
      <c r="E743" s="104">
        <v>27.0</v>
      </c>
      <c r="F743" s="104">
        <v>44.0</v>
      </c>
      <c r="G743" s="118" t="str">
        <f t="shared" si="37"/>
        <v>35.5</v>
      </c>
      <c r="H743" s="104">
        <v>78.0</v>
      </c>
      <c r="I743" s="104">
        <v>37.0</v>
      </c>
      <c r="J743" s="118" t="str">
        <f t="shared" si="34"/>
        <v>41</v>
      </c>
      <c r="K743" s="118" t="str">
        <f t="shared" si="38"/>
        <v>57.5</v>
      </c>
      <c r="L743" s="118" t="str">
        <f t="shared" si="36"/>
        <v>-22</v>
      </c>
      <c r="M743" s="104" t="s">
        <v>2529</v>
      </c>
      <c r="N743" s="104" t="s">
        <v>2511</v>
      </c>
      <c r="O743" s="104" t="s">
        <v>1899</v>
      </c>
      <c r="P743" s="112"/>
      <c r="Q743" s="104">
        <v>142.8</v>
      </c>
      <c r="R743" s="104">
        <v>4024.0</v>
      </c>
      <c r="S743" s="104">
        <v>35497.0</v>
      </c>
      <c r="T743" s="112"/>
      <c r="U743" s="104">
        <v>296.62</v>
      </c>
      <c r="V743" s="104">
        <v>413.2</v>
      </c>
      <c r="W743" s="112"/>
      <c r="X743" s="104">
        <v>709.82</v>
      </c>
      <c r="Y743" s="126" t="str">
        <f t="shared" si="79"/>
        <v>58.21%</v>
      </c>
      <c r="Z743" s="104">
        <v>50.0</v>
      </c>
      <c r="AA743" s="126" t="str">
        <f t="shared" si="80"/>
        <v>1419.64%</v>
      </c>
      <c r="AB743" s="126" t="str">
        <f t="shared" si="62"/>
        <v>285.60%</v>
      </c>
      <c r="AC743" s="112"/>
      <c r="AD743" s="112"/>
      <c r="AE743" s="33"/>
      <c r="AF743" s="33"/>
      <c r="AG743" s="33"/>
      <c r="AH743" s="33"/>
      <c r="AI743" s="33"/>
      <c r="AJ743" s="33"/>
    </row>
    <row r="744">
      <c r="A744" s="104" t="s">
        <v>1777</v>
      </c>
      <c r="B744" s="44">
        <v>2009.0</v>
      </c>
      <c r="C744" s="44" t="s">
        <v>41</v>
      </c>
      <c r="D744" s="104" t="s">
        <v>2546</v>
      </c>
      <c r="E744" s="104">
        <v>98.0</v>
      </c>
      <c r="F744" s="104">
        <v>88.0</v>
      </c>
      <c r="G744" s="118" t="str">
        <f t="shared" si="37"/>
        <v>93</v>
      </c>
      <c r="H744" s="104">
        <v>86.0</v>
      </c>
      <c r="I744" s="104">
        <v>88.0</v>
      </c>
      <c r="J744" s="118" t="str">
        <f t="shared" si="34"/>
        <v>-2</v>
      </c>
      <c r="K744" s="118" t="str">
        <f t="shared" si="38"/>
        <v>87</v>
      </c>
      <c r="L744" s="118" t="str">
        <f t="shared" si="36"/>
        <v>6</v>
      </c>
      <c r="M744" s="104" t="s">
        <v>2540</v>
      </c>
      <c r="N744" s="104" t="s">
        <v>2442</v>
      </c>
      <c r="O744" s="104" t="s">
        <v>965</v>
      </c>
      <c r="P744" s="112"/>
      <c r="Q744" s="104">
        <v>68.1</v>
      </c>
      <c r="R744" s="104">
        <v>3766.0</v>
      </c>
      <c r="S744" s="104">
        <v>18085.0</v>
      </c>
      <c r="T744" s="112"/>
      <c r="U744" s="104">
        <v>293.0</v>
      </c>
      <c r="V744" s="104">
        <v>438.3</v>
      </c>
      <c r="W744" s="112"/>
      <c r="X744" s="104">
        <v>731.3</v>
      </c>
      <c r="Y744" s="126" t="str">
        <f t="shared" si="79"/>
        <v>59.93%</v>
      </c>
      <c r="Z744" s="104">
        <v>175.0</v>
      </c>
      <c r="AA744" s="126" t="str">
        <f t="shared" si="80"/>
        <v>417.89%</v>
      </c>
      <c r="AB744" s="126" t="str">
        <f t="shared" si="62"/>
        <v>38.91%</v>
      </c>
      <c r="AC744" s="112"/>
      <c r="AD744" s="104" t="s">
        <v>324</v>
      </c>
      <c r="AE744" s="33"/>
      <c r="AF744" s="33"/>
      <c r="AG744" s="33"/>
      <c r="AH744" s="33"/>
      <c r="AI744" s="33"/>
      <c r="AJ744" s="33"/>
    </row>
    <row r="745">
      <c r="A745" s="104" t="s">
        <v>1937</v>
      </c>
      <c r="B745" s="44">
        <v>2009.0</v>
      </c>
      <c r="C745" s="44" t="s">
        <v>41</v>
      </c>
      <c r="D745" s="104" t="s">
        <v>2476</v>
      </c>
      <c r="E745" s="104">
        <v>79.0</v>
      </c>
      <c r="F745" s="104">
        <v>73.0</v>
      </c>
      <c r="G745" s="118" t="str">
        <f t="shared" si="37"/>
        <v>76</v>
      </c>
      <c r="H745" s="104">
        <v>87.0</v>
      </c>
      <c r="I745" s="104">
        <v>74.0</v>
      </c>
      <c r="J745" s="118" t="str">
        <f t="shared" si="34"/>
        <v>13</v>
      </c>
      <c r="K745" s="118" t="str">
        <f t="shared" si="38"/>
        <v>80.5</v>
      </c>
      <c r="L745" s="118" t="str">
        <f t="shared" si="36"/>
        <v>-4.5</v>
      </c>
      <c r="M745" s="104" t="s">
        <v>710</v>
      </c>
      <c r="N745" s="104" t="s">
        <v>2515</v>
      </c>
      <c r="O745" s="104" t="s">
        <v>117</v>
      </c>
      <c r="P745" s="112"/>
      <c r="Q745" s="104">
        <v>45.0</v>
      </c>
      <c r="R745" s="104">
        <v>3269.0</v>
      </c>
      <c r="S745" s="104">
        <v>13759.0</v>
      </c>
      <c r="T745" s="112"/>
      <c r="U745" s="104">
        <v>277.3</v>
      </c>
      <c r="V745" s="104">
        <v>190.16</v>
      </c>
      <c r="W745" s="112"/>
      <c r="X745" s="104">
        <v>467.46</v>
      </c>
      <c r="Y745" s="126" t="str">
        <f t="shared" si="79"/>
        <v>40.68%</v>
      </c>
      <c r="Z745" s="104">
        <v>35.0</v>
      </c>
      <c r="AA745" s="126" t="str">
        <f t="shared" si="80"/>
        <v>1335.60%</v>
      </c>
      <c r="AB745" s="126" t="str">
        <f t="shared" si="62"/>
        <v>128.57%</v>
      </c>
      <c r="AC745" s="112"/>
      <c r="AD745" s="112"/>
      <c r="AE745" s="33"/>
      <c r="AF745" s="33"/>
      <c r="AG745" s="33"/>
      <c r="AH745" s="33"/>
      <c r="AI745" s="33"/>
      <c r="AJ745" s="33"/>
    </row>
    <row r="746">
      <c r="A746" s="104" t="s">
        <v>1807</v>
      </c>
      <c r="B746" s="44">
        <v>2009.0</v>
      </c>
      <c r="C746" s="44" t="s">
        <v>29</v>
      </c>
      <c r="D746" s="104" t="s">
        <v>2564</v>
      </c>
      <c r="E746" s="104">
        <v>94.0</v>
      </c>
      <c r="F746" s="104">
        <v>83.0</v>
      </c>
      <c r="G746" s="118" t="str">
        <f t="shared" si="37"/>
        <v>88.5</v>
      </c>
      <c r="H746" s="104">
        <v>91.0</v>
      </c>
      <c r="I746" s="104">
        <v>80.0</v>
      </c>
      <c r="J746" s="118" t="str">
        <f t="shared" si="34"/>
        <v>11</v>
      </c>
      <c r="K746" s="118" t="str">
        <f t="shared" si="38"/>
        <v>85.5</v>
      </c>
      <c r="L746" s="118" t="str">
        <f t="shared" si="36"/>
        <v>3</v>
      </c>
      <c r="M746" s="104" t="s">
        <v>2550</v>
      </c>
      <c r="N746" s="104" t="s">
        <v>2511</v>
      </c>
      <c r="O746" s="104" t="s">
        <v>2408</v>
      </c>
      <c r="P746" s="112"/>
      <c r="Q746" s="104">
        <v>75.2</v>
      </c>
      <c r="R746" s="104">
        <v>3849.0</v>
      </c>
      <c r="S746" s="104">
        <v>19539.0</v>
      </c>
      <c r="T746" s="112"/>
      <c r="U746" s="104">
        <v>257.7</v>
      </c>
      <c r="V746" s="104">
        <v>127.95</v>
      </c>
      <c r="W746" s="112"/>
      <c r="X746" s="104">
        <v>385.65</v>
      </c>
      <c r="Y746" s="126" t="str">
        <f t="shared" si="79"/>
        <v>33.18%</v>
      </c>
      <c r="Z746" s="104">
        <v>140.0</v>
      </c>
      <c r="AA746" s="126" t="str">
        <f t="shared" si="80"/>
        <v>275.46%</v>
      </c>
      <c r="AB746" s="126" t="str">
        <f t="shared" si="62"/>
        <v>53.71%</v>
      </c>
      <c r="AC746" s="112"/>
      <c r="AD746" s="112"/>
      <c r="AE746" s="33"/>
      <c r="AF746" s="33"/>
      <c r="AG746" s="33"/>
      <c r="AH746" s="33"/>
      <c r="AI746" s="33"/>
      <c r="AJ746" s="33"/>
    </row>
    <row r="747">
      <c r="A747" s="104" t="s">
        <v>1779</v>
      </c>
      <c r="B747" s="44">
        <v>2009.0</v>
      </c>
      <c r="C747" s="44" t="s">
        <v>29</v>
      </c>
      <c r="D747" s="104" t="s">
        <v>2476</v>
      </c>
      <c r="E747" s="104">
        <v>65.0</v>
      </c>
      <c r="F747" s="104">
        <v>53.0</v>
      </c>
      <c r="G747" s="118" t="str">
        <f t="shared" si="37"/>
        <v>59</v>
      </c>
      <c r="H747" s="104">
        <v>90.0</v>
      </c>
      <c r="I747" s="104">
        <v>69.0</v>
      </c>
      <c r="J747" s="118" t="str">
        <f t="shared" si="34"/>
        <v>21</v>
      </c>
      <c r="K747" s="118" t="str">
        <f t="shared" si="38"/>
        <v>79.5</v>
      </c>
      <c r="L747" s="118" t="str">
        <f t="shared" si="36"/>
        <v>-20.5</v>
      </c>
      <c r="M747" s="104" t="s">
        <v>2592</v>
      </c>
      <c r="N747" s="104" t="s">
        <v>2511</v>
      </c>
      <c r="O747" s="104" t="s">
        <v>1282</v>
      </c>
      <c r="P747" s="112"/>
      <c r="Q747" s="104">
        <v>34.1</v>
      </c>
      <c r="R747" s="104">
        <v>3110.0</v>
      </c>
      <c r="S747" s="104">
        <v>10971.0</v>
      </c>
      <c r="T747" s="112"/>
      <c r="U747" s="104">
        <v>255.96</v>
      </c>
      <c r="V747" s="104">
        <v>53.24</v>
      </c>
      <c r="W747" s="112"/>
      <c r="X747" s="104">
        <v>309.2</v>
      </c>
      <c r="Y747" s="126" t="str">
        <f t="shared" si="79"/>
        <v>17.22%</v>
      </c>
      <c r="Z747" s="104">
        <v>29.0</v>
      </c>
      <c r="AA747" s="126" t="str">
        <f t="shared" si="80"/>
        <v>1066.21%</v>
      </c>
      <c r="AB747" s="126" t="str">
        <f t="shared" si="62"/>
        <v>117.59%</v>
      </c>
      <c r="AC747" s="112"/>
      <c r="AD747" s="104" t="s">
        <v>933</v>
      </c>
      <c r="AE747" s="33"/>
      <c r="AF747" s="33"/>
      <c r="AG747" s="33"/>
      <c r="AH747" s="33"/>
      <c r="AI747" s="33"/>
      <c r="AJ747" s="33"/>
    </row>
    <row r="748">
      <c r="A748" s="104" t="s">
        <v>1838</v>
      </c>
      <c r="B748" s="44">
        <v>2009.0</v>
      </c>
      <c r="C748" s="44" t="s">
        <v>37</v>
      </c>
      <c r="D748" s="104" t="s">
        <v>2527</v>
      </c>
      <c r="E748" s="104">
        <v>21.0</v>
      </c>
      <c r="F748" s="104">
        <v>41.0</v>
      </c>
      <c r="G748" s="118" t="str">
        <f t="shared" si="37"/>
        <v>31</v>
      </c>
      <c r="H748" s="104">
        <v>59.0</v>
      </c>
      <c r="I748" s="104">
        <v>45.0</v>
      </c>
      <c r="J748" s="118" t="str">
        <f t="shared" si="34"/>
        <v>14</v>
      </c>
      <c r="K748" s="118" t="str">
        <f t="shared" si="38"/>
        <v>52</v>
      </c>
      <c r="L748" s="118" t="str">
        <f t="shared" si="36"/>
        <v>-21</v>
      </c>
      <c r="M748" s="104" t="s">
        <v>710</v>
      </c>
      <c r="N748" s="104" t="s">
        <v>2442</v>
      </c>
      <c r="O748" s="104" t="s">
        <v>990</v>
      </c>
      <c r="P748" s="112"/>
      <c r="Q748" s="104">
        <v>48.8</v>
      </c>
      <c r="R748" s="104">
        <v>3700.0</v>
      </c>
      <c r="S748" s="104">
        <v>13210.0</v>
      </c>
      <c r="T748" s="112"/>
      <c r="U748" s="104">
        <v>219.5</v>
      </c>
      <c r="V748" s="104">
        <v>223.0</v>
      </c>
      <c r="W748" s="112"/>
      <c r="X748" s="104">
        <v>440.7</v>
      </c>
      <c r="Y748" s="126" t="str">
        <f t="shared" si="79"/>
        <v>50.60%</v>
      </c>
      <c r="Z748" s="104">
        <v>75.0</v>
      </c>
      <c r="AA748" s="126" t="str">
        <f t="shared" si="80"/>
        <v>587.60%</v>
      </c>
      <c r="AB748" s="126" t="str">
        <f t="shared" si="62"/>
        <v>65.07%</v>
      </c>
      <c r="AC748" s="112"/>
      <c r="AD748" s="112"/>
      <c r="AE748" s="33"/>
      <c r="AF748" s="33"/>
      <c r="AG748" s="33"/>
      <c r="AH748" s="33"/>
      <c r="AI748" s="33"/>
      <c r="AJ748" s="33"/>
    </row>
    <row r="749">
      <c r="A749" s="104" t="s">
        <v>1824</v>
      </c>
      <c r="B749" s="44">
        <v>2009.0</v>
      </c>
      <c r="C749" s="44" t="s">
        <v>29</v>
      </c>
      <c r="D749" s="104" t="s">
        <v>2476</v>
      </c>
      <c r="E749" s="104">
        <v>70.0</v>
      </c>
      <c r="F749" s="104">
        <v>57.0</v>
      </c>
      <c r="G749" s="118" t="str">
        <f t="shared" si="37"/>
        <v>63.5</v>
      </c>
      <c r="H749" s="104">
        <v>81.0</v>
      </c>
      <c r="I749" s="104">
        <v>73.0</v>
      </c>
      <c r="J749" s="118" t="str">
        <f t="shared" si="34"/>
        <v>8</v>
      </c>
      <c r="K749" s="118" t="str">
        <f t="shared" si="38"/>
        <v>77</v>
      </c>
      <c r="L749" s="118" t="str">
        <f t="shared" si="36"/>
        <v>-13.5</v>
      </c>
      <c r="M749" s="104" t="s">
        <v>2552</v>
      </c>
      <c r="N749" s="104" t="s">
        <v>2511</v>
      </c>
      <c r="O749" s="104" t="s">
        <v>1217</v>
      </c>
      <c r="P749" s="112"/>
      <c r="Q749" s="104">
        <v>62.3</v>
      </c>
      <c r="R749" s="104">
        <v>3626.0</v>
      </c>
      <c r="S749" s="104">
        <v>17183.0</v>
      </c>
      <c r="T749" s="112"/>
      <c r="U749" s="104">
        <v>209.02</v>
      </c>
      <c r="V749" s="104">
        <v>315.0</v>
      </c>
      <c r="W749" s="112"/>
      <c r="X749" s="104">
        <v>524.02</v>
      </c>
      <c r="Y749" s="126" t="str">
        <f t="shared" si="79"/>
        <v>60.11%</v>
      </c>
      <c r="Z749" s="104">
        <v>90.0</v>
      </c>
      <c r="AA749" s="126" t="str">
        <f t="shared" si="80"/>
        <v>582.24%</v>
      </c>
      <c r="AB749" s="126" t="str">
        <f t="shared" si="62"/>
        <v>69.22%</v>
      </c>
      <c r="AC749" s="112"/>
      <c r="AD749" s="112"/>
      <c r="AE749" s="33"/>
      <c r="AF749" s="33"/>
      <c r="AG749" s="33"/>
      <c r="AH749" s="33"/>
      <c r="AI749" s="33"/>
      <c r="AJ749" s="33"/>
    </row>
    <row r="750">
      <c r="A750" s="104" t="s">
        <v>1797</v>
      </c>
      <c r="B750" s="44">
        <v>2009.0</v>
      </c>
      <c r="C750" s="44" t="s">
        <v>41</v>
      </c>
      <c r="D750" s="104" t="s">
        <v>2564</v>
      </c>
      <c r="E750" s="104">
        <v>72.0</v>
      </c>
      <c r="F750" s="104">
        <v>56.0</v>
      </c>
      <c r="G750" s="118" t="str">
        <f t="shared" si="37"/>
        <v>64</v>
      </c>
      <c r="H750" s="104">
        <v>65.0</v>
      </c>
      <c r="I750" s="104">
        <v>66.0</v>
      </c>
      <c r="J750" s="118" t="str">
        <f t="shared" si="34"/>
        <v>-1</v>
      </c>
      <c r="K750" s="118" t="str">
        <f t="shared" si="38"/>
        <v>65.5</v>
      </c>
      <c r="L750" s="118" t="str">
        <f t="shared" si="36"/>
        <v>-1.5</v>
      </c>
      <c r="M750" s="104" t="s">
        <v>2536</v>
      </c>
      <c r="N750" s="104" t="s">
        <v>2442</v>
      </c>
      <c r="O750" s="104" t="s">
        <v>921</v>
      </c>
      <c r="P750" s="112"/>
      <c r="Q750" s="104">
        <v>59.3</v>
      </c>
      <c r="R750" s="104">
        <v>4104.0</v>
      </c>
      <c r="S750" s="104">
        <v>14454.0</v>
      </c>
      <c r="T750" s="112"/>
      <c r="U750" s="104">
        <v>198.4</v>
      </c>
      <c r="V750" s="104">
        <v>183.2</v>
      </c>
      <c r="W750" s="112"/>
      <c r="X750" s="104">
        <v>381.5</v>
      </c>
      <c r="Y750" s="126" t="str">
        <f t="shared" si="79"/>
        <v>48.02%</v>
      </c>
      <c r="Z750" s="104">
        <v>175.0</v>
      </c>
      <c r="AA750" s="126" t="str">
        <f t="shared" si="80"/>
        <v>218.00%</v>
      </c>
      <c r="AB750" s="126" t="str">
        <f t="shared" si="62"/>
        <v>33.89%</v>
      </c>
      <c r="AC750" s="112"/>
      <c r="AD750" s="112"/>
      <c r="AE750" s="33"/>
      <c r="AF750" s="33"/>
      <c r="AG750" s="33"/>
      <c r="AH750" s="33"/>
      <c r="AI750" s="33"/>
      <c r="AJ750" s="33"/>
    </row>
    <row r="751">
      <c r="A751" s="104" t="s">
        <v>1826</v>
      </c>
      <c r="B751" s="44">
        <v>2009.0</v>
      </c>
      <c r="C751" s="44" t="s">
        <v>37</v>
      </c>
      <c r="D751" s="104" t="s">
        <v>2440</v>
      </c>
      <c r="E751" s="104">
        <v>45.0</v>
      </c>
      <c r="F751" s="104">
        <v>50.0</v>
      </c>
      <c r="G751" s="118" t="str">
        <f t="shared" si="37"/>
        <v>47.5</v>
      </c>
      <c r="H751" s="104">
        <v>72.0</v>
      </c>
      <c r="I751" s="104">
        <v>70.0</v>
      </c>
      <c r="J751" s="118" t="str">
        <f t="shared" si="34"/>
        <v>2</v>
      </c>
      <c r="K751" s="118" t="str">
        <f t="shared" si="38"/>
        <v>71</v>
      </c>
      <c r="L751" s="118" t="str">
        <f t="shared" si="36"/>
        <v>-23.5</v>
      </c>
      <c r="M751" s="104" t="s">
        <v>2551</v>
      </c>
      <c r="N751" s="104" t="s">
        <v>2442</v>
      </c>
      <c r="O751" s="104" t="s">
        <v>921</v>
      </c>
      <c r="P751" s="112"/>
      <c r="Q751" s="104">
        <v>41.7</v>
      </c>
      <c r="R751" s="104">
        <v>4099.0</v>
      </c>
      <c r="S751" s="104">
        <v>10171.0</v>
      </c>
      <c r="T751" s="112"/>
      <c r="U751" s="104">
        <v>196.57</v>
      </c>
      <c r="V751" s="104">
        <v>690.11</v>
      </c>
      <c r="W751" s="112"/>
      <c r="X751" s="104">
        <v>886.68</v>
      </c>
      <c r="Y751" s="126" t="str">
        <f t="shared" si="79"/>
        <v>77.83%</v>
      </c>
      <c r="Z751" s="104">
        <v>90.0</v>
      </c>
      <c r="AA751" s="126" t="str">
        <f t="shared" si="80"/>
        <v>985.20%</v>
      </c>
      <c r="AB751" s="126" t="str">
        <f t="shared" si="62"/>
        <v>46.33%</v>
      </c>
      <c r="AC751" s="112"/>
      <c r="AD751" s="112"/>
      <c r="AE751" s="33"/>
      <c r="AF751" s="33"/>
      <c r="AG751" s="33"/>
      <c r="AH751" s="33"/>
      <c r="AI751" s="33"/>
      <c r="AJ751" s="33"/>
    </row>
    <row r="752">
      <c r="A752" s="104" t="s">
        <v>1799</v>
      </c>
      <c r="B752" s="44">
        <v>2009.0</v>
      </c>
      <c r="C752" s="44" t="s">
        <v>29</v>
      </c>
      <c r="D752" s="104" t="s">
        <v>2440</v>
      </c>
      <c r="E752" s="104">
        <v>37.0</v>
      </c>
      <c r="F752" s="104">
        <v>40.0</v>
      </c>
      <c r="G752" s="118" t="str">
        <f t="shared" si="37"/>
        <v>38.5</v>
      </c>
      <c r="H752" s="104">
        <v>72.0</v>
      </c>
      <c r="I752" s="104">
        <v>61.0</v>
      </c>
      <c r="J752" s="118" t="str">
        <f t="shared" si="34"/>
        <v>11</v>
      </c>
      <c r="K752" s="118" t="str">
        <f t="shared" si="38"/>
        <v>66.5</v>
      </c>
      <c r="L752" s="118" t="str">
        <f t="shared" si="36"/>
        <v>-28</v>
      </c>
      <c r="M752" s="104" t="s">
        <v>2550</v>
      </c>
      <c r="N752" s="104" t="s">
        <v>2511</v>
      </c>
      <c r="O752" s="104" t="s">
        <v>2408</v>
      </c>
      <c r="P752" s="112"/>
      <c r="Q752" s="104">
        <v>85.1</v>
      </c>
      <c r="R752" s="104">
        <v>4099.0</v>
      </c>
      <c r="S752" s="104">
        <v>20751.0</v>
      </c>
      <c r="T752" s="112"/>
      <c r="U752" s="104">
        <v>179.9</v>
      </c>
      <c r="V752" s="104">
        <v>193.2</v>
      </c>
      <c r="W752" s="112"/>
      <c r="X752" s="104">
        <v>373.1</v>
      </c>
      <c r="Y752" s="126" t="str">
        <f t="shared" si="79"/>
        <v>51.78%</v>
      </c>
      <c r="Z752" s="104">
        <v>150.0</v>
      </c>
      <c r="AA752" s="126" t="str">
        <f t="shared" si="80"/>
        <v>248.73%</v>
      </c>
      <c r="AB752" s="126" t="str">
        <f t="shared" si="62"/>
        <v>56.73%</v>
      </c>
      <c r="AC752" s="112"/>
      <c r="AD752" s="112"/>
      <c r="AE752" s="33"/>
      <c r="AF752" s="33"/>
      <c r="AG752" s="33"/>
      <c r="AH752" s="33"/>
      <c r="AI752" s="33"/>
      <c r="AJ752" s="33"/>
    </row>
    <row r="753">
      <c r="A753" s="104" t="s">
        <v>1805</v>
      </c>
      <c r="B753" s="44">
        <v>2009.0</v>
      </c>
      <c r="C753" s="44" t="s">
        <v>37</v>
      </c>
      <c r="D753" s="104" t="s">
        <v>2440</v>
      </c>
      <c r="E753" s="104">
        <v>43.0</v>
      </c>
      <c r="F753" s="104">
        <v>42.0</v>
      </c>
      <c r="G753" s="118" t="str">
        <f t="shared" si="37"/>
        <v>42.5</v>
      </c>
      <c r="H753" s="104">
        <v>60.0</v>
      </c>
      <c r="I753" s="104">
        <v>54.0</v>
      </c>
      <c r="J753" s="118" t="str">
        <f t="shared" si="34"/>
        <v>6</v>
      </c>
      <c r="K753" s="118" t="str">
        <f t="shared" si="38"/>
        <v>57</v>
      </c>
      <c r="L753" s="118" t="str">
        <f t="shared" si="36"/>
        <v>-14.5</v>
      </c>
      <c r="M753" s="104" t="s">
        <v>2551</v>
      </c>
      <c r="N753" s="104" t="s">
        <v>2442</v>
      </c>
      <c r="O753" s="104" t="s">
        <v>996</v>
      </c>
      <c r="P753" s="112"/>
      <c r="Q753" s="104">
        <v>54.2</v>
      </c>
      <c r="R753" s="104">
        <v>4096.0</v>
      </c>
      <c r="S753" s="104">
        <v>13226.0</v>
      </c>
      <c r="T753" s="112"/>
      <c r="U753" s="104">
        <v>177.2</v>
      </c>
      <c r="V753" s="104">
        <v>235.8</v>
      </c>
      <c r="W753" s="112"/>
      <c r="X753" s="104">
        <v>413.0</v>
      </c>
      <c r="Y753" s="126" t="str">
        <f t="shared" si="79"/>
        <v>57.09%</v>
      </c>
      <c r="Z753" s="104">
        <v>150.0</v>
      </c>
      <c r="AA753" s="126" t="str">
        <f t="shared" si="80"/>
        <v>275.33%</v>
      </c>
      <c r="AB753" s="126" t="str">
        <f t="shared" si="62"/>
        <v>36.13%</v>
      </c>
      <c r="AC753" s="112"/>
      <c r="AD753" s="112"/>
      <c r="AE753" s="33"/>
      <c r="AF753" s="33"/>
      <c r="AG753" s="33"/>
      <c r="AH753" s="33"/>
      <c r="AI753" s="33"/>
      <c r="AJ753" s="33"/>
    </row>
    <row r="754">
      <c r="A754" s="104">
        <v>2012.0</v>
      </c>
      <c r="B754" s="44">
        <v>2009.0</v>
      </c>
      <c r="C754" s="44" t="s">
        <v>41</v>
      </c>
      <c r="D754" s="104" t="s">
        <v>2470</v>
      </c>
      <c r="E754" s="104">
        <v>39.0</v>
      </c>
      <c r="F754" s="104">
        <v>49.0</v>
      </c>
      <c r="G754" s="118" t="str">
        <f t="shared" si="37"/>
        <v>44</v>
      </c>
      <c r="H754" s="104">
        <v>63.0</v>
      </c>
      <c r="I754" s="104">
        <v>54.0</v>
      </c>
      <c r="J754" s="118" t="str">
        <f t="shared" si="34"/>
        <v>9</v>
      </c>
      <c r="K754" s="118" t="str">
        <f t="shared" si="38"/>
        <v>58.5</v>
      </c>
      <c r="L754" s="118" t="str">
        <f t="shared" si="36"/>
        <v>-14.5</v>
      </c>
      <c r="M754" s="104" t="s">
        <v>2558</v>
      </c>
      <c r="N754" s="104" t="s">
        <v>2511</v>
      </c>
      <c r="O754" s="104" t="s">
        <v>2408</v>
      </c>
      <c r="P754" s="112"/>
      <c r="Q754" s="104">
        <v>65.3</v>
      </c>
      <c r="R754" s="104">
        <v>3404.0</v>
      </c>
      <c r="S754" s="104">
        <v>19165.0</v>
      </c>
      <c r="T754" s="112"/>
      <c r="U754" s="104">
        <v>166.12</v>
      </c>
      <c r="V754" s="104">
        <v>603.57</v>
      </c>
      <c r="W754" s="112"/>
      <c r="X754" s="104">
        <v>769.69</v>
      </c>
      <c r="Y754" s="126" t="str">
        <f t="shared" si="79"/>
        <v>78.42%</v>
      </c>
      <c r="Z754" s="104">
        <v>200.0</v>
      </c>
      <c r="AA754" s="126" t="str">
        <f t="shared" si="80"/>
        <v>384.85%</v>
      </c>
      <c r="AB754" s="126" t="str">
        <f t="shared" si="62"/>
        <v>32.65%</v>
      </c>
      <c r="AC754" s="112"/>
      <c r="AD754" s="112"/>
      <c r="AE754" s="33"/>
      <c r="AF754" s="33"/>
      <c r="AG754" s="33"/>
      <c r="AH754" s="33"/>
      <c r="AI754" s="33"/>
      <c r="AJ754" s="33"/>
    </row>
    <row r="755">
      <c r="A755" s="104" t="s">
        <v>1919</v>
      </c>
      <c r="B755" s="44">
        <v>2009.0</v>
      </c>
      <c r="C755" s="44" t="s">
        <v>41</v>
      </c>
      <c r="D755" s="104" t="s">
        <v>2546</v>
      </c>
      <c r="E755" s="104">
        <v>43.0</v>
      </c>
      <c r="F755" s="104">
        <v>48.0</v>
      </c>
      <c r="G755" s="118" t="str">
        <f t="shared" si="37"/>
        <v>45.5</v>
      </c>
      <c r="H755" s="104">
        <v>74.0</v>
      </c>
      <c r="I755" s="104">
        <v>67.0</v>
      </c>
      <c r="J755" s="118" t="str">
        <f t="shared" si="34"/>
        <v>7</v>
      </c>
      <c r="K755" s="118" t="str">
        <f t="shared" si="38"/>
        <v>70.5</v>
      </c>
      <c r="L755" s="118" t="str">
        <f t="shared" si="36"/>
        <v>-25</v>
      </c>
      <c r="M755" s="104" t="s">
        <v>2529</v>
      </c>
      <c r="N755" s="104" t="s">
        <v>2511</v>
      </c>
      <c r="O755" s="104" t="s">
        <v>493</v>
      </c>
      <c r="P755" s="112"/>
      <c r="Q755" s="104">
        <v>33.6</v>
      </c>
      <c r="R755" s="104">
        <v>3056.0</v>
      </c>
      <c r="S755" s="104">
        <v>11004.0</v>
      </c>
      <c r="T755" s="112"/>
      <c r="U755" s="104">
        <v>163.96</v>
      </c>
      <c r="V755" s="104">
        <v>153.42</v>
      </c>
      <c r="W755" s="112"/>
      <c r="X755" s="104">
        <v>314.7</v>
      </c>
      <c r="Y755" s="126" t="str">
        <f t="shared" si="79"/>
        <v>48.75%</v>
      </c>
      <c r="Z755" s="104">
        <v>40.0</v>
      </c>
      <c r="AA755" s="126" t="str">
        <f t="shared" si="80"/>
        <v>786.75%</v>
      </c>
      <c r="AB755" s="126" t="str">
        <f t="shared" si="62"/>
        <v>84.00%</v>
      </c>
      <c r="AC755" s="112"/>
      <c r="AD755" s="112"/>
      <c r="AE755" s="33"/>
      <c r="AF755" s="33"/>
      <c r="AG755" s="33"/>
      <c r="AH755" s="33"/>
      <c r="AI755" s="33"/>
      <c r="AJ755" s="33"/>
    </row>
    <row r="756">
      <c r="A756" s="104" t="s">
        <v>1830</v>
      </c>
      <c r="B756" s="44">
        <v>2009.0</v>
      </c>
      <c r="C756" s="44" t="s">
        <v>37</v>
      </c>
      <c r="D756" s="104" t="s">
        <v>2553</v>
      </c>
      <c r="E756" s="104">
        <v>28.0</v>
      </c>
      <c r="F756" s="104">
        <v>45.0</v>
      </c>
      <c r="G756" s="118" t="str">
        <f t="shared" si="37"/>
        <v>36.5</v>
      </c>
      <c r="H756" s="104">
        <v>76.0</v>
      </c>
      <c r="I756" s="104">
        <v>67.0</v>
      </c>
      <c r="J756" s="118" t="str">
        <f t="shared" si="34"/>
        <v>9</v>
      </c>
      <c r="K756" s="118" t="str">
        <f t="shared" si="38"/>
        <v>71.5</v>
      </c>
      <c r="L756" s="118" t="str">
        <f t="shared" si="36"/>
        <v>-35</v>
      </c>
      <c r="M756" s="104" t="s">
        <v>2550</v>
      </c>
      <c r="N756" s="104" t="s">
        <v>2511</v>
      </c>
      <c r="O756" s="104" t="s">
        <v>1667</v>
      </c>
      <c r="P756" s="112"/>
      <c r="Q756" s="104">
        <v>70.9</v>
      </c>
      <c r="R756" s="104">
        <v>3461.0</v>
      </c>
      <c r="S756" s="104">
        <v>20500.0</v>
      </c>
      <c r="T756" s="112"/>
      <c r="U756" s="104">
        <v>155.1</v>
      </c>
      <c r="V756" s="104">
        <v>208.0</v>
      </c>
      <c r="W756" s="112"/>
      <c r="X756" s="104">
        <v>363.1</v>
      </c>
      <c r="Y756" s="126" t="str">
        <f t="shared" si="79"/>
        <v>57.28%</v>
      </c>
      <c r="Z756" s="104">
        <v>85.0</v>
      </c>
      <c r="AA756" s="126" t="str">
        <f t="shared" si="80"/>
        <v>427.18%</v>
      </c>
      <c r="AB756" s="126" t="str">
        <f t="shared" si="62"/>
        <v>83.41%</v>
      </c>
      <c r="AC756" s="112"/>
      <c r="AD756" s="112"/>
      <c r="AE756" s="33"/>
      <c r="AF756" s="33"/>
      <c r="AG756" s="33"/>
      <c r="AH756" s="33"/>
      <c r="AI756" s="33"/>
      <c r="AJ756" s="33"/>
    </row>
    <row r="757">
      <c r="A757" s="104" t="s">
        <v>1795</v>
      </c>
      <c r="B757" s="44">
        <v>2009.0</v>
      </c>
      <c r="C757" s="44" t="s">
        <v>29</v>
      </c>
      <c r="D757" s="104" t="s">
        <v>2564</v>
      </c>
      <c r="E757" s="104">
        <v>33.0</v>
      </c>
      <c r="F757" s="104">
        <v>32.0</v>
      </c>
      <c r="G757" s="118" t="str">
        <f t="shared" si="37"/>
        <v>32.5</v>
      </c>
      <c r="H757" s="104">
        <v>62.0</v>
      </c>
      <c r="I757" s="104">
        <v>53.0</v>
      </c>
      <c r="J757" s="118" t="str">
        <f t="shared" si="34"/>
        <v>9</v>
      </c>
      <c r="K757" s="118" t="str">
        <f t="shared" si="38"/>
        <v>57.5</v>
      </c>
      <c r="L757" s="118" t="str">
        <f t="shared" si="36"/>
        <v>-25</v>
      </c>
      <c r="M757" s="104" t="s">
        <v>2572</v>
      </c>
      <c r="N757" s="104" t="s">
        <v>2511</v>
      </c>
      <c r="O757" s="104" t="s">
        <v>2408</v>
      </c>
      <c r="P757" s="112"/>
      <c r="Q757" s="104">
        <v>54.7</v>
      </c>
      <c r="R757" s="104">
        <v>4007.0</v>
      </c>
      <c r="S757" s="104">
        <v>13654.0</v>
      </c>
      <c r="T757" s="112"/>
      <c r="U757" s="104">
        <v>150.2</v>
      </c>
      <c r="V757" s="104">
        <v>152.26</v>
      </c>
      <c r="W757" s="112"/>
      <c r="X757" s="104">
        <v>302.1</v>
      </c>
      <c r="Y757" s="126" t="str">
        <f t="shared" si="79"/>
        <v>50.40%</v>
      </c>
      <c r="Z757" s="104">
        <v>175.0</v>
      </c>
      <c r="AA757" s="126" t="str">
        <f t="shared" si="80"/>
        <v>172.63%</v>
      </c>
      <c r="AB757" s="126" t="str">
        <f t="shared" si="62"/>
        <v>31.26%</v>
      </c>
      <c r="AC757" s="112"/>
      <c r="AD757" s="112"/>
      <c r="AE757" s="33"/>
      <c r="AF757" s="33"/>
      <c r="AG757" s="33"/>
      <c r="AH757" s="33"/>
      <c r="AI757" s="33"/>
      <c r="AJ757" s="33"/>
    </row>
    <row r="758">
      <c r="A758" s="104" t="s">
        <v>1961</v>
      </c>
      <c r="B758" s="44">
        <v>2009.0</v>
      </c>
      <c r="C758" s="44" t="s">
        <v>41</v>
      </c>
      <c r="D758" s="104" t="s">
        <v>2470</v>
      </c>
      <c r="E758" s="104">
        <v>33.0</v>
      </c>
      <c r="F758" s="104">
        <v>39.0</v>
      </c>
      <c r="G758" s="118" t="str">
        <f t="shared" si="37"/>
        <v>36</v>
      </c>
      <c r="H758" s="104">
        <v>50.0</v>
      </c>
      <c r="I758" s="104">
        <v>51.0</v>
      </c>
      <c r="J758" s="118" t="str">
        <f t="shared" si="34"/>
        <v>-1</v>
      </c>
      <c r="K758" s="118" t="str">
        <f t="shared" si="38"/>
        <v>50.5</v>
      </c>
      <c r="L758" s="118" t="str">
        <f t="shared" si="36"/>
        <v>-14.5</v>
      </c>
      <c r="M758" s="104" t="s">
        <v>710</v>
      </c>
      <c r="N758" s="104" t="s">
        <v>2442</v>
      </c>
      <c r="O758" s="104" t="s">
        <v>448</v>
      </c>
      <c r="P758" s="112"/>
      <c r="Q758" s="104">
        <v>31.8</v>
      </c>
      <c r="R758" s="104">
        <v>3144.0</v>
      </c>
      <c r="S758" s="104">
        <v>10125.0</v>
      </c>
      <c r="T758" s="112"/>
      <c r="U758" s="104">
        <v>146.33</v>
      </c>
      <c r="V758" s="104">
        <v>36.95</v>
      </c>
      <c r="W758" s="112"/>
      <c r="X758" s="104">
        <v>183.28</v>
      </c>
      <c r="Y758" s="126" t="str">
        <f t="shared" si="79"/>
        <v>20.16%</v>
      </c>
      <c r="Z758" s="104">
        <v>26.0</v>
      </c>
      <c r="AA758" s="126" t="str">
        <f t="shared" si="80"/>
        <v>704.92%</v>
      </c>
      <c r="AB758" s="126" t="str">
        <f t="shared" si="62"/>
        <v>122.31%</v>
      </c>
      <c r="AC758" s="112"/>
      <c r="AD758" s="112"/>
      <c r="AE758" s="33"/>
      <c r="AF758" s="33"/>
      <c r="AG758" s="33"/>
      <c r="AH758" s="33"/>
      <c r="AI758" s="33"/>
      <c r="AJ758" s="33"/>
    </row>
    <row r="759">
      <c r="A759" s="148" t="s">
        <v>1977</v>
      </c>
      <c r="B759" s="44">
        <v>2009.0</v>
      </c>
      <c r="C759" s="148" t="s">
        <v>41</v>
      </c>
      <c r="D759" s="117" t="s">
        <v>2440</v>
      </c>
      <c r="E759" s="117">
        <v>58.0</v>
      </c>
      <c r="F759" s="117">
        <v>50.0</v>
      </c>
      <c r="G759" s="149" t="str">
        <f t="shared" si="37"/>
        <v>54</v>
      </c>
      <c r="H759" s="117">
        <v>83.0</v>
      </c>
      <c r="I759" s="117">
        <v>77.0</v>
      </c>
      <c r="J759" s="149" t="str">
        <f t="shared" si="34"/>
        <v>6</v>
      </c>
      <c r="K759" s="149" t="str">
        <f t="shared" si="38"/>
        <v>80</v>
      </c>
      <c r="L759" s="149" t="str">
        <f t="shared" si="36"/>
        <v>-26</v>
      </c>
      <c r="M759" s="117" t="s">
        <v>2572</v>
      </c>
      <c r="N759" s="117" t="s">
        <v>2511</v>
      </c>
      <c r="O759" s="117" t="s">
        <v>939</v>
      </c>
      <c r="P759" s="152"/>
      <c r="Q759" s="117">
        <v>24.7</v>
      </c>
      <c r="R759" s="117">
        <v>3183.0</v>
      </c>
      <c r="S759" s="117">
        <v>7765.0</v>
      </c>
      <c r="T759" s="152"/>
      <c r="U759" s="117">
        <v>145.0</v>
      </c>
      <c r="V759" s="117">
        <v>81.8</v>
      </c>
      <c r="W759" s="152"/>
      <c r="X759" s="117">
        <v>226.8</v>
      </c>
      <c r="Y759" s="151" t="str">
        <f t="shared" si="79"/>
        <v>36.07%</v>
      </c>
      <c r="Z759" s="117">
        <v>25.0</v>
      </c>
      <c r="AA759" s="151" t="str">
        <f t="shared" si="80"/>
        <v>907.20%</v>
      </c>
      <c r="AB759" s="151" t="str">
        <f t="shared" si="62"/>
        <v>98.80%</v>
      </c>
      <c r="AC759" s="152"/>
      <c r="AD759" s="152"/>
      <c r="AE759" s="33"/>
      <c r="AF759" s="33"/>
      <c r="AG759" s="33"/>
      <c r="AH759" s="33"/>
      <c r="AI759" s="33"/>
      <c r="AJ759" s="33"/>
    </row>
    <row r="760">
      <c r="A760" s="104" t="s">
        <v>1790</v>
      </c>
      <c r="B760" s="44">
        <v>2009.0</v>
      </c>
      <c r="C760" s="44" t="s">
        <v>29</v>
      </c>
      <c r="D760" s="104" t="s">
        <v>2546</v>
      </c>
      <c r="E760" s="104">
        <v>52.0</v>
      </c>
      <c r="F760" s="104">
        <v>55.0</v>
      </c>
      <c r="G760" s="118" t="str">
        <f t="shared" si="37"/>
        <v>53.5</v>
      </c>
      <c r="H760" s="104">
        <v>72.0</v>
      </c>
      <c r="I760" s="104">
        <v>73.0</v>
      </c>
      <c r="J760" s="118" t="str">
        <f t="shared" si="34"/>
        <v>-1</v>
      </c>
      <c r="K760" s="118" t="str">
        <f t="shared" si="38"/>
        <v>72.5</v>
      </c>
      <c r="L760" s="118" t="str">
        <f t="shared" si="36"/>
        <v>-19</v>
      </c>
      <c r="M760" s="104" t="s">
        <v>2561</v>
      </c>
      <c r="N760" s="104" t="s">
        <v>2442</v>
      </c>
      <c r="O760" s="104" t="s">
        <v>990</v>
      </c>
      <c r="P760" s="112"/>
      <c r="Q760" s="104">
        <v>30.1</v>
      </c>
      <c r="R760" s="104">
        <v>3683.0</v>
      </c>
      <c r="S760" s="104">
        <v>8159.0</v>
      </c>
      <c r="T760" s="112"/>
      <c r="U760" s="104">
        <v>137.9</v>
      </c>
      <c r="V760" s="104">
        <v>187.43</v>
      </c>
      <c r="W760" s="112"/>
      <c r="X760" s="104">
        <v>325.33</v>
      </c>
      <c r="Y760" s="126" t="str">
        <f t="shared" si="79"/>
        <v>57.61%</v>
      </c>
      <c r="Z760" s="104">
        <v>200.0</v>
      </c>
      <c r="AA760" s="126" t="str">
        <f t="shared" si="80"/>
        <v>162.67%</v>
      </c>
      <c r="AB760" s="126" t="str">
        <f t="shared" si="62"/>
        <v>15.05%</v>
      </c>
      <c r="AC760" s="112"/>
      <c r="AD760" s="112"/>
      <c r="AE760" s="33"/>
      <c r="AF760" s="33"/>
      <c r="AG760" s="33"/>
      <c r="AH760" s="33"/>
      <c r="AI760" s="33"/>
      <c r="AJ760" s="33"/>
    </row>
    <row r="761">
      <c r="A761" s="104" t="s">
        <v>1803</v>
      </c>
      <c r="B761" s="44">
        <v>2009.0</v>
      </c>
      <c r="C761" s="44" t="s">
        <v>37</v>
      </c>
      <c r="D761" s="104" t="s">
        <v>2470</v>
      </c>
      <c r="E761" s="104">
        <v>36.0</v>
      </c>
      <c r="F761" s="104">
        <v>48.0</v>
      </c>
      <c r="G761" s="118" t="str">
        <f t="shared" si="37"/>
        <v>42</v>
      </c>
      <c r="H761" s="104">
        <v>65.0</v>
      </c>
      <c r="I761" s="104">
        <v>62.0</v>
      </c>
      <c r="J761" s="118" t="str">
        <f t="shared" si="34"/>
        <v>3</v>
      </c>
      <c r="K761" s="118" t="str">
        <f t="shared" si="38"/>
        <v>63.5</v>
      </c>
      <c r="L761" s="118" t="str">
        <f t="shared" si="36"/>
        <v>-21.5</v>
      </c>
      <c r="M761" s="104" t="s">
        <v>2552</v>
      </c>
      <c r="N761" s="104" t="s">
        <v>2511</v>
      </c>
      <c r="O761" s="104" t="s">
        <v>1287</v>
      </c>
      <c r="P761" s="112"/>
      <c r="Q761" s="104">
        <v>46.2</v>
      </c>
      <c r="R761" s="104">
        <v>3527.0</v>
      </c>
      <c r="S761" s="104">
        <v>13100.0</v>
      </c>
      <c r="T761" s="112"/>
      <c r="U761" s="104">
        <v>133.4</v>
      </c>
      <c r="V761" s="104">
        <v>352.6</v>
      </c>
      <c r="W761" s="112"/>
      <c r="X761" s="104">
        <v>485.9</v>
      </c>
      <c r="Y761" s="126" t="str">
        <f t="shared" si="79"/>
        <v>72.57%</v>
      </c>
      <c r="Z761" s="104">
        <v>150.0</v>
      </c>
      <c r="AA761" s="126" t="str">
        <f t="shared" si="80"/>
        <v>323.93%</v>
      </c>
      <c r="AB761" s="126" t="str">
        <f t="shared" si="62"/>
        <v>30.80%</v>
      </c>
      <c r="AC761" s="112"/>
      <c r="AD761" s="112"/>
      <c r="AE761" s="33"/>
      <c r="AF761" s="33"/>
      <c r="AG761" s="33"/>
      <c r="AH761" s="33"/>
      <c r="AI761" s="33"/>
      <c r="AJ761" s="33"/>
    </row>
    <row r="762">
      <c r="A762" s="104" t="s">
        <v>1793</v>
      </c>
      <c r="B762" s="44">
        <v>2009.0</v>
      </c>
      <c r="C762" s="44" t="s">
        <v>37</v>
      </c>
      <c r="D762" s="104" t="s">
        <v>2476</v>
      </c>
      <c r="E762" s="104">
        <v>33.0</v>
      </c>
      <c r="F762" s="104">
        <v>52.0</v>
      </c>
      <c r="G762" s="118" t="str">
        <f t="shared" si="37"/>
        <v>42.5</v>
      </c>
      <c r="H762" s="104">
        <v>64.0</v>
      </c>
      <c r="I762" s="104">
        <v>60.0</v>
      </c>
      <c r="J762" s="118" t="str">
        <f t="shared" si="34"/>
        <v>4</v>
      </c>
      <c r="K762" s="118" t="str">
        <f t="shared" si="38"/>
        <v>62</v>
      </c>
      <c r="L762" s="118" t="str">
        <f t="shared" si="36"/>
        <v>-19.5</v>
      </c>
      <c r="M762" s="104" t="s">
        <v>2536</v>
      </c>
      <c r="N762" s="104" t="s">
        <v>2511</v>
      </c>
      <c r="O762" s="104" t="s">
        <v>2405</v>
      </c>
      <c r="P762" s="112"/>
      <c r="Q762" s="104">
        <v>42.6</v>
      </c>
      <c r="R762" s="104">
        <v>3530.0</v>
      </c>
      <c r="S762" s="104">
        <v>12056.0</v>
      </c>
      <c r="T762" s="112"/>
      <c r="U762" s="104">
        <v>125.3</v>
      </c>
      <c r="V762" s="104">
        <v>246.7</v>
      </c>
      <c r="W762" s="112"/>
      <c r="X762" s="104">
        <v>372.0</v>
      </c>
      <c r="Y762" s="126" t="str">
        <f t="shared" si="79"/>
        <v>66.32%</v>
      </c>
      <c r="Z762" s="104">
        <v>200.0</v>
      </c>
      <c r="AA762" s="126" t="str">
        <f t="shared" si="80"/>
        <v>186.00%</v>
      </c>
      <c r="AB762" s="126" t="str">
        <f t="shared" si="62"/>
        <v>21.30%</v>
      </c>
      <c r="AC762" s="112"/>
      <c r="AD762" s="112"/>
      <c r="AE762" s="33"/>
      <c r="AF762" s="33"/>
      <c r="AG762" s="33"/>
      <c r="AH762" s="33"/>
      <c r="AI762" s="33"/>
      <c r="AJ762" s="33"/>
    </row>
    <row r="763">
      <c r="A763" s="104" t="s">
        <v>1815</v>
      </c>
      <c r="B763" s="44">
        <v>2009.0</v>
      </c>
      <c r="C763" s="44" t="s">
        <v>29</v>
      </c>
      <c r="D763" s="104" t="s">
        <v>2470</v>
      </c>
      <c r="E763" s="104">
        <v>86.0</v>
      </c>
      <c r="F763" s="104">
        <v>66.0</v>
      </c>
      <c r="G763" s="118" t="str">
        <f t="shared" si="37"/>
        <v>76</v>
      </c>
      <c r="H763" s="104">
        <v>70.0</v>
      </c>
      <c r="I763" s="104">
        <v>67.0</v>
      </c>
      <c r="J763" s="118" t="str">
        <f t="shared" si="34"/>
        <v>3</v>
      </c>
      <c r="K763" s="118" t="str">
        <f t="shared" si="38"/>
        <v>68.5</v>
      </c>
      <c r="L763" s="118" t="str">
        <f t="shared" si="36"/>
        <v>7.5</v>
      </c>
      <c r="M763" s="104" t="s">
        <v>710</v>
      </c>
      <c r="N763" s="104" t="s">
        <v>2442</v>
      </c>
      <c r="O763" s="104" t="s">
        <v>990</v>
      </c>
      <c r="P763" s="112"/>
      <c r="Q763" s="104">
        <v>30.3</v>
      </c>
      <c r="R763" s="104">
        <v>3119.0</v>
      </c>
      <c r="S763" s="104">
        <v>9716.0</v>
      </c>
      <c r="T763" s="112"/>
      <c r="U763" s="104">
        <v>124.9</v>
      </c>
      <c r="V763" s="104">
        <v>118.13</v>
      </c>
      <c r="W763" s="112"/>
      <c r="X763" s="104">
        <v>243.03</v>
      </c>
      <c r="Y763" s="126" t="str">
        <f t="shared" si="79"/>
        <v>48.61%</v>
      </c>
      <c r="Z763" s="104">
        <v>100.0</v>
      </c>
      <c r="AA763" s="126" t="str">
        <f t="shared" si="80"/>
        <v>243.03%</v>
      </c>
      <c r="AB763" s="126" t="str">
        <f t="shared" si="62"/>
        <v>30.30%</v>
      </c>
      <c r="AC763" s="112"/>
      <c r="AD763" s="112"/>
      <c r="AE763" s="33"/>
      <c r="AF763" s="33"/>
      <c r="AG763" s="33"/>
      <c r="AH763" s="33"/>
      <c r="AI763" s="33"/>
      <c r="AJ763" s="33"/>
    </row>
    <row r="764">
      <c r="A764" s="104" t="s">
        <v>1842</v>
      </c>
      <c r="B764" s="44">
        <v>2009.0</v>
      </c>
      <c r="C764" s="44" t="s">
        <v>41</v>
      </c>
      <c r="D764" s="104" t="s">
        <v>2553</v>
      </c>
      <c r="E764" s="104">
        <v>88.0</v>
      </c>
      <c r="F764" s="104">
        <v>69.0</v>
      </c>
      <c r="G764" s="118" t="str">
        <f t="shared" si="37"/>
        <v>78.5</v>
      </c>
      <c r="H764" s="104">
        <v>87.0</v>
      </c>
      <c r="I764" s="104">
        <v>78.0</v>
      </c>
      <c r="J764" s="118" t="str">
        <f t="shared" si="34"/>
        <v>9</v>
      </c>
      <c r="K764" s="118" t="str">
        <f t="shared" si="38"/>
        <v>82.5</v>
      </c>
      <c r="L764" s="118" t="str">
        <f t="shared" si="36"/>
        <v>-4</v>
      </c>
      <c r="M764" s="104" t="s">
        <v>2574</v>
      </c>
      <c r="N764" s="104" t="s">
        <v>2439</v>
      </c>
      <c r="O764" s="104" t="s">
        <v>1843</v>
      </c>
      <c r="P764" s="112"/>
      <c r="Q764" s="104">
        <v>38.0</v>
      </c>
      <c r="R764" s="104">
        <v>3135.0</v>
      </c>
      <c r="S764" s="104">
        <v>12024.0</v>
      </c>
      <c r="T764" s="112"/>
      <c r="U764" s="104">
        <v>120.5</v>
      </c>
      <c r="V764" s="104">
        <v>200.91</v>
      </c>
      <c r="W764" s="112"/>
      <c r="X764" s="104">
        <v>321.41</v>
      </c>
      <c r="Y764" s="126" t="str">
        <f t="shared" si="79"/>
        <v>62.51%</v>
      </c>
      <c r="Z764" s="104">
        <v>70.0</v>
      </c>
      <c r="AA764" s="126" t="str">
        <f t="shared" si="80"/>
        <v>459.16%</v>
      </c>
      <c r="AB764" s="126" t="str">
        <f t="shared" si="62"/>
        <v>54.29%</v>
      </c>
      <c r="AC764" s="112"/>
      <c r="AD764" s="104" t="s">
        <v>1176</v>
      </c>
      <c r="AE764" s="33"/>
      <c r="AF764" s="33"/>
      <c r="AG764" s="33"/>
      <c r="AH764" s="33"/>
      <c r="AI764" s="33"/>
      <c r="AJ764" s="33"/>
    </row>
    <row r="765">
      <c r="A765" s="104" t="s">
        <v>1801</v>
      </c>
      <c r="B765" s="44">
        <v>2009.0</v>
      </c>
      <c r="C765" s="44" t="s">
        <v>41</v>
      </c>
      <c r="D765" s="104" t="s">
        <v>2546</v>
      </c>
      <c r="E765" s="104">
        <v>22.0</v>
      </c>
      <c r="F765" s="104">
        <v>41.0</v>
      </c>
      <c r="G765" s="118" t="str">
        <f t="shared" si="37"/>
        <v>31.5</v>
      </c>
      <c r="H765" s="104">
        <v>50.0</v>
      </c>
      <c r="I765" s="104">
        <v>41.0</v>
      </c>
      <c r="J765" s="118" t="str">
        <f t="shared" si="34"/>
        <v>9</v>
      </c>
      <c r="K765" s="118" t="str">
        <f t="shared" si="38"/>
        <v>45.5</v>
      </c>
      <c r="L765" s="118" t="str">
        <f t="shared" si="36"/>
        <v>-14</v>
      </c>
      <c r="M765" s="104" t="s">
        <v>710</v>
      </c>
      <c r="N765" s="104" t="s">
        <v>2442</v>
      </c>
      <c r="O765" s="104" t="s">
        <v>996</v>
      </c>
      <c r="P765" s="112"/>
      <c r="Q765" s="104">
        <v>31.7</v>
      </c>
      <c r="R765" s="104">
        <v>3697.0</v>
      </c>
      <c r="S765" s="104">
        <v>8576.0</v>
      </c>
      <c r="T765" s="112"/>
      <c r="U765" s="104">
        <v>119.4</v>
      </c>
      <c r="V765" s="104">
        <v>173.38</v>
      </c>
      <c r="W765" s="112"/>
      <c r="X765" s="104">
        <v>285.1</v>
      </c>
      <c r="Y765" s="126" t="str">
        <f t="shared" si="79"/>
        <v>60.81%</v>
      </c>
      <c r="Z765" s="104">
        <v>150.0</v>
      </c>
      <c r="AA765" s="126" t="str">
        <f t="shared" si="80"/>
        <v>190.07%</v>
      </c>
      <c r="AB765" s="126" t="str">
        <f t="shared" si="62"/>
        <v>21.13%</v>
      </c>
      <c r="AC765" s="112"/>
      <c r="AD765" s="112"/>
      <c r="AE765" s="33"/>
      <c r="AF765" s="33"/>
      <c r="AG765" s="33"/>
      <c r="AH765" s="33"/>
      <c r="AI765" s="33"/>
      <c r="AJ765" s="33"/>
    </row>
    <row r="766">
      <c r="A766" s="104" t="s">
        <v>1942</v>
      </c>
      <c r="B766" s="44">
        <v>2009.0</v>
      </c>
      <c r="C766" s="44" t="s">
        <v>29</v>
      </c>
      <c r="D766" s="104" t="s">
        <v>2527</v>
      </c>
      <c r="E766" s="104">
        <v>91.0</v>
      </c>
      <c r="F766" s="104">
        <v>81.0</v>
      </c>
      <c r="G766" s="118" t="str">
        <f t="shared" si="37"/>
        <v>86</v>
      </c>
      <c r="H766" s="104">
        <v>81.0</v>
      </c>
      <c r="I766" s="104">
        <v>80.0</v>
      </c>
      <c r="J766" s="118" t="str">
        <f t="shared" si="34"/>
        <v>1</v>
      </c>
      <c r="K766" s="118" t="str">
        <f t="shared" si="38"/>
        <v>80.5</v>
      </c>
      <c r="L766" s="118" t="str">
        <f t="shared" si="36"/>
        <v>5.5</v>
      </c>
      <c r="M766" s="104" t="s">
        <v>2544</v>
      </c>
      <c r="N766" s="104" t="s">
        <v>2439</v>
      </c>
      <c r="O766" s="104" t="s">
        <v>2405</v>
      </c>
      <c r="P766" s="112"/>
      <c r="Q766" s="104">
        <v>37.4</v>
      </c>
      <c r="R766" s="104">
        <v>3049.0</v>
      </c>
      <c r="S766" s="104">
        <v>12251.0</v>
      </c>
      <c r="T766" s="112"/>
      <c r="U766" s="104">
        <v>115.6</v>
      </c>
      <c r="V766" s="104">
        <v>95.17</v>
      </c>
      <c r="W766" s="112"/>
      <c r="X766" s="104">
        <v>210.77</v>
      </c>
      <c r="Y766" s="126" t="str">
        <f t="shared" si="79"/>
        <v>45.15%</v>
      </c>
      <c r="Z766" s="104">
        <v>30.0</v>
      </c>
      <c r="AA766" s="126" t="str">
        <f t="shared" si="80"/>
        <v>702.57%</v>
      </c>
      <c r="AB766" s="126" t="str">
        <f t="shared" si="62"/>
        <v>124.67%</v>
      </c>
      <c r="AC766" s="112"/>
      <c r="AD766" s="112"/>
      <c r="AE766" s="33"/>
      <c r="AF766" s="33"/>
      <c r="AG766" s="33"/>
      <c r="AH766" s="33"/>
      <c r="AI766" s="33"/>
      <c r="AJ766" s="33"/>
    </row>
    <row r="767">
      <c r="A767" s="104" t="s">
        <v>1828</v>
      </c>
      <c r="B767" s="44">
        <v>2009.0</v>
      </c>
      <c r="C767" s="44" t="s">
        <v>41</v>
      </c>
      <c r="D767" s="104" t="s">
        <v>2553</v>
      </c>
      <c r="E767" s="104">
        <v>56.0</v>
      </c>
      <c r="F767" s="104">
        <v>57.0</v>
      </c>
      <c r="G767" s="118" t="str">
        <f t="shared" si="37"/>
        <v>56.5</v>
      </c>
      <c r="H767" s="104">
        <v>63.0</v>
      </c>
      <c r="I767" s="104">
        <v>53.0</v>
      </c>
      <c r="J767" s="118" t="str">
        <f t="shared" si="34"/>
        <v>10</v>
      </c>
      <c r="K767" s="118" t="str">
        <f t="shared" si="38"/>
        <v>58</v>
      </c>
      <c r="L767" s="118" t="str">
        <f t="shared" si="36"/>
        <v>-1.5</v>
      </c>
      <c r="M767" s="104" t="s">
        <v>2529</v>
      </c>
      <c r="N767" s="104" t="s">
        <v>2439</v>
      </c>
      <c r="O767" s="104" t="s">
        <v>493</v>
      </c>
      <c r="P767" s="112"/>
      <c r="Q767" s="104">
        <v>22.1</v>
      </c>
      <c r="R767" s="104">
        <v>2887.0</v>
      </c>
      <c r="S767" s="104">
        <v>7655.0</v>
      </c>
      <c r="T767" s="112"/>
      <c r="U767" s="104">
        <v>112.73</v>
      </c>
      <c r="V767" s="104">
        <v>106.37</v>
      </c>
      <c r="W767" s="112"/>
      <c r="X767" s="104">
        <v>219.1</v>
      </c>
      <c r="Y767" s="126" t="str">
        <f t="shared" si="79"/>
        <v>48.55%</v>
      </c>
      <c r="Z767" s="104">
        <v>85.0</v>
      </c>
      <c r="AA767" s="126" t="str">
        <f t="shared" si="80"/>
        <v>257.76%</v>
      </c>
      <c r="AB767" s="126" t="str">
        <f t="shared" si="62"/>
        <v>26.00%</v>
      </c>
      <c r="AC767" s="112"/>
      <c r="AD767" s="112"/>
      <c r="AE767" s="33"/>
      <c r="AF767" s="33"/>
      <c r="AG767" s="33"/>
      <c r="AH767" s="33"/>
      <c r="AI767" s="33"/>
      <c r="AJ767" s="33"/>
    </row>
    <row r="768">
      <c r="A768" s="104" t="s">
        <v>1865</v>
      </c>
      <c r="B768" s="44">
        <v>2009.0</v>
      </c>
      <c r="C768" s="44" t="s">
        <v>41</v>
      </c>
      <c r="D768" s="104" t="s">
        <v>2553</v>
      </c>
      <c r="E768" s="104">
        <v>12.0</v>
      </c>
      <c r="F768" s="104">
        <v>23.0</v>
      </c>
      <c r="G768" s="118" t="str">
        <f t="shared" si="37"/>
        <v>17.5</v>
      </c>
      <c r="H768" s="104">
        <v>47.0</v>
      </c>
      <c r="I768" s="104">
        <v>45.0</v>
      </c>
      <c r="J768" s="118" t="str">
        <f t="shared" si="34"/>
        <v>2</v>
      </c>
      <c r="K768" s="118" t="str">
        <f t="shared" si="38"/>
        <v>46</v>
      </c>
      <c r="L768" s="118" t="str">
        <f t="shared" si="36"/>
        <v>-28.5</v>
      </c>
      <c r="M768" s="104" t="s">
        <v>710</v>
      </c>
      <c r="N768" s="104" t="s">
        <v>2511</v>
      </c>
      <c r="O768" s="104" t="s">
        <v>117</v>
      </c>
      <c r="P768" s="112"/>
      <c r="Q768" s="104">
        <v>34.3</v>
      </c>
      <c r="R768" s="104">
        <v>3000.0</v>
      </c>
      <c r="S768" s="104">
        <v>11429.0</v>
      </c>
      <c r="T768" s="112"/>
      <c r="U768" s="104">
        <v>109.2</v>
      </c>
      <c r="V768" s="104">
        <v>62.63</v>
      </c>
      <c r="W768" s="112"/>
      <c r="X768" s="104">
        <v>171.83</v>
      </c>
      <c r="Y768" s="126" t="str">
        <f t="shared" si="79"/>
        <v>36.45%</v>
      </c>
      <c r="Z768" s="104">
        <v>60.0</v>
      </c>
      <c r="AA768" s="126" t="str">
        <f t="shared" si="80"/>
        <v>286.38%</v>
      </c>
      <c r="AB768" s="126" t="str">
        <f t="shared" si="62"/>
        <v>57.17%</v>
      </c>
      <c r="AC768" s="112"/>
      <c r="AD768" s="112"/>
      <c r="AE768" s="33"/>
      <c r="AF768" s="33"/>
      <c r="AG768" s="33"/>
      <c r="AH768" s="33"/>
      <c r="AI768" s="33"/>
      <c r="AJ768" s="33"/>
    </row>
    <row r="769">
      <c r="A769" s="104" t="s">
        <v>2064</v>
      </c>
      <c r="B769" s="44">
        <v>2009.0</v>
      </c>
      <c r="C769" s="44" t="s">
        <v>41</v>
      </c>
      <c r="D769" s="104" t="s">
        <v>2527</v>
      </c>
      <c r="E769" s="104">
        <v>82.0</v>
      </c>
      <c r="F769" s="104">
        <v>68.0</v>
      </c>
      <c r="G769" s="118" t="str">
        <f t="shared" si="37"/>
        <v>75</v>
      </c>
      <c r="H769" s="104">
        <v>56.0</v>
      </c>
      <c r="I769" s="104">
        <v>57.0</v>
      </c>
      <c r="J769" s="118" t="str">
        <f t="shared" si="34"/>
        <v>-1</v>
      </c>
      <c r="K769" s="118" t="str">
        <f t="shared" si="38"/>
        <v>56.5</v>
      </c>
      <c r="L769" s="118" t="str">
        <f t="shared" si="36"/>
        <v>18.5</v>
      </c>
      <c r="M769" s="104" t="s">
        <v>2536</v>
      </c>
      <c r="N769" s="104" t="s">
        <v>2439</v>
      </c>
      <c r="O769" s="104" t="s">
        <v>1330</v>
      </c>
      <c r="P769" s="112"/>
      <c r="Q769" s="104">
        <v>19.6</v>
      </c>
      <c r="R769" s="104">
        <v>760.0</v>
      </c>
      <c r="S769" s="104">
        <v>25813.0</v>
      </c>
      <c r="T769" s="112"/>
      <c r="U769" s="104">
        <v>107.92</v>
      </c>
      <c r="V769" s="104">
        <v>85.44</v>
      </c>
      <c r="W769" s="112"/>
      <c r="X769" s="104">
        <v>193.36</v>
      </c>
      <c r="Y769" s="126" t="str">
        <f t="shared" si="79"/>
        <v>44.19%</v>
      </c>
      <c r="Z769" s="104">
        <v>0.015</v>
      </c>
      <c r="AA769" s="126" t="str">
        <f t="shared" si="80"/>
        <v>1289066.67%</v>
      </c>
      <c r="AB769" s="126" t="str">
        <f t="shared" si="62"/>
        <v>130666.67%</v>
      </c>
      <c r="AC769" s="112"/>
      <c r="AD769" s="112"/>
      <c r="AE769" s="33"/>
      <c r="AF769" s="33"/>
      <c r="AG769" s="33"/>
      <c r="AH769" s="33"/>
      <c r="AI769" s="33"/>
      <c r="AJ769" s="33"/>
    </row>
    <row r="770">
      <c r="A770" s="104" t="s">
        <v>1809</v>
      </c>
      <c r="B770" s="44">
        <v>2009.0</v>
      </c>
      <c r="C770" s="44" t="s">
        <v>29</v>
      </c>
      <c r="D770" s="104" t="s">
        <v>2476</v>
      </c>
      <c r="E770" s="104">
        <v>64.0</v>
      </c>
      <c r="F770" s="104">
        <v>56.0</v>
      </c>
      <c r="G770" s="118" t="str">
        <f t="shared" si="37"/>
        <v>60</v>
      </c>
      <c r="H770" s="104">
        <v>68.0</v>
      </c>
      <c r="I770" s="104">
        <v>77.0</v>
      </c>
      <c r="J770" s="118" t="str">
        <f t="shared" si="34"/>
        <v>-9</v>
      </c>
      <c r="K770" s="118" t="str">
        <f t="shared" si="38"/>
        <v>72.5</v>
      </c>
      <c r="L770" s="118" t="str">
        <f t="shared" si="36"/>
        <v>-12.5</v>
      </c>
      <c r="M770" s="104" t="s">
        <v>2538</v>
      </c>
      <c r="N770" s="104" t="s">
        <v>2439</v>
      </c>
      <c r="O770" s="104" t="s">
        <v>2425</v>
      </c>
      <c r="P770" s="112"/>
      <c r="Q770" s="104">
        <v>55.2</v>
      </c>
      <c r="R770" s="104">
        <v>3611.0</v>
      </c>
      <c r="S770" s="104">
        <v>15291.0</v>
      </c>
      <c r="T770" s="112"/>
      <c r="U770" s="104">
        <v>107.5</v>
      </c>
      <c r="V770" s="104">
        <v>77.7</v>
      </c>
      <c r="W770" s="112"/>
      <c r="X770" s="104">
        <v>185.3</v>
      </c>
      <c r="Y770" s="126" t="str">
        <f t="shared" si="79"/>
        <v>41.93%</v>
      </c>
      <c r="Z770" s="104">
        <v>130.0</v>
      </c>
      <c r="AA770" s="126" t="str">
        <f t="shared" si="80"/>
        <v>142.54%</v>
      </c>
      <c r="AB770" s="126" t="str">
        <f t="shared" si="62"/>
        <v>42.46%</v>
      </c>
      <c r="AC770" s="112"/>
      <c r="AD770" s="112"/>
      <c r="AE770" s="33"/>
      <c r="AF770" s="33"/>
      <c r="AG770" s="33"/>
      <c r="AH770" s="33"/>
      <c r="AI770" s="33"/>
      <c r="AJ770" s="33"/>
    </row>
    <row r="771">
      <c r="A771" s="104" t="s">
        <v>1812</v>
      </c>
      <c r="B771" s="44">
        <v>2009.0</v>
      </c>
      <c r="C771" s="44" t="s">
        <v>29</v>
      </c>
      <c r="D771" s="104" t="s">
        <v>2546</v>
      </c>
      <c r="E771" s="104">
        <v>84.0</v>
      </c>
      <c r="F771" s="104">
        <v>73.0</v>
      </c>
      <c r="G771" s="118" t="str">
        <f t="shared" si="37"/>
        <v>78.5</v>
      </c>
      <c r="H771" s="104">
        <v>72.0</v>
      </c>
      <c r="I771" s="104">
        <v>72.0</v>
      </c>
      <c r="J771" s="118" t="str">
        <f t="shared" si="34"/>
        <v>0</v>
      </c>
      <c r="K771" s="118" t="str">
        <f t="shared" si="38"/>
        <v>72</v>
      </c>
      <c r="L771" s="118" t="str">
        <f t="shared" si="36"/>
        <v>6.5</v>
      </c>
      <c r="M771" s="104" t="s">
        <v>2544</v>
      </c>
      <c r="N771" s="104" t="s">
        <v>2463</v>
      </c>
      <c r="O771" s="104" t="s">
        <v>1813</v>
      </c>
      <c r="P771" s="112"/>
      <c r="Q771" s="104">
        <v>24.2</v>
      </c>
      <c r="R771" s="104">
        <v>3434.0</v>
      </c>
      <c r="S771" s="104">
        <v>7050.0</v>
      </c>
      <c r="T771" s="112"/>
      <c r="U771" s="104">
        <v>104.4</v>
      </c>
      <c r="V771" s="104">
        <v>162.64</v>
      </c>
      <c r="W771" s="112"/>
      <c r="X771" s="104">
        <v>267.04</v>
      </c>
      <c r="Y771" s="126" t="str">
        <f t="shared" si="79"/>
        <v>60.90%</v>
      </c>
      <c r="Z771" s="104">
        <v>105.0</v>
      </c>
      <c r="AA771" s="126" t="str">
        <f t="shared" si="80"/>
        <v>254.32%</v>
      </c>
      <c r="AB771" s="126" t="str">
        <f t="shared" si="62"/>
        <v>23.05%</v>
      </c>
      <c r="AC771" s="112"/>
      <c r="AD771" s="112"/>
      <c r="AE771" s="33"/>
      <c r="AF771" s="33"/>
      <c r="AG771" s="33"/>
      <c r="AH771" s="33"/>
      <c r="AI771" s="33"/>
      <c r="AJ771" s="33"/>
    </row>
    <row r="772">
      <c r="A772" s="104" t="s">
        <v>1817</v>
      </c>
      <c r="B772" s="44">
        <v>2009.0</v>
      </c>
      <c r="C772" s="44" t="s">
        <v>29</v>
      </c>
      <c r="D772" s="104" t="s">
        <v>2553</v>
      </c>
      <c r="E772" s="104">
        <v>67.0</v>
      </c>
      <c r="F772" s="104">
        <v>70.0</v>
      </c>
      <c r="G772" s="118" t="str">
        <f t="shared" si="37"/>
        <v>68.5</v>
      </c>
      <c r="H772" s="104">
        <v>65.0</v>
      </c>
      <c r="I772" s="104">
        <v>65.0</v>
      </c>
      <c r="J772" s="118" t="str">
        <f t="shared" si="34"/>
        <v>0</v>
      </c>
      <c r="K772" s="118" t="str">
        <f t="shared" si="38"/>
        <v>65</v>
      </c>
      <c r="L772" s="118" t="str">
        <f t="shared" si="36"/>
        <v>3.5</v>
      </c>
      <c r="M772" s="104" t="s">
        <v>2574</v>
      </c>
      <c r="N772" s="104" t="s">
        <v>2439</v>
      </c>
      <c r="O772" s="104" t="s">
        <v>1818</v>
      </c>
      <c r="P772" s="112"/>
      <c r="Q772" s="104">
        <v>25.2</v>
      </c>
      <c r="R772" s="104">
        <v>3334.0</v>
      </c>
      <c r="S772" s="104">
        <v>7580.0</v>
      </c>
      <c r="T772" s="112"/>
      <c r="U772" s="104">
        <v>97.1</v>
      </c>
      <c r="V772" s="104">
        <v>117.0</v>
      </c>
      <c r="W772" s="112"/>
      <c r="X772" s="104">
        <v>214.1</v>
      </c>
      <c r="Y772" s="126" t="str">
        <f t="shared" si="79"/>
        <v>54.65%</v>
      </c>
      <c r="Z772" s="104">
        <v>100.0</v>
      </c>
      <c r="AA772" s="126" t="str">
        <f t="shared" si="80"/>
        <v>214.10%</v>
      </c>
      <c r="AB772" s="126" t="str">
        <f t="shared" si="62"/>
        <v>25.20%</v>
      </c>
      <c r="AC772" s="112"/>
      <c r="AD772" s="112"/>
      <c r="AE772" s="33"/>
      <c r="AF772" s="33"/>
      <c r="AG772" s="33"/>
      <c r="AH772" s="33"/>
      <c r="AI772" s="33"/>
      <c r="AJ772" s="33"/>
    </row>
    <row r="773">
      <c r="A773" s="104" t="s">
        <v>1909</v>
      </c>
      <c r="B773" s="44">
        <v>2009.0</v>
      </c>
      <c r="C773" s="44" t="s">
        <v>29</v>
      </c>
      <c r="D773" s="104" t="s">
        <v>2470</v>
      </c>
      <c r="E773" s="104">
        <v>74.0</v>
      </c>
      <c r="F773" s="104">
        <v>66.0</v>
      </c>
      <c r="G773" s="118" t="str">
        <f t="shared" si="37"/>
        <v>70</v>
      </c>
      <c r="H773" s="104">
        <v>69.0</v>
      </c>
      <c r="I773" s="104">
        <v>73.0</v>
      </c>
      <c r="J773" s="118" t="str">
        <f t="shared" si="34"/>
        <v>-4</v>
      </c>
      <c r="K773" s="118" t="str">
        <f t="shared" si="38"/>
        <v>71</v>
      </c>
      <c r="L773" s="118" t="str">
        <f t="shared" si="36"/>
        <v>-1</v>
      </c>
      <c r="M773" s="104" t="s">
        <v>2574</v>
      </c>
      <c r="N773" s="104" t="s">
        <v>2511</v>
      </c>
      <c r="O773" s="104" t="s">
        <v>1910</v>
      </c>
      <c r="P773" s="112"/>
      <c r="Q773" s="104">
        <v>20.0</v>
      </c>
      <c r="R773" s="104">
        <v>2354.0</v>
      </c>
      <c r="S773" s="104">
        <v>8508.0</v>
      </c>
      <c r="T773" s="112"/>
      <c r="U773" s="104">
        <v>94.12</v>
      </c>
      <c r="V773" s="104">
        <v>32.45</v>
      </c>
      <c r="W773" s="112"/>
      <c r="X773" s="104">
        <v>126.57</v>
      </c>
      <c r="Y773" s="126" t="str">
        <f t="shared" si="79"/>
        <v>25.64%</v>
      </c>
      <c r="Z773" s="104">
        <v>40.0</v>
      </c>
      <c r="AA773" s="126" t="str">
        <f t="shared" si="80"/>
        <v>316.43%</v>
      </c>
      <c r="AB773" s="126" t="str">
        <f t="shared" si="62"/>
        <v>50.00%</v>
      </c>
      <c r="AC773" s="112"/>
      <c r="AD773" s="112"/>
      <c r="AE773" s="33"/>
      <c r="AF773" s="33"/>
      <c r="AG773" s="33"/>
      <c r="AH773" s="33"/>
      <c r="AI773" s="33"/>
      <c r="AJ773" s="33"/>
    </row>
    <row r="774">
      <c r="A774" s="104" t="s">
        <v>1965</v>
      </c>
      <c r="B774" s="44">
        <v>2009.0</v>
      </c>
      <c r="C774" s="44" t="s">
        <v>29</v>
      </c>
      <c r="D774" s="104" t="s">
        <v>2476</v>
      </c>
      <c r="E774" s="104">
        <v>42.0</v>
      </c>
      <c r="F774" s="104">
        <v>47.0</v>
      </c>
      <c r="G774" s="118" t="str">
        <f t="shared" si="37"/>
        <v>44.5</v>
      </c>
      <c r="H774" s="104">
        <v>60.0</v>
      </c>
      <c r="I774" s="104">
        <v>61.0</v>
      </c>
      <c r="J774" s="118" t="str">
        <f t="shared" si="34"/>
        <v>-1</v>
      </c>
      <c r="K774" s="118" t="str">
        <f t="shared" si="38"/>
        <v>60.5</v>
      </c>
      <c r="L774" s="118" t="str">
        <f t="shared" si="36"/>
        <v>-16</v>
      </c>
      <c r="M774" s="104" t="s">
        <v>2529</v>
      </c>
      <c r="N774" s="104" t="s">
        <v>2511</v>
      </c>
      <c r="O774" s="104" t="s">
        <v>493</v>
      </c>
      <c r="P774" s="112"/>
      <c r="Q774" s="104">
        <v>27.8</v>
      </c>
      <c r="R774" s="104">
        <v>3175.0</v>
      </c>
      <c r="S774" s="104">
        <v>8751.0</v>
      </c>
      <c r="T774" s="112"/>
      <c r="U774" s="104">
        <v>93.95</v>
      </c>
      <c r="V774" s="104">
        <v>84.89</v>
      </c>
      <c r="W774" s="112"/>
      <c r="X774" s="104">
        <v>178.84</v>
      </c>
      <c r="Y774" s="126" t="str">
        <f t="shared" si="79"/>
        <v>47.47%</v>
      </c>
      <c r="Z774" s="104">
        <v>25.0</v>
      </c>
      <c r="AA774" s="126" t="str">
        <f t="shared" si="80"/>
        <v>715.36%</v>
      </c>
      <c r="AB774" s="126" t="str">
        <f t="shared" si="62"/>
        <v>111.20%</v>
      </c>
      <c r="AC774" s="112"/>
      <c r="AD774" s="112"/>
      <c r="AE774" s="33"/>
      <c r="AF774" s="33"/>
      <c r="AG774" s="33"/>
      <c r="AH774" s="33"/>
      <c r="AI774" s="33"/>
      <c r="AJ774" s="33"/>
    </row>
    <row r="775">
      <c r="A775" s="104" t="s">
        <v>1927</v>
      </c>
      <c r="B775" s="44">
        <v>2009.0</v>
      </c>
      <c r="C775" s="44" t="s">
        <v>41</v>
      </c>
      <c r="D775" s="104" t="s">
        <v>2527</v>
      </c>
      <c r="E775" s="104">
        <v>14.0</v>
      </c>
      <c r="F775" s="104">
        <v>28.0</v>
      </c>
      <c r="G775" s="118" t="str">
        <f t="shared" si="37"/>
        <v>21</v>
      </c>
      <c r="H775" s="104">
        <v>68.0</v>
      </c>
      <c r="I775" s="104">
        <v>50.0</v>
      </c>
      <c r="J775" s="118" t="str">
        <f t="shared" si="34"/>
        <v>18</v>
      </c>
      <c r="K775" s="118" t="str">
        <f t="shared" si="38"/>
        <v>59</v>
      </c>
      <c r="L775" s="118" t="str">
        <f t="shared" si="36"/>
        <v>-38</v>
      </c>
      <c r="M775" s="104" t="s">
        <v>2529</v>
      </c>
      <c r="N775" s="104" t="s">
        <v>2439</v>
      </c>
      <c r="O775" s="104" t="s">
        <v>493</v>
      </c>
      <c r="P775" s="112"/>
      <c r="Q775" s="104">
        <v>27.6</v>
      </c>
      <c r="R775" s="104">
        <v>2882.0</v>
      </c>
      <c r="S775" s="104">
        <v>9579.0</v>
      </c>
      <c r="T775" s="112"/>
      <c r="U775" s="104">
        <v>88.9</v>
      </c>
      <c r="V775" s="104">
        <v>116.38</v>
      </c>
      <c r="W775" s="112"/>
      <c r="X775" s="104">
        <v>205.28</v>
      </c>
      <c r="Y775" s="126" t="str">
        <f t="shared" si="79"/>
        <v>56.69%</v>
      </c>
      <c r="Z775" s="104">
        <v>38.0</v>
      </c>
      <c r="AA775" s="126" t="str">
        <f t="shared" si="80"/>
        <v>540.21%</v>
      </c>
      <c r="AB775" s="126" t="str">
        <f t="shared" si="62"/>
        <v>72.63%</v>
      </c>
      <c r="AC775" s="112"/>
      <c r="AD775" s="112"/>
      <c r="AE775" s="33"/>
      <c r="AF775" s="33"/>
      <c r="AG775" s="33"/>
      <c r="AH775" s="33"/>
      <c r="AI775" s="33"/>
      <c r="AJ775" s="33"/>
    </row>
    <row r="776">
      <c r="A776" s="104" t="s">
        <v>1972</v>
      </c>
      <c r="B776" s="44">
        <v>2009.0</v>
      </c>
      <c r="C776" s="44" t="s">
        <v>29</v>
      </c>
      <c r="D776" s="104" t="s">
        <v>2564</v>
      </c>
      <c r="E776" s="104">
        <v>90.0</v>
      </c>
      <c r="F776" s="104">
        <v>83.0</v>
      </c>
      <c r="G776" s="118" t="str">
        <f t="shared" si="37"/>
        <v>86.5</v>
      </c>
      <c r="H776" s="104">
        <v>76.0</v>
      </c>
      <c r="I776" s="104">
        <v>74.0</v>
      </c>
      <c r="J776" s="118" t="str">
        <f t="shared" si="34"/>
        <v>2</v>
      </c>
      <c r="K776" s="118" t="str">
        <f t="shared" si="38"/>
        <v>75</v>
      </c>
      <c r="L776" s="118" t="str">
        <f t="shared" si="36"/>
        <v>11.5</v>
      </c>
      <c r="M776" s="104" t="s">
        <v>2531</v>
      </c>
      <c r="N776" s="104" t="s">
        <v>2439</v>
      </c>
      <c r="O776" s="104" t="s">
        <v>153</v>
      </c>
      <c r="P776" s="112"/>
      <c r="Q776" s="104">
        <v>11.2</v>
      </c>
      <c r="R776" s="104">
        <v>1895.0</v>
      </c>
      <c r="S776" s="104">
        <v>5947.0</v>
      </c>
      <c r="T776" s="112"/>
      <c r="U776" s="104">
        <v>83.82</v>
      </c>
      <c r="V776" s="104">
        <v>116.38</v>
      </c>
      <c r="W776" s="112"/>
      <c r="X776" s="104">
        <v>200.2</v>
      </c>
      <c r="Y776" s="126" t="str">
        <f t="shared" si="79"/>
        <v>58.13%</v>
      </c>
      <c r="Z776" s="104">
        <v>25.0</v>
      </c>
      <c r="AA776" s="126" t="str">
        <f t="shared" si="80"/>
        <v>800.80%</v>
      </c>
      <c r="AB776" s="126" t="str">
        <f t="shared" si="62"/>
        <v>44.80%</v>
      </c>
      <c r="AC776" s="112"/>
      <c r="AD776" s="112"/>
      <c r="AE776" s="33"/>
      <c r="AF776" s="33"/>
      <c r="AG776" s="33"/>
      <c r="AH776" s="33"/>
      <c r="AI776" s="33"/>
      <c r="AJ776" s="33"/>
    </row>
    <row r="777">
      <c r="A777" s="104" t="s">
        <v>1888</v>
      </c>
      <c r="B777" s="44">
        <v>2009.0</v>
      </c>
      <c r="C777" s="44" t="s">
        <v>41</v>
      </c>
      <c r="D777" s="104" t="s">
        <v>2586</v>
      </c>
      <c r="E777" s="104">
        <v>33.0</v>
      </c>
      <c r="F777" s="104">
        <v>41.0</v>
      </c>
      <c r="G777" s="118" t="str">
        <f t="shared" si="37"/>
        <v>37</v>
      </c>
      <c r="H777" s="104">
        <v>50.0</v>
      </c>
      <c r="I777" s="104">
        <v>61.0</v>
      </c>
      <c r="J777" s="118" t="str">
        <f t="shared" si="34"/>
        <v>-11</v>
      </c>
      <c r="K777" s="118" t="str">
        <f t="shared" si="38"/>
        <v>55.5</v>
      </c>
      <c r="L777" s="118" t="str">
        <f t="shared" si="36"/>
        <v>-18.5</v>
      </c>
      <c r="M777" s="104" t="s">
        <v>2558</v>
      </c>
      <c r="N777" s="104" t="s">
        <v>2511</v>
      </c>
      <c r="O777" s="104" t="s">
        <v>2417</v>
      </c>
      <c r="P777" s="112"/>
      <c r="Q777" s="104">
        <v>24.6</v>
      </c>
      <c r="R777" s="104">
        <v>3332.0</v>
      </c>
      <c r="S777" s="104">
        <v>7384.0</v>
      </c>
      <c r="T777" s="112"/>
      <c r="U777" s="104">
        <v>79.95</v>
      </c>
      <c r="V777" s="104">
        <v>103.63</v>
      </c>
      <c r="W777" s="112"/>
      <c r="X777" s="104">
        <v>183.58</v>
      </c>
      <c r="Y777" s="126" t="str">
        <f t="shared" si="79"/>
        <v>56.45%</v>
      </c>
      <c r="Z777" s="104">
        <v>50.0</v>
      </c>
      <c r="AA777" s="126" t="str">
        <f t="shared" si="80"/>
        <v>367.16%</v>
      </c>
      <c r="AB777" s="126" t="str">
        <f t="shared" si="62"/>
        <v>49.20%</v>
      </c>
      <c r="AC777" s="112"/>
      <c r="AD777" s="112"/>
      <c r="AE777" s="33"/>
      <c r="AF777" s="33"/>
      <c r="AG777" s="33"/>
      <c r="AH777" s="33"/>
      <c r="AI777" s="33"/>
      <c r="AJ777" s="33"/>
    </row>
    <row r="778">
      <c r="A778" s="104" t="s">
        <v>1929</v>
      </c>
      <c r="B778" s="44">
        <v>2009.0</v>
      </c>
      <c r="C778" s="44" t="s">
        <v>29</v>
      </c>
      <c r="D778" s="104" t="s">
        <v>2546</v>
      </c>
      <c r="E778" s="104">
        <v>44.0</v>
      </c>
      <c r="F778" s="104">
        <v>47.0</v>
      </c>
      <c r="G778" s="118" t="str">
        <f t="shared" si="37"/>
        <v>45.5</v>
      </c>
      <c r="H778" s="104">
        <v>66.0</v>
      </c>
      <c r="I778" s="104">
        <v>49.0</v>
      </c>
      <c r="J778" s="118" t="str">
        <f t="shared" si="34"/>
        <v>17</v>
      </c>
      <c r="K778" s="118" t="str">
        <f t="shared" si="38"/>
        <v>57.5</v>
      </c>
      <c r="L778" s="118" t="str">
        <f t="shared" si="36"/>
        <v>-12</v>
      </c>
      <c r="M778" s="104" t="s">
        <v>2531</v>
      </c>
      <c r="N778" s="104" t="s">
        <v>2463</v>
      </c>
      <c r="O778" s="104" t="s">
        <v>513</v>
      </c>
      <c r="P778" s="112"/>
      <c r="Q778" s="104">
        <v>32.3</v>
      </c>
      <c r="R778" s="104">
        <v>3118.0</v>
      </c>
      <c r="S778" s="104">
        <v>10367.0</v>
      </c>
      <c r="T778" s="112"/>
      <c r="U778" s="104">
        <v>79.58</v>
      </c>
      <c r="V778" s="104">
        <v>75.97</v>
      </c>
      <c r="W778" s="112"/>
      <c r="X778" s="104">
        <v>155.55</v>
      </c>
      <c r="Y778" s="126" t="str">
        <f t="shared" si="79"/>
        <v>48.84%</v>
      </c>
      <c r="Z778" s="104">
        <v>35.0</v>
      </c>
      <c r="AA778" s="126" t="str">
        <f t="shared" si="80"/>
        <v>444.43%</v>
      </c>
      <c r="AB778" s="126" t="str">
        <f t="shared" si="62"/>
        <v>92.29%</v>
      </c>
      <c r="AC778" s="112"/>
      <c r="AD778" s="112"/>
      <c r="AE778" s="33"/>
      <c r="AF778" s="33"/>
      <c r="AG778" s="33"/>
      <c r="AH778" s="33"/>
      <c r="AI778" s="33"/>
      <c r="AJ778" s="33"/>
    </row>
    <row r="779">
      <c r="A779" s="104" t="s">
        <v>1821</v>
      </c>
      <c r="B779" s="44">
        <v>2009.0</v>
      </c>
      <c r="C779" s="44" t="s">
        <v>29</v>
      </c>
      <c r="D779" s="104" t="s">
        <v>2476</v>
      </c>
      <c r="E779" s="104">
        <v>73.0</v>
      </c>
      <c r="F779" s="104">
        <v>71.0</v>
      </c>
      <c r="G779" s="118" t="str">
        <f t="shared" si="37"/>
        <v>72</v>
      </c>
      <c r="H779" s="104">
        <v>59.0</v>
      </c>
      <c r="I779" s="104">
        <v>64.0</v>
      </c>
      <c r="J779" s="118" t="str">
        <f t="shared" si="34"/>
        <v>-5</v>
      </c>
      <c r="K779" s="118" t="str">
        <f t="shared" si="38"/>
        <v>61.5</v>
      </c>
      <c r="L779" s="118" t="str">
        <f t="shared" si="36"/>
        <v>10.5</v>
      </c>
      <c r="M779" s="104" t="s">
        <v>2540</v>
      </c>
      <c r="N779" s="104" t="s">
        <v>2442</v>
      </c>
      <c r="O779" s="104" t="s">
        <v>1822</v>
      </c>
      <c r="P779" s="112"/>
      <c r="Q779" s="104">
        <v>32.7</v>
      </c>
      <c r="R779" s="104">
        <v>3735.0</v>
      </c>
      <c r="S779" s="104">
        <v>8754.0</v>
      </c>
      <c r="T779" s="112"/>
      <c r="U779" s="104">
        <v>77.23</v>
      </c>
      <c r="V779" s="104">
        <v>22.85</v>
      </c>
      <c r="W779" s="112"/>
      <c r="X779" s="104">
        <v>100.08</v>
      </c>
      <c r="Y779" s="126" t="str">
        <f t="shared" si="79"/>
        <v>22.83%</v>
      </c>
      <c r="Z779" s="104">
        <v>100.0</v>
      </c>
      <c r="AA779" s="126" t="str">
        <f t="shared" si="80"/>
        <v>100.08%</v>
      </c>
      <c r="AB779" s="126" t="str">
        <f t="shared" si="62"/>
        <v>32.70%</v>
      </c>
      <c r="AC779" s="112"/>
      <c r="AD779" s="112"/>
      <c r="AE779" s="33"/>
      <c r="AF779" s="33"/>
      <c r="AG779" s="33"/>
      <c r="AH779" s="33"/>
      <c r="AI779" s="33"/>
      <c r="AJ779" s="33"/>
    </row>
    <row r="780">
      <c r="A780" s="104" t="s">
        <v>1979</v>
      </c>
      <c r="B780" s="44">
        <v>2009.0</v>
      </c>
      <c r="C780" s="44" t="s">
        <v>41</v>
      </c>
      <c r="D780" s="104" t="s">
        <v>2470</v>
      </c>
      <c r="E780" s="104">
        <v>90.0</v>
      </c>
      <c r="F780" s="104">
        <v>73.0</v>
      </c>
      <c r="G780" s="118" t="str">
        <f t="shared" si="37"/>
        <v>81.5</v>
      </c>
      <c r="H780" s="104">
        <v>87.0</v>
      </c>
      <c r="I780" s="104">
        <v>81.0</v>
      </c>
      <c r="J780" s="118" t="str">
        <f t="shared" si="34"/>
        <v>6</v>
      </c>
      <c r="K780" s="118" t="str">
        <f t="shared" si="38"/>
        <v>84</v>
      </c>
      <c r="L780" s="118" t="str">
        <f t="shared" si="36"/>
        <v>-2.5</v>
      </c>
      <c r="M780" s="104" t="s">
        <v>2536</v>
      </c>
      <c r="N780" s="104" t="s">
        <v>2439</v>
      </c>
      <c r="O780" s="104" t="s">
        <v>960</v>
      </c>
      <c r="P780" s="112"/>
      <c r="Q780" s="104">
        <v>24.7</v>
      </c>
      <c r="R780" s="104">
        <v>3036.0</v>
      </c>
      <c r="S780" s="104">
        <v>8147.0</v>
      </c>
      <c r="T780" s="112"/>
      <c r="U780" s="104">
        <v>75.59</v>
      </c>
      <c r="V780" s="104">
        <v>26.8</v>
      </c>
      <c r="W780" s="112"/>
      <c r="X780" s="104">
        <v>102.39</v>
      </c>
      <c r="Y780" s="126" t="str">
        <f t="shared" si="79"/>
        <v>26.17%</v>
      </c>
      <c r="Z780" s="104">
        <v>23.6</v>
      </c>
      <c r="AA780" s="126" t="str">
        <f t="shared" si="80"/>
        <v>433.86%</v>
      </c>
      <c r="AB780" s="126" t="str">
        <f t="shared" si="62"/>
        <v>104.66%</v>
      </c>
      <c r="AC780" s="112"/>
      <c r="AD780" s="112"/>
      <c r="AE780" s="33"/>
      <c r="AF780" s="33"/>
      <c r="AG780" s="33"/>
      <c r="AH780" s="33"/>
      <c r="AI780" s="33"/>
      <c r="AJ780" s="33"/>
    </row>
    <row r="781">
      <c r="A781" s="104" t="s">
        <v>1853</v>
      </c>
      <c r="B781" s="44">
        <v>2009.0</v>
      </c>
      <c r="C781" s="44" t="s">
        <v>29</v>
      </c>
      <c r="D781" s="104" t="s">
        <v>2553</v>
      </c>
      <c r="E781" s="104">
        <v>89.0</v>
      </c>
      <c r="F781" s="104">
        <v>80.0</v>
      </c>
      <c r="G781" s="118" t="str">
        <f t="shared" si="37"/>
        <v>84.5</v>
      </c>
      <c r="H781" s="104">
        <v>77.0</v>
      </c>
      <c r="I781" s="104">
        <v>80.0</v>
      </c>
      <c r="J781" s="118" t="str">
        <f t="shared" si="34"/>
        <v>-3</v>
      </c>
      <c r="K781" s="118" t="str">
        <f t="shared" si="38"/>
        <v>78.5</v>
      </c>
      <c r="L781" s="118" t="str">
        <f t="shared" si="36"/>
        <v>6</v>
      </c>
      <c r="M781" s="104" t="s">
        <v>2540</v>
      </c>
      <c r="N781" s="104" t="s">
        <v>2442</v>
      </c>
      <c r="O781" s="104" t="s">
        <v>1854</v>
      </c>
      <c r="P781" s="112"/>
      <c r="Q781" s="104">
        <v>16.8</v>
      </c>
      <c r="R781" s="104">
        <v>2299.0</v>
      </c>
      <c r="S781" s="104">
        <v>7329.0</v>
      </c>
      <c r="T781" s="112"/>
      <c r="U781" s="104">
        <v>75.28</v>
      </c>
      <c r="V781" s="104">
        <v>49.3</v>
      </c>
      <c r="W781" s="112"/>
      <c r="X781" s="104">
        <v>124.58</v>
      </c>
      <c r="Y781" s="126" t="str">
        <f t="shared" si="79"/>
        <v>39.57%</v>
      </c>
      <c r="Z781" s="104">
        <v>60.0</v>
      </c>
      <c r="AA781" s="126" t="str">
        <f t="shared" si="80"/>
        <v>207.63%</v>
      </c>
      <c r="AB781" s="126" t="str">
        <f t="shared" si="62"/>
        <v>28.00%</v>
      </c>
      <c r="AC781" s="112"/>
      <c r="AD781" s="112"/>
      <c r="AE781" s="33"/>
      <c r="AF781" s="33"/>
      <c r="AG781" s="33"/>
      <c r="AH781" s="33"/>
      <c r="AI781" s="33"/>
      <c r="AJ781" s="33"/>
    </row>
    <row r="782">
      <c r="A782" s="104" t="s">
        <v>1879</v>
      </c>
      <c r="B782" s="44">
        <v>2009.0</v>
      </c>
      <c r="C782" s="44" t="s">
        <v>41</v>
      </c>
      <c r="D782" s="104" t="s">
        <v>2527</v>
      </c>
      <c r="E782" s="104">
        <v>25.0</v>
      </c>
      <c r="F782" s="104">
        <v>34.0</v>
      </c>
      <c r="G782" s="118" t="str">
        <f t="shared" si="37"/>
        <v>29.5</v>
      </c>
      <c r="H782" s="104">
        <v>77.0</v>
      </c>
      <c r="I782" s="104">
        <v>66.0</v>
      </c>
      <c r="J782" s="118" t="str">
        <f t="shared" si="34"/>
        <v>11</v>
      </c>
      <c r="K782" s="118" t="str">
        <f t="shared" si="38"/>
        <v>71.5</v>
      </c>
      <c r="L782" s="118" t="str">
        <f t="shared" si="36"/>
        <v>-42</v>
      </c>
      <c r="M782" s="104" t="s">
        <v>2550</v>
      </c>
      <c r="N782" s="104" t="s">
        <v>2439</v>
      </c>
      <c r="O782" s="104" t="s">
        <v>1049</v>
      </c>
      <c r="P782" s="112"/>
      <c r="Q782" s="104">
        <v>21.0</v>
      </c>
      <c r="R782" s="104">
        <v>2890.0</v>
      </c>
      <c r="S782" s="104">
        <v>7280.0</v>
      </c>
      <c r="T782" s="112"/>
      <c r="U782" s="104">
        <v>73.4</v>
      </c>
      <c r="V782" s="104">
        <v>53.08</v>
      </c>
      <c r="W782" s="112"/>
      <c r="X782" s="104">
        <v>126.48</v>
      </c>
      <c r="Y782" s="126" t="str">
        <f t="shared" si="79"/>
        <v>41.97%</v>
      </c>
      <c r="Z782" s="104">
        <v>53.0</v>
      </c>
      <c r="AA782" s="126" t="str">
        <f t="shared" si="80"/>
        <v>238.64%</v>
      </c>
      <c r="AB782" s="126" t="str">
        <f t="shared" si="62"/>
        <v>39.62%</v>
      </c>
      <c r="AC782" s="112"/>
      <c r="AD782" s="112"/>
      <c r="AE782" s="33"/>
      <c r="AF782" s="33"/>
      <c r="AG782" s="33"/>
      <c r="AH782" s="33"/>
      <c r="AI782" s="33"/>
      <c r="AJ782" s="33"/>
    </row>
    <row r="783">
      <c r="A783" s="104" t="s">
        <v>1931</v>
      </c>
      <c r="B783" s="44">
        <v>2009.0</v>
      </c>
      <c r="C783" s="44" t="s">
        <v>29</v>
      </c>
      <c r="D783" s="104" t="s">
        <v>2564</v>
      </c>
      <c r="E783" s="104">
        <v>46.0</v>
      </c>
      <c r="F783" s="104">
        <v>51.0</v>
      </c>
      <c r="G783" s="118" t="str">
        <f t="shared" si="37"/>
        <v>48.5</v>
      </c>
      <c r="H783" s="104">
        <v>57.0</v>
      </c>
      <c r="I783" s="104">
        <v>47.0</v>
      </c>
      <c r="J783" s="118" t="str">
        <f t="shared" si="34"/>
        <v>10</v>
      </c>
      <c r="K783" s="118" t="str">
        <f t="shared" si="38"/>
        <v>52</v>
      </c>
      <c r="L783" s="118" t="str">
        <f t="shared" si="36"/>
        <v>-3.5</v>
      </c>
      <c r="M783" s="104" t="s">
        <v>710</v>
      </c>
      <c r="N783" s="104" t="s">
        <v>2442</v>
      </c>
      <c r="O783" s="104" t="s">
        <v>513</v>
      </c>
      <c r="P783" s="112"/>
      <c r="Q783" s="104">
        <v>17.0</v>
      </c>
      <c r="R783" s="104">
        <v>3271.0</v>
      </c>
      <c r="S783" s="104">
        <v>5201.0</v>
      </c>
      <c r="T783" s="112"/>
      <c r="U783" s="104">
        <v>73.0</v>
      </c>
      <c r="V783" s="104">
        <v>43.97</v>
      </c>
      <c r="W783" s="112"/>
      <c r="X783" s="104">
        <v>118.2</v>
      </c>
      <c r="Y783" s="126" t="str">
        <f t="shared" si="79"/>
        <v>37.20%</v>
      </c>
      <c r="Z783" s="104">
        <v>35.0</v>
      </c>
      <c r="AA783" s="126" t="str">
        <f t="shared" si="80"/>
        <v>337.71%</v>
      </c>
      <c r="AB783" s="126" t="str">
        <f t="shared" si="62"/>
        <v>48.57%</v>
      </c>
      <c r="AC783" s="112"/>
      <c r="AD783" s="112"/>
      <c r="AE783" s="33"/>
      <c r="AF783" s="33"/>
      <c r="AG783" s="33"/>
      <c r="AH783" s="33"/>
      <c r="AI783" s="33"/>
      <c r="AJ783" s="33"/>
    </row>
    <row r="784">
      <c r="A784" s="104" t="s">
        <v>2593</v>
      </c>
      <c r="B784" s="44">
        <v>2009.0</v>
      </c>
      <c r="C784" s="44" t="s">
        <v>2501</v>
      </c>
      <c r="D784" s="104" t="s">
        <v>2470</v>
      </c>
      <c r="E784" s="104">
        <v>81.0</v>
      </c>
      <c r="F784" s="104">
        <v>67.0</v>
      </c>
      <c r="G784" s="118" t="str">
        <f t="shared" si="37"/>
        <v>74</v>
      </c>
      <c r="H784" s="104">
        <v>82.0</v>
      </c>
      <c r="I784" s="104">
        <v>77.0</v>
      </c>
      <c r="J784" s="118" t="str">
        <f t="shared" si="34"/>
        <v>5</v>
      </c>
      <c r="K784" s="118" t="str">
        <f t="shared" si="38"/>
        <v>79.5</v>
      </c>
      <c r="L784" s="118" t="str">
        <f t="shared" si="36"/>
        <v>-5.5</v>
      </c>
      <c r="M784" s="104" t="s">
        <v>2533</v>
      </c>
      <c r="N784" s="104" t="s">
        <v>2442</v>
      </c>
      <c r="O784" s="104" t="s">
        <v>2524</v>
      </c>
      <c r="P784" s="112"/>
      <c r="Q784" s="104">
        <v>23.3</v>
      </c>
      <c r="R784" s="104">
        <v>3481.0</v>
      </c>
      <c r="S784" s="104">
        <v>6675.0</v>
      </c>
      <c r="T784" s="112"/>
      <c r="U784" s="104">
        <v>72.1</v>
      </c>
      <c r="V784" s="104">
        <v>189.09</v>
      </c>
      <c r="W784" s="112"/>
      <c r="X784" s="104">
        <v>261.19</v>
      </c>
      <c r="Y784" s="126" t="str">
        <f t="shared" si="79"/>
        <v>72.40%</v>
      </c>
      <c r="Z784" s="104">
        <v>60.0</v>
      </c>
      <c r="AA784" s="126" t="str">
        <f t="shared" si="80"/>
        <v>435.32%</v>
      </c>
      <c r="AB784" s="126" t="str">
        <f t="shared" si="62"/>
        <v>38.83%</v>
      </c>
      <c r="AC784" s="112"/>
      <c r="AD784" s="112"/>
      <c r="AE784" s="33"/>
      <c r="AF784" s="33"/>
      <c r="AG784" s="33"/>
      <c r="AH784" s="33"/>
      <c r="AI784" s="33"/>
      <c r="AJ784" s="33"/>
    </row>
    <row r="785">
      <c r="A785" s="104" t="s">
        <v>1917</v>
      </c>
      <c r="B785" s="44">
        <v>2009.0</v>
      </c>
      <c r="C785" s="44" t="s">
        <v>41</v>
      </c>
      <c r="D785" s="104" t="s">
        <v>2564</v>
      </c>
      <c r="E785" s="104">
        <v>83.0</v>
      </c>
      <c r="F785" s="104">
        <v>70.0</v>
      </c>
      <c r="G785" s="118" t="str">
        <f t="shared" si="37"/>
        <v>76.5</v>
      </c>
      <c r="H785" s="104">
        <v>72.0</v>
      </c>
      <c r="I785" s="104">
        <v>74.0</v>
      </c>
      <c r="J785" s="118" t="str">
        <f t="shared" si="34"/>
        <v>-2</v>
      </c>
      <c r="K785" s="118" t="str">
        <f t="shared" si="38"/>
        <v>73</v>
      </c>
      <c r="L785" s="118" t="str">
        <f t="shared" si="36"/>
        <v>3.5</v>
      </c>
      <c r="M785" s="104" t="s">
        <v>710</v>
      </c>
      <c r="N785" s="104" t="s">
        <v>2439</v>
      </c>
      <c r="O785" s="104" t="s">
        <v>117</v>
      </c>
      <c r="P785" s="112"/>
      <c r="Q785" s="104">
        <v>17.8</v>
      </c>
      <c r="R785" s="104">
        <v>2711.0</v>
      </c>
      <c r="S785" s="104">
        <v>6570.0</v>
      </c>
      <c r="T785" s="112"/>
      <c r="U785" s="104">
        <v>71.4</v>
      </c>
      <c r="V785" s="104">
        <v>20.2</v>
      </c>
      <c r="W785" s="112"/>
      <c r="X785" s="104">
        <v>91.4</v>
      </c>
      <c r="Y785" s="126" t="str">
        <f t="shared" si="79"/>
        <v>22.10%</v>
      </c>
      <c r="Z785" s="104">
        <v>40.0</v>
      </c>
      <c r="AA785" s="126" t="str">
        <f t="shared" si="80"/>
        <v>228.50%</v>
      </c>
      <c r="AB785" s="126" t="str">
        <f t="shared" si="62"/>
        <v>44.50%</v>
      </c>
      <c r="AC785" s="112"/>
      <c r="AD785" s="112"/>
      <c r="AE785" s="33"/>
      <c r="AF785" s="33"/>
      <c r="AG785" s="33"/>
      <c r="AH785" s="33"/>
      <c r="AI785" s="33"/>
      <c r="AJ785" s="33"/>
    </row>
    <row r="786">
      <c r="A786" s="104" t="s">
        <v>2000</v>
      </c>
      <c r="B786" s="44">
        <v>2009.0</v>
      </c>
      <c r="C786" s="44" t="s">
        <v>41</v>
      </c>
      <c r="D786" s="104" t="s">
        <v>2470</v>
      </c>
      <c r="E786" s="104">
        <v>20.0</v>
      </c>
      <c r="F786" s="104">
        <v>25.0</v>
      </c>
      <c r="G786" s="118" t="str">
        <f t="shared" si="37"/>
        <v>22.5</v>
      </c>
      <c r="H786" s="104">
        <v>50.0</v>
      </c>
      <c r="I786" s="104">
        <v>53.0</v>
      </c>
      <c r="J786" s="118" t="str">
        <f t="shared" si="34"/>
        <v>-3</v>
      </c>
      <c r="K786" s="118" t="str">
        <f t="shared" si="38"/>
        <v>51.5</v>
      </c>
      <c r="L786" s="118" t="str">
        <f t="shared" si="36"/>
        <v>-29</v>
      </c>
      <c r="M786" s="104" t="s">
        <v>2545</v>
      </c>
      <c r="N786" s="104" t="s">
        <v>2511</v>
      </c>
      <c r="O786" s="104" t="s">
        <v>111</v>
      </c>
      <c r="P786" s="112"/>
      <c r="Q786" s="104">
        <v>28.6</v>
      </c>
      <c r="R786" s="104">
        <v>2514.0</v>
      </c>
      <c r="S786" s="104">
        <v>11318.0</v>
      </c>
      <c r="T786" s="112"/>
      <c r="U786" s="104">
        <v>68.26</v>
      </c>
      <c r="V786" s="104">
        <v>5.56</v>
      </c>
      <c r="W786" s="112"/>
      <c r="X786" s="104">
        <v>73.82</v>
      </c>
      <c r="Y786" s="126" t="str">
        <f t="shared" si="79"/>
        <v>7.53%</v>
      </c>
      <c r="Z786" s="104">
        <v>20.0</v>
      </c>
      <c r="AA786" s="126" t="str">
        <f t="shared" si="80"/>
        <v>369.10%</v>
      </c>
      <c r="AB786" s="126" t="str">
        <f t="shared" si="62"/>
        <v>143.00%</v>
      </c>
      <c r="AC786" s="112"/>
      <c r="AD786" s="112"/>
      <c r="AE786" s="33"/>
      <c r="AF786" s="33"/>
      <c r="AG786" s="33"/>
      <c r="AH786" s="33"/>
      <c r="AI786" s="33"/>
      <c r="AJ786" s="33"/>
    </row>
    <row r="787">
      <c r="A787" s="104" t="s">
        <v>1883</v>
      </c>
      <c r="B787" s="44">
        <v>2009.0</v>
      </c>
      <c r="C787" s="44" t="s">
        <v>29</v>
      </c>
      <c r="D787" s="104" t="s">
        <v>2475</v>
      </c>
      <c r="E787" s="104">
        <v>42.0</v>
      </c>
      <c r="F787" s="104">
        <v>52.0</v>
      </c>
      <c r="G787" s="118" t="str">
        <f t="shared" si="37"/>
        <v>47</v>
      </c>
      <c r="H787" s="104">
        <v>50.0</v>
      </c>
      <c r="I787" s="104">
        <v>68.0</v>
      </c>
      <c r="J787" s="118" t="str">
        <f t="shared" si="34"/>
        <v>-18</v>
      </c>
      <c r="K787" s="118" t="str">
        <f t="shared" si="38"/>
        <v>59</v>
      </c>
      <c r="L787" s="118" t="str">
        <f t="shared" si="36"/>
        <v>-12</v>
      </c>
      <c r="M787" s="104" t="s">
        <v>2551</v>
      </c>
      <c r="N787" s="104" t="s">
        <v>2442</v>
      </c>
      <c r="O787" s="104" t="s">
        <v>1884</v>
      </c>
      <c r="P787" s="112"/>
      <c r="Q787" s="104">
        <v>24.4</v>
      </c>
      <c r="R787" s="104">
        <v>3187.0</v>
      </c>
      <c r="S787" s="104">
        <v>7651.0</v>
      </c>
      <c r="T787" s="112"/>
      <c r="U787" s="104">
        <v>67.17</v>
      </c>
      <c r="V787" s="104">
        <v>39.21</v>
      </c>
      <c r="W787" s="112"/>
      <c r="X787" s="104">
        <v>106.38</v>
      </c>
      <c r="Y787" s="126" t="str">
        <f t="shared" si="79"/>
        <v>36.86%</v>
      </c>
      <c r="Z787" s="104">
        <v>50.0</v>
      </c>
      <c r="AA787" s="126" t="str">
        <f t="shared" si="80"/>
        <v>212.76%</v>
      </c>
      <c r="AB787" s="126" t="str">
        <f t="shared" si="62"/>
        <v>48.80%</v>
      </c>
      <c r="AC787" s="112"/>
      <c r="AD787" s="112"/>
      <c r="AE787" s="33"/>
      <c r="AF787" s="33"/>
      <c r="AG787" s="33"/>
      <c r="AH787" s="33"/>
      <c r="AI787" s="33"/>
      <c r="AJ787" s="33"/>
    </row>
    <row r="788">
      <c r="A788" s="104" t="s">
        <v>1921</v>
      </c>
      <c r="B788" s="44">
        <v>2009.0</v>
      </c>
      <c r="C788" s="44" t="s">
        <v>37</v>
      </c>
      <c r="D788" s="104" t="s">
        <v>2476</v>
      </c>
      <c r="E788" s="104">
        <v>29.0</v>
      </c>
      <c r="F788" s="104">
        <v>30.0</v>
      </c>
      <c r="G788" s="118" t="str">
        <f t="shared" si="37"/>
        <v>29.5</v>
      </c>
      <c r="H788" s="104">
        <v>52.0</v>
      </c>
      <c r="I788" s="104">
        <v>48.0</v>
      </c>
      <c r="J788" s="118" t="str">
        <f t="shared" si="34"/>
        <v>4</v>
      </c>
      <c r="K788" s="118" t="str">
        <f t="shared" si="38"/>
        <v>50</v>
      </c>
      <c r="L788" s="118" t="str">
        <f t="shared" si="36"/>
        <v>-20.5</v>
      </c>
      <c r="M788" s="104" t="s">
        <v>2558</v>
      </c>
      <c r="N788" s="104" t="s">
        <v>2439</v>
      </c>
      <c r="O788" s="104" t="s">
        <v>1118</v>
      </c>
      <c r="P788" s="112"/>
      <c r="Q788" s="104">
        <v>27.4</v>
      </c>
      <c r="R788" s="104">
        <v>3121.0</v>
      </c>
      <c r="S788" s="104">
        <v>8782.0</v>
      </c>
      <c r="T788" s="112"/>
      <c r="U788" s="104">
        <v>66.5</v>
      </c>
      <c r="V788" s="104">
        <v>119.69</v>
      </c>
      <c r="W788" s="112"/>
      <c r="X788" s="104">
        <v>186.19</v>
      </c>
      <c r="Y788" s="126" t="str">
        <f t="shared" si="79"/>
        <v>64.28%</v>
      </c>
      <c r="Z788" s="104">
        <v>40.0</v>
      </c>
      <c r="AA788" s="126" t="str">
        <f t="shared" si="80"/>
        <v>465.48%</v>
      </c>
      <c r="AB788" s="126" t="str">
        <f t="shared" si="62"/>
        <v>68.50%</v>
      </c>
      <c r="AC788" s="112"/>
      <c r="AD788" s="112"/>
      <c r="AE788" s="33"/>
      <c r="AF788" s="33"/>
      <c r="AG788" s="33"/>
      <c r="AH788" s="33"/>
      <c r="AI788" s="33"/>
      <c r="AJ788" s="33"/>
    </row>
    <row r="789">
      <c r="A789" s="104" t="s">
        <v>1819</v>
      </c>
      <c r="B789" s="44">
        <v>2009.0</v>
      </c>
      <c r="C789" s="44" t="s">
        <v>29</v>
      </c>
      <c r="D789" s="104" t="s">
        <v>2470</v>
      </c>
      <c r="E789" s="104">
        <v>51.0</v>
      </c>
      <c r="F789" s="104">
        <v>55.0</v>
      </c>
      <c r="G789" s="118" t="str">
        <f t="shared" si="37"/>
        <v>53</v>
      </c>
      <c r="H789" s="104">
        <v>60.0</v>
      </c>
      <c r="I789" s="104">
        <v>61.0</v>
      </c>
      <c r="J789" s="118" t="str">
        <f t="shared" si="34"/>
        <v>-1</v>
      </c>
      <c r="K789" s="118" t="str">
        <f t="shared" si="38"/>
        <v>60.5</v>
      </c>
      <c r="L789" s="118" t="str">
        <f t="shared" si="36"/>
        <v>-7.5</v>
      </c>
      <c r="M789" s="104" t="s">
        <v>2556</v>
      </c>
      <c r="N789" s="104" t="s">
        <v>2439</v>
      </c>
      <c r="O789" s="104" t="s">
        <v>939</v>
      </c>
      <c r="P789" s="112"/>
      <c r="Q789" s="104">
        <v>23.37</v>
      </c>
      <c r="R789" s="104">
        <v>3074.0</v>
      </c>
      <c r="S789" s="104">
        <v>7603.0</v>
      </c>
      <c r="T789" s="112"/>
      <c r="U789" s="104">
        <v>65.45</v>
      </c>
      <c r="V789" s="104">
        <v>84.71</v>
      </c>
      <c r="W789" s="112"/>
      <c r="X789" s="104">
        <v>150.16</v>
      </c>
      <c r="Y789" s="126" t="str">
        <f t="shared" si="79"/>
        <v>56.41%</v>
      </c>
      <c r="Z789" s="104">
        <v>100.0</v>
      </c>
      <c r="AA789" s="126" t="str">
        <f t="shared" si="80"/>
        <v>150.16%</v>
      </c>
      <c r="AB789" s="126" t="str">
        <f t="shared" si="62"/>
        <v>23.37%</v>
      </c>
      <c r="AC789" s="112"/>
      <c r="AD789" s="112"/>
      <c r="AE789" s="33"/>
      <c r="AF789" s="33"/>
      <c r="AG789" s="33"/>
      <c r="AH789" s="33"/>
      <c r="AI789" s="33"/>
      <c r="AJ789" s="33"/>
    </row>
    <row r="790">
      <c r="A790" s="104" t="s">
        <v>2006</v>
      </c>
      <c r="B790" s="44">
        <v>2009.0</v>
      </c>
      <c r="C790" s="44" t="s">
        <v>2398</v>
      </c>
      <c r="D790" s="104" t="s">
        <v>2564</v>
      </c>
      <c r="E790" s="104">
        <v>25.0</v>
      </c>
      <c r="F790" s="104">
        <v>34.0</v>
      </c>
      <c r="G790" s="118" t="str">
        <f t="shared" si="37"/>
        <v>29.5</v>
      </c>
      <c r="H790" s="104">
        <v>52.0</v>
      </c>
      <c r="I790" s="104">
        <v>62.0</v>
      </c>
      <c r="J790" s="118" t="str">
        <f t="shared" si="34"/>
        <v>-10</v>
      </c>
      <c r="K790" s="118" t="str">
        <f t="shared" si="38"/>
        <v>57</v>
      </c>
      <c r="L790" s="118" t="str">
        <f t="shared" si="36"/>
        <v>-27.5</v>
      </c>
      <c r="M790" s="104" t="s">
        <v>2536</v>
      </c>
      <c r="N790" s="104" t="s">
        <v>2439</v>
      </c>
      <c r="O790" s="104" t="s">
        <v>135</v>
      </c>
      <c r="P790" s="112"/>
      <c r="Q790" s="104">
        <v>40.6</v>
      </c>
      <c r="R790" s="104">
        <v>3105.0</v>
      </c>
      <c r="S790" s="104">
        <v>13066.0</v>
      </c>
      <c r="T790" s="112"/>
      <c r="U790" s="104">
        <v>65.0</v>
      </c>
      <c r="V790" s="104">
        <v>26.4</v>
      </c>
      <c r="W790" s="112"/>
      <c r="X790" s="104">
        <v>91.4</v>
      </c>
      <c r="Y790" s="126" t="str">
        <f t="shared" si="79"/>
        <v>28.88%</v>
      </c>
      <c r="Z790" s="104">
        <v>19.0</v>
      </c>
      <c r="AA790" s="126" t="str">
        <f t="shared" si="80"/>
        <v>481.05%</v>
      </c>
      <c r="AB790" s="126" t="str">
        <f t="shared" si="62"/>
        <v>213.68%</v>
      </c>
      <c r="AC790" s="112"/>
      <c r="AD790" s="112"/>
      <c r="AE790" s="33"/>
      <c r="AF790" s="33"/>
      <c r="AG790" s="33"/>
      <c r="AH790" s="33"/>
      <c r="AI790" s="33"/>
      <c r="AJ790" s="33"/>
    </row>
    <row r="791">
      <c r="A791" s="104" t="s">
        <v>1991</v>
      </c>
      <c r="B791" s="44">
        <v>2009.0</v>
      </c>
      <c r="C791" s="44" t="s">
        <v>41</v>
      </c>
      <c r="D791" s="104" t="s">
        <v>2527</v>
      </c>
      <c r="E791" s="104">
        <v>55.0</v>
      </c>
      <c r="F791" s="104">
        <v>48.0</v>
      </c>
      <c r="G791" s="118" t="str">
        <f t="shared" si="37"/>
        <v>51.5</v>
      </c>
      <c r="H791" s="104">
        <v>70.0</v>
      </c>
      <c r="I791" s="104">
        <v>60.0</v>
      </c>
      <c r="J791" s="118" t="str">
        <f t="shared" si="34"/>
        <v>10</v>
      </c>
      <c r="K791" s="118" t="str">
        <f t="shared" si="38"/>
        <v>65</v>
      </c>
      <c r="L791" s="118" t="str">
        <f t="shared" si="36"/>
        <v>-13.5</v>
      </c>
      <c r="M791" s="104" t="s">
        <v>2531</v>
      </c>
      <c r="N791" s="104" t="s">
        <v>2511</v>
      </c>
      <c r="O791" s="104" t="s">
        <v>493</v>
      </c>
      <c r="P791" s="112"/>
      <c r="Q791" s="104">
        <v>23.7</v>
      </c>
      <c r="R791" s="104">
        <v>3255.0</v>
      </c>
      <c r="S791" s="104">
        <v>7288.0</v>
      </c>
      <c r="T791" s="112"/>
      <c r="U791" s="104">
        <v>64.2</v>
      </c>
      <c r="V791" s="104">
        <v>72.1</v>
      </c>
      <c r="W791" s="112"/>
      <c r="X791" s="104">
        <v>136.3</v>
      </c>
      <c r="Y791" s="126" t="str">
        <f t="shared" si="79"/>
        <v>52.90%</v>
      </c>
      <c r="Z791" s="104">
        <v>20.0</v>
      </c>
      <c r="AA791" s="126" t="str">
        <f t="shared" si="80"/>
        <v>681.50%</v>
      </c>
      <c r="AB791" s="126" t="str">
        <f t="shared" si="62"/>
        <v>118.50%</v>
      </c>
      <c r="AC791" s="112"/>
      <c r="AD791" s="112"/>
      <c r="AE791" s="33"/>
      <c r="AF791" s="33"/>
      <c r="AG791" s="33"/>
      <c r="AH791" s="33"/>
      <c r="AI791" s="33"/>
      <c r="AJ791" s="33"/>
    </row>
    <row r="792">
      <c r="A792" s="104" t="s">
        <v>1923</v>
      </c>
      <c r="B792" s="44">
        <v>2009.0</v>
      </c>
      <c r="C792" s="44" t="s">
        <v>29</v>
      </c>
      <c r="D792" s="104" t="s">
        <v>2564</v>
      </c>
      <c r="E792" s="104">
        <v>38.0</v>
      </c>
      <c r="F792" s="104">
        <v>47.0</v>
      </c>
      <c r="G792" s="118" t="str">
        <f t="shared" si="37"/>
        <v>42.5</v>
      </c>
      <c r="H792" s="104">
        <v>65.0</v>
      </c>
      <c r="I792" s="104">
        <v>68.0</v>
      </c>
      <c r="J792" s="118" t="str">
        <f t="shared" si="34"/>
        <v>-3</v>
      </c>
      <c r="K792" s="118" t="str">
        <f t="shared" si="38"/>
        <v>66.5</v>
      </c>
      <c r="L792" s="118" t="str">
        <f t="shared" si="36"/>
        <v>-24</v>
      </c>
      <c r="M792" s="104" t="s">
        <v>2529</v>
      </c>
      <c r="N792" s="104" t="s">
        <v>2511</v>
      </c>
      <c r="O792" s="104" t="s">
        <v>1433</v>
      </c>
      <c r="P792" s="112"/>
      <c r="Q792" s="104">
        <v>18.6</v>
      </c>
      <c r="R792" s="104">
        <v>2988.0</v>
      </c>
      <c r="S792" s="104">
        <v>6233.0</v>
      </c>
      <c r="T792" s="112"/>
      <c r="U792" s="104">
        <v>63.41</v>
      </c>
      <c r="V792" s="104">
        <v>37.92</v>
      </c>
      <c r="W792" s="112"/>
      <c r="X792" s="104">
        <v>101.33</v>
      </c>
      <c r="Y792" s="126" t="str">
        <f t="shared" si="79"/>
        <v>37.42%</v>
      </c>
      <c r="Z792" s="104">
        <v>39.0</v>
      </c>
      <c r="AA792" s="126" t="str">
        <f t="shared" si="80"/>
        <v>259.82%</v>
      </c>
      <c r="AB792" s="126" t="str">
        <f t="shared" si="62"/>
        <v>47.69%</v>
      </c>
      <c r="AC792" s="112"/>
      <c r="AD792" s="112"/>
      <c r="AE792" s="33"/>
      <c r="AF792" s="33"/>
      <c r="AG792" s="33"/>
      <c r="AH792" s="33"/>
      <c r="AI792" s="33"/>
      <c r="AJ792" s="33"/>
    </row>
    <row r="793">
      <c r="A793" s="44" t="s">
        <v>1903</v>
      </c>
      <c r="B793" s="44">
        <v>2009.0</v>
      </c>
      <c r="C793" s="44" t="s">
        <v>41</v>
      </c>
      <c r="D793" s="104" t="s">
        <v>2553</v>
      </c>
      <c r="E793" s="104">
        <v>68.0</v>
      </c>
      <c r="F793" s="104">
        <v>54.0</v>
      </c>
      <c r="G793" s="118" t="str">
        <f t="shared" si="37"/>
        <v>61</v>
      </c>
      <c r="H793" s="104">
        <v>48.0</v>
      </c>
      <c r="I793" s="104">
        <v>59.0</v>
      </c>
      <c r="J793" s="118" t="str">
        <f t="shared" si="34"/>
        <v>-11</v>
      </c>
      <c r="K793" s="118" t="str">
        <f t="shared" si="38"/>
        <v>53.5</v>
      </c>
      <c r="L793" s="118" t="str">
        <f t="shared" si="36"/>
        <v>7.5</v>
      </c>
      <c r="M793" s="104" t="s">
        <v>710</v>
      </c>
      <c r="N793" s="104" t="s">
        <v>2439</v>
      </c>
      <c r="O793" s="104" t="s">
        <v>117</v>
      </c>
      <c r="P793" s="112"/>
      <c r="Q793" s="104">
        <v>30.6</v>
      </c>
      <c r="R793" s="104">
        <v>2756.0</v>
      </c>
      <c r="S793" s="104">
        <v>11110.0</v>
      </c>
      <c r="T793" s="112"/>
      <c r="U793" s="104">
        <v>60.1</v>
      </c>
      <c r="V793" s="104">
        <v>78.75</v>
      </c>
      <c r="W793" s="112"/>
      <c r="X793" s="104">
        <v>130.8</v>
      </c>
      <c r="Y793" s="126" t="str">
        <f t="shared" si="79"/>
        <v>60.21%</v>
      </c>
      <c r="Z793" s="104">
        <v>42.0</v>
      </c>
      <c r="AA793" s="126" t="str">
        <f t="shared" si="80"/>
        <v>311.43%</v>
      </c>
      <c r="AB793" s="126" t="str">
        <f t="shared" si="62"/>
        <v>72.86%</v>
      </c>
      <c r="AC793" s="112"/>
      <c r="AD793" s="112"/>
      <c r="AE793" s="33"/>
      <c r="AF793" s="33"/>
      <c r="AG793" s="33"/>
      <c r="AH793" s="33"/>
      <c r="AI793" s="33"/>
      <c r="AJ793" s="33"/>
    </row>
    <row r="794">
      <c r="A794" s="104" t="s">
        <v>1950</v>
      </c>
      <c r="B794" s="44">
        <v>2009.0</v>
      </c>
      <c r="C794" s="44" t="s">
        <v>41</v>
      </c>
      <c r="D794" s="104" t="s">
        <v>2440</v>
      </c>
      <c r="E794" s="104">
        <v>11.0</v>
      </c>
      <c r="F794" s="104">
        <v>24.0</v>
      </c>
      <c r="G794" s="118" t="str">
        <f t="shared" si="37"/>
        <v>17.5</v>
      </c>
      <c r="H794" s="104">
        <v>56.0</v>
      </c>
      <c r="I794" s="104">
        <v>37.0</v>
      </c>
      <c r="J794" s="118" t="str">
        <f t="shared" si="34"/>
        <v>19</v>
      </c>
      <c r="K794" s="118" t="str">
        <f t="shared" si="38"/>
        <v>46.5</v>
      </c>
      <c r="L794" s="118" t="str">
        <f t="shared" si="36"/>
        <v>-29</v>
      </c>
      <c r="M794" s="104" t="s">
        <v>710</v>
      </c>
      <c r="N794" s="104" t="s">
        <v>2442</v>
      </c>
      <c r="O794" s="104" t="s">
        <v>493</v>
      </c>
      <c r="P794" s="112"/>
      <c r="Q794" s="104">
        <v>21.1</v>
      </c>
      <c r="R794" s="104">
        <v>3226.0</v>
      </c>
      <c r="S794" s="104">
        <v>6528.0</v>
      </c>
      <c r="T794" s="112"/>
      <c r="U794" s="104">
        <v>58.75</v>
      </c>
      <c r="V794" s="104">
        <v>55.95</v>
      </c>
      <c r="W794" s="112"/>
      <c r="X794" s="104">
        <v>115.15</v>
      </c>
      <c r="Y794" s="126" t="str">
        <f t="shared" si="79"/>
        <v>48.59%</v>
      </c>
      <c r="Z794" s="104">
        <v>30.0</v>
      </c>
      <c r="AA794" s="126" t="str">
        <f t="shared" si="80"/>
        <v>383.83%</v>
      </c>
      <c r="AB794" s="126" t="str">
        <f t="shared" si="62"/>
        <v>70.33%</v>
      </c>
      <c r="AC794" s="112"/>
      <c r="AD794" s="112"/>
      <c r="AE794" s="33"/>
      <c r="AF794" s="33"/>
      <c r="AG794" s="33"/>
      <c r="AH794" s="33"/>
      <c r="AI794" s="33"/>
      <c r="AJ794" s="33"/>
    </row>
    <row r="795">
      <c r="A795" s="104" t="s">
        <v>1948</v>
      </c>
      <c r="B795" s="44">
        <v>2009.0</v>
      </c>
      <c r="C795" s="44" t="s">
        <v>126</v>
      </c>
      <c r="D795" s="104" t="s">
        <v>2451</v>
      </c>
      <c r="E795" s="104">
        <v>17.0</v>
      </c>
      <c r="F795" s="104">
        <v>33.0</v>
      </c>
      <c r="G795" s="118" t="str">
        <f t="shared" si="37"/>
        <v>25</v>
      </c>
      <c r="H795" s="104">
        <v>51.0</v>
      </c>
      <c r="I795" s="104">
        <v>59.0</v>
      </c>
      <c r="J795" s="118" t="str">
        <f t="shared" si="34"/>
        <v>-8</v>
      </c>
      <c r="K795" s="118" t="str">
        <f t="shared" si="38"/>
        <v>55</v>
      </c>
      <c r="L795" s="118" t="str">
        <f t="shared" si="36"/>
        <v>-30</v>
      </c>
      <c r="M795" s="104" t="s">
        <v>2536</v>
      </c>
      <c r="N795" s="104" t="s">
        <v>2511</v>
      </c>
      <c r="O795" s="104" t="s">
        <v>1118</v>
      </c>
      <c r="P795" s="112"/>
      <c r="Q795" s="104">
        <v>23.0</v>
      </c>
      <c r="R795" s="104">
        <v>2732.0</v>
      </c>
      <c r="S795" s="104">
        <v>8420.0</v>
      </c>
      <c r="T795" s="112"/>
      <c r="U795" s="104">
        <v>55.39</v>
      </c>
      <c r="V795" s="104">
        <v>22.13</v>
      </c>
      <c r="W795" s="112"/>
      <c r="X795" s="104">
        <v>77.52</v>
      </c>
      <c r="Y795" s="126" t="str">
        <f t="shared" si="79"/>
        <v>28.55%</v>
      </c>
      <c r="Z795" s="104">
        <v>30.0</v>
      </c>
      <c r="AA795" s="126" t="str">
        <f t="shared" si="80"/>
        <v>258.40%</v>
      </c>
      <c r="AB795" s="126" t="str">
        <f t="shared" si="62"/>
        <v>76.67%</v>
      </c>
      <c r="AC795" s="112"/>
      <c r="AD795" s="112"/>
      <c r="AE795" s="33"/>
      <c r="AF795" s="33"/>
      <c r="AG795" s="33"/>
      <c r="AH795" s="33"/>
      <c r="AI795" s="33"/>
      <c r="AJ795" s="33"/>
    </row>
    <row r="796">
      <c r="A796" s="104" t="s">
        <v>1881</v>
      </c>
      <c r="B796" s="44">
        <v>2009.0</v>
      </c>
      <c r="C796" s="44" t="s">
        <v>29</v>
      </c>
      <c r="D796" s="104" t="s">
        <v>2476</v>
      </c>
      <c r="E796" s="104">
        <v>27.0</v>
      </c>
      <c r="F796" s="104">
        <v>34.0</v>
      </c>
      <c r="G796" s="118" t="str">
        <f t="shared" si="37"/>
        <v>30.5</v>
      </c>
      <c r="H796" s="104">
        <v>47.0</v>
      </c>
      <c r="I796" s="104">
        <v>49.0</v>
      </c>
      <c r="J796" s="118" t="str">
        <f t="shared" si="34"/>
        <v>-2</v>
      </c>
      <c r="K796" s="118" t="str">
        <f t="shared" si="38"/>
        <v>48</v>
      </c>
      <c r="L796" s="118" t="str">
        <f t="shared" si="36"/>
        <v>-17.5</v>
      </c>
      <c r="M796" s="104" t="s">
        <v>2529</v>
      </c>
      <c r="N796" s="104" t="s">
        <v>2511</v>
      </c>
      <c r="O796" s="104" t="s">
        <v>1168</v>
      </c>
      <c r="P796" s="112"/>
      <c r="Q796" s="104">
        <v>15.4</v>
      </c>
      <c r="R796" s="104">
        <v>3175.0</v>
      </c>
      <c r="S796" s="104">
        <v>4854.0</v>
      </c>
      <c r="T796" s="112"/>
      <c r="U796" s="104">
        <v>55.25</v>
      </c>
      <c r="V796" s="104">
        <v>46.97</v>
      </c>
      <c r="W796" s="112"/>
      <c r="X796" s="104">
        <v>102.22</v>
      </c>
      <c r="Y796" s="126" t="str">
        <f t="shared" si="79"/>
        <v>45.95%</v>
      </c>
      <c r="Z796" s="104">
        <v>50.0</v>
      </c>
      <c r="AA796" s="126" t="str">
        <f t="shared" si="80"/>
        <v>204.44%</v>
      </c>
      <c r="AB796" s="126" t="str">
        <f t="shared" si="62"/>
        <v>30.80%</v>
      </c>
      <c r="AC796" s="112"/>
      <c r="AD796" s="112"/>
      <c r="AE796" s="33"/>
      <c r="AF796" s="33"/>
      <c r="AG796" s="33"/>
      <c r="AH796" s="33"/>
      <c r="AI796" s="33"/>
      <c r="AJ796" s="33"/>
    </row>
    <row r="797">
      <c r="A797" s="104" t="s">
        <v>1836</v>
      </c>
      <c r="B797" s="44">
        <v>2009.0</v>
      </c>
      <c r="C797" s="44" t="s">
        <v>41</v>
      </c>
      <c r="D797" s="104" t="s">
        <v>2553</v>
      </c>
      <c r="E797" s="104">
        <v>68.0</v>
      </c>
      <c r="F797" s="104">
        <v>60.0</v>
      </c>
      <c r="G797" s="118" t="str">
        <f t="shared" si="37"/>
        <v>64</v>
      </c>
      <c r="H797" s="104">
        <v>58.0</v>
      </c>
      <c r="I797" s="104">
        <v>64.0</v>
      </c>
      <c r="J797" s="118" t="str">
        <f t="shared" si="34"/>
        <v>-6</v>
      </c>
      <c r="K797" s="118" t="str">
        <f t="shared" si="38"/>
        <v>61</v>
      </c>
      <c r="L797" s="118" t="str">
        <f t="shared" si="36"/>
        <v>3</v>
      </c>
      <c r="M797" s="104" t="s">
        <v>2561</v>
      </c>
      <c r="N797" s="104" t="s">
        <v>2439</v>
      </c>
      <c r="O797" s="104" t="s">
        <v>117</v>
      </c>
      <c r="P797" s="112"/>
      <c r="Q797" s="104">
        <v>22.7</v>
      </c>
      <c r="R797" s="104">
        <v>3007.0</v>
      </c>
      <c r="S797" s="104">
        <v>7535.0</v>
      </c>
      <c r="T797" s="112"/>
      <c r="U797" s="104">
        <v>51.85</v>
      </c>
      <c r="V797" s="104">
        <v>19.73</v>
      </c>
      <c r="W797" s="112"/>
      <c r="X797" s="104">
        <v>71.58</v>
      </c>
      <c r="Y797" s="126" t="str">
        <f t="shared" si="79"/>
        <v>27.56%</v>
      </c>
      <c r="Z797" s="104">
        <v>75.0</v>
      </c>
      <c r="AA797" s="126" t="str">
        <f t="shared" si="80"/>
        <v>95.44%</v>
      </c>
      <c r="AB797" s="126" t="str">
        <f t="shared" si="62"/>
        <v>30.27%</v>
      </c>
      <c r="AC797" s="112"/>
      <c r="AD797" s="112"/>
      <c r="AE797" s="33"/>
      <c r="AF797" s="33"/>
      <c r="AG797" s="33"/>
      <c r="AH797" s="33"/>
      <c r="AI797" s="33"/>
      <c r="AJ797" s="33"/>
    </row>
    <row r="798">
      <c r="A798" s="104" t="s">
        <v>2036</v>
      </c>
      <c r="B798" s="44">
        <v>2009.0</v>
      </c>
      <c r="C798" s="44" t="s">
        <v>2398</v>
      </c>
      <c r="D798" s="104" t="s">
        <v>2451</v>
      </c>
      <c r="E798" s="104">
        <v>57.0</v>
      </c>
      <c r="F798" s="104">
        <v>51.0</v>
      </c>
      <c r="G798" s="118" t="str">
        <f t="shared" si="37"/>
        <v>54</v>
      </c>
      <c r="H798" s="104">
        <v>48.0</v>
      </c>
      <c r="I798" s="104">
        <v>73.0</v>
      </c>
      <c r="J798" s="118" t="str">
        <f t="shared" si="34"/>
        <v>-25</v>
      </c>
      <c r="K798" s="118" t="str">
        <f t="shared" si="38"/>
        <v>60.5</v>
      </c>
      <c r="L798" s="118" t="str">
        <f t="shared" si="36"/>
        <v>-6.5</v>
      </c>
      <c r="M798" s="104" t="s">
        <v>2572</v>
      </c>
      <c r="N798" s="104" t="s">
        <v>2439</v>
      </c>
      <c r="O798" s="104" t="s">
        <v>1118</v>
      </c>
      <c r="P798" s="112"/>
      <c r="Q798" s="104">
        <v>21.2</v>
      </c>
      <c r="R798" s="104">
        <v>2534.0</v>
      </c>
      <c r="S798" s="104">
        <v>8383.0</v>
      </c>
      <c r="T798" s="112"/>
      <c r="U798" s="104">
        <v>51.54</v>
      </c>
      <c r="V798" s="104">
        <v>49.19</v>
      </c>
      <c r="W798" s="112"/>
      <c r="X798" s="104">
        <v>100.73</v>
      </c>
      <c r="Y798" s="126" t="str">
        <f t="shared" si="79"/>
        <v>48.83%</v>
      </c>
      <c r="Z798" s="104">
        <v>14.0</v>
      </c>
      <c r="AA798" s="126" t="str">
        <f t="shared" si="80"/>
        <v>719.50%</v>
      </c>
      <c r="AB798" s="126" t="str">
        <f t="shared" si="62"/>
        <v>151.43%</v>
      </c>
      <c r="AC798" s="112"/>
      <c r="AD798" s="112"/>
      <c r="AE798" s="33"/>
      <c r="AF798" s="33"/>
      <c r="AG798" s="33"/>
      <c r="AH798" s="33"/>
      <c r="AI798" s="33"/>
      <c r="AJ798" s="33"/>
    </row>
    <row r="799">
      <c r="A799" s="104" t="s">
        <v>1935</v>
      </c>
      <c r="B799" s="44">
        <v>2009.0</v>
      </c>
      <c r="C799" s="44" t="s">
        <v>41</v>
      </c>
      <c r="D799" s="104" t="s">
        <v>2475</v>
      </c>
      <c r="E799" s="104">
        <v>5.0</v>
      </c>
      <c r="F799" s="104">
        <v>19.0</v>
      </c>
      <c r="G799" s="118" t="str">
        <f t="shared" si="37"/>
        <v>12</v>
      </c>
      <c r="H799" s="104">
        <v>49.0</v>
      </c>
      <c r="I799" s="104">
        <v>45.0</v>
      </c>
      <c r="J799" s="118" t="str">
        <f t="shared" si="34"/>
        <v>4</v>
      </c>
      <c r="K799" s="118" t="str">
        <f t="shared" si="38"/>
        <v>47</v>
      </c>
      <c r="L799" s="118" t="str">
        <f t="shared" si="36"/>
        <v>-35</v>
      </c>
      <c r="M799" s="104" t="s">
        <v>710</v>
      </c>
      <c r="N799" s="104" t="s">
        <v>2442</v>
      </c>
      <c r="O799" s="104" t="s">
        <v>513</v>
      </c>
      <c r="P799" s="112"/>
      <c r="Q799" s="104">
        <v>16.9</v>
      </c>
      <c r="R799" s="104">
        <v>3425.0</v>
      </c>
      <c r="S799" s="104">
        <v>4933.0</v>
      </c>
      <c r="T799" s="112"/>
      <c r="U799" s="104">
        <v>49.49</v>
      </c>
      <c r="V799" s="104">
        <v>47.26</v>
      </c>
      <c r="W799" s="112"/>
      <c r="X799" s="104">
        <v>96.75</v>
      </c>
      <c r="Y799" s="126" t="str">
        <f t="shared" si="79"/>
        <v>48.85%</v>
      </c>
      <c r="Z799" s="104">
        <v>35.0</v>
      </c>
      <c r="AA799" s="126" t="str">
        <f t="shared" si="80"/>
        <v>276.43%</v>
      </c>
      <c r="AB799" s="126" t="str">
        <f t="shared" si="62"/>
        <v>48.29%</v>
      </c>
      <c r="AC799" s="112"/>
      <c r="AD799" s="112"/>
      <c r="AE799" s="33"/>
      <c r="AF799" s="33"/>
      <c r="AG799" s="33"/>
      <c r="AH799" s="33"/>
      <c r="AI799" s="33"/>
      <c r="AJ799" s="33"/>
    </row>
    <row r="800">
      <c r="A800" s="104" t="s">
        <v>1816</v>
      </c>
      <c r="B800" s="44">
        <v>2009.0</v>
      </c>
      <c r="C800" s="44" t="s">
        <v>29</v>
      </c>
      <c r="D800" s="104" t="s">
        <v>2553</v>
      </c>
      <c r="E800" s="104">
        <v>26.0</v>
      </c>
      <c r="F800" s="104">
        <v>32.0</v>
      </c>
      <c r="G800" s="118" t="str">
        <f t="shared" si="37"/>
        <v>29</v>
      </c>
      <c r="H800" s="104">
        <v>38.0</v>
      </c>
      <c r="I800" s="104">
        <v>49.0</v>
      </c>
      <c r="J800" s="118" t="str">
        <f t="shared" si="34"/>
        <v>-11</v>
      </c>
      <c r="K800" s="118" t="str">
        <f t="shared" si="38"/>
        <v>43.5</v>
      </c>
      <c r="L800" s="118" t="str">
        <f t="shared" si="36"/>
        <v>-14.5</v>
      </c>
      <c r="M800" s="104" t="s">
        <v>2540</v>
      </c>
      <c r="N800" s="104" t="s">
        <v>2511</v>
      </c>
      <c r="O800" s="104" t="s">
        <v>2424</v>
      </c>
      <c r="P800" s="112"/>
      <c r="Q800" s="104">
        <v>18.8</v>
      </c>
      <c r="R800" s="104">
        <v>3521.0</v>
      </c>
      <c r="S800" s="104">
        <v>5350.0</v>
      </c>
      <c r="T800" s="112"/>
      <c r="U800" s="104">
        <v>49.43</v>
      </c>
      <c r="V800" s="104">
        <v>19.34</v>
      </c>
      <c r="W800" s="112"/>
      <c r="X800" s="104">
        <v>68.77</v>
      </c>
      <c r="Y800" s="126" t="str">
        <f t="shared" si="79"/>
        <v>28.12%</v>
      </c>
      <c r="Z800" s="104">
        <v>100.0</v>
      </c>
      <c r="AA800" s="126" t="str">
        <f t="shared" si="80"/>
        <v>68.77%</v>
      </c>
      <c r="AB800" s="126" t="str">
        <f t="shared" si="62"/>
        <v>18.80%</v>
      </c>
      <c r="AC800" s="112"/>
      <c r="AD800" s="112"/>
      <c r="AE800" s="33"/>
      <c r="AF800" s="33"/>
      <c r="AG800" s="33"/>
      <c r="AH800" s="33"/>
      <c r="AI800" s="33"/>
      <c r="AJ800" s="33"/>
    </row>
    <row r="801">
      <c r="A801" s="104" t="s">
        <v>1958</v>
      </c>
      <c r="B801" s="44">
        <v>2009.0</v>
      </c>
      <c r="C801" s="44" t="s">
        <v>29</v>
      </c>
      <c r="D801" s="104" t="s">
        <v>2476</v>
      </c>
      <c r="E801" s="104">
        <v>47.0</v>
      </c>
      <c r="F801" s="104">
        <v>51.0</v>
      </c>
      <c r="G801" s="118" t="str">
        <f t="shared" si="37"/>
        <v>49</v>
      </c>
      <c r="H801" s="104">
        <v>73.0</v>
      </c>
      <c r="I801" s="104">
        <v>65.0</v>
      </c>
      <c r="J801" s="118" t="str">
        <f t="shared" si="34"/>
        <v>8</v>
      </c>
      <c r="K801" s="118" t="str">
        <f t="shared" si="38"/>
        <v>69</v>
      </c>
      <c r="L801" s="118" t="str">
        <f t="shared" si="36"/>
        <v>-20</v>
      </c>
      <c r="M801" s="104" t="s">
        <v>2558</v>
      </c>
      <c r="N801" s="104" t="s">
        <v>2511</v>
      </c>
      <c r="O801" s="104" t="s">
        <v>1959</v>
      </c>
      <c r="P801" s="112"/>
      <c r="Q801" s="104">
        <v>12.4</v>
      </c>
      <c r="R801" s="104">
        <v>2606.0</v>
      </c>
      <c r="S801" s="104">
        <v>4774.0</v>
      </c>
      <c r="T801" s="112"/>
      <c r="U801" s="104">
        <v>49.2</v>
      </c>
      <c r="V801" s="104">
        <v>46.51</v>
      </c>
      <c r="W801" s="112"/>
      <c r="X801" s="104">
        <v>95.71</v>
      </c>
      <c r="Y801" s="126" t="str">
        <f t="shared" si="79"/>
        <v>48.59%</v>
      </c>
      <c r="Z801" s="104">
        <v>27.5</v>
      </c>
      <c r="AA801" s="126" t="str">
        <f t="shared" si="80"/>
        <v>348.04%</v>
      </c>
      <c r="AB801" s="126" t="str">
        <f t="shared" si="62"/>
        <v>45.09%</v>
      </c>
      <c r="AC801" s="112"/>
      <c r="AD801" s="112"/>
      <c r="AE801" s="33"/>
      <c r="AF801" s="33"/>
      <c r="AG801" s="33"/>
      <c r="AH801" s="33"/>
      <c r="AI801" s="33"/>
      <c r="AJ801" s="33"/>
    </row>
    <row r="802">
      <c r="A802" s="104" t="s">
        <v>1939</v>
      </c>
      <c r="B802" s="44">
        <v>2009.0</v>
      </c>
      <c r="C802" s="44" t="s">
        <v>37</v>
      </c>
      <c r="D802" s="104" t="s">
        <v>2470</v>
      </c>
      <c r="E802" s="104">
        <v>30.0</v>
      </c>
      <c r="F802" s="104">
        <v>44.0</v>
      </c>
      <c r="G802" s="118" t="str">
        <f t="shared" si="37"/>
        <v>37</v>
      </c>
      <c r="H802" s="104">
        <v>68.0</v>
      </c>
      <c r="I802" s="104">
        <v>72.0</v>
      </c>
      <c r="J802" s="118" t="str">
        <f t="shared" si="34"/>
        <v>-4</v>
      </c>
      <c r="K802" s="118" t="str">
        <f t="shared" si="38"/>
        <v>70</v>
      </c>
      <c r="L802" s="118" t="str">
        <f t="shared" si="36"/>
        <v>-33</v>
      </c>
      <c r="M802" s="104" t="s">
        <v>2545</v>
      </c>
      <c r="N802" s="104" t="s">
        <v>2439</v>
      </c>
      <c r="O802" s="104" t="s">
        <v>936</v>
      </c>
      <c r="P802" s="112"/>
      <c r="Q802" s="104">
        <v>20.8</v>
      </c>
      <c r="R802" s="104">
        <v>2942.0</v>
      </c>
      <c r="S802" s="104">
        <v>7080.0</v>
      </c>
      <c r="T802" s="112"/>
      <c r="U802" s="104">
        <v>45.8</v>
      </c>
      <c r="V802" s="104">
        <v>45.55</v>
      </c>
      <c r="W802" s="112"/>
      <c r="X802" s="104">
        <v>91.35</v>
      </c>
      <c r="Y802" s="126" t="str">
        <f t="shared" si="79"/>
        <v>49.86%</v>
      </c>
      <c r="Z802" s="104">
        <v>35.0</v>
      </c>
      <c r="AA802" s="126" t="str">
        <f t="shared" si="80"/>
        <v>261.00%</v>
      </c>
      <c r="AB802" s="126" t="str">
        <f t="shared" si="62"/>
        <v>59.43%</v>
      </c>
      <c r="AC802" s="112"/>
      <c r="AD802" s="112"/>
      <c r="AE802" s="33"/>
      <c r="AF802" s="33"/>
      <c r="AG802" s="33"/>
      <c r="AH802" s="33"/>
      <c r="AI802" s="33"/>
      <c r="AJ802" s="33"/>
    </row>
    <row r="803">
      <c r="A803" s="104" t="s">
        <v>1840</v>
      </c>
      <c r="B803" s="44">
        <v>2009.0</v>
      </c>
      <c r="C803" s="44" t="s">
        <v>29</v>
      </c>
      <c r="D803" s="104" t="s">
        <v>2546</v>
      </c>
      <c r="E803" s="104">
        <v>24.0</v>
      </c>
      <c r="F803" s="104">
        <v>38.0</v>
      </c>
      <c r="G803" s="118" t="str">
        <f t="shared" si="37"/>
        <v>31</v>
      </c>
      <c r="H803" s="104">
        <v>53.0</v>
      </c>
      <c r="I803" s="104">
        <v>47.0</v>
      </c>
      <c r="J803" s="118" t="str">
        <f t="shared" si="34"/>
        <v>6</v>
      </c>
      <c r="K803" s="118" t="str">
        <f t="shared" si="38"/>
        <v>50</v>
      </c>
      <c r="L803" s="118" t="str">
        <f t="shared" si="36"/>
        <v>-19</v>
      </c>
      <c r="M803" s="104" t="s">
        <v>710</v>
      </c>
      <c r="N803" s="104" t="s">
        <v>2442</v>
      </c>
      <c r="O803" s="104" t="s">
        <v>493</v>
      </c>
      <c r="P803" s="112"/>
      <c r="Q803" s="104">
        <v>15.0</v>
      </c>
      <c r="R803" s="104">
        <v>2507.0</v>
      </c>
      <c r="S803" s="104">
        <v>6010.0</v>
      </c>
      <c r="T803" s="112"/>
      <c r="U803" s="104">
        <v>44.27</v>
      </c>
      <c r="V803" s="104">
        <v>64.05</v>
      </c>
      <c r="W803" s="112"/>
      <c r="X803" s="104">
        <v>108.3</v>
      </c>
      <c r="Y803" s="126" t="str">
        <f t="shared" si="79"/>
        <v>59.14%</v>
      </c>
      <c r="Z803" s="104">
        <v>70.0</v>
      </c>
      <c r="AA803" s="126" t="str">
        <f t="shared" si="80"/>
        <v>154.71%</v>
      </c>
      <c r="AB803" s="126" t="str">
        <f t="shared" si="62"/>
        <v>21.43%</v>
      </c>
      <c r="AC803" s="112"/>
      <c r="AD803" s="112"/>
      <c r="AE803" s="33"/>
      <c r="AF803" s="33"/>
      <c r="AG803" s="33"/>
      <c r="AH803" s="33"/>
      <c r="AI803" s="33"/>
      <c r="AJ803" s="33"/>
    </row>
    <row r="804">
      <c r="A804" s="104" t="s">
        <v>1850</v>
      </c>
      <c r="B804" s="44">
        <v>2009.0</v>
      </c>
      <c r="C804" s="44" t="s">
        <v>29</v>
      </c>
      <c r="D804" s="104" t="s">
        <v>2564</v>
      </c>
      <c r="E804" s="104">
        <v>32.0</v>
      </c>
      <c r="F804" s="104">
        <v>42.0</v>
      </c>
      <c r="G804" s="118" t="str">
        <f t="shared" si="37"/>
        <v>37</v>
      </c>
      <c r="H804" s="104">
        <v>57.0</v>
      </c>
      <c r="I804" s="104">
        <v>62.0</v>
      </c>
      <c r="J804" s="118" t="str">
        <f t="shared" si="34"/>
        <v>-5</v>
      </c>
      <c r="K804" s="118" t="str">
        <f t="shared" si="38"/>
        <v>59.5</v>
      </c>
      <c r="L804" s="118" t="str">
        <f t="shared" si="36"/>
        <v>-22.5</v>
      </c>
      <c r="M804" s="104" t="s">
        <v>2533</v>
      </c>
      <c r="N804" s="104" t="s">
        <v>2511</v>
      </c>
      <c r="O804" s="104" t="s">
        <v>1851</v>
      </c>
      <c r="P804" s="112"/>
      <c r="Q804" s="104">
        <v>17.0</v>
      </c>
      <c r="R804" s="104">
        <v>2563.0</v>
      </c>
      <c r="S804" s="104">
        <v>6635.0</v>
      </c>
      <c r="T804" s="112"/>
      <c r="U804" s="104">
        <v>44.0</v>
      </c>
      <c r="V804" s="104">
        <v>49.51</v>
      </c>
      <c r="W804" s="112"/>
      <c r="X804" s="104">
        <v>93.51</v>
      </c>
      <c r="Y804" s="126" t="str">
        <f t="shared" si="79"/>
        <v>52.95%</v>
      </c>
      <c r="Z804" s="104">
        <v>65.0</v>
      </c>
      <c r="AA804" s="126" t="str">
        <f t="shared" si="80"/>
        <v>143.86%</v>
      </c>
      <c r="AB804" s="126" t="str">
        <f t="shared" si="62"/>
        <v>26.15%</v>
      </c>
      <c r="AC804" s="112"/>
      <c r="AD804" s="112"/>
      <c r="AE804" s="33"/>
      <c r="AF804" s="33"/>
      <c r="AG804" s="33"/>
      <c r="AH804" s="33"/>
      <c r="AI804" s="33"/>
      <c r="AJ804" s="33"/>
    </row>
    <row r="805">
      <c r="A805" s="104" t="s">
        <v>1870</v>
      </c>
      <c r="B805" s="44">
        <v>2009.0</v>
      </c>
      <c r="C805" s="44" t="s">
        <v>41</v>
      </c>
      <c r="D805" s="104" t="s">
        <v>2470</v>
      </c>
      <c r="E805" s="104">
        <v>14.0</v>
      </c>
      <c r="F805" s="104">
        <v>34.0</v>
      </c>
      <c r="G805" s="118" t="str">
        <f t="shared" si="37"/>
        <v>24</v>
      </c>
      <c r="H805" s="104">
        <v>31.0</v>
      </c>
      <c r="I805" s="104">
        <v>47.0</v>
      </c>
      <c r="J805" s="118" t="str">
        <f t="shared" si="34"/>
        <v>-16</v>
      </c>
      <c r="K805" s="118" t="str">
        <f t="shared" si="38"/>
        <v>39</v>
      </c>
      <c r="L805" s="118" t="str">
        <f t="shared" si="36"/>
        <v>-15</v>
      </c>
      <c r="M805" s="104" t="s">
        <v>2551</v>
      </c>
      <c r="N805" s="104" t="s">
        <v>2511</v>
      </c>
      <c r="O805" s="104" t="s">
        <v>1871</v>
      </c>
      <c r="P805" s="112"/>
      <c r="Q805" s="104">
        <v>19.6</v>
      </c>
      <c r="R805" s="104">
        <v>3022.0</v>
      </c>
      <c r="S805" s="104">
        <v>6489.0</v>
      </c>
      <c r="T805" s="112"/>
      <c r="U805" s="104">
        <v>43.33</v>
      </c>
      <c r="V805" s="104">
        <v>19.02</v>
      </c>
      <c r="W805" s="112"/>
      <c r="X805" s="104">
        <v>62.35</v>
      </c>
      <c r="Y805" s="126" t="str">
        <f t="shared" si="79"/>
        <v>30.51%</v>
      </c>
      <c r="Z805" s="104">
        <v>60.0</v>
      </c>
      <c r="AA805" s="126" t="str">
        <f t="shared" si="80"/>
        <v>103.92%</v>
      </c>
      <c r="AB805" s="126" t="str">
        <f t="shared" si="62"/>
        <v>32.67%</v>
      </c>
      <c r="AC805" s="112"/>
      <c r="AD805" s="112"/>
      <c r="AE805" s="33"/>
      <c r="AF805" s="33"/>
      <c r="AG805" s="33"/>
      <c r="AH805" s="33"/>
      <c r="AI805" s="33"/>
      <c r="AJ805" s="33"/>
    </row>
    <row r="806">
      <c r="A806" s="104" t="s">
        <v>2021</v>
      </c>
      <c r="B806" s="44">
        <v>2009.0</v>
      </c>
      <c r="C806" s="44" t="s">
        <v>41</v>
      </c>
      <c r="D806" s="104" t="s">
        <v>2532</v>
      </c>
      <c r="E806" s="104">
        <v>11.0</v>
      </c>
      <c r="F806" s="104">
        <v>30.0</v>
      </c>
      <c r="G806" s="118" t="str">
        <f t="shared" si="37"/>
        <v>20.5</v>
      </c>
      <c r="H806" s="104">
        <v>39.0</v>
      </c>
      <c r="I806" s="104">
        <v>52.0</v>
      </c>
      <c r="J806" s="118" t="str">
        <f t="shared" si="34"/>
        <v>-13</v>
      </c>
      <c r="K806" s="118" t="str">
        <f t="shared" si="38"/>
        <v>45.5</v>
      </c>
      <c r="L806" s="118" t="str">
        <f t="shared" si="36"/>
        <v>-25</v>
      </c>
      <c r="M806" s="104" t="s">
        <v>2536</v>
      </c>
      <c r="N806" s="104" t="s">
        <v>2511</v>
      </c>
      <c r="O806" s="104" t="s">
        <v>1094</v>
      </c>
      <c r="P806" s="112"/>
      <c r="Q806" s="104">
        <v>19.8</v>
      </c>
      <c r="R806" s="104">
        <v>2357.0</v>
      </c>
      <c r="S806" s="104">
        <v>8405.0</v>
      </c>
      <c r="T806" s="112"/>
      <c r="U806" s="104">
        <v>42.67</v>
      </c>
      <c r="V806" s="104">
        <v>33.84</v>
      </c>
      <c r="W806" s="112"/>
      <c r="X806" s="104">
        <v>76.51</v>
      </c>
      <c r="Y806" s="126" t="str">
        <f t="shared" si="79"/>
        <v>44.23%</v>
      </c>
      <c r="Z806" s="104">
        <v>16.0</v>
      </c>
      <c r="AA806" s="126" t="str">
        <f t="shared" si="80"/>
        <v>478.19%</v>
      </c>
      <c r="AB806" s="126" t="str">
        <f t="shared" si="62"/>
        <v>123.75%</v>
      </c>
      <c r="AC806" s="112"/>
      <c r="AD806" s="112"/>
      <c r="AE806" s="33"/>
      <c r="AF806" s="33"/>
      <c r="AG806" s="33"/>
      <c r="AH806" s="33"/>
      <c r="AI806" s="33"/>
      <c r="AJ806" s="33"/>
    </row>
    <row r="807">
      <c r="A807" s="104" t="s">
        <v>1845</v>
      </c>
      <c r="B807" s="44">
        <v>2009.0</v>
      </c>
      <c r="C807" s="44" t="s">
        <v>41</v>
      </c>
      <c r="D807" s="104" t="s">
        <v>2527</v>
      </c>
      <c r="E807" s="104">
        <v>22.0</v>
      </c>
      <c r="F807" s="104">
        <v>39.0</v>
      </c>
      <c r="G807" s="118" t="str">
        <f t="shared" si="37"/>
        <v>30.5</v>
      </c>
      <c r="H807" s="104">
        <v>45.0</v>
      </c>
      <c r="I807" s="104">
        <v>51.0</v>
      </c>
      <c r="J807" s="118" t="str">
        <f t="shared" si="34"/>
        <v>-6</v>
      </c>
      <c r="K807" s="118" t="str">
        <f t="shared" si="38"/>
        <v>48</v>
      </c>
      <c r="L807" s="118" t="str">
        <f t="shared" si="36"/>
        <v>-17.5</v>
      </c>
      <c r="M807" s="104" t="s">
        <v>710</v>
      </c>
      <c r="N807" s="104" t="s">
        <v>2442</v>
      </c>
      <c r="O807" s="104" t="s">
        <v>957</v>
      </c>
      <c r="P807" s="112"/>
      <c r="Q807" s="104">
        <v>12.3</v>
      </c>
      <c r="R807" s="104">
        <v>3035.0</v>
      </c>
      <c r="S807" s="104">
        <v>4048.0</v>
      </c>
      <c r="T807" s="112"/>
      <c r="U807" s="104">
        <v>42.19</v>
      </c>
      <c r="V807" s="104">
        <v>63.45</v>
      </c>
      <c r="W807" s="112"/>
      <c r="X807" s="104">
        <v>105.64</v>
      </c>
      <c r="Y807" s="126" t="str">
        <f t="shared" si="79"/>
        <v>60.06%</v>
      </c>
      <c r="Z807" s="104">
        <v>70.0</v>
      </c>
      <c r="AA807" s="126" t="str">
        <f t="shared" si="80"/>
        <v>150.91%</v>
      </c>
      <c r="AB807" s="126" t="str">
        <f t="shared" si="62"/>
        <v>17.57%</v>
      </c>
      <c r="AC807" s="112"/>
      <c r="AD807" s="112"/>
      <c r="AE807" s="33"/>
      <c r="AF807" s="33"/>
      <c r="AG807" s="33"/>
      <c r="AH807" s="33"/>
      <c r="AI807" s="33"/>
      <c r="AJ807" s="33"/>
    </row>
    <row r="808">
      <c r="A808" s="104" t="s">
        <v>1952</v>
      </c>
      <c r="B808" s="44">
        <v>2009.0</v>
      </c>
      <c r="C808" s="44" t="s">
        <v>41</v>
      </c>
      <c r="D808" s="104" t="s">
        <v>2553</v>
      </c>
      <c r="E808" s="104">
        <v>92.0</v>
      </c>
      <c r="F808" s="104">
        <v>83.0</v>
      </c>
      <c r="G808" s="118" t="str">
        <f t="shared" si="37"/>
        <v>87.5</v>
      </c>
      <c r="H808" s="104">
        <v>61.0</v>
      </c>
      <c r="I808" s="104">
        <v>60.0</v>
      </c>
      <c r="J808" s="118" t="str">
        <f t="shared" si="34"/>
        <v>1</v>
      </c>
      <c r="K808" s="118" t="str">
        <f t="shared" si="38"/>
        <v>60.5</v>
      </c>
      <c r="L808" s="118" t="str">
        <f t="shared" si="36"/>
        <v>27</v>
      </c>
      <c r="M808" s="104" t="s">
        <v>2536</v>
      </c>
      <c r="N808" s="104" t="s">
        <v>2511</v>
      </c>
      <c r="O808" s="104" t="s">
        <v>1118</v>
      </c>
      <c r="P808" s="112"/>
      <c r="Q808" s="104">
        <v>15.8</v>
      </c>
      <c r="R808" s="104">
        <v>2508.0</v>
      </c>
      <c r="S808" s="104">
        <v>6310.0</v>
      </c>
      <c r="T808" s="112"/>
      <c r="U808" s="104">
        <v>42.1</v>
      </c>
      <c r="V808" s="104">
        <v>48.7</v>
      </c>
      <c r="W808" s="112"/>
      <c r="X808" s="104">
        <v>90.8</v>
      </c>
      <c r="Y808" s="126" t="str">
        <f t="shared" si="79"/>
        <v>53.63%</v>
      </c>
      <c r="Z808" s="104">
        <v>30.0</v>
      </c>
      <c r="AA808" s="126" t="str">
        <f t="shared" si="80"/>
        <v>302.67%</v>
      </c>
      <c r="AB808" s="126" t="str">
        <f t="shared" si="62"/>
        <v>52.67%</v>
      </c>
      <c r="AC808" s="112"/>
      <c r="AD808" s="112"/>
      <c r="AE808" s="33"/>
      <c r="AF808" s="33"/>
      <c r="AG808" s="33"/>
      <c r="AH808" s="33"/>
      <c r="AI808" s="33"/>
      <c r="AJ808" s="33"/>
    </row>
    <row r="809">
      <c r="A809" s="104" t="s">
        <v>1954</v>
      </c>
      <c r="B809" s="44">
        <v>2009.0</v>
      </c>
      <c r="C809" s="44" t="s">
        <v>41</v>
      </c>
      <c r="D809" s="104" t="s">
        <v>2476</v>
      </c>
      <c r="E809" s="104">
        <v>55.0</v>
      </c>
      <c r="F809" s="104">
        <v>42.0</v>
      </c>
      <c r="G809" s="118" t="str">
        <f t="shared" si="37"/>
        <v>48.5</v>
      </c>
      <c r="H809" s="104">
        <v>65.0</v>
      </c>
      <c r="I809" s="104">
        <v>75.0</v>
      </c>
      <c r="J809" s="118" t="str">
        <f t="shared" si="34"/>
        <v>-10</v>
      </c>
      <c r="K809" s="118" t="str">
        <f t="shared" si="38"/>
        <v>70</v>
      </c>
      <c r="L809" s="118" t="str">
        <f t="shared" si="36"/>
        <v>-21.5</v>
      </c>
      <c r="M809" s="104" t="s">
        <v>2558</v>
      </c>
      <c r="N809" s="104" t="s">
        <v>2439</v>
      </c>
      <c r="O809" s="104" t="s">
        <v>1287</v>
      </c>
      <c r="P809" s="112"/>
      <c r="Q809" s="104">
        <v>12.8</v>
      </c>
      <c r="R809" s="104">
        <v>2750.0</v>
      </c>
      <c r="S809" s="104">
        <v>4681.0</v>
      </c>
      <c r="T809" s="112"/>
      <c r="U809" s="104">
        <v>41.59</v>
      </c>
      <c r="V809" s="104">
        <v>35.1</v>
      </c>
      <c r="W809" s="112"/>
      <c r="X809" s="104">
        <v>76.69</v>
      </c>
      <c r="Y809" s="126" t="str">
        <f t="shared" si="79"/>
        <v>45.77%</v>
      </c>
      <c r="Z809" s="104">
        <v>30.0</v>
      </c>
      <c r="AA809" s="126" t="str">
        <f t="shared" si="80"/>
        <v>255.63%</v>
      </c>
      <c r="AB809" s="126" t="str">
        <f t="shared" si="62"/>
        <v>42.67%</v>
      </c>
      <c r="AC809" s="112"/>
      <c r="AD809" s="112"/>
      <c r="AE809" s="33"/>
      <c r="AF809" s="33"/>
      <c r="AG809" s="33"/>
      <c r="AH809" s="33"/>
      <c r="AI809" s="33"/>
      <c r="AJ809" s="33"/>
    </row>
    <row r="810">
      <c r="A810" s="104" t="s">
        <v>1867</v>
      </c>
      <c r="B810" s="44">
        <v>2009.0</v>
      </c>
      <c r="C810" s="44" t="s">
        <v>41</v>
      </c>
      <c r="D810" s="104" t="s">
        <v>2553</v>
      </c>
      <c r="E810" s="104">
        <v>64.0</v>
      </c>
      <c r="F810" s="104">
        <v>69.0</v>
      </c>
      <c r="G810" s="118" t="str">
        <f t="shared" si="37"/>
        <v>66.5</v>
      </c>
      <c r="H810" s="104">
        <v>38.0</v>
      </c>
      <c r="I810" s="104">
        <v>50.0</v>
      </c>
      <c r="J810" s="118" t="str">
        <f t="shared" si="34"/>
        <v>-12</v>
      </c>
      <c r="K810" s="118" t="str">
        <f t="shared" si="38"/>
        <v>44</v>
      </c>
      <c r="L810" s="118" t="str">
        <f t="shared" si="36"/>
        <v>22.5</v>
      </c>
      <c r="M810" s="104" t="s">
        <v>2545</v>
      </c>
      <c r="N810" s="104" t="s">
        <v>2511</v>
      </c>
      <c r="O810" s="104" t="s">
        <v>1868</v>
      </c>
      <c r="P810" s="112"/>
      <c r="Q810" s="104">
        <v>14.0</v>
      </c>
      <c r="R810" s="104">
        <v>2574.0</v>
      </c>
      <c r="S810" s="104">
        <v>5425.0</v>
      </c>
      <c r="T810" s="112"/>
      <c r="U810" s="104">
        <v>40.57</v>
      </c>
      <c r="V810" s="104">
        <v>37.57</v>
      </c>
      <c r="W810" s="112"/>
      <c r="X810" s="104">
        <v>78.14</v>
      </c>
      <c r="Y810" s="126" t="str">
        <f t="shared" si="79"/>
        <v>48.08%</v>
      </c>
      <c r="Z810" s="104">
        <v>60.0</v>
      </c>
      <c r="AA810" s="126" t="str">
        <f t="shared" si="80"/>
        <v>130.23%</v>
      </c>
      <c r="AB810" s="126" t="str">
        <f t="shared" si="62"/>
        <v>23.33%</v>
      </c>
      <c r="AC810" s="112"/>
      <c r="AD810" s="112"/>
      <c r="AE810" s="33"/>
      <c r="AF810" s="33"/>
      <c r="AG810" s="33"/>
      <c r="AH810" s="33"/>
      <c r="AI810" s="33"/>
      <c r="AJ810" s="33"/>
    </row>
    <row r="811">
      <c r="A811" s="104" t="s">
        <v>1834</v>
      </c>
      <c r="B811" s="44">
        <v>2009.0</v>
      </c>
      <c r="C811" s="44" t="s">
        <v>29</v>
      </c>
      <c r="D811" s="104" t="s">
        <v>2475</v>
      </c>
      <c r="E811" s="104">
        <v>39.0</v>
      </c>
      <c r="F811" s="104">
        <v>45.0</v>
      </c>
      <c r="G811" s="118" t="str">
        <f t="shared" si="37"/>
        <v>42</v>
      </c>
      <c r="H811" s="104">
        <v>42.0</v>
      </c>
      <c r="I811" s="104">
        <v>57.0</v>
      </c>
      <c r="J811" s="118" t="str">
        <f t="shared" si="34"/>
        <v>-15</v>
      </c>
      <c r="K811" s="118" t="str">
        <f t="shared" si="38"/>
        <v>49.5</v>
      </c>
      <c r="L811" s="118" t="str">
        <f t="shared" si="36"/>
        <v>-7.5</v>
      </c>
      <c r="M811" s="104" t="s">
        <v>2572</v>
      </c>
      <c r="N811" s="104" t="s">
        <v>2511</v>
      </c>
      <c r="O811" s="104" t="s">
        <v>2405</v>
      </c>
      <c r="P811" s="112"/>
      <c r="Q811" s="104">
        <v>14.9</v>
      </c>
      <c r="R811" s="104">
        <v>2951.0</v>
      </c>
      <c r="S811" s="104">
        <v>5050.0</v>
      </c>
      <c r="T811" s="112"/>
      <c r="U811" s="104">
        <v>38.57</v>
      </c>
      <c r="V811" s="104">
        <v>83.86</v>
      </c>
      <c r="W811" s="112"/>
      <c r="X811" s="104">
        <v>122.43</v>
      </c>
      <c r="Y811" s="126" t="str">
        <f t="shared" si="79"/>
        <v>68.50%</v>
      </c>
      <c r="Z811" s="104">
        <v>80.0</v>
      </c>
      <c r="AA811" s="126" t="str">
        <f t="shared" si="80"/>
        <v>153.04%</v>
      </c>
      <c r="AB811" s="126" t="str">
        <f t="shared" si="62"/>
        <v>18.63%</v>
      </c>
      <c r="AC811" s="112"/>
      <c r="AD811" s="112"/>
      <c r="AE811" s="33"/>
      <c r="AF811" s="33"/>
      <c r="AG811" s="33"/>
      <c r="AH811" s="33"/>
      <c r="AI811" s="33"/>
      <c r="AJ811" s="33"/>
    </row>
    <row r="812">
      <c r="A812" s="104" t="s">
        <v>1891</v>
      </c>
      <c r="B812" s="44">
        <v>2009.0</v>
      </c>
      <c r="C812" s="44" t="s">
        <v>41</v>
      </c>
      <c r="D812" s="104" t="s">
        <v>2476</v>
      </c>
      <c r="E812" s="104">
        <v>25.0</v>
      </c>
      <c r="F812" s="104">
        <v>34.0</v>
      </c>
      <c r="G812" s="118" t="str">
        <f t="shared" si="37"/>
        <v>29.5</v>
      </c>
      <c r="H812" s="104">
        <v>57.0</v>
      </c>
      <c r="I812" s="104">
        <v>66.0</v>
      </c>
      <c r="J812" s="118" t="str">
        <f t="shared" si="34"/>
        <v>-9</v>
      </c>
      <c r="K812" s="118" t="str">
        <f t="shared" si="38"/>
        <v>61.5</v>
      </c>
      <c r="L812" s="118" t="str">
        <f t="shared" si="36"/>
        <v>-32</v>
      </c>
      <c r="M812" s="104" t="s">
        <v>2550</v>
      </c>
      <c r="N812" s="104" t="s">
        <v>2439</v>
      </c>
      <c r="O812" s="104" t="s">
        <v>939</v>
      </c>
      <c r="P812" s="112"/>
      <c r="Q812" s="104">
        <v>13.3</v>
      </c>
      <c r="R812" s="104">
        <v>2503.0</v>
      </c>
      <c r="S812" s="104">
        <v>5320.0</v>
      </c>
      <c r="T812" s="112"/>
      <c r="U812" s="104">
        <v>38.12</v>
      </c>
      <c r="V812" s="104">
        <v>23.47</v>
      </c>
      <c r="W812" s="112"/>
      <c r="X812" s="104">
        <v>61.59</v>
      </c>
      <c r="Y812" s="126" t="str">
        <f t="shared" si="79"/>
        <v>38.11%</v>
      </c>
      <c r="Z812" s="104">
        <v>50.0</v>
      </c>
      <c r="AA812" s="126" t="str">
        <f t="shared" si="80"/>
        <v>123.18%</v>
      </c>
      <c r="AB812" s="126" t="str">
        <f t="shared" si="62"/>
        <v>26.60%</v>
      </c>
      <c r="AC812" s="112"/>
      <c r="AD812" s="112"/>
      <c r="AE812" s="33"/>
      <c r="AF812" s="33"/>
      <c r="AG812" s="33"/>
      <c r="AH812" s="33"/>
      <c r="AI812" s="33"/>
      <c r="AJ812" s="33"/>
    </row>
    <row r="813">
      <c r="A813" s="104" t="s">
        <v>1858</v>
      </c>
      <c r="B813" s="44">
        <v>2009.0</v>
      </c>
      <c r="C813" s="44" t="s">
        <v>29</v>
      </c>
      <c r="D813" s="104" t="s">
        <v>2476</v>
      </c>
      <c r="E813" s="104">
        <v>75.0</v>
      </c>
      <c r="F813" s="104">
        <v>74.0</v>
      </c>
      <c r="G813" s="118" t="str">
        <f t="shared" si="37"/>
        <v>74.5</v>
      </c>
      <c r="H813" s="104">
        <v>74.0</v>
      </c>
      <c r="I813" s="104">
        <v>72.0</v>
      </c>
      <c r="J813" s="118" t="str">
        <f t="shared" si="34"/>
        <v>2</v>
      </c>
      <c r="K813" s="118" t="str">
        <f t="shared" si="38"/>
        <v>73</v>
      </c>
      <c r="L813" s="118" t="str">
        <f t="shared" si="36"/>
        <v>1.5</v>
      </c>
      <c r="M813" s="104" t="s">
        <v>2574</v>
      </c>
      <c r="N813" s="104" t="s">
        <v>2511</v>
      </c>
      <c r="O813" s="104" t="s">
        <v>930</v>
      </c>
      <c r="P813" s="112"/>
      <c r="Q813" s="104">
        <v>8.6</v>
      </c>
      <c r="R813" s="104">
        <v>2125.0</v>
      </c>
      <c r="S813" s="104">
        <v>4052.0</v>
      </c>
      <c r="T813" s="112"/>
      <c r="U813" s="104">
        <v>37.49</v>
      </c>
      <c r="V813" s="104">
        <v>84.74</v>
      </c>
      <c r="W813" s="112"/>
      <c r="X813" s="104">
        <v>122.23</v>
      </c>
      <c r="Y813" s="126" t="str">
        <f t="shared" si="79"/>
        <v>69.33%</v>
      </c>
      <c r="Z813" s="104">
        <v>60.0</v>
      </c>
      <c r="AA813" s="126" t="str">
        <f t="shared" si="80"/>
        <v>203.72%</v>
      </c>
      <c r="AB813" s="126" t="str">
        <f t="shared" si="62"/>
        <v>14.33%</v>
      </c>
      <c r="AC813" s="112"/>
      <c r="AD813" s="112"/>
      <c r="AE813" s="33"/>
      <c r="AF813" s="33"/>
      <c r="AG813" s="33"/>
      <c r="AH813" s="33"/>
      <c r="AI813" s="33"/>
      <c r="AJ813" s="33"/>
    </row>
    <row r="814">
      <c r="A814" s="104" t="s">
        <v>1860</v>
      </c>
      <c r="B814" s="44">
        <v>2009.0</v>
      </c>
      <c r="C814" s="44" t="s">
        <v>29</v>
      </c>
      <c r="D814" s="104" t="s">
        <v>2553</v>
      </c>
      <c r="E814" s="104">
        <v>84.0</v>
      </c>
      <c r="F814" s="104">
        <v>64.0</v>
      </c>
      <c r="G814" s="118" t="str">
        <f t="shared" si="37"/>
        <v>74</v>
      </c>
      <c r="H814" s="104">
        <v>71.0</v>
      </c>
      <c r="I814" s="104">
        <v>73.0</v>
      </c>
      <c r="J814" s="118" t="str">
        <f t="shared" si="34"/>
        <v>-2</v>
      </c>
      <c r="K814" s="118" t="str">
        <f t="shared" si="38"/>
        <v>72</v>
      </c>
      <c r="L814" s="118" t="str">
        <f t="shared" si="36"/>
        <v>2</v>
      </c>
      <c r="M814" s="104" t="s">
        <v>2552</v>
      </c>
      <c r="N814" s="104" t="s">
        <v>2511</v>
      </c>
      <c r="O814" s="104" t="s">
        <v>1861</v>
      </c>
      <c r="P814" s="112"/>
      <c r="Q814" s="104">
        <v>14.1</v>
      </c>
      <c r="R814" s="104">
        <v>2803.0</v>
      </c>
      <c r="S814" s="104">
        <v>5020.0</v>
      </c>
      <c r="T814" s="112"/>
      <c r="U814" s="104">
        <v>37.02</v>
      </c>
      <c r="V814" s="104">
        <v>50.79</v>
      </c>
      <c r="W814" s="112"/>
      <c r="X814" s="104">
        <v>88.3</v>
      </c>
      <c r="Y814" s="126" t="str">
        <f t="shared" si="79"/>
        <v>57.52%</v>
      </c>
      <c r="Z814" s="104">
        <v>60.0</v>
      </c>
      <c r="AA814" s="126" t="str">
        <f t="shared" si="80"/>
        <v>147.17%</v>
      </c>
      <c r="AB814" s="126" t="str">
        <f t="shared" si="62"/>
        <v>23.50%</v>
      </c>
      <c r="AC814" s="112"/>
      <c r="AD814" s="112"/>
      <c r="AE814" s="33"/>
      <c r="AF814" s="33"/>
      <c r="AG814" s="33"/>
      <c r="AH814" s="33"/>
      <c r="AI814" s="33"/>
      <c r="AJ814" s="33"/>
    </row>
    <row r="815">
      <c r="A815" s="104" t="s">
        <v>1987</v>
      </c>
      <c r="B815" s="44">
        <v>2009.0</v>
      </c>
      <c r="C815" s="44" t="s">
        <v>126</v>
      </c>
      <c r="D815" s="104" t="s">
        <v>2440</v>
      </c>
      <c r="E815" s="104">
        <v>50.0</v>
      </c>
      <c r="F815" s="104">
        <v>60.0</v>
      </c>
      <c r="G815" s="118" t="str">
        <f t="shared" si="37"/>
        <v>55</v>
      </c>
      <c r="H815" s="104">
        <v>66.0</v>
      </c>
      <c r="I815" s="104">
        <v>54.0</v>
      </c>
      <c r="J815" s="118" t="str">
        <f t="shared" si="34"/>
        <v>12</v>
      </c>
      <c r="K815" s="118" t="str">
        <f t="shared" si="38"/>
        <v>60</v>
      </c>
      <c r="L815" s="118" t="str">
        <f t="shared" si="36"/>
        <v>-5</v>
      </c>
      <c r="M815" s="104" t="s">
        <v>2594</v>
      </c>
      <c r="N815" s="104" t="s">
        <v>2439</v>
      </c>
      <c r="O815" s="104" t="s">
        <v>1749</v>
      </c>
      <c r="P815" s="112"/>
      <c r="Q815" s="104">
        <v>20.5</v>
      </c>
      <c r="R815" s="104">
        <v>1638.0</v>
      </c>
      <c r="S815" s="104">
        <v>12514.0</v>
      </c>
      <c r="T815" s="112"/>
      <c r="U815" s="104">
        <v>36.84</v>
      </c>
      <c r="V815" s="104">
        <v>7.52</v>
      </c>
      <c r="W815" s="112"/>
      <c r="X815" s="104">
        <v>44.36</v>
      </c>
      <c r="Y815" s="126" t="str">
        <f t="shared" si="79"/>
        <v>16.95%</v>
      </c>
      <c r="Z815" s="104">
        <v>20.0</v>
      </c>
      <c r="AA815" s="126" t="str">
        <f t="shared" si="80"/>
        <v>221.80%</v>
      </c>
      <c r="AB815" s="126" t="str">
        <f t="shared" si="62"/>
        <v>102.50%</v>
      </c>
      <c r="AC815" s="112"/>
      <c r="AD815" s="112"/>
      <c r="AE815" s="33"/>
      <c r="AF815" s="33"/>
      <c r="AG815" s="33"/>
      <c r="AH815" s="33"/>
      <c r="AI815" s="33"/>
      <c r="AJ815" s="33"/>
    </row>
    <row r="816">
      <c r="A816" s="104" t="s">
        <v>1873</v>
      </c>
      <c r="B816" s="44">
        <v>2009.0</v>
      </c>
      <c r="C816" s="44" t="s">
        <v>37</v>
      </c>
      <c r="D816" s="104" t="s">
        <v>2470</v>
      </c>
      <c r="E816" s="104">
        <v>12.0</v>
      </c>
      <c r="F816" s="104">
        <v>36.0</v>
      </c>
      <c r="G816" s="118" t="str">
        <f t="shared" si="37"/>
        <v>24</v>
      </c>
      <c r="H816" s="104">
        <v>47.0</v>
      </c>
      <c r="I816" s="104">
        <v>51.0</v>
      </c>
      <c r="J816" s="118" t="str">
        <f t="shared" si="34"/>
        <v>-4</v>
      </c>
      <c r="K816" s="118" t="str">
        <f t="shared" si="38"/>
        <v>49</v>
      </c>
      <c r="L816" s="118" t="str">
        <f t="shared" si="36"/>
        <v>-25</v>
      </c>
      <c r="M816" s="104" t="s">
        <v>710</v>
      </c>
      <c r="N816" s="104" t="s">
        <v>2442</v>
      </c>
      <c r="O816" s="104" t="s">
        <v>1304</v>
      </c>
      <c r="P816" s="112"/>
      <c r="Q816" s="104">
        <v>11.6</v>
      </c>
      <c r="R816" s="104">
        <v>3243.0</v>
      </c>
      <c r="S816" s="104">
        <v>3573.0</v>
      </c>
      <c r="T816" s="112"/>
      <c r="U816" s="104">
        <v>35.92</v>
      </c>
      <c r="V816" s="104">
        <v>40.02</v>
      </c>
      <c r="W816" s="112"/>
      <c r="X816" s="104">
        <v>75.94</v>
      </c>
      <c r="Y816" s="126" t="str">
        <f t="shared" si="79"/>
        <v>52.70%</v>
      </c>
      <c r="Z816" s="104">
        <v>59.0</v>
      </c>
      <c r="AA816" s="126" t="str">
        <f t="shared" si="80"/>
        <v>128.71%</v>
      </c>
      <c r="AB816" s="126" t="str">
        <f t="shared" si="62"/>
        <v>19.66%</v>
      </c>
      <c r="AC816" s="112"/>
      <c r="AD816" s="112"/>
      <c r="AE816" s="33"/>
      <c r="AF816" s="33"/>
      <c r="AG816" s="33"/>
      <c r="AH816" s="33"/>
      <c r="AI816" s="33"/>
      <c r="AJ816" s="33"/>
    </row>
    <row r="817">
      <c r="A817" s="104" t="s">
        <v>2025</v>
      </c>
      <c r="B817" s="44">
        <v>2009.0</v>
      </c>
      <c r="C817" s="44" t="s">
        <v>41</v>
      </c>
      <c r="D817" s="104" t="s">
        <v>2440</v>
      </c>
      <c r="E817" s="104">
        <v>6.0</v>
      </c>
      <c r="F817" s="104">
        <v>17.0</v>
      </c>
      <c r="G817" s="118" t="str">
        <f t="shared" si="37"/>
        <v>11.5</v>
      </c>
      <c r="H817" s="104">
        <v>35.0</v>
      </c>
      <c r="I817" s="104">
        <v>41.0</v>
      </c>
      <c r="J817" s="118" t="str">
        <f t="shared" si="34"/>
        <v>-6</v>
      </c>
      <c r="K817" s="118" t="str">
        <f t="shared" si="38"/>
        <v>38</v>
      </c>
      <c r="L817" s="118" t="str">
        <f t="shared" si="36"/>
        <v>-26.5</v>
      </c>
      <c r="M817" s="104" t="s">
        <v>710</v>
      </c>
      <c r="N817" s="104" t="s">
        <v>2511</v>
      </c>
      <c r="O817" s="104" t="s">
        <v>117</v>
      </c>
      <c r="P817" s="112"/>
      <c r="Q817" s="104">
        <v>11.2</v>
      </c>
      <c r="R817" s="104">
        <v>2251.0</v>
      </c>
      <c r="S817" s="104">
        <v>4994.0</v>
      </c>
      <c r="T817" s="112"/>
      <c r="U817" s="104">
        <v>33.86</v>
      </c>
      <c r="V817" s="104">
        <v>6.26</v>
      </c>
      <c r="W817" s="112"/>
      <c r="X817" s="104">
        <v>40.12</v>
      </c>
      <c r="Y817" s="126" t="str">
        <f t="shared" si="79"/>
        <v>15.60%</v>
      </c>
      <c r="Z817" s="104">
        <v>15.0</v>
      </c>
      <c r="AA817" s="126" t="str">
        <f t="shared" si="80"/>
        <v>267.47%</v>
      </c>
      <c r="AB817" s="126" t="str">
        <f t="shared" si="62"/>
        <v>74.67%</v>
      </c>
      <c r="AC817" s="112"/>
      <c r="AD817" s="112"/>
      <c r="AE817" s="33"/>
      <c r="AF817" s="33"/>
      <c r="AG817" s="33"/>
      <c r="AH817" s="33"/>
      <c r="AI817" s="33"/>
      <c r="AJ817" s="33"/>
    </row>
    <row r="818">
      <c r="A818" s="104" t="s">
        <v>2595</v>
      </c>
      <c r="B818" s="44">
        <v>2009.0</v>
      </c>
      <c r="C818" s="44" t="s">
        <v>37</v>
      </c>
      <c r="D818" s="104" t="s">
        <v>2527</v>
      </c>
      <c r="E818" s="104">
        <v>20.0</v>
      </c>
      <c r="F818" s="104" t="s">
        <v>2441</v>
      </c>
      <c r="G818" s="118" t="str">
        <f t="shared" si="37"/>
        <v>20</v>
      </c>
      <c r="H818" s="104">
        <v>45.0</v>
      </c>
      <c r="I818" s="104" t="s">
        <v>2441</v>
      </c>
      <c r="J818" s="112" t="str">
        <f t="shared" si="34"/>
        <v>#VALUE!</v>
      </c>
      <c r="K818" s="118" t="str">
        <f t="shared" si="38"/>
        <v>45</v>
      </c>
      <c r="L818" s="118" t="str">
        <f t="shared" si="36"/>
        <v>-25</v>
      </c>
      <c r="M818" s="104" t="s">
        <v>2558</v>
      </c>
      <c r="N818" s="104" t="s">
        <v>2439</v>
      </c>
      <c r="O818" s="104" t="s">
        <v>135</v>
      </c>
      <c r="P818" s="112"/>
      <c r="Q818" s="104">
        <v>16.3</v>
      </c>
      <c r="R818" s="104">
        <v>3025.0</v>
      </c>
      <c r="S818" s="104">
        <v>5405.0</v>
      </c>
      <c r="T818" s="112"/>
      <c r="U818" s="104">
        <v>33.39</v>
      </c>
      <c r="V818" s="104">
        <v>6.02</v>
      </c>
      <c r="W818" s="112"/>
      <c r="X818" s="104">
        <v>39.41</v>
      </c>
      <c r="Y818" s="126" t="str">
        <f t="shared" si="79"/>
        <v>15.28%</v>
      </c>
      <c r="Z818" s="104">
        <v>15.0</v>
      </c>
      <c r="AA818" s="126" t="str">
        <f t="shared" si="80"/>
        <v>262.73%</v>
      </c>
      <c r="AB818" s="126" t="str">
        <f t="shared" si="62"/>
        <v>108.67%</v>
      </c>
      <c r="AC818" s="112"/>
      <c r="AD818" s="112"/>
      <c r="AE818" s="33"/>
      <c r="AF818" s="33"/>
      <c r="AG818" s="33"/>
      <c r="AH818" s="33"/>
      <c r="AI818" s="33"/>
      <c r="AJ818" s="33"/>
    </row>
    <row r="819">
      <c r="A819" s="104" t="s">
        <v>1981</v>
      </c>
      <c r="B819" s="44">
        <v>2009.0</v>
      </c>
      <c r="C819" s="44" t="s">
        <v>29</v>
      </c>
      <c r="D819" s="104" t="s">
        <v>2476</v>
      </c>
      <c r="E819" s="104">
        <v>78.0</v>
      </c>
      <c r="F819" s="104">
        <v>66.0</v>
      </c>
      <c r="G819" s="118" t="str">
        <f t="shared" si="37"/>
        <v>72</v>
      </c>
      <c r="H819" s="104">
        <v>42.0</v>
      </c>
      <c r="I819" s="104">
        <v>59.0</v>
      </c>
      <c r="J819" s="118" t="str">
        <f t="shared" si="34"/>
        <v>-17</v>
      </c>
      <c r="K819" s="118" t="str">
        <f t="shared" si="38"/>
        <v>50.5</v>
      </c>
      <c r="L819" s="118" t="str">
        <f t="shared" si="36"/>
        <v>21.5</v>
      </c>
      <c r="M819" s="104" t="s">
        <v>710</v>
      </c>
      <c r="N819" s="104" t="s">
        <v>2439</v>
      </c>
      <c r="O819" s="104" t="s">
        <v>477</v>
      </c>
      <c r="P819" s="112"/>
      <c r="Q819" s="104">
        <v>10.5</v>
      </c>
      <c r="R819" s="104">
        <v>2505.0</v>
      </c>
      <c r="S819" s="104">
        <v>4177.0</v>
      </c>
      <c r="T819" s="112"/>
      <c r="U819" s="104">
        <v>33.31</v>
      </c>
      <c r="V819" s="104">
        <v>8.45</v>
      </c>
      <c r="W819" s="112"/>
      <c r="X819" s="104">
        <v>41.76</v>
      </c>
      <c r="Y819" s="126" t="str">
        <f t="shared" si="79"/>
        <v>20.23%</v>
      </c>
      <c r="Z819" s="104">
        <v>22.0</v>
      </c>
      <c r="AA819" s="126" t="str">
        <f t="shared" si="80"/>
        <v>189.82%</v>
      </c>
      <c r="AB819" s="126" t="str">
        <f t="shared" si="62"/>
        <v>47.73%</v>
      </c>
      <c r="AC819" s="112"/>
      <c r="AD819" s="112"/>
      <c r="AE819" s="33"/>
      <c r="AF819" s="33"/>
      <c r="AG819" s="33"/>
      <c r="AH819" s="33"/>
      <c r="AI819" s="33"/>
      <c r="AJ819" s="33"/>
    </row>
    <row r="820">
      <c r="A820" s="104" t="s">
        <v>1967</v>
      </c>
      <c r="B820" s="44">
        <v>2009.0</v>
      </c>
      <c r="C820" s="44" t="s">
        <v>29</v>
      </c>
      <c r="D820" s="104" t="s">
        <v>2527</v>
      </c>
      <c r="E820" s="104">
        <v>52.0</v>
      </c>
      <c r="F820" s="104">
        <v>54.0</v>
      </c>
      <c r="G820" s="118" t="str">
        <f t="shared" si="37"/>
        <v>53</v>
      </c>
      <c r="H820" s="104">
        <v>43.0</v>
      </c>
      <c r="I820" s="104">
        <v>62.0</v>
      </c>
      <c r="J820" s="118" t="str">
        <f t="shared" si="34"/>
        <v>-19</v>
      </c>
      <c r="K820" s="118" t="str">
        <f t="shared" si="38"/>
        <v>52.5</v>
      </c>
      <c r="L820" s="118" t="str">
        <f t="shared" si="36"/>
        <v>0.5</v>
      </c>
      <c r="M820" s="104" t="s">
        <v>710</v>
      </c>
      <c r="N820" s="104" t="s">
        <v>2439</v>
      </c>
      <c r="O820" s="104" t="s">
        <v>1968</v>
      </c>
      <c r="P820" s="112"/>
      <c r="Q820" s="104">
        <v>12.7</v>
      </c>
      <c r="R820" s="104">
        <v>2443.0</v>
      </c>
      <c r="S820" s="104">
        <v>5201.0</v>
      </c>
      <c r="T820" s="112"/>
      <c r="U820" s="104">
        <v>32.4</v>
      </c>
      <c r="V820" s="104">
        <v>36.54</v>
      </c>
      <c r="W820" s="112"/>
      <c r="X820" s="104">
        <v>68.94</v>
      </c>
      <c r="Y820" s="126" t="str">
        <f t="shared" si="79"/>
        <v>53.00%</v>
      </c>
      <c r="Z820" s="104">
        <v>25.0</v>
      </c>
      <c r="AA820" s="126" t="str">
        <f t="shared" si="80"/>
        <v>275.76%</v>
      </c>
      <c r="AB820" s="126" t="str">
        <f t="shared" si="62"/>
        <v>50.80%</v>
      </c>
      <c r="AC820" s="112"/>
      <c r="AD820" s="112"/>
      <c r="AE820" s="33"/>
      <c r="AF820" s="33"/>
      <c r="AG820" s="33"/>
      <c r="AH820" s="33"/>
      <c r="AI820" s="33"/>
      <c r="AJ820" s="33"/>
    </row>
    <row r="821">
      <c r="A821" s="104" t="s">
        <v>2052</v>
      </c>
      <c r="B821" s="44">
        <v>2009.0</v>
      </c>
      <c r="C821" s="44" t="s">
        <v>41</v>
      </c>
      <c r="D821" s="104" t="s">
        <v>2440</v>
      </c>
      <c r="E821" s="104">
        <v>87.0</v>
      </c>
      <c r="F821" s="104">
        <v>76.0</v>
      </c>
      <c r="G821" s="118" t="str">
        <f t="shared" si="37"/>
        <v>81.5</v>
      </c>
      <c r="H821" s="104">
        <v>81.0</v>
      </c>
      <c r="I821" s="104">
        <v>79.0</v>
      </c>
      <c r="J821" s="118" t="str">
        <f t="shared" si="34"/>
        <v>2</v>
      </c>
      <c r="K821" s="118" t="str">
        <f t="shared" si="38"/>
        <v>80</v>
      </c>
      <c r="L821" s="118" t="str">
        <f t="shared" si="36"/>
        <v>1.5</v>
      </c>
      <c r="M821" s="104" t="s">
        <v>2529</v>
      </c>
      <c r="N821" s="104" t="s">
        <v>2511</v>
      </c>
      <c r="O821" s="104" t="s">
        <v>493</v>
      </c>
      <c r="P821" s="112"/>
      <c r="Q821" s="104">
        <v>3.8</v>
      </c>
      <c r="R821" s="140">
        <v>817.0</v>
      </c>
      <c r="S821" s="104">
        <v>4577.0</v>
      </c>
      <c r="T821" s="112"/>
      <c r="U821" s="104">
        <v>32.39</v>
      </c>
      <c r="V821" s="104">
        <v>28.33</v>
      </c>
      <c r="W821" s="112"/>
      <c r="X821" s="104">
        <v>60.72</v>
      </c>
      <c r="Y821" s="126" t="str">
        <f t="shared" si="79"/>
        <v>46.66%</v>
      </c>
      <c r="Z821" s="104">
        <v>7.5</v>
      </c>
      <c r="AA821" s="126" t="str">
        <f t="shared" si="80"/>
        <v>809.60%</v>
      </c>
      <c r="AB821" s="126" t="str">
        <f t="shared" si="62"/>
        <v>50.67%</v>
      </c>
      <c r="AC821" s="112"/>
      <c r="AD821" s="112"/>
      <c r="AE821" s="33"/>
      <c r="AF821" s="33"/>
      <c r="AG821" s="33"/>
      <c r="AH821" s="33"/>
      <c r="AI821" s="33"/>
      <c r="AJ821" s="33"/>
    </row>
    <row r="822">
      <c r="A822" s="104" t="s">
        <v>1925</v>
      </c>
      <c r="B822" s="44">
        <v>2009.0</v>
      </c>
      <c r="C822" s="44" t="s">
        <v>41</v>
      </c>
      <c r="D822" s="104" t="s">
        <v>2586</v>
      </c>
      <c r="E822" s="104">
        <v>22.0</v>
      </c>
      <c r="F822" s="104">
        <v>36.0</v>
      </c>
      <c r="G822" s="118" t="str">
        <f t="shared" si="37"/>
        <v>29</v>
      </c>
      <c r="H822" s="104">
        <v>47.0</v>
      </c>
      <c r="I822" s="104">
        <v>70.0</v>
      </c>
      <c r="J822" s="118" t="str">
        <f t="shared" si="34"/>
        <v>-23</v>
      </c>
      <c r="K822" s="118" t="str">
        <f t="shared" si="38"/>
        <v>58.5</v>
      </c>
      <c r="L822" s="118" t="str">
        <f t="shared" si="36"/>
        <v>-29.5</v>
      </c>
      <c r="M822" s="104" t="s">
        <v>2551</v>
      </c>
      <c r="N822" s="104" t="s">
        <v>2511</v>
      </c>
      <c r="O822" s="104" t="s">
        <v>2405</v>
      </c>
      <c r="P822" s="112"/>
      <c r="Q822" s="104">
        <v>10.1</v>
      </c>
      <c r="R822" s="104">
        <v>2313.0</v>
      </c>
      <c r="S822" s="104">
        <v>4358.0</v>
      </c>
      <c r="T822" s="112"/>
      <c r="U822" s="104">
        <v>31.81</v>
      </c>
      <c r="V822" s="104">
        <v>17.04</v>
      </c>
      <c r="W822" s="112"/>
      <c r="X822" s="104">
        <v>48.85</v>
      </c>
      <c r="Y822" s="126" t="str">
        <f t="shared" si="79"/>
        <v>34.88%</v>
      </c>
      <c r="Z822" s="104">
        <v>38.0</v>
      </c>
      <c r="AA822" s="126" t="str">
        <f t="shared" si="80"/>
        <v>128.55%</v>
      </c>
      <c r="AB822" s="126" t="str">
        <f t="shared" si="62"/>
        <v>26.58%</v>
      </c>
      <c r="AC822" s="112"/>
      <c r="AD822" s="112"/>
      <c r="AE822" s="33"/>
      <c r="AF822" s="33"/>
      <c r="AG822" s="33"/>
      <c r="AH822" s="33"/>
      <c r="AI822" s="33"/>
      <c r="AJ822" s="33"/>
    </row>
    <row r="823">
      <c r="A823" s="104">
        <v>9.0</v>
      </c>
      <c r="B823" s="44">
        <v>2009.0</v>
      </c>
      <c r="C823" s="44" t="s">
        <v>29</v>
      </c>
      <c r="D823" s="104" t="s">
        <v>142</v>
      </c>
      <c r="E823" s="104">
        <v>57.0</v>
      </c>
      <c r="F823" s="104">
        <v>60.0</v>
      </c>
      <c r="G823" s="118" t="str">
        <f t="shared" si="37"/>
        <v>58.5</v>
      </c>
      <c r="H823" s="104">
        <v>58.0</v>
      </c>
      <c r="I823" s="104">
        <v>67.0</v>
      </c>
      <c r="J823" s="118" t="str">
        <f t="shared" si="34"/>
        <v>-9</v>
      </c>
      <c r="K823" s="118" t="str">
        <f t="shared" si="38"/>
        <v>62.5</v>
      </c>
      <c r="L823" s="118" t="str">
        <f t="shared" si="36"/>
        <v>-4</v>
      </c>
      <c r="M823" s="104" t="s">
        <v>2538</v>
      </c>
      <c r="N823" s="104" t="s">
        <v>2511</v>
      </c>
      <c r="O823" s="104" t="s">
        <v>921</v>
      </c>
      <c r="P823" s="112"/>
      <c r="Q823" s="104">
        <v>10.7</v>
      </c>
      <c r="R823" s="104">
        <v>1661.0</v>
      </c>
      <c r="S823" s="104">
        <v>10398.0</v>
      </c>
      <c r="T823" s="112"/>
      <c r="U823" s="104">
        <v>31.74</v>
      </c>
      <c r="V823" s="104">
        <v>16.67</v>
      </c>
      <c r="W823" s="112"/>
      <c r="X823" s="104">
        <v>48.41</v>
      </c>
      <c r="Y823" s="126" t="str">
        <f t="shared" si="79"/>
        <v>34.44%</v>
      </c>
      <c r="Z823" s="104">
        <v>30.0</v>
      </c>
      <c r="AA823" s="126" t="str">
        <f t="shared" si="80"/>
        <v>161.37%</v>
      </c>
      <c r="AB823" s="126" t="str">
        <f t="shared" si="62"/>
        <v>35.67%</v>
      </c>
      <c r="AC823" s="112"/>
      <c r="AD823" s="112"/>
      <c r="AE823" s="33"/>
      <c r="AF823" s="33"/>
      <c r="AG823" s="33"/>
      <c r="AH823" s="33"/>
      <c r="AI823" s="33"/>
      <c r="AJ823" s="33"/>
    </row>
    <row r="824">
      <c r="A824" s="104" t="s">
        <v>1863</v>
      </c>
      <c r="B824" s="44">
        <v>2009.0</v>
      </c>
      <c r="C824" s="44" t="s">
        <v>126</v>
      </c>
      <c r="D824" s="104" t="s">
        <v>2564</v>
      </c>
      <c r="E824" s="104">
        <v>56.0</v>
      </c>
      <c r="F824" s="104">
        <v>61.0</v>
      </c>
      <c r="G824" s="118" t="str">
        <f t="shared" si="37"/>
        <v>58.5</v>
      </c>
      <c r="H824" s="104">
        <v>59.0</v>
      </c>
      <c r="I824" s="104">
        <v>69.0</v>
      </c>
      <c r="J824" s="118" t="str">
        <f t="shared" si="34"/>
        <v>-10</v>
      </c>
      <c r="K824" s="118" t="str">
        <f t="shared" si="38"/>
        <v>64</v>
      </c>
      <c r="L824" s="118" t="str">
        <f t="shared" si="36"/>
        <v>-5.5</v>
      </c>
      <c r="M824" s="104" t="s">
        <v>2551</v>
      </c>
      <c r="N824" s="104" t="s">
        <v>2511</v>
      </c>
      <c r="O824" s="104" t="s">
        <v>1749</v>
      </c>
      <c r="P824" s="112"/>
      <c r="Q824" s="104">
        <v>9.7</v>
      </c>
      <c r="R824" s="104">
        <v>2024.0</v>
      </c>
      <c r="S824" s="104">
        <v>4801.0</v>
      </c>
      <c r="T824" s="112"/>
      <c r="U824" s="104">
        <v>31.7</v>
      </c>
      <c r="V824" s="104">
        <v>6.61</v>
      </c>
      <c r="W824" s="112"/>
      <c r="X824" s="104">
        <v>38.31</v>
      </c>
      <c r="Y824" s="126" t="str">
        <f t="shared" si="79"/>
        <v>17.25%</v>
      </c>
      <c r="Z824" s="104">
        <v>60.0</v>
      </c>
      <c r="AA824" s="126" t="str">
        <f t="shared" si="80"/>
        <v>63.85%</v>
      </c>
      <c r="AB824" s="126" t="str">
        <f t="shared" si="62"/>
        <v>16.17%</v>
      </c>
      <c r="AC824" s="112"/>
      <c r="AD824" s="112"/>
      <c r="AE824" s="33"/>
      <c r="AF824" s="33"/>
      <c r="AG824" s="33"/>
      <c r="AH824" s="33"/>
      <c r="AI824" s="33"/>
      <c r="AJ824" s="33"/>
    </row>
    <row r="825">
      <c r="A825" s="104" t="s">
        <v>1875</v>
      </c>
      <c r="B825" s="44">
        <v>2009.0</v>
      </c>
      <c r="C825" s="44" t="s">
        <v>41</v>
      </c>
      <c r="D825" s="104" t="s">
        <v>2470</v>
      </c>
      <c r="E825" s="104">
        <v>12.0</v>
      </c>
      <c r="F825" s="104">
        <v>27.0</v>
      </c>
      <c r="G825" s="118" t="str">
        <f t="shared" si="37"/>
        <v>19.5</v>
      </c>
      <c r="H825" s="104">
        <v>31.0</v>
      </c>
      <c r="I825" s="104">
        <v>51.0</v>
      </c>
      <c r="J825" s="118" t="str">
        <f t="shared" si="34"/>
        <v>-20</v>
      </c>
      <c r="K825" s="118" t="str">
        <f t="shared" si="38"/>
        <v>41</v>
      </c>
      <c r="L825" s="118" t="str">
        <f t="shared" si="36"/>
        <v>-21.5</v>
      </c>
      <c r="M825" s="104" t="s">
        <v>710</v>
      </c>
      <c r="N825" s="104" t="s">
        <v>2511</v>
      </c>
      <c r="O825" s="104" t="s">
        <v>493</v>
      </c>
      <c r="P825" s="112"/>
      <c r="Q825" s="104">
        <v>6.6</v>
      </c>
      <c r="R825" s="104">
        <v>2718.0</v>
      </c>
      <c r="S825" s="104">
        <v>2434.0</v>
      </c>
      <c r="T825" s="112"/>
      <c r="U825" s="104">
        <v>29.58</v>
      </c>
      <c r="V825" s="104">
        <v>55.7</v>
      </c>
      <c r="W825" s="112"/>
      <c r="X825" s="104">
        <v>85.28</v>
      </c>
      <c r="Y825" s="126" t="str">
        <f t="shared" si="79"/>
        <v>65.31%</v>
      </c>
      <c r="Z825" s="104">
        <v>58.0</v>
      </c>
      <c r="AA825" s="126" t="str">
        <f t="shared" si="80"/>
        <v>147.03%</v>
      </c>
      <c r="AB825" s="126" t="str">
        <f t="shared" si="62"/>
        <v>11.38%</v>
      </c>
      <c r="AC825" s="112"/>
      <c r="AD825" s="112"/>
      <c r="AE825" s="33"/>
      <c r="AF825" s="33"/>
      <c r="AG825" s="33"/>
      <c r="AH825" s="33"/>
      <c r="AI825" s="33"/>
      <c r="AJ825" s="33"/>
    </row>
    <row r="826">
      <c r="A826" s="104" t="s">
        <v>2002</v>
      </c>
      <c r="B826" s="44">
        <v>2009.0</v>
      </c>
      <c r="C826" s="44" t="s">
        <v>2398</v>
      </c>
      <c r="D826" s="104" t="s">
        <v>2470</v>
      </c>
      <c r="E826" s="104">
        <v>12.0</v>
      </c>
      <c r="F826" s="104">
        <v>33.0</v>
      </c>
      <c r="G826" s="118" t="str">
        <f t="shared" si="37"/>
        <v>22.5</v>
      </c>
      <c r="H826" s="104">
        <v>48.0</v>
      </c>
      <c r="I826" s="104">
        <v>57.0</v>
      </c>
      <c r="J826" s="118" t="str">
        <f t="shared" si="34"/>
        <v>-9</v>
      </c>
      <c r="K826" s="118" t="str">
        <f t="shared" si="38"/>
        <v>52.5</v>
      </c>
      <c r="L826" s="118" t="str">
        <f t="shared" si="36"/>
        <v>-30</v>
      </c>
      <c r="M826" s="104" t="s">
        <v>2556</v>
      </c>
      <c r="N826" s="104" t="s">
        <v>2511</v>
      </c>
      <c r="O826" s="104" t="s">
        <v>1230</v>
      </c>
      <c r="P826" s="112"/>
      <c r="Q826" s="104">
        <v>11.6</v>
      </c>
      <c r="R826" s="104">
        <v>2734.0</v>
      </c>
      <c r="S826" s="104">
        <v>4236.0</v>
      </c>
      <c r="T826" s="112"/>
      <c r="U826" s="104">
        <v>29.1</v>
      </c>
      <c r="V826" s="104">
        <v>2.13</v>
      </c>
      <c r="W826" s="112"/>
      <c r="X826" s="104">
        <v>31.2</v>
      </c>
      <c r="Y826" s="126" t="str">
        <f t="shared" si="79"/>
        <v>6.83%</v>
      </c>
      <c r="Z826" s="104">
        <v>20.0</v>
      </c>
      <c r="AA826" s="126" t="str">
        <f t="shared" si="80"/>
        <v>156.00%</v>
      </c>
      <c r="AB826" s="126" t="str">
        <f t="shared" si="62"/>
        <v>58.00%</v>
      </c>
      <c r="AC826" s="112"/>
      <c r="AD826" s="112"/>
      <c r="AE826" s="33"/>
      <c r="AF826" s="33"/>
      <c r="AG826" s="33"/>
      <c r="AH826" s="33"/>
      <c r="AI826" s="33"/>
      <c r="AJ826" s="33"/>
    </row>
    <row r="827">
      <c r="A827" s="104" t="s">
        <v>2004</v>
      </c>
      <c r="B827" s="44">
        <v>2009.0</v>
      </c>
      <c r="C827" s="44" t="s">
        <v>2398</v>
      </c>
      <c r="D827" s="104" t="s">
        <v>2564</v>
      </c>
      <c r="E827" s="104">
        <v>31.0</v>
      </c>
      <c r="F827" s="104">
        <v>43.0</v>
      </c>
      <c r="G827" s="118" t="str">
        <f t="shared" si="37"/>
        <v>37</v>
      </c>
      <c r="H827" s="104">
        <v>52.0</v>
      </c>
      <c r="I827" s="104">
        <v>63.0</v>
      </c>
      <c r="J827" s="118" t="str">
        <f t="shared" si="34"/>
        <v>-11</v>
      </c>
      <c r="K827" s="118" t="str">
        <f t="shared" si="38"/>
        <v>57.5</v>
      </c>
      <c r="L827" s="118" t="str">
        <f t="shared" si="36"/>
        <v>-20.5</v>
      </c>
      <c r="M827" s="104" t="s">
        <v>2536</v>
      </c>
      <c r="N827" s="104" t="s">
        <v>2511</v>
      </c>
      <c r="O827" s="104" t="s">
        <v>1330</v>
      </c>
      <c r="P827" s="112"/>
      <c r="Q827" s="104">
        <v>10.3</v>
      </c>
      <c r="R827" s="104">
        <v>2344.0</v>
      </c>
      <c r="S827" s="104">
        <v>4405.0</v>
      </c>
      <c r="T827" s="112"/>
      <c r="U827" s="104">
        <v>28.6</v>
      </c>
      <c r="V827" s="104">
        <v>13.03</v>
      </c>
      <c r="W827" s="112"/>
      <c r="X827" s="104">
        <v>42.7</v>
      </c>
      <c r="Y827" s="126" t="str">
        <f t="shared" si="79"/>
        <v>30.52%</v>
      </c>
      <c r="Z827" s="112"/>
      <c r="AA827" s="29" t="str">
        <f t="shared" si="80"/>
        <v>#DIV/0!</v>
      </c>
      <c r="AB827" s="29" t="str">
        <f t="shared" si="62"/>
        <v>#DIV/0!</v>
      </c>
      <c r="AC827" s="112"/>
      <c r="AD827" s="112"/>
      <c r="AE827" s="33"/>
      <c r="AF827" s="33"/>
      <c r="AG827" s="33"/>
      <c r="AH827" s="33"/>
      <c r="AI827" s="33"/>
      <c r="AJ827" s="33"/>
    </row>
    <row r="828">
      <c r="A828" s="104" t="s">
        <v>1963</v>
      </c>
      <c r="B828" s="44">
        <v>2009.0</v>
      </c>
      <c r="C828" s="44" t="s">
        <v>2398</v>
      </c>
      <c r="D828" s="104" t="s">
        <v>2451</v>
      </c>
      <c r="E828" s="104">
        <v>61.0</v>
      </c>
      <c r="F828" s="104">
        <v>58.0</v>
      </c>
      <c r="G828" s="118" t="str">
        <f t="shared" si="37"/>
        <v>59.5</v>
      </c>
      <c r="H828" s="104">
        <v>62.0</v>
      </c>
      <c r="I828" s="104">
        <v>73.0</v>
      </c>
      <c r="J828" s="118" t="str">
        <f t="shared" si="34"/>
        <v>-11</v>
      </c>
      <c r="K828" s="118" t="str">
        <f t="shared" si="38"/>
        <v>67.5</v>
      </c>
      <c r="L828" s="118" t="str">
        <f t="shared" si="36"/>
        <v>-8</v>
      </c>
      <c r="M828" s="104" t="s">
        <v>2561</v>
      </c>
      <c r="N828" s="104" t="s">
        <v>2439</v>
      </c>
      <c r="O828" s="104" t="s">
        <v>1782</v>
      </c>
      <c r="P828" s="112"/>
      <c r="Q828" s="104">
        <v>9.5</v>
      </c>
      <c r="R828" s="104">
        <v>2088.0</v>
      </c>
      <c r="S828" s="104">
        <v>4563.0</v>
      </c>
      <c r="T828" s="112"/>
      <c r="U828" s="104">
        <v>28.5</v>
      </c>
      <c r="V828" s="104">
        <v>14.77</v>
      </c>
      <c r="W828" s="112"/>
      <c r="X828" s="104">
        <v>43.27</v>
      </c>
      <c r="Y828" s="126" t="str">
        <f t="shared" si="79"/>
        <v>34.13%</v>
      </c>
      <c r="Z828" s="104">
        <v>26.0</v>
      </c>
      <c r="AA828" s="126" t="str">
        <f t="shared" si="80"/>
        <v>166.42%</v>
      </c>
      <c r="AB828" s="126" t="str">
        <f t="shared" si="62"/>
        <v>36.54%</v>
      </c>
      <c r="AC828" s="112"/>
      <c r="AD828" s="112"/>
      <c r="AE828" s="33"/>
      <c r="AF828" s="33"/>
      <c r="AG828" s="33"/>
      <c r="AH828" s="33"/>
      <c r="AI828" s="33"/>
      <c r="AJ828" s="33"/>
    </row>
    <row r="829">
      <c r="A829" s="104" t="s">
        <v>2044</v>
      </c>
      <c r="B829" s="44">
        <v>2009.0</v>
      </c>
      <c r="C829" s="44" t="s">
        <v>37</v>
      </c>
      <c r="D829" s="104" t="s">
        <v>2527</v>
      </c>
      <c r="E829" s="104">
        <v>40.0</v>
      </c>
      <c r="F829" s="104">
        <v>30.0</v>
      </c>
      <c r="G829" s="118" t="str">
        <f t="shared" si="37"/>
        <v>35</v>
      </c>
      <c r="H829" s="104">
        <v>67.0</v>
      </c>
      <c r="I829" s="104">
        <v>64.0</v>
      </c>
      <c r="J829" s="118" t="str">
        <f t="shared" si="34"/>
        <v>3</v>
      </c>
      <c r="K829" s="118" t="str">
        <f t="shared" si="38"/>
        <v>65.5</v>
      </c>
      <c r="L829" s="118" t="str">
        <f t="shared" si="36"/>
        <v>-30.5</v>
      </c>
      <c r="M829" s="104" t="s">
        <v>2558</v>
      </c>
      <c r="N829" s="104" t="s">
        <v>2439</v>
      </c>
      <c r="O829" s="104" t="s">
        <v>1330</v>
      </c>
      <c r="P829" s="112"/>
      <c r="Q829" s="104">
        <v>14.1</v>
      </c>
      <c r="R829" s="104">
        <v>3036.0</v>
      </c>
      <c r="S829" s="104">
        <v>4650.0</v>
      </c>
      <c r="T829" s="112"/>
      <c r="U829" s="104">
        <v>27.69</v>
      </c>
      <c r="V829" s="104">
        <v>40.5</v>
      </c>
      <c r="W829" s="112"/>
      <c r="X829" s="104">
        <v>68.19</v>
      </c>
      <c r="Y829" s="126" t="str">
        <f t="shared" si="79"/>
        <v>59.39%</v>
      </c>
      <c r="Z829" s="104">
        <v>11.0</v>
      </c>
      <c r="AA829" s="126" t="str">
        <f t="shared" si="80"/>
        <v>619.91%</v>
      </c>
      <c r="AB829" s="126" t="str">
        <f t="shared" si="62"/>
        <v>128.18%</v>
      </c>
      <c r="AC829" s="112"/>
      <c r="AD829" s="112"/>
      <c r="AE829" s="33"/>
      <c r="AF829" s="33"/>
      <c r="AG829" s="33"/>
      <c r="AH829" s="33"/>
      <c r="AI829" s="33"/>
      <c r="AJ829" s="33"/>
    </row>
    <row r="830">
      <c r="A830" s="104" t="s">
        <v>1974</v>
      </c>
      <c r="B830" s="44">
        <v>2009.0</v>
      </c>
      <c r="C830" s="44" t="s">
        <v>41</v>
      </c>
      <c r="D830" s="104" t="s">
        <v>2564</v>
      </c>
      <c r="E830" s="104">
        <v>17.0</v>
      </c>
      <c r="F830" s="104">
        <v>40.0</v>
      </c>
      <c r="G830" s="118" t="str">
        <f t="shared" si="37"/>
        <v>28.5</v>
      </c>
      <c r="H830" s="104">
        <v>35.0</v>
      </c>
      <c r="I830" s="104">
        <v>46.0</v>
      </c>
      <c r="J830" s="118" t="str">
        <f t="shared" si="34"/>
        <v>-11</v>
      </c>
      <c r="K830" s="118" t="str">
        <f t="shared" si="38"/>
        <v>40.5</v>
      </c>
      <c r="L830" s="118" t="str">
        <f t="shared" si="36"/>
        <v>-12</v>
      </c>
      <c r="M830" s="104" t="s">
        <v>710</v>
      </c>
      <c r="N830" s="104" t="s">
        <v>2511</v>
      </c>
      <c r="O830" s="104" t="s">
        <v>1975</v>
      </c>
      <c r="P830" s="112"/>
      <c r="Q830" s="104">
        <v>10.6</v>
      </c>
      <c r="R830" s="104">
        <v>2450.0</v>
      </c>
      <c r="S830" s="104">
        <v>4344.0</v>
      </c>
      <c r="T830" s="112"/>
      <c r="U830" s="104">
        <v>25.66</v>
      </c>
      <c r="V830" s="104">
        <v>5.77</v>
      </c>
      <c r="W830" s="112"/>
      <c r="X830" s="104">
        <v>31.43</v>
      </c>
      <c r="Y830" s="126" t="str">
        <f t="shared" si="79"/>
        <v>18.36%</v>
      </c>
      <c r="Z830" s="104">
        <v>25.0</v>
      </c>
      <c r="AA830" s="126" t="str">
        <f t="shared" si="80"/>
        <v>125.72%</v>
      </c>
      <c r="AB830" s="126" t="str">
        <f t="shared" si="62"/>
        <v>42.40%</v>
      </c>
      <c r="AC830" s="112"/>
      <c r="AD830" s="112"/>
      <c r="AE830" s="33"/>
      <c r="AF830" s="33"/>
      <c r="AG830" s="33"/>
      <c r="AH830" s="33"/>
      <c r="AI830" s="33"/>
      <c r="AJ830" s="33"/>
    </row>
    <row r="831">
      <c r="A831" s="104" t="s">
        <v>2046</v>
      </c>
      <c r="B831" s="44">
        <v>2009.0</v>
      </c>
      <c r="C831" s="44" t="s">
        <v>126</v>
      </c>
      <c r="D831" s="104" t="s">
        <v>2553</v>
      </c>
      <c r="E831" s="104">
        <v>18.0</v>
      </c>
      <c r="F831" s="104">
        <v>34.0</v>
      </c>
      <c r="G831" s="118" t="str">
        <f t="shared" si="37"/>
        <v>26</v>
      </c>
      <c r="H831" s="104">
        <v>44.0</v>
      </c>
      <c r="I831" s="104">
        <v>57.0</v>
      </c>
      <c r="J831" s="118" t="str">
        <f t="shared" si="34"/>
        <v>-13</v>
      </c>
      <c r="K831" s="118" t="str">
        <f t="shared" si="38"/>
        <v>50.5</v>
      </c>
      <c r="L831" s="118" t="str">
        <f t="shared" si="36"/>
        <v>-24.5</v>
      </c>
      <c r="M831" s="104" t="s">
        <v>2536</v>
      </c>
      <c r="N831" s="104" t="s">
        <v>2511</v>
      </c>
      <c r="O831" s="104" t="s">
        <v>2406</v>
      </c>
      <c r="P831" s="112"/>
      <c r="Q831" s="104">
        <v>12.2</v>
      </c>
      <c r="R831" s="104">
        <v>2527.0</v>
      </c>
      <c r="S831" s="104">
        <v>4840.0</v>
      </c>
      <c r="T831" s="112"/>
      <c r="U831" s="104">
        <v>25.48</v>
      </c>
      <c r="V831" s="104">
        <v>22.22</v>
      </c>
      <c r="W831" s="112"/>
      <c r="X831" s="104">
        <v>47.7</v>
      </c>
      <c r="Y831" s="126" t="str">
        <f t="shared" si="79"/>
        <v>46.58%</v>
      </c>
      <c r="Z831" s="104">
        <v>10.0</v>
      </c>
      <c r="AA831" s="126" t="str">
        <f t="shared" si="80"/>
        <v>477.00%</v>
      </c>
      <c r="AB831" s="126" t="str">
        <f t="shared" si="62"/>
        <v>122.00%</v>
      </c>
      <c r="AC831" s="112"/>
      <c r="AD831" s="112"/>
      <c r="AE831" s="33"/>
      <c r="AF831" s="33"/>
      <c r="AG831" s="33"/>
      <c r="AH831" s="33"/>
      <c r="AI831" s="33"/>
      <c r="AJ831" s="33"/>
    </row>
    <row r="832">
      <c r="A832" s="104" t="s">
        <v>1896</v>
      </c>
      <c r="B832" s="44">
        <v>2009.0</v>
      </c>
      <c r="C832" s="44" t="s">
        <v>41</v>
      </c>
      <c r="D832" s="104" t="s">
        <v>2470</v>
      </c>
      <c r="E832" s="104">
        <v>58.0</v>
      </c>
      <c r="F832" s="104">
        <v>52.0</v>
      </c>
      <c r="G832" s="118" t="str">
        <f t="shared" si="37"/>
        <v>55</v>
      </c>
      <c r="H832" s="104">
        <v>39.0</v>
      </c>
      <c r="I832" s="104">
        <v>64.0</v>
      </c>
      <c r="J832" s="118" t="str">
        <f t="shared" si="34"/>
        <v>-25</v>
      </c>
      <c r="K832" s="118" t="str">
        <f t="shared" si="38"/>
        <v>51.5</v>
      </c>
      <c r="L832" s="118" t="str">
        <f t="shared" si="36"/>
        <v>3.5</v>
      </c>
      <c r="M832" s="104" t="s">
        <v>2552</v>
      </c>
      <c r="N832" s="104" t="s">
        <v>2439</v>
      </c>
      <c r="O832" s="104" t="s">
        <v>993</v>
      </c>
      <c r="P832" s="112"/>
      <c r="Q832" s="104">
        <v>9.3</v>
      </c>
      <c r="R832" s="104">
        <v>2364.0</v>
      </c>
      <c r="S832" s="104">
        <v>3947.0</v>
      </c>
      <c r="T832" s="112"/>
      <c r="U832" s="104">
        <v>25.4</v>
      </c>
      <c r="V832" s="104">
        <v>34.7</v>
      </c>
      <c r="W832" s="112"/>
      <c r="X832" s="104">
        <v>60.1</v>
      </c>
      <c r="Y832" s="126" t="str">
        <f t="shared" si="79"/>
        <v>57.74%</v>
      </c>
      <c r="Z832" s="104">
        <v>50.0</v>
      </c>
      <c r="AA832" s="126" t="str">
        <f t="shared" si="80"/>
        <v>120.20%</v>
      </c>
      <c r="AB832" s="126" t="str">
        <f t="shared" si="62"/>
        <v>18.60%</v>
      </c>
      <c r="AC832" s="112"/>
      <c r="AD832" s="112"/>
      <c r="AE832" s="33"/>
      <c r="AF832" s="33"/>
      <c r="AG832" s="33"/>
      <c r="AH832" s="33"/>
      <c r="AI832" s="33"/>
      <c r="AJ832" s="33"/>
    </row>
    <row r="833">
      <c r="A833" s="104" t="s">
        <v>1901</v>
      </c>
      <c r="B833" s="44">
        <v>2009.0</v>
      </c>
      <c r="C833" s="44" t="s">
        <v>41</v>
      </c>
      <c r="D833" s="104" t="s">
        <v>2440</v>
      </c>
      <c r="E833" s="104">
        <v>30.0</v>
      </c>
      <c r="F833" s="104">
        <v>42.0</v>
      </c>
      <c r="G833" s="118" t="str">
        <f t="shared" si="37"/>
        <v>36</v>
      </c>
      <c r="H833" s="104">
        <v>46.0</v>
      </c>
      <c r="I833" s="104">
        <v>52.0</v>
      </c>
      <c r="J833" s="118" t="str">
        <f t="shared" si="34"/>
        <v>-6</v>
      </c>
      <c r="K833" s="118" t="str">
        <f t="shared" si="38"/>
        <v>49</v>
      </c>
      <c r="L833" s="118" t="str">
        <f t="shared" si="36"/>
        <v>-13</v>
      </c>
      <c r="M833" s="104" t="s">
        <v>2536</v>
      </c>
      <c r="N833" s="104" t="s">
        <v>2442</v>
      </c>
      <c r="O833" s="104" t="s">
        <v>1521</v>
      </c>
      <c r="P833" s="112"/>
      <c r="Q833" s="104">
        <v>8.0</v>
      </c>
      <c r="R833" s="104">
        <v>3106.0</v>
      </c>
      <c r="S833" s="104">
        <v>2578.0</v>
      </c>
      <c r="T833" s="112"/>
      <c r="U833" s="104">
        <v>25.2</v>
      </c>
      <c r="V833" s="104">
        <v>32.68</v>
      </c>
      <c r="W833" s="112"/>
      <c r="X833" s="104">
        <v>57.88</v>
      </c>
      <c r="Y833" s="126" t="str">
        <f t="shared" si="79"/>
        <v>56.46%</v>
      </c>
      <c r="Z833" s="104">
        <v>45.0</v>
      </c>
      <c r="AA833" s="126" t="str">
        <f t="shared" si="80"/>
        <v>128.62%</v>
      </c>
      <c r="AB833" s="126" t="str">
        <f t="shared" si="62"/>
        <v>17.78%</v>
      </c>
      <c r="AC833" s="112"/>
      <c r="AD833" s="112"/>
      <c r="AE833" s="33"/>
      <c r="AF833" s="33"/>
      <c r="AG833" s="33"/>
      <c r="AH833" s="33"/>
      <c r="AI833" s="33"/>
      <c r="AJ833" s="33"/>
    </row>
    <row r="834">
      <c r="A834" s="104" t="s">
        <v>2014</v>
      </c>
      <c r="B834" s="44">
        <v>2009.0</v>
      </c>
      <c r="C834" s="44" t="s">
        <v>41</v>
      </c>
      <c r="D834" s="104" t="s">
        <v>2476</v>
      </c>
      <c r="E834" s="104">
        <v>51.0</v>
      </c>
      <c r="F834" s="104">
        <v>54.0</v>
      </c>
      <c r="G834" s="118" t="str">
        <f t="shared" si="37"/>
        <v>52.5</v>
      </c>
      <c r="H834" s="104">
        <v>40.0</v>
      </c>
      <c r="I834" s="104">
        <v>59.0</v>
      </c>
      <c r="J834" s="118" t="str">
        <f t="shared" si="34"/>
        <v>-19</v>
      </c>
      <c r="K834" s="118" t="str">
        <f t="shared" si="38"/>
        <v>49.5</v>
      </c>
      <c r="L834" s="118" t="str">
        <f t="shared" si="36"/>
        <v>3</v>
      </c>
      <c r="M834" s="104" t="s">
        <v>710</v>
      </c>
      <c r="N834" s="104" t="s">
        <v>2439</v>
      </c>
      <c r="O834" s="104" t="s">
        <v>477</v>
      </c>
      <c r="P834" s="112"/>
      <c r="Q834" s="104">
        <v>11.0</v>
      </c>
      <c r="R834" s="104">
        <v>2727.0</v>
      </c>
      <c r="S834" s="104">
        <v>4040.0</v>
      </c>
      <c r="T834" s="112"/>
      <c r="U834" s="104">
        <v>24.0</v>
      </c>
      <c r="V834" s="104">
        <v>2.96</v>
      </c>
      <c r="W834" s="112"/>
      <c r="X834" s="104">
        <v>26.96</v>
      </c>
      <c r="Y834" s="126" t="str">
        <f t="shared" si="79"/>
        <v>10.98%</v>
      </c>
      <c r="Z834" s="104">
        <v>18.0</v>
      </c>
      <c r="AA834" s="126" t="str">
        <f t="shared" si="80"/>
        <v>149.78%</v>
      </c>
      <c r="AB834" s="126" t="str">
        <f t="shared" si="62"/>
        <v>61.11%</v>
      </c>
      <c r="AC834" s="112"/>
      <c r="AD834" s="112"/>
      <c r="AE834" s="33"/>
      <c r="AF834" s="33"/>
      <c r="AG834" s="33"/>
      <c r="AH834" s="33"/>
      <c r="AI834" s="33"/>
      <c r="AJ834" s="33"/>
    </row>
    <row r="835">
      <c r="A835" s="104" t="s">
        <v>2012</v>
      </c>
      <c r="B835" s="44">
        <v>2009.0</v>
      </c>
      <c r="C835" s="44" t="s">
        <v>41</v>
      </c>
      <c r="D835" s="104" t="s">
        <v>2553</v>
      </c>
      <c r="E835" s="104">
        <v>18.0</v>
      </c>
      <c r="F835" s="104">
        <v>33.0</v>
      </c>
      <c r="G835" s="118" t="str">
        <f t="shared" si="37"/>
        <v>25.5</v>
      </c>
      <c r="H835" s="104">
        <v>40.0</v>
      </c>
      <c r="I835" s="104">
        <v>55.0</v>
      </c>
      <c r="J835" s="118" t="str">
        <f t="shared" si="34"/>
        <v>-15</v>
      </c>
      <c r="K835" s="118" t="str">
        <f t="shared" si="38"/>
        <v>47.5</v>
      </c>
      <c r="L835" s="118" t="str">
        <f t="shared" si="36"/>
        <v>-22</v>
      </c>
      <c r="M835" s="104" t="s">
        <v>2529</v>
      </c>
      <c r="N835" s="104" t="s">
        <v>2511</v>
      </c>
      <c r="O835" s="104" t="s">
        <v>153</v>
      </c>
      <c r="P835" s="112"/>
      <c r="Q835" s="104">
        <v>8.05</v>
      </c>
      <c r="R835" s="104">
        <v>1898.0</v>
      </c>
      <c r="S835" s="104">
        <v>4245.0</v>
      </c>
      <c r="T835" s="112"/>
      <c r="U835" s="104">
        <v>22.96</v>
      </c>
      <c r="V835" s="104">
        <v>13.12</v>
      </c>
      <c r="W835" s="112"/>
      <c r="X835" s="104">
        <v>36.08</v>
      </c>
      <c r="Y835" s="126" t="str">
        <f t="shared" si="79"/>
        <v>36.36%</v>
      </c>
      <c r="Z835" s="104">
        <v>18.0</v>
      </c>
      <c r="AA835" s="126" t="str">
        <f t="shared" si="80"/>
        <v>200.44%</v>
      </c>
      <c r="AB835" s="126" t="str">
        <f t="shared" si="62"/>
        <v>44.72%</v>
      </c>
      <c r="AC835" s="112"/>
      <c r="AD835" s="112"/>
      <c r="AE835" s="33"/>
      <c r="AF835" s="33"/>
      <c r="AG835" s="33"/>
      <c r="AH835" s="33"/>
      <c r="AI835" s="33"/>
      <c r="AJ835" s="33"/>
    </row>
    <row r="836">
      <c r="A836" s="104" t="s">
        <v>2016</v>
      </c>
      <c r="B836" s="44">
        <v>2009.0</v>
      </c>
      <c r="C836" s="44" t="s">
        <v>2398</v>
      </c>
      <c r="D836" s="104" t="s">
        <v>2589</v>
      </c>
      <c r="E836" s="104">
        <v>25.0</v>
      </c>
      <c r="F836" s="104">
        <v>39.0</v>
      </c>
      <c r="G836" s="118" t="str">
        <f t="shared" si="37"/>
        <v>32</v>
      </c>
      <c r="H836" s="104">
        <v>43.0</v>
      </c>
      <c r="I836" s="104">
        <v>41.0</v>
      </c>
      <c r="J836" s="118" t="str">
        <f t="shared" si="34"/>
        <v>2</v>
      </c>
      <c r="K836" s="118" t="str">
        <f t="shared" si="38"/>
        <v>42</v>
      </c>
      <c r="L836" s="118" t="str">
        <f t="shared" si="36"/>
        <v>-10</v>
      </c>
      <c r="M836" s="104" t="s">
        <v>2531</v>
      </c>
      <c r="N836" s="104" t="s">
        <v>2442</v>
      </c>
      <c r="O836" s="104" t="s">
        <v>1002</v>
      </c>
      <c r="P836" s="112"/>
      <c r="Q836" s="104">
        <v>10.0</v>
      </c>
      <c r="R836" s="104">
        <v>3096.0</v>
      </c>
      <c r="S836" s="104">
        <v>3234.0</v>
      </c>
      <c r="T836" s="112"/>
      <c r="U836" s="104">
        <v>22.46</v>
      </c>
      <c r="V836" s="104">
        <v>54.76</v>
      </c>
      <c r="W836" s="112"/>
      <c r="X836" s="104">
        <v>77.21</v>
      </c>
      <c r="Y836" s="126" t="str">
        <f t="shared" si="79"/>
        <v>70.92%</v>
      </c>
      <c r="Z836" s="104">
        <v>18.0</v>
      </c>
      <c r="AA836" s="126" t="str">
        <f t="shared" si="80"/>
        <v>428.94%</v>
      </c>
      <c r="AB836" s="126" t="str">
        <f t="shared" si="62"/>
        <v>55.56%</v>
      </c>
      <c r="AC836" s="112"/>
      <c r="AD836" s="112"/>
      <c r="AE836" s="33"/>
      <c r="AF836" s="33"/>
      <c r="AG836" s="33"/>
      <c r="AH836" s="33"/>
      <c r="AI836" s="33"/>
      <c r="AJ836" s="33"/>
    </row>
    <row r="837">
      <c r="A837" s="104" t="s">
        <v>1907</v>
      </c>
      <c r="B837" s="44">
        <v>2009.0</v>
      </c>
      <c r="C837" s="44" t="s">
        <v>29</v>
      </c>
      <c r="D837" s="104" t="s">
        <v>2440</v>
      </c>
      <c r="E837" s="104">
        <v>93.0</v>
      </c>
      <c r="F837" s="104">
        <v>83.0</v>
      </c>
      <c r="G837" s="118" t="str">
        <f t="shared" si="37"/>
        <v>88</v>
      </c>
      <c r="H837" s="104">
        <v>80.0</v>
      </c>
      <c r="I837" s="104">
        <v>82.0</v>
      </c>
      <c r="J837" s="118" t="str">
        <f t="shared" si="34"/>
        <v>-2</v>
      </c>
      <c r="K837" s="118" t="str">
        <f t="shared" si="38"/>
        <v>81</v>
      </c>
      <c r="L837" s="118" t="str">
        <f t="shared" si="36"/>
        <v>7</v>
      </c>
      <c r="M837" s="104" t="s">
        <v>2545</v>
      </c>
      <c r="N837" s="104" t="s">
        <v>2442</v>
      </c>
      <c r="O837" s="104" t="s">
        <v>957</v>
      </c>
      <c r="P837" s="112"/>
      <c r="Q837" s="104">
        <v>7.0</v>
      </c>
      <c r="R837" s="104">
        <v>2033.0</v>
      </c>
      <c r="S837" s="104">
        <v>3426.0</v>
      </c>
      <c r="T837" s="112"/>
      <c r="U837" s="104">
        <v>21.0</v>
      </c>
      <c r="V837" s="104">
        <v>25.46</v>
      </c>
      <c r="W837" s="112"/>
      <c r="X837" s="104">
        <v>46.46</v>
      </c>
      <c r="Y837" s="126" t="str">
        <f t="shared" si="79"/>
        <v>54.80%</v>
      </c>
      <c r="Z837" s="104">
        <v>40.0</v>
      </c>
      <c r="AA837" s="126" t="str">
        <f t="shared" si="80"/>
        <v>116.15%</v>
      </c>
      <c r="AB837" s="126" t="str">
        <f t="shared" si="62"/>
        <v>17.50%</v>
      </c>
      <c r="AC837" s="112"/>
      <c r="AD837" s="112"/>
      <c r="AE837" s="33"/>
      <c r="AF837" s="33"/>
      <c r="AG837" s="33"/>
      <c r="AH837" s="33"/>
      <c r="AI837" s="33"/>
      <c r="AJ837" s="33"/>
    </row>
    <row r="838">
      <c r="A838" s="104" t="s">
        <v>2040</v>
      </c>
      <c r="B838" s="44">
        <v>2009.0</v>
      </c>
      <c r="C838" s="44" t="s">
        <v>41</v>
      </c>
      <c r="D838" s="104" t="s">
        <v>2451</v>
      </c>
      <c r="E838" s="104">
        <v>29.0</v>
      </c>
      <c r="F838" s="104">
        <v>27.0</v>
      </c>
      <c r="G838" s="118" t="str">
        <f t="shared" si="37"/>
        <v>28</v>
      </c>
      <c r="H838" s="104">
        <v>43.0</v>
      </c>
      <c r="I838" s="104">
        <v>54.0</v>
      </c>
      <c r="J838" s="118" t="str">
        <f t="shared" si="34"/>
        <v>-11</v>
      </c>
      <c r="K838" s="118" t="str">
        <f t="shared" si="38"/>
        <v>48.5</v>
      </c>
      <c r="L838" s="118" t="str">
        <f t="shared" si="36"/>
        <v>-20.5</v>
      </c>
      <c r="M838" s="104" t="s">
        <v>2550</v>
      </c>
      <c r="N838" s="104" t="s">
        <v>2439</v>
      </c>
      <c r="O838" s="104" t="s">
        <v>2405</v>
      </c>
      <c r="P838" s="112"/>
      <c r="Q838" s="104">
        <v>9.15</v>
      </c>
      <c r="R838" s="104">
        <v>2502.0</v>
      </c>
      <c r="S838" s="104">
        <v>3659.0</v>
      </c>
      <c r="T838" s="112"/>
      <c r="U838" s="104">
        <v>20.53</v>
      </c>
      <c r="V838" s="104">
        <v>20.29</v>
      </c>
      <c r="W838" s="112"/>
      <c r="X838" s="104">
        <v>40.82</v>
      </c>
      <c r="Y838" s="126" t="str">
        <f t="shared" si="79"/>
        <v>49.71%</v>
      </c>
      <c r="Z838" s="104">
        <v>12.5</v>
      </c>
      <c r="AA838" s="126" t="str">
        <f t="shared" si="80"/>
        <v>326.56%</v>
      </c>
      <c r="AB838" s="126" t="str">
        <f t="shared" si="62"/>
        <v>73.20%</v>
      </c>
      <c r="AC838" s="112"/>
      <c r="AD838" s="112"/>
      <c r="AE838" s="33"/>
      <c r="AF838" s="33"/>
      <c r="AG838" s="33"/>
      <c r="AH838" s="33"/>
      <c r="AI838" s="33"/>
      <c r="AJ838" s="33"/>
    </row>
    <row r="839">
      <c r="A839" s="104" t="s">
        <v>1832</v>
      </c>
      <c r="B839" s="44">
        <v>2009.0</v>
      </c>
      <c r="C839" s="44" t="s">
        <v>29</v>
      </c>
      <c r="D839" s="104" t="s">
        <v>2596</v>
      </c>
      <c r="E839" s="104">
        <v>37.0</v>
      </c>
      <c r="F839" s="104">
        <v>49.0</v>
      </c>
      <c r="G839" s="118" t="str">
        <f t="shared" si="37"/>
        <v>43</v>
      </c>
      <c r="H839" s="104">
        <v>40.0</v>
      </c>
      <c r="I839" s="104">
        <v>41.0</v>
      </c>
      <c r="J839" s="118" t="str">
        <f t="shared" si="34"/>
        <v>-1</v>
      </c>
      <c r="K839" s="118" t="str">
        <f t="shared" si="38"/>
        <v>40.5</v>
      </c>
      <c r="L839" s="118" t="str">
        <f t="shared" si="36"/>
        <v>2.5</v>
      </c>
      <c r="M839" s="104" t="s">
        <v>2528</v>
      </c>
      <c r="N839" s="104" t="s">
        <v>2511</v>
      </c>
      <c r="O839" s="104" t="s">
        <v>1027</v>
      </c>
      <c r="P839" s="112"/>
      <c r="Q839" s="104">
        <v>5.45</v>
      </c>
      <c r="R839" s="104">
        <v>1412.0</v>
      </c>
      <c r="S839" s="104">
        <v>3862.0</v>
      </c>
      <c r="T839" s="112"/>
      <c r="U839" s="104">
        <v>19.67</v>
      </c>
      <c r="V839" s="104">
        <v>34.32</v>
      </c>
      <c r="W839" s="112"/>
      <c r="X839" s="104">
        <v>53.99</v>
      </c>
      <c r="Y839" s="126" t="str">
        <f t="shared" si="79"/>
        <v>63.57%</v>
      </c>
      <c r="Z839" s="104">
        <v>80.0</v>
      </c>
      <c r="AA839" s="126" t="str">
        <f t="shared" si="80"/>
        <v>67.49%</v>
      </c>
      <c r="AB839" s="126" t="str">
        <f t="shared" si="62"/>
        <v>6.81%</v>
      </c>
      <c r="AC839" s="112"/>
      <c r="AD839" s="112"/>
      <c r="AE839" s="33"/>
      <c r="AF839" s="33"/>
      <c r="AG839" s="33"/>
      <c r="AH839" s="33"/>
      <c r="AI839" s="33"/>
      <c r="AJ839" s="33"/>
    </row>
    <row r="840">
      <c r="A840" s="104" t="s">
        <v>1847</v>
      </c>
      <c r="B840" s="44">
        <v>2009.0</v>
      </c>
      <c r="C840" s="44" t="s">
        <v>29</v>
      </c>
      <c r="D840" s="104" t="s">
        <v>2586</v>
      </c>
      <c r="E840" s="104">
        <v>49.0</v>
      </c>
      <c r="F840" s="104">
        <v>53.0</v>
      </c>
      <c r="G840" s="118" t="str">
        <f t="shared" si="37"/>
        <v>51</v>
      </c>
      <c r="H840" s="104">
        <v>53.0</v>
      </c>
      <c r="I840" s="104">
        <v>62.0</v>
      </c>
      <c r="J840" s="118" t="str">
        <f t="shared" si="34"/>
        <v>-9</v>
      </c>
      <c r="K840" s="118" t="str">
        <f t="shared" si="38"/>
        <v>57.5</v>
      </c>
      <c r="L840" s="118" t="str">
        <f t="shared" si="36"/>
        <v>-6.5</v>
      </c>
      <c r="M840" s="104" t="s">
        <v>2551</v>
      </c>
      <c r="N840" s="104" t="s">
        <v>2442</v>
      </c>
      <c r="O840" s="104" t="s">
        <v>1848</v>
      </c>
      <c r="P840" s="112"/>
      <c r="Q840" s="104">
        <v>6.7</v>
      </c>
      <c r="R840" s="104">
        <v>3014.0</v>
      </c>
      <c r="S840" s="104">
        <v>2224.0</v>
      </c>
      <c r="T840" s="112"/>
      <c r="U840" s="104">
        <v>19.55</v>
      </c>
      <c r="V840" s="104">
        <v>20.34</v>
      </c>
      <c r="W840" s="112"/>
      <c r="X840" s="104">
        <v>39.89</v>
      </c>
      <c r="Y840" s="126" t="str">
        <f t="shared" si="79"/>
        <v>50.99%</v>
      </c>
      <c r="Z840" s="104">
        <v>65.0</v>
      </c>
      <c r="AA840" s="126" t="str">
        <f t="shared" si="80"/>
        <v>61.37%</v>
      </c>
      <c r="AB840" s="126" t="str">
        <f t="shared" si="62"/>
        <v>10.31%</v>
      </c>
      <c r="AC840" s="112"/>
      <c r="AD840" s="112"/>
      <c r="AE840" s="33"/>
      <c r="AF840" s="33"/>
      <c r="AG840" s="33"/>
      <c r="AH840" s="33"/>
      <c r="AI840" s="33"/>
      <c r="AJ840" s="33"/>
    </row>
    <row r="841">
      <c r="A841" s="104" t="s">
        <v>2008</v>
      </c>
      <c r="B841" s="44">
        <v>2009.0</v>
      </c>
      <c r="C841" s="44" t="s">
        <v>41</v>
      </c>
      <c r="D841" s="104" t="s">
        <v>2476</v>
      </c>
      <c r="E841" s="104">
        <v>56.0</v>
      </c>
      <c r="F841" s="104">
        <v>58.0</v>
      </c>
      <c r="G841" s="118" t="str">
        <f t="shared" si="37"/>
        <v>57</v>
      </c>
      <c r="H841" s="104">
        <v>47.0</v>
      </c>
      <c r="I841" s="104">
        <v>58.0</v>
      </c>
      <c r="J841" s="118" t="str">
        <f t="shared" si="34"/>
        <v>-11</v>
      </c>
      <c r="K841" s="118" t="str">
        <f t="shared" si="38"/>
        <v>52.5</v>
      </c>
      <c r="L841" s="118" t="str">
        <f t="shared" si="36"/>
        <v>4.5</v>
      </c>
      <c r="M841" s="104" t="s">
        <v>2529</v>
      </c>
      <c r="N841" s="104" t="s">
        <v>2511</v>
      </c>
      <c r="O841" s="104" t="s">
        <v>1168</v>
      </c>
      <c r="P841" s="112"/>
      <c r="Q841" s="104">
        <v>7.0</v>
      </c>
      <c r="R841" s="104">
        <v>1707.0</v>
      </c>
      <c r="S841" s="104">
        <v>4117.0</v>
      </c>
      <c r="T841" s="112"/>
      <c r="U841" s="104">
        <v>18.45</v>
      </c>
      <c r="V841" s="104">
        <v>13.95</v>
      </c>
      <c r="W841" s="112"/>
      <c r="X841" s="104">
        <v>32.4</v>
      </c>
      <c r="Y841" s="126" t="str">
        <f t="shared" si="79"/>
        <v>43.06%</v>
      </c>
      <c r="Z841" s="104">
        <v>18.5</v>
      </c>
      <c r="AA841" s="126" t="str">
        <f t="shared" si="80"/>
        <v>175.14%</v>
      </c>
      <c r="AB841" s="126" t="str">
        <f t="shared" si="62"/>
        <v>37.84%</v>
      </c>
      <c r="AC841" s="112"/>
      <c r="AD841" s="112"/>
      <c r="AE841" s="33"/>
      <c r="AF841" s="33"/>
      <c r="AG841" s="33"/>
      <c r="AH841" s="33"/>
      <c r="AI841" s="33"/>
      <c r="AJ841" s="33"/>
    </row>
    <row r="842">
      <c r="A842" s="104" t="s">
        <v>1856</v>
      </c>
      <c r="B842" s="44">
        <v>2009.0</v>
      </c>
      <c r="C842" s="44" t="s">
        <v>29</v>
      </c>
      <c r="D842" s="104" t="s">
        <v>2476</v>
      </c>
      <c r="E842" s="104">
        <v>39.0</v>
      </c>
      <c r="F842" s="104" t="s">
        <v>2441</v>
      </c>
      <c r="G842" s="118" t="str">
        <f t="shared" si="37"/>
        <v>39</v>
      </c>
      <c r="H842" s="104">
        <v>51.0</v>
      </c>
      <c r="I842" s="104">
        <v>59.0</v>
      </c>
      <c r="J842" s="118" t="str">
        <f t="shared" si="34"/>
        <v>-8</v>
      </c>
      <c r="K842" s="118" t="str">
        <f t="shared" si="38"/>
        <v>55</v>
      </c>
      <c r="L842" s="118" t="str">
        <f t="shared" si="36"/>
        <v>-16</v>
      </c>
      <c r="M842" s="104" t="s">
        <v>2551</v>
      </c>
      <c r="N842" s="104" t="s">
        <v>2442</v>
      </c>
      <c r="O842" s="104" t="s">
        <v>1485</v>
      </c>
      <c r="P842" s="112"/>
      <c r="Q842" s="104">
        <v>7.6</v>
      </c>
      <c r="R842" s="104">
        <v>2655.0</v>
      </c>
      <c r="S842" s="104">
        <v>2862.0</v>
      </c>
      <c r="T842" s="112"/>
      <c r="U842" s="104">
        <v>17.3</v>
      </c>
      <c r="V842" s="104">
        <v>45.14</v>
      </c>
      <c r="W842" s="112"/>
      <c r="X842" s="104">
        <v>62.44</v>
      </c>
      <c r="Y842" s="126" t="str">
        <f t="shared" si="79"/>
        <v>72.29%</v>
      </c>
      <c r="Z842" s="104">
        <v>60.0</v>
      </c>
      <c r="AA842" s="126" t="str">
        <f t="shared" si="80"/>
        <v>104.07%</v>
      </c>
      <c r="AB842" s="126" t="str">
        <f t="shared" si="62"/>
        <v>12.67%</v>
      </c>
      <c r="AC842" s="112"/>
      <c r="AD842" s="112"/>
      <c r="AE842" s="33"/>
      <c r="AF842" s="33"/>
      <c r="AG842" s="33"/>
      <c r="AH842" s="33"/>
      <c r="AI842" s="33"/>
      <c r="AJ842" s="33"/>
    </row>
    <row r="843">
      <c r="A843" s="104" t="s">
        <v>1998</v>
      </c>
      <c r="B843" s="44">
        <v>2009.0</v>
      </c>
      <c r="C843" s="44" t="s">
        <v>41</v>
      </c>
      <c r="D843" s="104" t="s">
        <v>2527</v>
      </c>
      <c r="E843" s="104">
        <v>22.0</v>
      </c>
      <c r="F843" s="104">
        <v>31.0</v>
      </c>
      <c r="G843" s="118" t="str">
        <f t="shared" si="37"/>
        <v>26.5</v>
      </c>
      <c r="H843" s="104">
        <v>52.0</v>
      </c>
      <c r="I843" s="104">
        <v>58.0</v>
      </c>
      <c r="J843" s="118" t="str">
        <f t="shared" si="34"/>
        <v>-6</v>
      </c>
      <c r="K843" s="118" t="str">
        <f t="shared" si="38"/>
        <v>55</v>
      </c>
      <c r="L843" s="118" t="str">
        <f t="shared" si="36"/>
        <v>-28.5</v>
      </c>
      <c r="M843" s="104" t="s">
        <v>710</v>
      </c>
      <c r="N843" s="104" t="s">
        <v>2511</v>
      </c>
      <c r="O843" s="104" t="s">
        <v>117</v>
      </c>
      <c r="P843" s="112"/>
      <c r="Q843" s="104">
        <v>5.5</v>
      </c>
      <c r="R843" s="104">
        <v>1810.0</v>
      </c>
      <c r="S843" s="104">
        <v>3030.0</v>
      </c>
      <c r="T843" s="112"/>
      <c r="U843" s="104">
        <v>17.2</v>
      </c>
      <c r="V843" s="104">
        <v>1.37</v>
      </c>
      <c r="W843" s="112"/>
      <c r="X843" s="104">
        <v>18.6</v>
      </c>
      <c r="Y843" s="126" t="str">
        <f t="shared" si="79"/>
        <v>7.37%</v>
      </c>
      <c r="Z843" s="104">
        <v>20.0</v>
      </c>
      <c r="AA843" s="126" t="str">
        <f t="shared" si="80"/>
        <v>93.00%</v>
      </c>
      <c r="AB843" s="126" t="str">
        <f t="shared" si="62"/>
        <v>27.50%</v>
      </c>
      <c r="AC843" s="112"/>
      <c r="AD843" s="112"/>
      <c r="AE843" s="33"/>
      <c r="AF843" s="33"/>
      <c r="AG843" s="33"/>
      <c r="AH843" s="33"/>
      <c r="AI843" s="33"/>
      <c r="AJ843" s="33"/>
    </row>
    <row r="844">
      <c r="A844" s="104" t="s">
        <v>1781</v>
      </c>
      <c r="B844" s="44">
        <v>2009.0</v>
      </c>
      <c r="C844" s="44" t="s">
        <v>41</v>
      </c>
      <c r="D844" s="104" t="s">
        <v>2527</v>
      </c>
      <c r="E844" s="104">
        <v>97.0</v>
      </c>
      <c r="F844" s="104">
        <v>94.0</v>
      </c>
      <c r="G844" s="118" t="str">
        <f t="shared" si="37"/>
        <v>95.5</v>
      </c>
      <c r="H844" s="104">
        <v>83.0</v>
      </c>
      <c r="I844" s="104">
        <v>71.0</v>
      </c>
      <c r="J844" s="118" t="str">
        <f t="shared" si="34"/>
        <v>12</v>
      </c>
      <c r="K844" s="118" t="str">
        <f t="shared" si="38"/>
        <v>77</v>
      </c>
      <c r="L844" s="118" t="str">
        <f t="shared" si="36"/>
        <v>18.5</v>
      </c>
      <c r="M844" s="104" t="s">
        <v>2551</v>
      </c>
      <c r="N844" s="104" t="s">
        <v>2439</v>
      </c>
      <c r="O844" s="104" t="s">
        <v>1782</v>
      </c>
      <c r="P844" s="112"/>
      <c r="Q844" s="104">
        <v>0.14</v>
      </c>
      <c r="R844" s="104">
        <v>4.0</v>
      </c>
      <c r="S844" s="104">
        <v>36338.0</v>
      </c>
      <c r="T844" s="112"/>
      <c r="U844" s="104">
        <v>17.01</v>
      </c>
      <c r="V844" s="104">
        <v>32.21</v>
      </c>
      <c r="W844" s="112"/>
      <c r="X844" s="104">
        <v>49.22</v>
      </c>
      <c r="Y844" s="126" t="str">
        <f t="shared" si="79"/>
        <v>65.44%</v>
      </c>
      <c r="Z844" s="104">
        <v>15.0</v>
      </c>
      <c r="AA844" s="126" t="str">
        <f t="shared" si="80"/>
        <v>328.13%</v>
      </c>
      <c r="AB844" s="126" t="str">
        <f t="shared" si="62"/>
        <v>0.93%</v>
      </c>
      <c r="AC844" s="112"/>
      <c r="AD844" s="104" t="s">
        <v>1478</v>
      </c>
      <c r="AE844" s="33"/>
      <c r="AF844" s="33"/>
      <c r="AG844" s="33"/>
      <c r="AH844" s="33"/>
      <c r="AI844" s="33"/>
      <c r="AJ844" s="33"/>
    </row>
    <row r="845">
      <c r="A845" s="104" t="s">
        <v>2020</v>
      </c>
      <c r="B845" s="44">
        <v>2009.0</v>
      </c>
      <c r="C845" s="44" t="s">
        <v>41</v>
      </c>
      <c r="D845" s="104" t="s">
        <v>2440</v>
      </c>
      <c r="E845" s="104">
        <v>42.0</v>
      </c>
      <c r="F845" s="104">
        <v>47.0</v>
      </c>
      <c r="G845" s="118" t="str">
        <f t="shared" si="37"/>
        <v>44.5</v>
      </c>
      <c r="H845" s="104">
        <v>37.0</v>
      </c>
      <c r="I845" s="104">
        <v>55.0</v>
      </c>
      <c r="J845" s="118" t="str">
        <f t="shared" si="34"/>
        <v>-18</v>
      </c>
      <c r="K845" s="118" t="str">
        <f t="shared" si="38"/>
        <v>46</v>
      </c>
      <c r="L845" s="118" t="str">
        <f t="shared" si="36"/>
        <v>-1.5</v>
      </c>
      <c r="M845" s="104" t="s">
        <v>2536</v>
      </c>
      <c r="N845" s="104" t="s">
        <v>2439</v>
      </c>
      <c r="O845" s="104" t="s">
        <v>960</v>
      </c>
      <c r="P845" s="112"/>
      <c r="Q845" s="104">
        <v>6.9</v>
      </c>
      <c r="R845" s="104">
        <v>2702.0</v>
      </c>
      <c r="S845" s="104">
        <v>2542.0</v>
      </c>
      <c r="T845" s="112"/>
      <c r="U845" s="104">
        <v>16.2</v>
      </c>
      <c r="V845" s="104">
        <v>15.35</v>
      </c>
      <c r="W845" s="112"/>
      <c r="X845" s="104">
        <v>31.55</v>
      </c>
      <c r="Y845" s="126" t="str">
        <f t="shared" si="79"/>
        <v>48.65%</v>
      </c>
      <c r="Z845" s="104">
        <v>16.0</v>
      </c>
      <c r="AA845" s="126" t="str">
        <f t="shared" si="80"/>
        <v>197.19%</v>
      </c>
      <c r="AB845" s="126" t="str">
        <f t="shared" si="62"/>
        <v>43.13%</v>
      </c>
      <c r="AC845" s="112"/>
      <c r="AD845" s="112"/>
      <c r="AE845" s="33"/>
      <c r="AF845" s="33"/>
      <c r="AG845" s="33"/>
      <c r="AH845" s="33"/>
      <c r="AI845" s="33"/>
      <c r="AJ845" s="33"/>
    </row>
    <row r="846">
      <c r="A846" s="104" t="s">
        <v>1877</v>
      </c>
      <c r="B846" s="44">
        <v>2009.0</v>
      </c>
      <c r="C846" s="44" t="s">
        <v>41</v>
      </c>
      <c r="D846" s="104" t="s">
        <v>2564</v>
      </c>
      <c r="E846" s="104">
        <v>38.0</v>
      </c>
      <c r="F846" s="104">
        <v>54.0</v>
      </c>
      <c r="G846" s="118" t="str">
        <f t="shared" si="37"/>
        <v>46</v>
      </c>
      <c r="H846" s="104">
        <v>44.0</v>
      </c>
      <c r="I846" s="104">
        <v>57.0</v>
      </c>
      <c r="J846" s="118" t="str">
        <f t="shared" si="34"/>
        <v>-13</v>
      </c>
      <c r="K846" s="118" t="str">
        <f t="shared" si="38"/>
        <v>50.5</v>
      </c>
      <c r="L846" s="118" t="str">
        <f t="shared" si="36"/>
        <v>-4.5</v>
      </c>
      <c r="M846" s="104" t="s">
        <v>710</v>
      </c>
      <c r="N846" s="104" t="s">
        <v>2442</v>
      </c>
      <c r="O846" s="104" t="s">
        <v>513</v>
      </c>
      <c r="P846" s="112"/>
      <c r="Q846" s="104">
        <v>5.5</v>
      </c>
      <c r="R846" s="104">
        <v>3008.0</v>
      </c>
      <c r="S846" s="104">
        <v>1830.0</v>
      </c>
      <c r="T846" s="112"/>
      <c r="U846" s="104">
        <v>16.12</v>
      </c>
      <c r="V846" s="104">
        <v>6.86</v>
      </c>
      <c r="W846" s="112"/>
      <c r="X846" s="104">
        <v>22.99</v>
      </c>
      <c r="Y846" s="126" t="str">
        <f t="shared" si="79"/>
        <v>29.84%</v>
      </c>
      <c r="Z846" s="104">
        <v>55.0</v>
      </c>
      <c r="AA846" s="126" t="str">
        <f t="shared" si="80"/>
        <v>41.80%</v>
      </c>
      <c r="AB846" s="126" t="str">
        <f t="shared" si="62"/>
        <v>10.00%</v>
      </c>
      <c r="AC846" s="112"/>
      <c r="AD846" s="112"/>
      <c r="AE846" s="33"/>
      <c r="AF846" s="33"/>
      <c r="AG846" s="33"/>
      <c r="AH846" s="33"/>
      <c r="AI846" s="33"/>
      <c r="AJ846" s="33"/>
    </row>
    <row r="847">
      <c r="A847" s="104" t="s">
        <v>2048</v>
      </c>
      <c r="B847" s="44">
        <v>2009.0</v>
      </c>
      <c r="C847" s="44" t="s">
        <v>41</v>
      </c>
      <c r="D847" s="104" t="s">
        <v>2597</v>
      </c>
      <c r="E847" s="104">
        <v>89.0</v>
      </c>
      <c r="F847" s="104">
        <v>76.0</v>
      </c>
      <c r="G847" s="118" t="str">
        <f t="shared" si="37"/>
        <v>82.5</v>
      </c>
      <c r="H847" s="104">
        <v>56.0</v>
      </c>
      <c r="I847" s="104">
        <v>69.0</v>
      </c>
      <c r="J847" s="118" t="str">
        <f t="shared" si="34"/>
        <v>-13</v>
      </c>
      <c r="K847" s="118" t="str">
        <f t="shared" si="38"/>
        <v>62.5</v>
      </c>
      <c r="L847" s="118" t="str">
        <f t="shared" si="36"/>
        <v>20</v>
      </c>
      <c r="M847" s="104" t="s">
        <v>2531</v>
      </c>
      <c r="N847" s="104" t="s">
        <v>2439</v>
      </c>
      <c r="O847" s="104" t="s">
        <v>493</v>
      </c>
      <c r="P847" s="112"/>
      <c r="Q847" s="104">
        <v>5.7</v>
      </c>
      <c r="R847" s="104">
        <v>1862.0</v>
      </c>
      <c r="S847" s="104">
        <v>3073.0</v>
      </c>
      <c r="T847" s="112"/>
      <c r="U847" s="104">
        <v>16.04</v>
      </c>
      <c r="V847" s="104">
        <v>1.12</v>
      </c>
      <c r="W847" s="112"/>
      <c r="X847" s="104">
        <v>17.16</v>
      </c>
      <c r="Y847" s="126" t="str">
        <f t="shared" si="79"/>
        <v>6.53%</v>
      </c>
      <c r="Z847" s="104">
        <v>9.8</v>
      </c>
      <c r="AA847" s="126" t="str">
        <f t="shared" si="80"/>
        <v>175.10%</v>
      </c>
      <c r="AB847" s="126" t="str">
        <f t="shared" si="62"/>
        <v>58.16%</v>
      </c>
      <c r="AC847" s="112"/>
      <c r="AD847" s="112"/>
      <c r="AE847" s="33"/>
      <c r="AF847" s="33"/>
      <c r="AG847" s="33"/>
      <c r="AH847" s="33"/>
      <c r="AI847" s="33"/>
      <c r="AJ847" s="33"/>
    </row>
    <row r="848">
      <c r="A848" s="104" t="s">
        <v>1993</v>
      </c>
      <c r="B848" s="44">
        <v>2009.0</v>
      </c>
      <c r="C848" s="44" t="s">
        <v>41</v>
      </c>
      <c r="D848" s="104" t="s">
        <v>2470</v>
      </c>
      <c r="E848" s="104">
        <v>40.0</v>
      </c>
      <c r="F848" s="104">
        <v>50.0</v>
      </c>
      <c r="G848" s="118" t="str">
        <f t="shared" si="37"/>
        <v>45</v>
      </c>
      <c r="H848" s="104">
        <v>34.0</v>
      </c>
      <c r="I848" s="104">
        <v>54.0</v>
      </c>
      <c r="J848" s="118" t="str">
        <f t="shared" si="34"/>
        <v>-20</v>
      </c>
      <c r="K848" s="118" t="str">
        <f t="shared" si="38"/>
        <v>44</v>
      </c>
      <c r="L848" s="118" t="str">
        <f t="shared" si="36"/>
        <v>1</v>
      </c>
      <c r="M848" s="104" t="s">
        <v>2534</v>
      </c>
      <c r="N848" s="104" t="s">
        <v>2511</v>
      </c>
      <c r="O848" s="104" t="s">
        <v>939</v>
      </c>
      <c r="P848" s="112"/>
      <c r="Q848" s="104">
        <v>6.5</v>
      </c>
      <c r="R848" s="104">
        <v>1915.0</v>
      </c>
      <c r="S848" s="104">
        <v>3400.0</v>
      </c>
      <c r="T848" s="112"/>
      <c r="U848" s="104">
        <v>15.99</v>
      </c>
      <c r="V848" s="104">
        <v>6.95</v>
      </c>
      <c r="W848" s="112"/>
      <c r="X848" s="104">
        <v>16.0</v>
      </c>
      <c r="Y848" s="126" t="str">
        <f t="shared" si="79"/>
        <v>43.44%</v>
      </c>
      <c r="Z848" s="104">
        <v>20.0</v>
      </c>
      <c r="AA848" s="126" t="str">
        <f t="shared" si="80"/>
        <v>80.00%</v>
      </c>
      <c r="AB848" s="126" t="str">
        <f t="shared" si="62"/>
        <v>32.50%</v>
      </c>
      <c r="AC848" s="112"/>
      <c r="AD848" s="112"/>
      <c r="AE848" s="33"/>
      <c r="AF848" s="33"/>
      <c r="AG848" s="33"/>
      <c r="AH848" s="33"/>
      <c r="AI848" s="33"/>
      <c r="AJ848" s="33"/>
    </row>
    <row r="849">
      <c r="A849" s="104" t="s">
        <v>2033</v>
      </c>
      <c r="B849" s="44">
        <v>2009.0</v>
      </c>
      <c r="C849" s="44" t="s">
        <v>41</v>
      </c>
      <c r="D849" s="104" t="s">
        <v>2553</v>
      </c>
      <c r="E849" s="104">
        <v>61.0</v>
      </c>
      <c r="F849" s="104">
        <v>63.0</v>
      </c>
      <c r="G849" s="118" t="str">
        <f t="shared" si="37"/>
        <v>62</v>
      </c>
      <c r="H849" s="104">
        <v>50.0</v>
      </c>
      <c r="I849" s="104">
        <v>63.0</v>
      </c>
      <c r="J849" s="118" t="str">
        <f t="shared" si="34"/>
        <v>-13</v>
      </c>
      <c r="K849" s="118" t="str">
        <f t="shared" si="38"/>
        <v>56.5</v>
      </c>
      <c r="L849" s="118" t="str">
        <f t="shared" si="36"/>
        <v>5.5</v>
      </c>
      <c r="M849" s="104" t="s">
        <v>2558</v>
      </c>
      <c r="N849" s="104" t="s">
        <v>2439</v>
      </c>
      <c r="O849" s="104" t="s">
        <v>2034</v>
      </c>
      <c r="P849" s="112"/>
      <c r="Q849" s="104">
        <v>5.9</v>
      </c>
      <c r="R849" s="104">
        <v>2159.0</v>
      </c>
      <c r="S849" s="104">
        <v>2755.0</v>
      </c>
      <c r="T849" s="112"/>
      <c r="U849" s="104">
        <v>15.5</v>
      </c>
      <c r="V849" s="104">
        <v>7.33</v>
      </c>
      <c r="W849" s="112"/>
      <c r="X849" s="104">
        <v>22.83</v>
      </c>
      <c r="Y849" s="126" t="str">
        <f t="shared" si="79"/>
        <v>32.11%</v>
      </c>
      <c r="Z849" s="104">
        <v>14.0</v>
      </c>
      <c r="AA849" s="126" t="str">
        <f t="shared" si="80"/>
        <v>163.07%</v>
      </c>
      <c r="AB849" s="126" t="str">
        <f t="shared" si="62"/>
        <v>42.14%</v>
      </c>
      <c r="AC849" s="112"/>
      <c r="AD849" s="112"/>
      <c r="AE849" s="33"/>
      <c r="AF849" s="33"/>
      <c r="AG849" s="33"/>
      <c r="AH849" s="33"/>
      <c r="AI849" s="33"/>
      <c r="AJ849" s="33"/>
    </row>
    <row r="850">
      <c r="A850" s="104" t="s">
        <v>1946</v>
      </c>
      <c r="B850" s="44">
        <v>2009.0</v>
      </c>
      <c r="C850" s="44" t="s">
        <v>29</v>
      </c>
      <c r="D850" s="104" t="s">
        <v>2476</v>
      </c>
      <c r="E850" s="104">
        <v>46.0</v>
      </c>
      <c r="F850" s="104">
        <v>47.0</v>
      </c>
      <c r="G850" s="118" t="str">
        <f t="shared" si="37"/>
        <v>46.5</v>
      </c>
      <c r="H850" s="104">
        <v>27.0</v>
      </c>
      <c r="I850" s="104">
        <v>45.0</v>
      </c>
      <c r="J850" s="118" t="str">
        <f t="shared" si="34"/>
        <v>-18</v>
      </c>
      <c r="K850" s="118" t="str">
        <f t="shared" si="38"/>
        <v>36</v>
      </c>
      <c r="L850" s="118" t="str">
        <f t="shared" si="36"/>
        <v>10.5</v>
      </c>
      <c r="M850" s="104" t="s">
        <v>2534</v>
      </c>
      <c r="N850" s="104" t="s">
        <v>2511</v>
      </c>
      <c r="O850" s="104" t="s">
        <v>2417</v>
      </c>
      <c r="P850" s="112"/>
      <c r="Q850" s="104">
        <v>7.6</v>
      </c>
      <c r="R850" s="104">
        <v>2635.0</v>
      </c>
      <c r="S850" s="104">
        <v>2873.0</v>
      </c>
      <c r="T850" s="112"/>
      <c r="U850" s="104">
        <v>15.1</v>
      </c>
      <c r="V850" s="104">
        <v>18.28</v>
      </c>
      <c r="W850" s="112"/>
      <c r="X850" s="104">
        <v>33.38</v>
      </c>
      <c r="Y850" s="126" t="str">
        <f t="shared" si="79"/>
        <v>54.76%</v>
      </c>
      <c r="Z850" s="104">
        <v>30.0</v>
      </c>
      <c r="AA850" s="126" t="str">
        <f t="shared" si="80"/>
        <v>111.27%</v>
      </c>
      <c r="AB850" s="126" t="str">
        <f t="shared" si="62"/>
        <v>25.33%</v>
      </c>
      <c r="AC850" s="112"/>
      <c r="AD850" s="112"/>
      <c r="AE850" s="33"/>
      <c r="AF850" s="33"/>
      <c r="AG850" s="33"/>
      <c r="AH850" s="33"/>
      <c r="AI850" s="33"/>
      <c r="AJ850" s="33"/>
    </row>
    <row r="851">
      <c r="A851" s="104" t="s">
        <v>2010</v>
      </c>
      <c r="B851" s="44">
        <v>2009.0</v>
      </c>
      <c r="C851" s="44" t="s">
        <v>29</v>
      </c>
      <c r="D851" s="104" t="s">
        <v>2440</v>
      </c>
      <c r="E851" s="104">
        <v>14.0</v>
      </c>
      <c r="F851" s="104">
        <v>32.0</v>
      </c>
      <c r="G851" s="118" t="str">
        <f t="shared" si="37"/>
        <v>23</v>
      </c>
      <c r="H851" s="104">
        <v>38.0</v>
      </c>
      <c r="I851" s="104">
        <v>49.0</v>
      </c>
      <c r="J851" s="118" t="str">
        <f t="shared" si="34"/>
        <v>-11</v>
      </c>
      <c r="K851" s="118" t="str">
        <f t="shared" si="38"/>
        <v>43.5</v>
      </c>
      <c r="L851" s="118" t="str">
        <f t="shared" si="36"/>
        <v>-20.5</v>
      </c>
      <c r="M851" s="104" t="s">
        <v>710</v>
      </c>
      <c r="N851" s="104" t="s">
        <v>2511</v>
      </c>
      <c r="O851" s="104" t="s">
        <v>493</v>
      </c>
      <c r="P851" s="112"/>
      <c r="Q851" s="104">
        <v>4.9</v>
      </c>
      <c r="R851" s="104">
        <v>1856.0</v>
      </c>
      <c r="S851" s="104">
        <v>2648.0</v>
      </c>
      <c r="T851" s="112"/>
      <c r="U851" s="104">
        <v>14.8</v>
      </c>
      <c r="V851" s="104">
        <v>1.02</v>
      </c>
      <c r="W851" s="112"/>
      <c r="X851" s="104">
        <v>15.82</v>
      </c>
      <c r="Y851" s="126" t="str">
        <f t="shared" si="79"/>
        <v>6.45%</v>
      </c>
      <c r="Z851" s="104">
        <v>18.0</v>
      </c>
      <c r="AA851" s="126" t="str">
        <f t="shared" si="80"/>
        <v>87.89%</v>
      </c>
      <c r="AB851" s="126" t="str">
        <f t="shared" si="62"/>
        <v>27.22%</v>
      </c>
      <c r="AC851" s="112"/>
      <c r="AD851" s="112"/>
      <c r="AE851" s="33"/>
      <c r="AF851" s="33"/>
      <c r="AG851" s="33"/>
      <c r="AH851" s="33"/>
      <c r="AI851" s="33"/>
      <c r="AJ851" s="33"/>
    </row>
    <row r="852">
      <c r="A852" s="104" t="s">
        <v>1915</v>
      </c>
      <c r="B852" s="44">
        <v>2009.0</v>
      </c>
      <c r="C852" s="44" t="s">
        <v>126</v>
      </c>
      <c r="D852" s="104" t="s">
        <v>2527</v>
      </c>
      <c r="E852" s="104">
        <v>21.0</v>
      </c>
      <c r="F852" s="104">
        <v>37.0</v>
      </c>
      <c r="G852" s="118" t="str">
        <f t="shared" si="37"/>
        <v>29</v>
      </c>
      <c r="H852" s="104">
        <v>35.0</v>
      </c>
      <c r="I852" s="104">
        <v>58.0</v>
      </c>
      <c r="J852" s="118" t="str">
        <f t="shared" si="34"/>
        <v>-23</v>
      </c>
      <c r="K852" s="118" t="str">
        <f t="shared" si="38"/>
        <v>46.5</v>
      </c>
      <c r="L852" s="118" t="str">
        <f t="shared" si="36"/>
        <v>-17.5</v>
      </c>
      <c r="M852" s="104" t="s">
        <v>2551</v>
      </c>
      <c r="N852" s="104" t="s">
        <v>2442</v>
      </c>
      <c r="O852" s="104" t="s">
        <v>1719</v>
      </c>
      <c r="P852" s="112"/>
      <c r="Q852" s="104">
        <v>3.9</v>
      </c>
      <c r="R852" s="104">
        <v>820.0</v>
      </c>
      <c r="S852" s="104">
        <v>4761.0</v>
      </c>
      <c r="T852" s="112"/>
      <c r="U852" s="104">
        <v>14.25</v>
      </c>
      <c r="V852" s="104">
        <v>5.4</v>
      </c>
      <c r="W852" s="112"/>
      <c r="X852" s="104">
        <v>19.2</v>
      </c>
      <c r="Y852" s="126" t="str">
        <f t="shared" si="79"/>
        <v>28.13%</v>
      </c>
      <c r="Z852" s="104">
        <v>40.0</v>
      </c>
      <c r="AA852" s="126" t="str">
        <f t="shared" si="80"/>
        <v>48.00%</v>
      </c>
      <c r="AB852" s="126" t="str">
        <f t="shared" si="62"/>
        <v>9.75%</v>
      </c>
      <c r="AC852" s="112"/>
      <c r="AD852" s="112"/>
      <c r="AE852" s="33"/>
      <c r="AF852" s="33"/>
      <c r="AG852" s="33"/>
      <c r="AH852" s="33"/>
      <c r="AI852" s="33"/>
      <c r="AJ852" s="33"/>
    </row>
    <row r="853">
      <c r="A853" s="104" t="s">
        <v>1905</v>
      </c>
      <c r="B853" s="44">
        <v>2009.0</v>
      </c>
      <c r="C853" s="44" t="s">
        <v>29</v>
      </c>
      <c r="D853" s="104" t="s">
        <v>2553</v>
      </c>
      <c r="E853" s="104">
        <v>38.0</v>
      </c>
      <c r="F853" s="104">
        <v>43.0</v>
      </c>
      <c r="G853" s="118" t="str">
        <f t="shared" si="37"/>
        <v>40.5</v>
      </c>
      <c r="H853" s="104">
        <v>50.0</v>
      </c>
      <c r="I853" s="104">
        <v>58.0</v>
      </c>
      <c r="J853" s="118" t="str">
        <f t="shared" si="34"/>
        <v>-8</v>
      </c>
      <c r="K853" s="118" t="str">
        <f t="shared" si="38"/>
        <v>54</v>
      </c>
      <c r="L853" s="118" t="str">
        <f t="shared" si="36"/>
        <v>-13.5</v>
      </c>
      <c r="M853" s="104" t="s">
        <v>2528</v>
      </c>
      <c r="N853" s="104" t="s">
        <v>2511</v>
      </c>
      <c r="O853" s="104" t="s">
        <v>936</v>
      </c>
      <c r="P853" s="112"/>
      <c r="Q853" s="104">
        <v>6.3</v>
      </c>
      <c r="R853" s="104">
        <v>2754.0</v>
      </c>
      <c r="S853" s="104">
        <v>2285.0</v>
      </c>
      <c r="T853" s="112"/>
      <c r="U853" s="104">
        <v>13.87</v>
      </c>
      <c r="V853" s="104">
        <v>25.36</v>
      </c>
      <c r="W853" s="112"/>
      <c r="X853" s="104">
        <v>39.23</v>
      </c>
      <c r="Y853" s="126" t="str">
        <f t="shared" si="79"/>
        <v>64.64%</v>
      </c>
      <c r="Z853" s="104">
        <v>40.0</v>
      </c>
      <c r="AA853" s="126" t="str">
        <f t="shared" si="80"/>
        <v>98.08%</v>
      </c>
      <c r="AB853" s="126" t="str">
        <f t="shared" si="62"/>
        <v>15.75%</v>
      </c>
      <c r="AC853" s="112"/>
      <c r="AD853" s="112"/>
      <c r="AE853" s="33"/>
      <c r="AF853" s="33"/>
      <c r="AG853" s="33"/>
      <c r="AH853" s="33"/>
      <c r="AI853" s="33"/>
      <c r="AJ853" s="33"/>
    </row>
    <row r="854">
      <c r="A854" s="104" t="s">
        <v>2038</v>
      </c>
      <c r="B854" s="44">
        <v>2009.0</v>
      </c>
      <c r="C854" s="44" t="s">
        <v>37</v>
      </c>
      <c r="D854" s="104" t="s">
        <v>2451</v>
      </c>
      <c r="E854" s="104">
        <v>62.0</v>
      </c>
      <c r="F854" s="104">
        <v>41.0</v>
      </c>
      <c r="G854" s="118" t="str">
        <f t="shared" si="37"/>
        <v>51.5</v>
      </c>
      <c r="H854" s="104">
        <v>54.0</v>
      </c>
      <c r="I854" s="104">
        <v>68.0</v>
      </c>
      <c r="J854" s="118" t="str">
        <f t="shared" si="34"/>
        <v>-14</v>
      </c>
      <c r="K854" s="118" t="str">
        <f t="shared" si="38"/>
        <v>61</v>
      </c>
      <c r="L854" s="118" t="str">
        <f t="shared" si="36"/>
        <v>-9.5</v>
      </c>
      <c r="M854" s="104" t="s">
        <v>2598</v>
      </c>
      <c r="N854" s="104" t="s">
        <v>2439</v>
      </c>
      <c r="O854" s="104" t="s">
        <v>939</v>
      </c>
      <c r="P854" s="112"/>
      <c r="Q854" s="104">
        <v>7.0</v>
      </c>
      <c r="R854" s="104">
        <v>2223.0</v>
      </c>
      <c r="S854" s="104">
        <v>3133.0</v>
      </c>
      <c r="T854" s="112"/>
      <c r="U854" s="104">
        <v>13.7</v>
      </c>
      <c r="V854" s="104">
        <v>20.8</v>
      </c>
      <c r="W854" s="112"/>
      <c r="X854" s="104">
        <v>34.5</v>
      </c>
      <c r="Y854" s="126" t="str">
        <f t="shared" si="79"/>
        <v>60.29%</v>
      </c>
      <c r="Z854" s="104">
        <v>12.9</v>
      </c>
      <c r="AA854" s="126" t="str">
        <f t="shared" si="80"/>
        <v>267.44%</v>
      </c>
      <c r="AB854" s="126" t="str">
        <f t="shared" si="62"/>
        <v>54.26%</v>
      </c>
      <c r="AC854" s="112"/>
      <c r="AD854" s="112"/>
      <c r="AE854" s="33"/>
      <c r="AF854" s="33"/>
      <c r="AG854" s="33"/>
      <c r="AH854" s="33"/>
      <c r="AI854" s="33"/>
      <c r="AJ854" s="33"/>
    </row>
    <row r="855">
      <c r="A855" s="104" t="s">
        <v>2023</v>
      </c>
      <c r="B855" s="44">
        <v>2009.0</v>
      </c>
      <c r="C855" s="44" t="s">
        <v>29</v>
      </c>
      <c r="D855" s="104" t="s">
        <v>2527</v>
      </c>
      <c r="E855" s="104">
        <v>84.0</v>
      </c>
      <c r="F855" s="104">
        <v>68.0</v>
      </c>
      <c r="G855" s="118" t="str">
        <f t="shared" si="37"/>
        <v>76</v>
      </c>
      <c r="H855" s="104">
        <v>73.0</v>
      </c>
      <c r="I855" s="104">
        <v>69.0</v>
      </c>
      <c r="J855" s="118" t="str">
        <f t="shared" si="34"/>
        <v>4</v>
      </c>
      <c r="K855" s="118" t="str">
        <f t="shared" si="38"/>
        <v>71</v>
      </c>
      <c r="L855" s="118" t="str">
        <f t="shared" si="36"/>
        <v>5</v>
      </c>
      <c r="M855" s="104" t="s">
        <v>2531</v>
      </c>
      <c r="N855" s="104" t="s">
        <v>2511</v>
      </c>
      <c r="O855" s="104" t="s">
        <v>1398</v>
      </c>
      <c r="P855" s="112"/>
      <c r="Q855" s="104">
        <v>4.7</v>
      </c>
      <c r="R855" s="104">
        <v>1721.0</v>
      </c>
      <c r="S855" s="104">
        <v>2702.0</v>
      </c>
      <c r="T855" s="112"/>
      <c r="U855" s="104">
        <v>13.0</v>
      </c>
      <c r="V855" s="104">
        <v>3.59</v>
      </c>
      <c r="W855" s="112"/>
      <c r="X855" s="104">
        <v>16.0</v>
      </c>
      <c r="Y855" s="126" t="str">
        <f t="shared" si="79"/>
        <v>22.44%</v>
      </c>
      <c r="Z855" s="104">
        <v>15.0</v>
      </c>
      <c r="AA855" s="126" t="str">
        <f t="shared" si="80"/>
        <v>106.67%</v>
      </c>
      <c r="AB855" s="126" t="str">
        <f t="shared" si="62"/>
        <v>31.33%</v>
      </c>
      <c r="AC855" s="112"/>
      <c r="AD855" s="112"/>
      <c r="AE855" s="33"/>
      <c r="AF855" s="33"/>
      <c r="AG855" s="33"/>
      <c r="AH855" s="33"/>
      <c r="AI855" s="33"/>
      <c r="AJ855" s="33"/>
    </row>
    <row r="856">
      <c r="A856" s="104" t="s">
        <v>2050</v>
      </c>
      <c r="B856" s="44">
        <v>2009.0</v>
      </c>
      <c r="C856" s="44" t="s">
        <v>29</v>
      </c>
      <c r="D856" s="104" t="s">
        <v>2461</v>
      </c>
      <c r="E856" s="104">
        <v>94.0</v>
      </c>
      <c r="F856" s="104">
        <v>85.0</v>
      </c>
      <c r="G856" s="118" t="str">
        <f t="shared" si="37"/>
        <v>89.5</v>
      </c>
      <c r="H856" s="104">
        <v>78.0</v>
      </c>
      <c r="I856" s="104">
        <v>79.0</v>
      </c>
      <c r="J856" s="118" t="str">
        <f t="shared" si="34"/>
        <v>-1</v>
      </c>
      <c r="K856" s="118" t="str">
        <f t="shared" si="38"/>
        <v>78.5</v>
      </c>
      <c r="L856" s="118" t="str">
        <f t="shared" si="36"/>
        <v>11</v>
      </c>
      <c r="M856" s="104" t="s">
        <v>2531</v>
      </c>
      <c r="N856" s="104" t="s">
        <v>2511</v>
      </c>
      <c r="O856" s="104" t="s">
        <v>1959</v>
      </c>
      <c r="P856" s="112"/>
      <c r="Q856" s="104">
        <v>0.76</v>
      </c>
      <c r="R856" s="104">
        <v>761.0</v>
      </c>
      <c r="S856" s="104">
        <v>1003.0</v>
      </c>
      <c r="T856" s="112"/>
      <c r="U856" s="104">
        <v>12.57</v>
      </c>
      <c r="V856" s="104">
        <v>13.52</v>
      </c>
      <c r="W856" s="112"/>
      <c r="X856" s="104">
        <v>26.09</v>
      </c>
      <c r="Y856" s="126" t="str">
        <f t="shared" si="79"/>
        <v>51.82%</v>
      </c>
      <c r="Z856" s="104">
        <v>7.5</v>
      </c>
      <c r="AA856" s="126" t="str">
        <f t="shared" si="80"/>
        <v>347.87%</v>
      </c>
      <c r="AB856" s="126" t="str">
        <f t="shared" si="62"/>
        <v>10.13%</v>
      </c>
      <c r="AC856" s="112"/>
      <c r="AD856" s="112"/>
      <c r="AE856" s="33"/>
      <c r="AF856" s="33"/>
      <c r="AG856" s="33"/>
      <c r="AH856" s="33"/>
      <c r="AI856" s="33"/>
      <c r="AJ856" s="33"/>
    </row>
    <row r="857">
      <c r="A857" s="104" t="s">
        <v>1989</v>
      </c>
      <c r="B857" s="44">
        <v>2009.0</v>
      </c>
      <c r="C857" s="44" t="s">
        <v>41</v>
      </c>
      <c r="D857" s="104" t="s">
        <v>2440</v>
      </c>
      <c r="E857" s="104">
        <v>30.0</v>
      </c>
      <c r="F857" s="104">
        <v>38.0</v>
      </c>
      <c r="G857" s="118" t="str">
        <f t="shared" si="37"/>
        <v>34</v>
      </c>
      <c r="H857" s="104">
        <v>52.0</v>
      </c>
      <c r="I857" s="104">
        <v>49.0</v>
      </c>
      <c r="J857" s="118" t="str">
        <f t="shared" si="34"/>
        <v>3</v>
      </c>
      <c r="K857" s="118" t="str">
        <f t="shared" si="38"/>
        <v>50.5</v>
      </c>
      <c r="L857" s="118" t="str">
        <f t="shared" si="36"/>
        <v>-16.5</v>
      </c>
      <c r="M857" s="104" t="s">
        <v>2556</v>
      </c>
      <c r="N857" s="104" t="s">
        <v>2511</v>
      </c>
      <c r="O857" s="104" t="s">
        <v>939</v>
      </c>
      <c r="P857" s="112"/>
      <c r="Q857" s="104">
        <v>5.3</v>
      </c>
      <c r="R857" s="104">
        <v>2331.0</v>
      </c>
      <c r="S857" s="104">
        <v>2286.0</v>
      </c>
      <c r="T857" s="112"/>
      <c r="U857" s="104">
        <v>12.23</v>
      </c>
      <c r="V857" s="104">
        <v>5.05</v>
      </c>
      <c r="W857" s="112"/>
      <c r="X857" s="104">
        <v>17.28</v>
      </c>
      <c r="Y857" s="126" t="str">
        <f t="shared" si="79"/>
        <v>29.22%</v>
      </c>
      <c r="Z857" s="104">
        <v>20.0</v>
      </c>
      <c r="AA857" s="126" t="str">
        <f t="shared" si="80"/>
        <v>86.40%</v>
      </c>
      <c r="AB857" s="126" t="str">
        <f t="shared" si="62"/>
        <v>26.50%</v>
      </c>
      <c r="AC857" s="112"/>
      <c r="AD857" s="112"/>
      <c r="AE857" s="33"/>
      <c r="AF857" s="33"/>
      <c r="AG857" s="33"/>
      <c r="AH857" s="33"/>
      <c r="AI857" s="33"/>
      <c r="AJ857" s="33"/>
    </row>
    <row r="858">
      <c r="A858" s="104" t="s">
        <v>2060</v>
      </c>
      <c r="B858" s="44">
        <v>2009.0</v>
      </c>
      <c r="C858" s="44" t="s">
        <v>41</v>
      </c>
      <c r="D858" s="104" t="s">
        <v>2527</v>
      </c>
      <c r="E858" s="104">
        <v>72.0</v>
      </c>
      <c r="F858" s="104">
        <v>61.0</v>
      </c>
      <c r="G858" s="118" t="str">
        <f t="shared" si="37"/>
        <v>66.5</v>
      </c>
      <c r="H858" s="104">
        <v>59.0</v>
      </c>
      <c r="I858" s="104">
        <v>64.0</v>
      </c>
      <c r="J858" s="118" t="str">
        <f t="shared" si="34"/>
        <v>-5</v>
      </c>
      <c r="K858" s="118" t="str">
        <f t="shared" si="38"/>
        <v>61.5</v>
      </c>
      <c r="L858" s="118" t="str">
        <f t="shared" si="36"/>
        <v>5</v>
      </c>
      <c r="M858" s="104" t="s">
        <v>2561</v>
      </c>
      <c r="N858" s="104" t="s">
        <v>2439</v>
      </c>
      <c r="O858" s="104" t="s">
        <v>117</v>
      </c>
      <c r="P858" s="112"/>
      <c r="Q858" s="104">
        <v>0.9</v>
      </c>
      <c r="R858" s="104">
        <v>642.0</v>
      </c>
      <c r="S858" s="104">
        <v>1527.0</v>
      </c>
      <c r="T858" s="112"/>
      <c r="U858" s="104">
        <v>12.06</v>
      </c>
      <c r="V858" s="104">
        <v>4.51</v>
      </c>
      <c r="W858" s="112"/>
      <c r="X858" s="104">
        <v>16.57</v>
      </c>
      <c r="Y858" s="126" t="str">
        <f t="shared" si="79"/>
        <v>27.22%</v>
      </c>
      <c r="Z858" s="104">
        <v>5.0</v>
      </c>
      <c r="AA858" s="126" t="str">
        <f t="shared" si="80"/>
        <v>331.40%</v>
      </c>
      <c r="AB858" s="126" t="str">
        <f t="shared" si="62"/>
        <v>18.00%</v>
      </c>
      <c r="AC858" s="112"/>
      <c r="AD858" s="112"/>
      <c r="AE858" s="33"/>
      <c r="AF858" s="33"/>
      <c r="AG858" s="33"/>
      <c r="AH858" s="33"/>
      <c r="AI858" s="33"/>
      <c r="AJ858" s="33"/>
    </row>
    <row r="859">
      <c r="A859" s="104" t="s">
        <v>2042</v>
      </c>
      <c r="B859" s="44">
        <v>2009.0</v>
      </c>
      <c r="C859" s="44" t="s">
        <v>2398</v>
      </c>
      <c r="D859" s="104" t="s">
        <v>2586</v>
      </c>
      <c r="E859" s="104">
        <v>22.0</v>
      </c>
      <c r="F859" s="104">
        <v>24.0</v>
      </c>
      <c r="G859" s="118" t="str">
        <f t="shared" si="37"/>
        <v>23</v>
      </c>
      <c r="H859" s="104">
        <v>38.0</v>
      </c>
      <c r="I859" s="104">
        <v>57.0</v>
      </c>
      <c r="J859" s="118" t="str">
        <f t="shared" si="34"/>
        <v>-19</v>
      </c>
      <c r="K859" s="118" t="str">
        <f t="shared" si="38"/>
        <v>47.5</v>
      </c>
      <c r="L859" s="118" t="str">
        <f t="shared" si="36"/>
        <v>-24.5</v>
      </c>
      <c r="M859" s="104" t="s">
        <v>2572</v>
      </c>
      <c r="N859" s="104" t="s">
        <v>2439</v>
      </c>
      <c r="O859" s="104" t="s">
        <v>1118</v>
      </c>
      <c r="P859" s="112"/>
      <c r="Q859" s="104">
        <v>5.1</v>
      </c>
      <c r="R859" s="104">
        <v>2665.0</v>
      </c>
      <c r="S859" s="104">
        <v>1899.0</v>
      </c>
      <c r="T859" s="112"/>
      <c r="U859" s="104">
        <v>11.97</v>
      </c>
      <c r="V859" s="104">
        <v>15.24</v>
      </c>
      <c r="W859" s="112"/>
      <c r="X859" s="104">
        <v>27.21</v>
      </c>
      <c r="Y859" s="126" t="str">
        <f t="shared" si="79"/>
        <v>56.01%</v>
      </c>
      <c r="Z859" s="104">
        <v>12.5</v>
      </c>
      <c r="AA859" s="126" t="str">
        <f t="shared" si="80"/>
        <v>217.68%</v>
      </c>
      <c r="AB859" s="126" t="str">
        <f t="shared" si="62"/>
        <v>40.80%</v>
      </c>
      <c r="AC859" s="112"/>
      <c r="AD859" s="112"/>
      <c r="AE859" s="33"/>
      <c r="AF859" s="33"/>
      <c r="AG859" s="33"/>
      <c r="AH859" s="33"/>
      <c r="AI859" s="33"/>
      <c r="AJ859" s="33"/>
    </row>
    <row r="860">
      <c r="A860" s="104" t="s">
        <v>2054</v>
      </c>
      <c r="B860" s="44">
        <v>2009.0</v>
      </c>
      <c r="C860" s="44" t="s">
        <v>41</v>
      </c>
      <c r="D860" s="104" t="s">
        <v>2597</v>
      </c>
      <c r="E860" s="104">
        <v>62.0</v>
      </c>
      <c r="F860" s="104">
        <v>61.0</v>
      </c>
      <c r="G860" s="118" t="str">
        <f t="shared" si="37"/>
        <v>61.5</v>
      </c>
      <c r="H860" s="104">
        <v>37.0</v>
      </c>
      <c r="I860" s="104">
        <v>60.0</v>
      </c>
      <c r="J860" s="118" t="str">
        <f t="shared" si="34"/>
        <v>-23</v>
      </c>
      <c r="K860" s="118" t="str">
        <f t="shared" si="38"/>
        <v>48.5</v>
      </c>
      <c r="L860" s="118" t="str">
        <f t="shared" si="36"/>
        <v>13</v>
      </c>
      <c r="M860" s="104" t="s">
        <v>710</v>
      </c>
      <c r="N860" s="104" t="s">
        <v>2439</v>
      </c>
      <c r="O860" s="104" t="s">
        <v>1585</v>
      </c>
      <c r="P860" s="112"/>
      <c r="Q860" s="104">
        <v>4.3</v>
      </c>
      <c r="R860" s="104">
        <v>1611.0</v>
      </c>
      <c r="S860" s="104">
        <v>2694.0</v>
      </c>
      <c r="T860" s="112"/>
      <c r="U860" s="104">
        <v>10.8</v>
      </c>
      <c r="V860" s="104">
        <v>0.03</v>
      </c>
      <c r="W860" s="112"/>
      <c r="X860" s="104">
        <v>10.83</v>
      </c>
      <c r="Y860" s="126" t="str">
        <f t="shared" si="79"/>
        <v>0.28%</v>
      </c>
      <c r="Z860" s="104">
        <v>7.5</v>
      </c>
      <c r="AA860" s="126" t="str">
        <f t="shared" si="80"/>
        <v>144.40%</v>
      </c>
      <c r="AB860" s="126" t="str">
        <f t="shared" si="62"/>
        <v>57.33%</v>
      </c>
      <c r="AC860" s="112"/>
      <c r="AD860" s="112"/>
      <c r="AE860" s="33"/>
      <c r="AF860" s="33"/>
      <c r="AG860" s="33"/>
      <c r="AH860" s="33"/>
      <c r="AI860" s="33"/>
      <c r="AJ860" s="33"/>
    </row>
    <row r="861">
      <c r="A861" s="104" t="s">
        <v>2058</v>
      </c>
      <c r="B861" s="44">
        <v>2009.0</v>
      </c>
      <c r="C861" s="44" t="s">
        <v>29</v>
      </c>
      <c r="D861" s="104" t="s">
        <v>2527</v>
      </c>
      <c r="E861" s="104">
        <v>34.0</v>
      </c>
      <c r="F861" s="104">
        <v>43.0</v>
      </c>
      <c r="G861" s="118" t="str">
        <f t="shared" si="37"/>
        <v>38.5</v>
      </c>
      <c r="H861" s="104">
        <v>66.0</v>
      </c>
      <c r="I861" s="104">
        <v>58.0</v>
      </c>
      <c r="J861" s="118" t="str">
        <f t="shared" si="34"/>
        <v>8</v>
      </c>
      <c r="K861" s="118" t="str">
        <f t="shared" si="38"/>
        <v>62</v>
      </c>
      <c r="L861" s="118" t="str">
        <f t="shared" si="36"/>
        <v>-23.5</v>
      </c>
      <c r="M861" s="104" t="s">
        <v>2529</v>
      </c>
      <c r="N861" s="104" t="s">
        <v>2511</v>
      </c>
      <c r="O861" s="104" t="s">
        <v>153</v>
      </c>
      <c r="P861" s="112"/>
      <c r="Q861" s="104">
        <v>5.3</v>
      </c>
      <c r="R861" s="104">
        <v>724.0</v>
      </c>
      <c r="S861" s="104">
        <v>7340.0</v>
      </c>
      <c r="T861" s="112"/>
      <c r="U861" s="104">
        <v>10.6</v>
      </c>
      <c r="V861" s="104">
        <v>0.14</v>
      </c>
      <c r="W861" s="112"/>
      <c r="X861" s="104">
        <v>10.7</v>
      </c>
      <c r="Y861" s="126" t="str">
        <f t="shared" si="79"/>
        <v>1.31%</v>
      </c>
      <c r="Z861" s="104">
        <v>5.0</v>
      </c>
      <c r="AA861" s="126" t="str">
        <f t="shared" si="80"/>
        <v>214.00%</v>
      </c>
      <c r="AB861" s="126" t="str">
        <f t="shared" si="62"/>
        <v>106.00%</v>
      </c>
      <c r="AC861" s="112"/>
      <c r="AD861" s="112"/>
      <c r="AE861" s="33"/>
      <c r="AF861" s="33"/>
      <c r="AG861" s="33"/>
      <c r="AH861" s="33"/>
      <c r="AI861" s="33"/>
      <c r="AJ861" s="33"/>
    </row>
    <row r="862">
      <c r="A862" s="104" t="s">
        <v>1912</v>
      </c>
      <c r="B862" s="44">
        <v>2009.0</v>
      </c>
      <c r="C862" s="44" t="s">
        <v>29</v>
      </c>
      <c r="D862" s="104" t="s">
        <v>2527</v>
      </c>
      <c r="E862" s="104">
        <v>28.0</v>
      </c>
      <c r="F862" s="104">
        <v>28.0</v>
      </c>
      <c r="G862" s="118" t="str">
        <f t="shared" si="37"/>
        <v>28</v>
      </c>
      <c r="H862" s="104">
        <v>49.0</v>
      </c>
      <c r="I862" s="104">
        <v>78.0</v>
      </c>
      <c r="J862" s="118" t="str">
        <f t="shared" si="34"/>
        <v>-29</v>
      </c>
      <c r="K862" s="118" t="str">
        <f t="shared" si="38"/>
        <v>63.5</v>
      </c>
      <c r="L862" s="118" t="str">
        <f t="shared" si="36"/>
        <v>-35.5</v>
      </c>
      <c r="M862" s="104" t="s">
        <v>2536</v>
      </c>
      <c r="N862" s="104" t="s">
        <v>2439</v>
      </c>
      <c r="O862" s="104" t="s">
        <v>1913</v>
      </c>
      <c r="P862" s="112"/>
      <c r="Q862" s="104">
        <v>4.4</v>
      </c>
      <c r="R862" s="104">
        <v>2506.0</v>
      </c>
      <c r="S862" s="104">
        <v>1765.0</v>
      </c>
      <c r="T862" s="112"/>
      <c r="U862" s="104">
        <v>10.3</v>
      </c>
      <c r="V862" s="104">
        <v>10.31</v>
      </c>
      <c r="W862" s="112"/>
      <c r="X862" s="104">
        <v>17.0</v>
      </c>
      <c r="Y862" s="126" t="str">
        <f t="shared" si="79"/>
        <v>60.65%</v>
      </c>
      <c r="Z862" s="104">
        <v>40.0</v>
      </c>
      <c r="AA862" s="126" t="str">
        <f t="shared" si="80"/>
        <v>42.50%</v>
      </c>
      <c r="AB862" s="126" t="str">
        <f t="shared" si="62"/>
        <v>11.00%</v>
      </c>
      <c r="AC862" s="112"/>
      <c r="AD862" s="112"/>
      <c r="AE862" s="33"/>
      <c r="AF862" s="33"/>
      <c r="AG862" s="33"/>
      <c r="AH862" s="33"/>
      <c r="AI862" s="33"/>
      <c r="AJ862" s="33"/>
    </row>
    <row r="863">
      <c r="A863" s="104" t="s">
        <v>1933</v>
      </c>
      <c r="B863" s="44">
        <v>2009.0</v>
      </c>
      <c r="C863" s="44" t="s">
        <v>29</v>
      </c>
      <c r="D863" s="104" t="s">
        <v>2476</v>
      </c>
      <c r="E863" s="104">
        <v>7.0</v>
      </c>
      <c r="F863" s="104">
        <v>28.0</v>
      </c>
      <c r="G863" s="118" t="str">
        <f t="shared" si="37"/>
        <v>17.5</v>
      </c>
      <c r="H863" s="104">
        <v>28.0</v>
      </c>
      <c r="I863" s="104">
        <v>59.0</v>
      </c>
      <c r="J863" s="118" t="str">
        <f t="shared" si="34"/>
        <v>-31</v>
      </c>
      <c r="K863" s="118" t="str">
        <f t="shared" si="38"/>
        <v>43.5</v>
      </c>
      <c r="L863" s="118" t="str">
        <f t="shared" si="36"/>
        <v>-26</v>
      </c>
      <c r="M863" s="104" t="s">
        <v>2572</v>
      </c>
      <c r="N863" s="104" t="s">
        <v>2439</v>
      </c>
      <c r="O863" s="104" t="s">
        <v>993</v>
      </c>
      <c r="P863" s="112"/>
      <c r="Q863" s="104">
        <v>4.9</v>
      </c>
      <c r="R863" s="104">
        <v>2745.0</v>
      </c>
      <c r="S863" s="104">
        <v>1791.0</v>
      </c>
      <c r="T863" s="112"/>
      <c r="U863" s="104">
        <v>10.28</v>
      </c>
      <c r="V863" s="104">
        <v>7.57</v>
      </c>
      <c r="W863" s="112"/>
      <c r="X863" s="104">
        <v>12.2</v>
      </c>
      <c r="Y863" s="126" t="str">
        <f t="shared" si="79"/>
        <v>62.05%</v>
      </c>
      <c r="Z863" s="104">
        <v>35.0</v>
      </c>
      <c r="AA863" s="126" t="str">
        <f t="shared" si="80"/>
        <v>34.86%</v>
      </c>
      <c r="AB863" s="126" t="str">
        <f t="shared" si="62"/>
        <v>14.00%</v>
      </c>
      <c r="AC863" s="112"/>
      <c r="AD863" s="112"/>
      <c r="AE863" s="33"/>
      <c r="AF863" s="33"/>
      <c r="AG863" s="33"/>
      <c r="AH863" s="33"/>
      <c r="AI863" s="33"/>
      <c r="AJ863" s="33"/>
    </row>
    <row r="864">
      <c r="A864" s="104" t="s">
        <v>2062</v>
      </c>
      <c r="B864" s="44">
        <v>2009.0</v>
      </c>
      <c r="C864" s="44" t="s">
        <v>41</v>
      </c>
      <c r="D864" s="104" t="s">
        <v>2586</v>
      </c>
      <c r="E864" s="104">
        <v>21.0</v>
      </c>
      <c r="F864" s="104">
        <v>46.0</v>
      </c>
      <c r="G864" s="118" t="str">
        <f t="shared" si="37"/>
        <v>33.5</v>
      </c>
      <c r="H864" s="104">
        <v>27.0</v>
      </c>
      <c r="I864" s="104">
        <v>62.0</v>
      </c>
      <c r="J864" s="118" t="str">
        <f t="shared" si="34"/>
        <v>-35</v>
      </c>
      <c r="K864" s="118" t="str">
        <f t="shared" si="38"/>
        <v>44.5</v>
      </c>
      <c r="L864" s="118" t="str">
        <f t="shared" si="36"/>
        <v>-11</v>
      </c>
      <c r="M864" s="104" t="s">
        <v>710</v>
      </c>
      <c r="N864" s="104" t="s">
        <v>2439</v>
      </c>
      <c r="O864" s="104" t="s">
        <v>448</v>
      </c>
      <c r="P864" s="112"/>
      <c r="Q864" s="104">
        <v>4.1</v>
      </c>
      <c r="R864" s="104">
        <v>1138.0</v>
      </c>
      <c r="S864" s="104">
        <v>3613.0</v>
      </c>
      <c r="T864" s="112"/>
      <c r="U864" s="104">
        <v>10.0</v>
      </c>
      <c r="V864" s="104">
        <v>0.15</v>
      </c>
      <c r="W864" s="112"/>
      <c r="X864" s="104">
        <v>10.0</v>
      </c>
      <c r="Y864" s="126" t="str">
        <f t="shared" si="79"/>
        <v>1.50%</v>
      </c>
      <c r="Z864" s="104">
        <v>3.0</v>
      </c>
      <c r="AA864" s="126" t="str">
        <f t="shared" si="80"/>
        <v>333.33%</v>
      </c>
      <c r="AB864" s="126" t="str">
        <f t="shared" si="62"/>
        <v>136.67%</v>
      </c>
      <c r="AC864" s="112"/>
      <c r="AD864" s="112"/>
      <c r="AE864" s="33"/>
      <c r="AF864" s="33"/>
      <c r="AG864" s="33"/>
      <c r="AH864" s="33"/>
      <c r="AI864" s="33"/>
      <c r="AJ864" s="33"/>
    </row>
    <row r="865">
      <c r="A865" s="104" t="s">
        <v>1983</v>
      </c>
      <c r="B865" s="44">
        <v>2009.0</v>
      </c>
      <c r="C865" s="44" t="s">
        <v>41</v>
      </c>
      <c r="D865" s="104" t="s">
        <v>142</v>
      </c>
      <c r="E865" s="104">
        <v>67.0</v>
      </c>
      <c r="F865" s="104">
        <v>58.0</v>
      </c>
      <c r="G865" s="118" t="str">
        <f t="shared" si="37"/>
        <v>62.5</v>
      </c>
      <c r="H865" s="104">
        <v>74.0</v>
      </c>
      <c r="I865" s="104">
        <v>67.0</v>
      </c>
      <c r="J865" s="118" t="str">
        <f t="shared" si="34"/>
        <v>7</v>
      </c>
      <c r="K865" s="118" t="str">
        <f t="shared" si="38"/>
        <v>70.5</v>
      </c>
      <c r="L865" s="118" t="str">
        <f t="shared" si="36"/>
        <v>-8</v>
      </c>
      <c r="M865" s="104" t="s">
        <v>2528</v>
      </c>
      <c r="N865" s="104" t="s">
        <v>2439</v>
      </c>
      <c r="O865" s="104" t="s">
        <v>493</v>
      </c>
      <c r="P865" s="112"/>
      <c r="Q865" s="104">
        <v>0.13</v>
      </c>
      <c r="R865" s="104">
        <v>4.0</v>
      </c>
      <c r="S865" s="104">
        <v>32603.0</v>
      </c>
      <c r="T865" s="112"/>
      <c r="U865" s="104">
        <v>9.45</v>
      </c>
      <c r="V865" s="104">
        <v>5.44</v>
      </c>
      <c r="W865" s="112"/>
      <c r="X865" s="104">
        <v>14.89</v>
      </c>
      <c r="Y865" s="126" t="str">
        <f t="shared" si="79"/>
        <v>36.53%</v>
      </c>
      <c r="Z865" s="104">
        <v>21.0</v>
      </c>
      <c r="AA865" s="126" t="str">
        <f t="shared" si="80"/>
        <v>70.90%</v>
      </c>
      <c r="AB865" s="126" t="str">
        <f t="shared" si="62"/>
        <v>0.62%</v>
      </c>
      <c r="AC865" s="112"/>
      <c r="AD865" s="112"/>
      <c r="AE865" s="33"/>
      <c r="AF865" s="33"/>
      <c r="AG865" s="33"/>
      <c r="AH865" s="33"/>
      <c r="AI865" s="33"/>
      <c r="AJ865" s="33"/>
    </row>
    <row r="866">
      <c r="A866" s="104" t="s">
        <v>1944</v>
      </c>
      <c r="B866" s="44">
        <v>2009.0</v>
      </c>
      <c r="C866" s="44" t="s">
        <v>29</v>
      </c>
      <c r="D866" s="104" t="s">
        <v>2440</v>
      </c>
      <c r="E866" s="104">
        <v>15.0</v>
      </c>
      <c r="F866" s="104">
        <v>45.0</v>
      </c>
      <c r="G866" s="118" t="str">
        <f t="shared" si="37"/>
        <v>30</v>
      </c>
      <c r="H866" s="104">
        <v>28.0</v>
      </c>
      <c r="I866" s="104">
        <v>33.0</v>
      </c>
      <c r="J866" s="118" t="str">
        <f t="shared" si="34"/>
        <v>-5</v>
      </c>
      <c r="K866" s="118" t="str">
        <f t="shared" si="38"/>
        <v>30.5</v>
      </c>
      <c r="L866" s="118" t="str">
        <f t="shared" si="36"/>
        <v>-0.5</v>
      </c>
      <c r="M866" s="104" t="s">
        <v>2551</v>
      </c>
      <c r="N866" s="104" t="s">
        <v>2442</v>
      </c>
      <c r="O866" s="104" t="s">
        <v>936</v>
      </c>
      <c r="P866" s="112"/>
      <c r="Q866" s="104">
        <v>4.8</v>
      </c>
      <c r="R866" s="104">
        <v>2181.0</v>
      </c>
      <c r="S866" s="104">
        <v>2181.0</v>
      </c>
      <c r="T866" s="112"/>
      <c r="U866" s="104">
        <v>9.36</v>
      </c>
      <c r="V866" s="104">
        <v>48.13</v>
      </c>
      <c r="W866" s="112"/>
      <c r="X866" s="104">
        <v>58.23</v>
      </c>
      <c r="Y866" s="126" t="str">
        <f t="shared" si="79"/>
        <v>82.65%</v>
      </c>
      <c r="Z866" s="104">
        <v>30.0</v>
      </c>
      <c r="AA866" s="126" t="str">
        <f t="shared" si="80"/>
        <v>194.10%</v>
      </c>
      <c r="AB866" s="126" t="str">
        <f t="shared" si="62"/>
        <v>16.00%</v>
      </c>
      <c r="AC866" s="112"/>
      <c r="AD866" s="112"/>
      <c r="AE866" s="33"/>
      <c r="AF866" s="33"/>
      <c r="AG866" s="33"/>
      <c r="AH866" s="33"/>
      <c r="AI866" s="33"/>
      <c r="AJ866" s="33"/>
    </row>
    <row r="867">
      <c r="A867" s="104" t="s">
        <v>2056</v>
      </c>
      <c r="B867" s="44">
        <v>2009.0</v>
      </c>
      <c r="C867" s="44" t="s">
        <v>41</v>
      </c>
      <c r="D867" s="104" t="s">
        <v>2553</v>
      </c>
      <c r="E867" s="104">
        <v>89.0</v>
      </c>
      <c r="F867" s="104">
        <v>79.0</v>
      </c>
      <c r="G867" s="118" t="str">
        <f t="shared" si="37"/>
        <v>84</v>
      </c>
      <c r="H867" s="104">
        <v>64.0</v>
      </c>
      <c r="I867" s="104">
        <v>66.0</v>
      </c>
      <c r="J867" s="118" t="str">
        <f t="shared" si="34"/>
        <v>-2</v>
      </c>
      <c r="K867" s="118" t="str">
        <f t="shared" si="38"/>
        <v>65</v>
      </c>
      <c r="L867" s="118" t="str">
        <f t="shared" si="36"/>
        <v>19</v>
      </c>
      <c r="M867" s="104" t="s">
        <v>2529</v>
      </c>
      <c r="N867" s="104" t="s">
        <v>2439</v>
      </c>
      <c r="O867" s="104" t="s">
        <v>117</v>
      </c>
      <c r="P867" s="112"/>
      <c r="Q867" s="104">
        <v>0.25</v>
      </c>
      <c r="R867" s="104">
        <v>6.0</v>
      </c>
      <c r="S867" s="104">
        <v>41890.0</v>
      </c>
      <c r="T867" s="112"/>
      <c r="U867" s="104">
        <v>9.23</v>
      </c>
      <c r="V867" s="104">
        <v>22.2</v>
      </c>
      <c r="W867" s="112"/>
      <c r="X867" s="104">
        <v>31.43</v>
      </c>
      <c r="Y867" s="126" t="str">
        <f t="shared" si="79"/>
        <v>70.63%</v>
      </c>
      <c r="Z867" s="104">
        <v>7.0</v>
      </c>
      <c r="AA867" s="126" t="str">
        <f t="shared" si="80"/>
        <v>449.00%</v>
      </c>
      <c r="AB867" s="126" t="str">
        <f t="shared" si="62"/>
        <v>3.57%</v>
      </c>
      <c r="AC867" s="112"/>
      <c r="AD867" s="112"/>
      <c r="AE867" s="33"/>
      <c r="AF867" s="33"/>
      <c r="AG867" s="33"/>
      <c r="AH867" s="33"/>
      <c r="AI867" s="33"/>
      <c r="AJ867" s="33"/>
    </row>
    <row r="868">
      <c r="A868" s="104" t="s">
        <v>1985</v>
      </c>
      <c r="B868" s="44">
        <v>2009.0</v>
      </c>
      <c r="C868" s="44" t="s">
        <v>2398</v>
      </c>
      <c r="D868" s="104" t="s">
        <v>2597</v>
      </c>
      <c r="E868" s="104">
        <v>46.0</v>
      </c>
      <c r="F868" s="104">
        <v>47.0</v>
      </c>
      <c r="G868" s="118" t="str">
        <f t="shared" si="37"/>
        <v>46.5</v>
      </c>
      <c r="H868" s="104">
        <v>55.0</v>
      </c>
      <c r="I868" s="104">
        <v>73.0</v>
      </c>
      <c r="J868" s="118" t="str">
        <f t="shared" si="34"/>
        <v>-18</v>
      </c>
      <c r="K868" s="118" t="str">
        <f t="shared" si="38"/>
        <v>64</v>
      </c>
      <c r="L868" s="118" t="str">
        <f t="shared" si="36"/>
        <v>-17.5</v>
      </c>
      <c r="M868" s="104" t="s">
        <v>2528</v>
      </c>
      <c r="N868" s="104" t="s">
        <v>2511</v>
      </c>
      <c r="O868" s="104" t="s">
        <v>1384</v>
      </c>
      <c r="P868" s="112"/>
      <c r="Q868" s="104">
        <v>3.9</v>
      </c>
      <c r="R868" s="104">
        <v>2133.0</v>
      </c>
      <c r="S868" s="104">
        <v>1806.0</v>
      </c>
      <c r="T868" s="112"/>
      <c r="U868" s="104">
        <v>9.2</v>
      </c>
      <c r="V868" s="104">
        <v>7.2</v>
      </c>
      <c r="W868" s="112"/>
      <c r="X868" s="104">
        <v>16.4</v>
      </c>
      <c r="Y868" s="126" t="str">
        <f t="shared" si="79"/>
        <v>43.90%</v>
      </c>
      <c r="Z868" s="104">
        <v>21.0</v>
      </c>
      <c r="AA868" s="126" t="str">
        <f t="shared" si="80"/>
        <v>78.10%</v>
      </c>
      <c r="AB868" s="126" t="str">
        <f t="shared" si="62"/>
        <v>18.57%</v>
      </c>
      <c r="AC868" s="112"/>
      <c r="AD868" s="112"/>
      <c r="AE868" s="33"/>
      <c r="AF868" s="33"/>
      <c r="AG868" s="33"/>
      <c r="AH868" s="33"/>
      <c r="AI868" s="33"/>
      <c r="AJ868" s="33"/>
    </row>
    <row r="869">
      <c r="A869" s="104" t="s">
        <v>1886</v>
      </c>
      <c r="B869" s="44">
        <v>2009.0</v>
      </c>
      <c r="C869" s="44" t="s">
        <v>29</v>
      </c>
      <c r="D869" s="104" t="s">
        <v>2440</v>
      </c>
      <c r="E869" s="104">
        <v>16.0</v>
      </c>
      <c r="F869" s="104">
        <v>17.0</v>
      </c>
      <c r="G869" s="118" t="str">
        <f t="shared" si="37"/>
        <v>16.5</v>
      </c>
      <c r="H869" s="104">
        <v>28.0</v>
      </c>
      <c r="I869" s="104">
        <v>32.0</v>
      </c>
      <c r="J869" s="118" t="str">
        <f t="shared" si="34"/>
        <v>-4</v>
      </c>
      <c r="K869" s="118" t="str">
        <f t="shared" si="38"/>
        <v>30</v>
      </c>
      <c r="L869" s="118" t="str">
        <f t="shared" si="36"/>
        <v>-13.5</v>
      </c>
      <c r="M869" s="104" t="s">
        <v>2550</v>
      </c>
      <c r="N869" s="104" t="s">
        <v>2511</v>
      </c>
      <c r="O869" s="104" t="s">
        <v>2429</v>
      </c>
      <c r="P869" s="112"/>
      <c r="Q869" s="104">
        <v>4.7</v>
      </c>
      <c r="R869" s="104">
        <v>1136.0</v>
      </c>
      <c r="S869" s="104">
        <v>4156.0</v>
      </c>
      <c r="T869" s="112"/>
      <c r="U869" s="104">
        <v>8.74</v>
      </c>
      <c r="V869" s="104">
        <v>4.02</v>
      </c>
      <c r="W869" s="112"/>
      <c r="X869" s="104">
        <v>12.34</v>
      </c>
      <c r="Y869" s="126" t="str">
        <f t="shared" si="79"/>
        <v>32.58%</v>
      </c>
      <c r="Z869" s="104">
        <v>50.0</v>
      </c>
      <c r="AA869" s="126" t="str">
        <f t="shared" si="80"/>
        <v>24.68%</v>
      </c>
      <c r="AB869" s="126" t="str">
        <f t="shared" si="62"/>
        <v>9.40%</v>
      </c>
      <c r="AC869" s="112"/>
      <c r="AD869" s="112"/>
      <c r="AE869" s="33"/>
      <c r="AF869" s="33"/>
      <c r="AG869" s="33"/>
      <c r="AH869" s="33"/>
      <c r="AI869" s="33"/>
      <c r="AJ869" s="33"/>
    </row>
    <row r="870">
      <c r="A870" s="104" t="s">
        <v>2018</v>
      </c>
      <c r="B870" s="44">
        <v>2009.0</v>
      </c>
      <c r="C870" s="44" t="s">
        <v>41</v>
      </c>
      <c r="D870" s="104" t="s">
        <v>2527</v>
      </c>
      <c r="E870" s="104">
        <v>9.0</v>
      </c>
      <c r="F870" s="104">
        <v>34.0</v>
      </c>
      <c r="G870" s="118" t="str">
        <f t="shared" si="37"/>
        <v>21.5</v>
      </c>
      <c r="H870" s="104">
        <v>43.0</v>
      </c>
      <c r="I870" s="104">
        <v>67.0</v>
      </c>
      <c r="J870" s="118" t="str">
        <f t="shared" si="34"/>
        <v>-24</v>
      </c>
      <c r="K870" s="118" t="str">
        <f t="shared" si="38"/>
        <v>55</v>
      </c>
      <c r="L870" s="118" t="str">
        <f t="shared" si="36"/>
        <v>-33.5</v>
      </c>
      <c r="M870" s="104" t="s">
        <v>710</v>
      </c>
      <c r="N870" s="104" t="s">
        <v>2511</v>
      </c>
      <c r="O870" s="104" t="s">
        <v>493</v>
      </c>
      <c r="P870" s="112"/>
      <c r="Q870" s="104">
        <v>3.2</v>
      </c>
      <c r="R870" s="104">
        <v>1164.0</v>
      </c>
      <c r="S870" s="104">
        <v>2769.0</v>
      </c>
      <c r="T870" s="112"/>
      <c r="U870" s="104">
        <v>8.67</v>
      </c>
      <c r="V870" s="104">
        <v>11.79</v>
      </c>
      <c r="W870" s="112"/>
      <c r="X870" s="104">
        <v>18.01</v>
      </c>
      <c r="Y870" s="126" t="str">
        <f t="shared" si="79"/>
        <v>65.46%</v>
      </c>
      <c r="Z870" s="104">
        <v>17.0</v>
      </c>
      <c r="AA870" s="126" t="str">
        <f t="shared" si="80"/>
        <v>105.94%</v>
      </c>
      <c r="AB870" s="126" t="str">
        <f t="shared" si="62"/>
        <v>18.82%</v>
      </c>
      <c r="AC870" s="112"/>
      <c r="AD870" s="112"/>
      <c r="AE870" s="33"/>
      <c r="AF870" s="33"/>
      <c r="AG870" s="33"/>
      <c r="AH870" s="33"/>
      <c r="AI870" s="33"/>
      <c r="AJ870" s="33"/>
    </row>
    <row r="871">
      <c r="A871" s="104" t="s">
        <v>1893</v>
      </c>
      <c r="B871" s="44">
        <v>2009.0</v>
      </c>
      <c r="C871" s="44" t="s">
        <v>41</v>
      </c>
      <c r="D871" s="104" t="s">
        <v>142</v>
      </c>
      <c r="E871" s="104">
        <v>60.0</v>
      </c>
      <c r="F871" s="104">
        <v>58.0</v>
      </c>
      <c r="G871" s="118" t="str">
        <f t="shared" si="37"/>
        <v>59</v>
      </c>
      <c r="H871" s="104">
        <v>72.0</v>
      </c>
      <c r="I871" s="104">
        <v>63.0</v>
      </c>
      <c r="J871" s="118" t="str">
        <f t="shared" si="34"/>
        <v>9</v>
      </c>
      <c r="K871" s="118" t="str">
        <f t="shared" si="38"/>
        <v>67.5</v>
      </c>
      <c r="L871" s="118" t="str">
        <f t="shared" si="36"/>
        <v>-8.5</v>
      </c>
      <c r="M871" s="104" t="s">
        <v>710</v>
      </c>
      <c r="N871" s="104" t="s">
        <v>2439</v>
      </c>
      <c r="O871" s="104" t="s">
        <v>1894</v>
      </c>
      <c r="P871" s="112"/>
      <c r="Q871" s="104">
        <v>2.9</v>
      </c>
      <c r="R871" s="104">
        <v>882.0</v>
      </c>
      <c r="S871" s="104">
        <v>3293.0</v>
      </c>
      <c r="T871" s="112"/>
      <c r="U871" s="104">
        <v>8.01</v>
      </c>
      <c r="V871" s="104">
        <v>28.33</v>
      </c>
      <c r="W871" s="112"/>
      <c r="X871" s="104">
        <v>36.34</v>
      </c>
      <c r="Y871" s="126" t="str">
        <f t="shared" si="79"/>
        <v>77.96%</v>
      </c>
      <c r="Z871" s="104">
        <v>50.0</v>
      </c>
      <c r="AA871" s="126" t="str">
        <f t="shared" si="80"/>
        <v>72.68%</v>
      </c>
      <c r="AB871" s="126" t="str">
        <f t="shared" si="62"/>
        <v>5.80%</v>
      </c>
      <c r="AC871" s="112"/>
      <c r="AD871" s="112"/>
      <c r="AE871" s="33"/>
      <c r="AF871" s="33"/>
      <c r="AG871" s="33"/>
      <c r="AH871" s="33"/>
      <c r="AI871" s="33"/>
      <c r="AJ871" s="33"/>
    </row>
    <row r="872">
      <c r="A872" s="104" t="s">
        <v>1970</v>
      </c>
      <c r="B872" s="44">
        <v>2009.0</v>
      </c>
      <c r="C872" s="44" t="s">
        <v>29</v>
      </c>
      <c r="D872" s="104" t="s">
        <v>2575</v>
      </c>
      <c r="E872" s="104">
        <v>75.0</v>
      </c>
      <c r="F872" s="104">
        <v>64.0</v>
      </c>
      <c r="G872" s="118" t="str">
        <f t="shared" si="37"/>
        <v>69.5</v>
      </c>
      <c r="H872" s="104">
        <v>65.0</v>
      </c>
      <c r="I872" s="104">
        <v>75.0</v>
      </c>
      <c r="J872" s="118" t="str">
        <f t="shared" si="34"/>
        <v>-10</v>
      </c>
      <c r="K872" s="118" t="str">
        <f t="shared" si="38"/>
        <v>70</v>
      </c>
      <c r="L872" s="118" t="str">
        <f t="shared" si="36"/>
        <v>-0.5</v>
      </c>
      <c r="M872" s="104" t="s">
        <v>2551</v>
      </c>
      <c r="N872" s="104" t="s">
        <v>2439</v>
      </c>
      <c r="O872" s="104" t="s">
        <v>173</v>
      </c>
      <c r="P872" s="112"/>
      <c r="Q872" s="104">
        <v>1.5</v>
      </c>
      <c r="R872" s="104">
        <v>111.0</v>
      </c>
      <c r="S872" s="104">
        <v>13534.0</v>
      </c>
      <c r="T872" s="112"/>
      <c r="U872" s="104">
        <v>8.12</v>
      </c>
      <c r="V872" s="104">
        <v>19.51</v>
      </c>
      <c r="W872" s="112"/>
      <c r="X872" s="104">
        <v>27.63</v>
      </c>
      <c r="Y872" s="126" t="str">
        <f t="shared" si="79"/>
        <v>70.61%</v>
      </c>
      <c r="Z872" s="104">
        <v>25.0</v>
      </c>
      <c r="AA872" s="126" t="str">
        <f t="shared" si="80"/>
        <v>110.52%</v>
      </c>
      <c r="AB872" s="126" t="str">
        <f t="shared" si="62"/>
        <v>6.00%</v>
      </c>
      <c r="AC872" s="112"/>
      <c r="AD872" s="112"/>
      <c r="AE872" s="33"/>
      <c r="AF872" s="33"/>
      <c r="AG872" s="33"/>
      <c r="AH872" s="33"/>
      <c r="AI872" s="33"/>
      <c r="AJ872" s="33"/>
    </row>
    <row r="873">
      <c r="A873" s="104" t="s">
        <v>1956</v>
      </c>
      <c r="B873" s="44">
        <v>2009.0</v>
      </c>
      <c r="C873" s="44" t="s">
        <v>29</v>
      </c>
      <c r="D873" s="104" t="s">
        <v>142</v>
      </c>
      <c r="E873" s="104">
        <v>48.0</v>
      </c>
      <c r="F873" s="104">
        <v>55.0</v>
      </c>
      <c r="G873" s="118" t="str">
        <f t="shared" si="37"/>
        <v>51.5</v>
      </c>
      <c r="H873" s="104">
        <v>48.0</v>
      </c>
      <c r="I873" s="104">
        <v>67.0</v>
      </c>
      <c r="J873" s="118" t="str">
        <f t="shared" si="34"/>
        <v>-19</v>
      </c>
      <c r="K873" s="118" t="str">
        <f t="shared" si="38"/>
        <v>57.5</v>
      </c>
      <c r="L873" s="118" t="str">
        <f t="shared" si="36"/>
        <v>-6</v>
      </c>
      <c r="M873" s="104" t="s">
        <v>2551</v>
      </c>
      <c r="N873" s="104" t="s">
        <v>2439</v>
      </c>
      <c r="O873" s="104" t="s">
        <v>1620</v>
      </c>
      <c r="P873" s="112"/>
      <c r="Q873" s="104">
        <v>3.5</v>
      </c>
      <c r="R873" s="104">
        <v>1393.0</v>
      </c>
      <c r="S873" s="104">
        <v>2482.0</v>
      </c>
      <c r="T873" s="112"/>
      <c r="U873" s="104">
        <v>7.46</v>
      </c>
      <c r="V873" s="104">
        <v>2.52</v>
      </c>
      <c r="W873" s="112"/>
      <c r="X873" s="104">
        <v>9.98</v>
      </c>
      <c r="Y873" s="126" t="str">
        <f t="shared" si="79"/>
        <v>25.25%</v>
      </c>
      <c r="Z873" s="104">
        <v>29.0</v>
      </c>
      <c r="AA873" s="126" t="str">
        <f t="shared" si="80"/>
        <v>34.41%</v>
      </c>
      <c r="AB873" s="126" t="str">
        <f t="shared" si="62"/>
        <v>12.07%</v>
      </c>
      <c r="AC873" s="112"/>
      <c r="AD873" s="112"/>
      <c r="AE873" s="33"/>
      <c r="AF873" s="33"/>
      <c r="AG873" s="33"/>
      <c r="AH873" s="33"/>
      <c r="AI873" s="33"/>
      <c r="AJ873" s="33"/>
    </row>
    <row r="874">
      <c r="A874" s="104" t="s">
        <v>2027</v>
      </c>
      <c r="B874" s="44">
        <v>2009.0</v>
      </c>
      <c r="C874" s="44" t="s">
        <v>41</v>
      </c>
      <c r="D874" s="104" t="s">
        <v>2440</v>
      </c>
      <c r="E874" s="104">
        <v>7.0</v>
      </c>
      <c r="F874" s="104">
        <v>35.0</v>
      </c>
      <c r="G874" s="118" t="str">
        <f t="shared" si="37"/>
        <v>21</v>
      </c>
      <c r="H874" s="104">
        <v>31.0</v>
      </c>
      <c r="I874" s="104">
        <v>66.0</v>
      </c>
      <c r="J874" s="118" t="str">
        <f t="shared" si="34"/>
        <v>-35</v>
      </c>
      <c r="K874" s="118" t="str">
        <f t="shared" si="38"/>
        <v>48.5</v>
      </c>
      <c r="L874" s="118" t="str">
        <f t="shared" si="36"/>
        <v>-27.5</v>
      </c>
      <c r="M874" s="104" t="s">
        <v>2531</v>
      </c>
      <c r="N874" s="104" t="s">
        <v>2511</v>
      </c>
      <c r="O874" s="104" t="s">
        <v>493</v>
      </c>
      <c r="P874" s="112"/>
      <c r="Q874" s="104">
        <v>2.6</v>
      </c>
      <c r="R874" s="104">
        <v>1959.0</v>
      </c>
      <c r="S874" s="104">
        <v>1354.0</v>
      </c>
      <c r="T874" s="112"/>
      <c r="U874" s="104">
        <v>6.38</v>
      </c>
      <c r="V874" s="104">
        <v>0.03</v>
      </c>
      <c r="W874" s="112"/>
      <c r="X874" s="104">
        <v>6.38</v>
      </c>
      <c r="Y874" s="126" t="str">
        <f t="shared" si="79"/>
        <v>0.47%</v>
      </c>
      <c r="Z874" s="104">
        <v>15.0</v>
      </c>
      <c r="AA874" s="126" t="str">
        <f t="shared" si="80"/>
        <v>42.53%</v>
      </c>
      <c r="AB874" s="126" t="str">
        <f t="shared" si="62"/>
        <v>17.33%</v>
      </c>
      <c r="AC874" s="112"/>
      <c r="AD874" s="112"/>
      <c r="AE874" s="33"/>
      <c r="AF874" s="33"/>
      <c r="AG874" s="33"/>
      <c r="AH874" s="33"/>
      <c r="AI874" s="33"/>
      <c r="AJ874" s="33"/>
    </row>
    <row r="875">
      <c r="A875" s="104" t="s">
        <v>2029</v>
      </c>
      <c r="B875" s="44">
        <v>2009.0</v>
      </c>
      <c r="C875" s="44" t="s">
        <v>41</v>
      </c>
      <c r="D875" s="104" t="s">
        <v>2527</v>
      </c>
      <c r="E875" s="104">
        <v>50.0</v>
      </c>
      <c r="F875" s="104">
        <v>45.0</v>
      </c>
      <c r="G875" s="118" t="str">
        <f t="shared" si="37"/>
        <v>47.5</v>
      </c>
      <c r="H875" s="104">
        <v>63.0</v>
      </c>
      <c r="I875" s="104">
        <v>63.0</v>
      </c>
      <c r="J875" s="118" t="str">
        <f t="shared" si="34"/>
        <v>0</v>
      </c>
      <c r="K875" s="118" t="str">
        <f t="shared" si="38"/>
        <v>63</v>
      </c>
      <c r="L875" s="118" t="str">
        <f t="shared" si="36"/>
        <v>-15.5</v>
      </c>
      <c r="M875" s="104" t="s">
        <v>2528</v>
      </c>
      <c r="N875" s="104" t="s">
        <v>2511</v>
      </c>
      <c r="O875" s="104" t="s">
        <v>493</v>
      </c>
      <c r="P875" s="112"/>
      <c r="Q875" s="104">
        <v>0.26</v>
      </c>
      <c r="R875" s="104">
        <v>9.0</v>
      </c>
      <c r="S875" s="104">
        <v>29574.0</v>
      </c>
      <c r="T875" s="112"/>
      <c r="U875" s="104">
        <v>5.3</v>
      </c>
      <c r="V875" s="104">
        <v>29.79</v>
      </c>
      <c r="W875" s="112"/>
      <c r="X875" s="104">
        <v>35.09</v>
      </c>
      <c r="Y875" s="126" t="str">
        <f t="shared" si="79"/>
        <v>84.90%</v>
      </c>
      <c r="Z875" s="104">
        <v>15.0</v>
      </c>
      <c r="AA875" s="126" t="str">
        <f t="shared" si="80"/>
        <v>233.93%</v>
      </c>
      <c r="AB875" s="126" t="str">
        <f t="shared" si="62"/>
        <v>1.73%</v>
      </c>
      <c r="AC875" s="112"/>
      <c r="AD875" s="112"/>
      <c r="AE875" s="33"/>
      <c r="AF875" s="33"/>
      <c r="AG875" s="33"/>
      <c r="AH875" s="33"/>
      <c r="AI875" s="33"/>
      <c r="AJ875" s="33"/>
    </row>
    <row r="876">
      <c r="A876" s="104" t="s">
        <v>1995</v>
      </c>
      <c r="B876" s="44">
        <v>2009.0</v>
      </c>
      <c r="C876" s="44" t="s">
        <v>41</v>
      </c>
      <c r="D876" s="104" t="s">
        <v>2586</v>
      </c>
      <c r="E876" s="104">
        <v>79.0</v>
      </c>
      <c r="F876" s="104">
        <v>66.0</v>
      </c>
      <c r="G876" s="118" t="str">
        <f t="shared" si="37"/>
        <v>72.5</v>
      </c>
      <c r="H876" s="104">
        <v>60.0</v>
      </c>
      <c r="I876" s="104">
        <v>69.0</v>
      </c>
      <c r="J876" s="118" t="str">
        <f t="shared" si="34"/>
        <v>-9</v>
      </c>
      <c r="K876" s="118" t="str">
        <f t="shared" si="38"/>
        <v>64.5</v>
      </c>
      <c r="L876" s="118" t="str">
        <f t="shared" si="36"/>
        <v>8</v>
      </c>
      <c r="M876" s="104" t="s">
        <v>2531</v>
      </c>
      <c r="N876" s="104" t="s">
        <v>2442</v>
      </c>
      <c r="O876" s="104" t="s">
        <v>1996</v>
      </c>
      <c r="P876" s="112"/>
      <c r="Q876" s="104">
        <v>2.2</v>
      </c>
      <c r="R876" s="104">
        <v>2121.0</v>
      </c>
      <c r="S876" s="104">
        <v>1052.0</v>
      </c>
      <c r="T876" s="112"/>
      <c r="U876" s="104">
        <v>5.2</v>
      </c>
      <c r="V876" s="104">
        <v>7.01</v>
      </c>
      <c r="W876" s="112"/>
      <c r="X876" s="104">
        <v>12.1</v>
      </c>
      <c r="Y876" s="126" t="str">
        <f t="shared" si="79"/>
        <v>57.93%</v>
      </c>
      <c r="Z876" s="104">
        <v>20.0</v>
      </c>
      <c r="AA876" s="126" t="str">
        <f t="shared" si="80"/>
        <v>60.50%</v>
      </c>
      <c r="AB876" s="126" t="str">
        <f t="shared" si="62"/>
        <v>11.00%</v>
      </c>
      <c r="AC876" s="112"/>
      <c r="AD876" s="112"/>
      <c r="AE876" s="33"/>
      <c r="AF876" s="33"/>
      <c r="AG876" s="33"/>
      <c r="AH876" s="33"/>
      <c r="AI876" s="33"/>
      <c r="AJ876" s="33"/>
    </row>
    <row r="877">
      <c r="A877" s="104" t="s">
        <v>2083</v>
      </c>
      <c r="B877" s="44">
        <v>2008.0</v>
      </c>
      <c r="C877" s="44" t="s">
        <v>29</v>
      </c>
      <c r="D877" s="104" t="s">
        <v>2476</v>
      </c>
      <c r="E877" s="104">
        <v>94.0</v>
      </c>
      <c r="F877" s="104">
        <v>82.0</v>
      </c>
      <c r="G877" s="118" t="str">
        <f t="shared" si="37"/>
        <v>88</v>
      </c>
      <c r="H877" s="104">
        <v>96.0</v>
      </c>
      <c r="I877" s="104">
        <v>90.0</v>
      </c>
      <c r="J877" s="118" t="str">
        <f t="shared" si="34"/>
        <v>6</v>
      </c>
      <c r="K877" s="118" t="str">
        <f t="shared" si="38"/>
        <v>93</v>
      </c>
      <c r="L877" s="118" t="str">
        <f t="shared" si="36"/>
        <v>-5</v>
      </c>
      <c r="M877" s="104" t="s">
        <v>2550</v>
      </c>
      <c r="N877" s="104" t="s">
        <v>2511</v>
      </c>
      <c r="O877" s="104" t="s">
        <v>939</v>
      </c>
      <c r="P877" s="255"/>
      <c r="Q877" s="104">
        <v>158.4</v>
      </c>
      <c r="R877" s="104">
        <v>4366.0</v>
      </c>
      <c r="S877" s="104">
        <v>36283.0</v>
      </c>
      <c r="T877" s="255"/>
      <c r="U877" s="104">
        <v>534.86</v>
      </c>
      <c r="V877" s="104">
        <v>469.7</v>
      </c>
      <c r="W877" s="255"/>
      <c r="X877" s="104">
        <v>1004.56</v>
      </c>
      <c r="Y877" s="126" t="str">
        <f t="shared" si="79"/>
        <v>46.76%</v>
      </c>
      <c r="Z877" s="104">
        <v>185.0</v>
      </c>
      <c r="AA877" s="126" t="str">
        <f t="shared" si="80"/>
        <v>543.01%</v>
      </c>
      <c r="AB877" s="126" t="str">
        <f t="shared" si="62"/>
        <v>85.62%</v>
      </c>
      <c r="AC877" s="112"/>
      <c r="AD877" s="104" t="s">
        <v>1176</v>
      </c>
      <c r="AE877" s="33"/>
      <c r="AF877" s="33"/>
      <c r="AG877" s="33"/>
      <c r="AH877" s="33"/>
      <c r="AI877" s="33"/>
      <c r="AJ877" s="33"/>
    </row>
    <row r="878">
      <c r="A878" s="104" t="s">
        <v>2081</v>
      </c>
      <c r="B878" s="44">
        <v>2008.0</v>
      </c>
      <c r="C878" s="44" t="s">
        <v>29</v>
      </c>
      <c r="D878" s="104" t="s">
        <v>2564</v>
      </c>
      <c r="E878" s="104">
        <v>94.0</v>
      </c>
      <c r="F878" s="104">
        <v>79.0</v>
      </c>
      <c r="G878" s="118" t="str">
        <f t="shared" si="37"/>
        <v>86.5</v>
      </c>
      <c r="H878" s="104">
        <v>91.0</v>
      </c>
      <c r="I878" s="104">
        <v>83.0</v>
      </c>
      <c r="J878" s="118" t="str">
        <f t="shared" si="34"/>
        <v>8</v>
      </c>
      <c r="K878" s="118" t="str">
        <f t="shared" si="38"/>
        <v>87</v>
      </c>
      <c r="L878" s="118" t="str">
        <f t="shared" si="36"/>
        <v>-0.5</v>
      </c>
      <c r="M878" s="104" t="s">
        <v>2544</v>
      </c>
      <c r="N878" s="104" t="s">
        <v>2511</v>
      </c>
      <c r="O878" s="104" t="s">
        <v>2408</v>
      </c>
      <c r="P878" s="255"/>
      <c r="Q878" s="104">
        <v>98.62</v>
      </c>
      <c r="R878" s="104">
        <v>4105.0</v>
      </c>
      <c r="S878" s="104">
        <v>24024.0</v>
      </c>
      <c r="T878" s="255"/>
      <c r="U878" s="104">
        <v>318.76</v>
      </c>
      <c r="V878" s="104">
        <v>266.76</v>
      </c>
      <c r="W878" s="255"/>
      <c r="X878" s="104">
        <v>585.52</v>
      </c>
      <c r="Y878" s="126" t="str">
        <f t="shared" si="79"/>
        <v>45.56%</v>
      </c>
      <c r="Z878" s="104">
        <v>186.0</v>
      </c>
      <c r="AA878" s="126" t="str">
        <f t="shared" si="80"/>
        <v>314.80%</v>
      </c>
      <c r="AB878" s="126" t="str">
        <f t="shared" si="62"/>
        <v>53.02%</v>
      </c>
      <c r="AC878" s="112"/>
      <c r="AD878" s="112"/>
      <c r="AE878" s="33"/>
      <c r="AF878" s="33"/>
      <c r="AG878" s="33"/>
      <c r="AH878" s="33"/>
      <c r="AI878" s="33"/>
      <c r="AJ878" s="33"/>
    </row>
    <row r="879">
      <c r="A879" s="104" t="s">
        <v>2085</v>
      </c>
      <c r="B879" s="44">
        <v>2008.0</v>
      </c>
      <c r="C879" s="44" t="s">
        <v>33</v>
      </c>
      <c r="D879" s="104" t="s">
        <v>2564</v>
      </c>
      <c r="E879" s="104">
        <v>77.0</v>
      </c>
      <c r="F879" s="104">
        <v>65.0</v>
      </c>
      <c r="G879" s="118" t="str">
        <f t="shared" si="37"/>
        <v>71</v>
      </c>
      <c r="H879" s="104">
        <v>59.0</v>
      </c>
      <c r="I879" s="104">
        <v>52.0</v>
      </c>
      <c r="J879" s="118" t="str">
        <f t="shared" si="34"/>
        <v>7</v>
      </c>
      <c r="K879" s="118" t="str">
        <f t="shared" si="38"/>
        <v>55.5</v>
      </c>
      <c r="L879" s="118" t="str">
        <f t="shared" si="36"/>
        <v>15.5</v>
      </c>
      <c r="M879" s="104" t="s">
        <v>2572</v>
      </c>
      <c r="N879" s="104" t="s">
        <v>2511</v>
      </c>
      <c r="O879" s="104" t="s">
        <v>2086</v>
      </c>
      <c r="P879" s="255"/>
      <c r="Q879" s="104">
        <v>100.1</v>
      </c>
      <c r="R879" s="104">
        <v>4260.0</v>
      </c>
      <c r="S879" s="104">
        <v>23507.0</v>
      </c>
      <c r="T879" s="255"/>
      <c r="U879" s="104">
        <v>317.1</v>
      </c>
      <c r="V879" s="104">
        <v>469.53</v>
      </c>
      <c r="W879" s="255"/>
      <c r="X879" s="104">
        <v>786.63</v>
      </c>
      <c r="Y879" s="126" t="str">
        <f t="shared" si="79"/>
        <v>59.69%</v>
      </c>
      <c r="Z879" s="104">
        <v>185.0</v>
      </c>
      <c r="AA879" s="126" t="str">
        <f t="shared" si="80"/>
        <v>425.21%</v>
      </c>
      <c r="AB879" s="126" t="str">
        <f t="shared" si="62"/>
        <v>54.11%</v>
      </c>
      <c r="AC879" s="112"/>
      <c r="AD879" s="112"/>
      <c r="AE879" s="33"/>
      <c r="AF879" s="33"/>
      <c r="AG879" s="33"/>
      <c r="AH879" s="33"/>
      <c r="AI879" s="33"/>
      <c r="AJ879" s="33"/>
    </row>
    <row r="880">
      <c r="A880" s="104" t="s">
        <v>2092</v>
      </c>
      <c r="B880" s="44">
        <v>2008.0</v>
      </c>
      <c r="C880" s="44" t="s">
        <v>41</v>
      </c>
      <c r="D880" s="104" t="s">
        <v>2470</v>
      </c>
      <c r="E880" s="104">
        <v>40.0</v>
      </c>
      <c r="F880" s="104">
        <v>49.0</v>
      </c>
      <c r="G880" s="118" t="str">
        <f t="shared" si="37"/>
        <v>44.5</v>
      </c>
      <c r="H880" s="104">
        <v>67.0</v>
      </c>
      <c r="I880" s="104">
        <v>65.0</v>
      </c>
      <c r="J880" s="118" t="str">
        <f t="shared" si="34"/>
        <v>2</v>
      </c>
      <c r="K880" s="118" t="str">
        <f t="shared" si="38"/>
        <v>66</v>
      </c>
      <c r="L880" s="118" t="str">
        <f t="shared" si="36"/>
        <v>-21.5</v>
      </c>
      <c r="M880" s="104" t="s">
        <v>2528</v>
      </c>
      <c r="N880" s="104" t="s">
        <v>2511</v>
      </c>
      <c r="O880" s="104" t="s">
        <v>114</v>
      </c>
      <c r="P880" s="255"/>
      <c r="Q880" s="104">
        <v>62.6</v>
      </c>
      <c r="R880" s="104">
        <v>3965.0</v>
      </c>
      <c r="S880" s="104">
        <v>15789.0</v>
      </c>
      <c r="T880" s="255"/>
      <c r="U880" s="104">
        <v>227.95</v>
      </c>
      <c r="V880" s="104">
        <v>396.44</v>
      </c>
      <c r="W880" s="255"/>
      <c r="X880" s="104">
        <v>624.39</v>
      </c>
      <c r="Y880" s="126" t="str">
        <f t="shared" si="79"/>
        <v>63.49%</v>
      </c>
      <c r="Z880" s="104">
        <v>150.0</v>
      </c>
      <c r="AA880" s="126" t="str">
        <f t="shared" si="80"/>
        <v>416.26%</v>
      </c>
      <c r="AB880" s="126" t="str">
        <f t="shared" si="62"/>
        <v>41.73%</v>
      </c>
      <c r="AC880" s="112"/>
      <c r="AD880" s="112"/>
      <c r="AE880" s="33"/>
      <c r="AF880" s="33"/>
      <c r="AG880" s="33"/>
      <c r="AH880" s="33"/>
      <c r="AI880" s="33"/>
      <c r="AJ880" s="33"/>
    </row>
    <row r="881">
      <c r="A881" s="104" t="s">
        <v>2066</v>
      </c>
      <c r="B881" s="44">
        <v>2008.0</v>
      </c>
      <c r="C881" s="44" t="s">
        <v>41</v>
      </c>
      <c r="D881" s="104" t="s">
        <v>2546</v>
      </c>
      <c r="E881" s="104">
        <v>96.0</v>
      </c>
      <c r="F881" s="104">
        <v>94.0</v>
      </c>
      <c r="G881" s="118" t="str">
        <f t="shared" si="37"/>
        <v>95</v>
      </c>
      <c r="H881" s="104">
        <v>89.0</v>
      </c>
      <c r="I881" s="104">
        <v>89.0</v>
      </c>
      <c r="J881" s="118" t="str">
        <f t="shared" si="34"/>
        <v>0</v>
      </c>
      <c r="K881" s="118" t="str">
        <f t="shared" si="38"/>
        <v>89</v>
      </c>
      <c r="L881" s="118" t="str">
        <f t="shared" si="36"/>
        <v>6</v>
      </c>
      <c r="M881" s="104" t="s">
        <v>2599</v>
      </c>
      <c r="N881" s="104" t="s">
        <v>2463</v>
      </c>
      <c r="O881" s="104" t="s">
        <v>965</v>
      </c>
      <c r="P881" s="255"/>
      <c r="Q881" s="104">
        <v>63.09</v>
      </c>
      <c r="R881" s="104">
        <v>3992.0</v>
      </c>
      <c r="S881" s="104">
        <v>15803.0</v>
      </c>
      <c r="T881" s="255"/>
      <c r="U881" s="104">
        <v>223.81</v>
      </c>
      <c r="V881" s="104">
        <v>297.5</v>
      </c>
      <c r="W881" s="255"/>
      <c r="X881" s="104">
        <v>521.31</v>
      </c>
      <c r="Y881" s="126" t="str">
        <f t="shared" si="79"/>
        <v>57.07%</v>
      </c>
      <c r="Z881" s="104">
        <v>180.0</v>
      </c>
      <c r="AA881" s="126" t="str">
        <f t="shared" si="80"/>
        <v>289.62%</v>
      </c>
      <c r="AB881" s="126" t="str">
        <f t="shared" si="62"/>
        <v>35.05%</v>
      </c>
      <c r="AC881" s="112"/>
      <c r="AD881" s="104" t="s">
        <v>324</v>
      </c>
      <c r="AE881" s="33"/>
      <c r="AF881" s="33"/>
      <c r="AG881" s="33"/>
      <c r="AH881" s="33"/>
      <c r="AI881" s="33"/>
      <c r="AJ881" s="33"/>
    </row>
    <row r="882">
      <c r="A882" s="104" t="s">
        <v>2077</v>
      </c>
      <c r="B882" s="44">
        <v>2008.0</v>
      </c>
      <c r="C882" s="44" t="s">
        <v>41</v>
      </c>
      <c r="D882" s="104" t="s">
        <v>2564</v>
      </c>
      <c r="E882" s="104">
        <v>88.0</v>
      </c>
      <c r="F882" s="104">
        <v>73.0</v>
      </c>
      <c r="G882" s="118" t="str">
        <f t="shared" si="37"/>
        <v>80.5</v>
      </c>
      <c r="H882" s="104">
        <v>83.0</v>
      </c>
      <c r="I882" s="104">
        <v>81.0</v>
      </c>
      <c r="J882" s="118" t="str">
        <f t="shared" si="34"/>
        <v>2</v>
      </c>
      <c r="K882" s="118" t="str">
        <f t="shared" si="38"/>
        <v>82</v>
      </c>
      <c r="L882" s="118" t="str">
        <f t="shared" si="36"/>
        <v>-1.5</v>
      </c>
      <c r="M882" s="104" t="s">
        <v>2574</v>
      </c>
      <c r="N882" s="104" t="s">
        <v>2519</v>
      </c>
      <c r="O882" s="104" t="s">
        <v>921</v>
      </c>
      <c r="P882" s="255"/>
      <c r="Q882" s="104">
        <v>60.24</v>
      </c>
      <c r="R882" s="104">
        <v>4114.0</v>
      </c>
      <c r="S882" s="104">
        <v>14642.0</v>
      </c>
      <c r="T882" s="255"/>
      <c r="U882" s="104">
        <v>215.43</v>
      </c>
      <c r="V882" s="104">
        <v>416.31</v>
      </c>
      <c r="W882" s="255"/>
      <c r="X882" s="104">
        <v>631.74</v>
      </c>
      <c r="Y882" s="126" t="str">
        <f t="shared" si="79"/>
        <v>65.90%</v>
      </c>
      <c r="Z882" s="104">
        <v>200.0</v>
      </c>
      <c r="AA882" s="126" t="str">
        <f t="shared" si="80"/>
        <v>315.87%</v>
      </c>
      <c r="AB882" s="126" t="str">
        <f t="shared" si="62"/>
        <v>30.12%</v>
      </c>
      <c r="AC882" s="112"/>
      <c r="AD882" s="112"/>
      <c r="AE882" s="33"/>
      <c r="AF882" s="33"/>
      <c r="AG882" s="33"/>
      <c r="AH882" s="33"/>
      <c r="AI882" s="33"/>
      <c r="AJ882" s="33"/>
    </row>
    <row r="883">
      <c r="A883" s="104" t="s">
        <v>2094</v>
      </c>
      <c r="B883" s="44">
        <v>2008.0</v>
      </c>
      <c r="C883" s="44" t="s">
        <v>37</v>
      </c>
      <c r="D883" s="104" t="s">
        <v>2564</v>
      </c>
      <c r="E883" s="104">
        <v>64.0</v>
      </c>
      <c r="F883" s="104">
        <v>61.0</v>
      </c>
      <c r="G883" s="118" t="str">
        <f t="shared" si="37"/>
        <v>62.5</v>
      </c>
      <c r="H883" s="104">
        <v>73.0</v>
      </c>
      <c r="I883" s="104">
        <v>70.0</v>
      </c>
      <c r="J883" s="118" t="str">
        <f t="shared" si="34"/>
        <v>3</v>
      </c>
      <c r="K883" s="118" t="str">
        <f t="shared" si="38"/>
        <v>71.5</v>
      </c>
      <c r="L883" s="118" t="str">
        <f t="shared" si="36"/>
        <v>-9</v>
      </c>
      <c r="M883" s="104" t="s">
        <v>2540</v>
      </c>
      <c r="N883" s="104" t="s">
        <v>2519</v>
      </c>
      <c r="O883" s="104" t="s">
        <v>921</v>
      </c>
      <c r="P883" s="255"/>
      <c r="Q883" s="104">
        <v>63.11</v>
      </c>
      <c r="R883" s="104">
        <v>4056.0</v>
      </c>
      <c r="S883" s="104">
        <v>15559.0</v>
      </c>
      <c r="T883" s="255"/>
      <c r="U883" s="104">
        <v>180.01</v>
      </c>
      <c r="V883" s="104">
        <v>423.89</v>
      </c>
      <c r="W883" s="255"/>
      <c r="X883" s="104">
        <v>603.9</v>
      </c>
      <c r="Y883" s="126" t="str">
        <f t="shared" si="79"/>
        <v>70.19%</v>
      </c>
      <c r="Z883" s="104">
        <v>150.0</v>
      </c>
      <c r="AA883" s="126" t="str">
        <f t="shared" si="80"/>
        <v>402.60%</v>
      </c>
      <c r="AB883" s="126" t="str">
        <f t="shared" si="62"/>
        <v>42.07%</v>
      </c>
      <c r="AC883" s="112"/>
      <c r="AD883" s="112"/>
      <c r="AE883" s="33"/>
      <c r="AF883" s="33"/>
      <c r="AG883" s="33"/>
      <c r="AH883" s="33"/>
      <c r="AI883" s="33"/>
      <c r="AJ883" s="33"/>
    </row>
    <row r="884">
      <c r="A884" s="104" t="s">
        <v>2208</v>
      </c>
      <c r="B884" s="44">
        <v>2008.0</v>
      </c>
      <c r="C884" s="44" t="s">
        <v>29</v>
      </c>
      <c r="D884" s="104" t="s">
        <v>2586</v>
      </c>
      <c r="E884" s="104">
        <v>49.0</v>
      </c>
      <c r="F884" s="104">
        <v>56.0</v>
      </c>
      <c r="G884" s="118" t="str">
        <f t="shared" si="37"/>
        <v>52.5</v>
      </c>
      <c r="H884" s="104">
        <v>82.0</v>
      </c>
      <c r="I884" s="104">
        <v>49.0</v>
      </c>
      <c r="J884" s="118" t="str">
        <f t="shared" si="34"/>
        <v>33</v>
      </c>
      <c r="K884" s="118" t="str">
        <f t="shared" si="38"/>
        <v>65.5</v>
      </c>
      <c r="L884" s="118" t="str">
        <f t="shared" si="36"/>
        <v>-13</v>
      </c>
      <c r="M884" s="104" t="s">
        <v>2529</v>
      </c>
      <c r="N884" s="104" t="s">
        <v>2511</v>
      </c>
      <c r="O884" s="104" t="s">
        <v>1433</v>
      </c>
      <c r="P884" s="255"/>
      <c r="Q884" s="104">
        <v>69.64</v>
      </c>
      <c r="R884" s="104">
        <v>3419.0</v>
      </c>
      <c r="S884" s="104">
        <v>20368.0</v>
      </c>
      <c r="T884" s="255"/>
      <c r="U884" s="104">
        <v>192.77</v>
      </c>
      <c r="V884" s="104">
        <v>199.85</v>
      </c>
      <c r="W884" s="255"/>
      <c r="X884" s="104">
        <v>392.62</v>
      </c>
      <c r="Y884" s="126" t="str">
        <f t="shared" si="79"/>
        <v>50.90%</v>
      </c>
      <c r="Z884" s="104">
        <v>37.0</v>
      </c>
      <c r="AA884" s="126" t="str">
        <f t="shared" si="80"/>
        <v>1061.14%</v>
      </c>
      <c r="AB884" s="126" t="str">
        <f t="shared" si="62"/>
        <v>188.22%</v>
      </c>
      <c r="AC884" s="112"/>
      <c r="AD884" s="112"/>
      <c r="AE884" s="33"/>
      <c r="AF884" s="33"/>
      <c r="AG884" s="33"/>
      <c r="AH884" s="33"/>
      <c r="AI884" s="33"/>
      <c r="AJ884" s="33"/>
    </row>
    <row r="885">
      <c r="A885" s="104" t="s">
        <v>2075</v>
      </c>
      <c r="B885" s="44">
        <v>2008.0</v>
      </c>
      <c r="C885" s="44" t="s">
        <v>37</v>
      </c>
      <c r="D885" s="104" t="s">
        <v>2589</v>
      </c>
      <c r="E885" s="104">
        <v>64.0</v>
      </c>
      <c r="F885" s="104">
        <v>58.0</v>
      </c>
      <c r="G885" s="118" t="str">
        <f t="shared" si="37"/>
        <v>61</v>
      </c>
      <c r="H885" s="104">
        <v>62.0</v>
      </c>
      <c r="I885" s="104">
        <v>64.0</v>
      </c>
      <c r="J885" s="118" t="str">
        <f t="shared" si="34"/>
        <v>-2</v>
      </c>
      <c r="K885" s="118" t="str">
        <f t="shared" si="38"/>
        <v>63</v>
      </c>
      <c r="L885" s="118" t="str">
        <f t="shared" si="36"/>
        <v>-2</v>
      </c>
      <c r="M885" s="104" t="s">
        <v>2550</v>
      </c>
      <c r="N885" s="104" t="s">
        <v>2511</v>
      </c>
      <c r="O885" s="104" t="s">
        <v>1217</v>
      </c>
      <c r="P885" s="255"/>
      <c r="Q885" s="104">
        <v>67.5</v>
      </c>
      <c r="R885" s="104">
        <v>3451.0</v>
      </c>
      <c r="S885" s="104">
        <v>19568.0</v>
      </c>
      <c r="T885" s="255"/>
      <c r="U885" s="104">
        <v>168.37</v>
      </c>
      <c r="V885" s="104">
        <v>417.72</v>
      </c>
      <c r="W885" s="255"/>
      <c r="X885" s="104">
        <v>586.09</v>
      </c>
      <c r="Y885" s="126" t="str">
        <f t="shared" si="79"/>
        <v>71.27%</v>
      </c>
      <c r="Z885" s="104">
        <v>230.0</v>
      </c>
      <c r="AA885" s="126" t="str">
        <f t="shared" si="80"/>
        <v>254.82%</v>
      </c>
      <c r="AB885" s="126" t="str">
        <f t="shared" si="62"/>
        <v>29.35%</v>
      </c>
      <c r="AC885" s="112"/>
      <c r="AD885" s="112"/>
      <c r="AE885" s="33"/>
      <c r="AF885" s="33"/>
      <c r="AG885" s="33"/>
      <c r="AH885" s="33"/>
      <c r="AI885" s="33"/>
      <c r="AJ885" s="33"/>
    </row>
    <row r="886">
      <c r="A886" s="104" t="s">
        <v>2113</v>
      </c>
      <c r="B886" s="44">
        <v>2008.0</v>
      </c>
      <c r="C886" s="44" t="s">
        <v>29</v>
      </c>
      <c r="D886" s="104" t="s">
        <v>2440</v>
      </c>
      <c r="E886" s="104">
        <v>79.0</v>
      </c>
      <c r="F886" s="104">
        <v>71.0</v>
      </c>
      <c r="G886" s="118" t="str">
        <f t="shared" si="37"/>
        <v>75</v>
      </c>
      <c r="H886" s="104">
        <v>75.0</v>
      </c>
      <c r="I886" s="104">
        <v>77.0</v>
      </c>
      <c r="J886" s="118" t="str">
        <f t="shared" si="34"/>
        <v>-2</v>
      </c>
      <c r="K886" s="118" t="str">
        <f t="shared" si="38"/>
        <v>76</v>
      </c>
      <c r="L886" s="118" t="str">
        <f t="shared" si="36"/>
        <v>-1</v>
      </c>
      <c r="M886" s="104" t="s">
        <v>2600</v>
      </c>
      <c r="N886" s="104" t="s">
        <v>2463</v>
      </c>
      <c r="O886" s="104" t="s">
        <v>957</v>
      </c>
      <c r="P886" s="255"/>
      <c r="Q886" s="104">
        <v>45.0</v>
      </c>
      <c r="R886" s="104">
        <v>3954.0</v>
      </c>
      <c r="S886" s="104">
        <v>11384.0</v>
      </c>
      <c r="T886" s="255"/>
      <c r="U886" s="104">
        <v>154.53</v>
      </c>
      <c r="V886" s="104">
        <v>142.61</v>
      </c>
      <c r="W886" s="255"/>
      <c r="X886" s="104">
        <v>297.14</v>
      </c>
      <c r="Y886" s="126" t="str">
        <f t="shared" si="79"/>
        <v>47.99%</v>
      </c>
      <c r="Z886" s="104">
        <v>85.0</v>
      </c>
      <c r="AA886" s="126" t="str">
        <f t="shared" si="80"/>
        <v>349.58%</v>
      </c>
      <c r="AB886" s="126" t="str">
        <f t="shared" si="62"/>
        <v>52.94%</v>
      </c>
      <c r="AC886" s="112"/>
      <c r="AD886" s="112"/>
      <c r="AE886" s="33"/>
      <c r="AF886" s="33"/>
      <c r="AG886" s="33"/>
      <c r="AH886" s="33"/>
      <c r="AI886" s="33"/>
      <c r="AJ886" s="33"/>
    </row>
    <row r="887">
      <c r="A887" s="104" t="s">
        <v>2164</v>
      </c>
      <c r="B887" s="44">
        <v>2008.0</v>
      </c>
      <c r="C887" s="44" t="s">
        <v>29</v>
      </c>
      <c r="D887" s="104" t="s">
        <v>2476</v>
      </c>
      <c r="E887" s="104">
        <v>49.0</v>
      </c>
      <c r="F887" s="104">
        <v>53.0</v>
      </c>
      <c r="G887" s="118" t="str">
        <f t="shared" si="37"/>
        <v>51</v>
      </c>
      <c r="H887" s="104">
        <v>81.0</v>
      </c>
      <c r="I887" s="104">
        <v>63.0</v>
      </c>
      <c r="J887" s="118" t="str">
        <f t="shared" si="34"/>
        <v>18</v>
      </c>
      <c r="K887" s="118" t="str">
        <f t="shared" si="38"/>
        <v>72</v>
      </c>
      <c r="L887" s="118" t="str">
        <f t="shared" si="36"/>
        <v>-21</v>
      </c>
      <c r="M887" s="104" t="s">
        <v>2599</v>
      </c>
      <c r="N887" s="104" t="s">
        <v>2515</v>
      </c>
      <c r="O887" s="104" t="s">
        <v>493</v>
      </c>
      <c r="P887" s="255"/>
      <c r="Q887" s="104">
        <v>57.04</v>
      </c>
      <c r="R887" s="104">
        <v>3285.0</v>
      </c>
      <c r="S887" s="104">
        <v>17363.0</v>
      </c>
      <c r="T887" s="255"/>
      <c r="U887" s="104">
        <v>152.65</v>
      </c>
      <c r="V887" s="104">
        <v>262.61</v>
      </c>
      <c r="W887" s="255"/>
      <c r="X887" s="104">
        <v>415.26</v>
      </c>
      <c r="Y887" s="126" t="str">
        <f t="shared" si="79"/>
        <v>63.24%</v>
      </c>
      <c r="Z887" s="104">
        <v>57.5</v>
      </c>
      <c r="AA887" s="126" t="str">
        <f t="shared" si="80"/>
        <v>722.19%</v>
      </c>
      <c r="AB887" s="126" t="str">
        <f t="shared" si="62"/>
        <v>99.20%</v>
      </c>
      <c r="AC887" s="112"/>
      <c r="AD887" s="112"/>
      <c r="AE887" s="33"/>
      <c r="AF887" s="33"/>
      <c r="AG887" s="33"/>
      <c r="AH887" s="33"/>
      <c r="AI887" s="33"/>
      <c r="AJ887" s="33"/>
    </row>
    <row r="888">
      <c r="A888" s="104" t="s">
        <v>2234</v>
      </c>
      <c r="B888" s="44">
        <v>2008.0</v>
      </c>
      <c r="C888" s="44" t="s">
        <v>41</v>
      </c>
      <c r="D888" s="104" t="s">
        <v>2476</v>
      </c>
      <c r="E888" s="104">
        <v>80.0</v>
      </c>
      <c r="F888" s="104">
        <v>72.0</v>
      </c>
      <c r="G888" s="118" t="str">
        <f t="shared" si="37"/>
        <v>76</v>
      </c>
      <c r="H888" s="104">
        <v>90.0</v>
      </c>
      <c r="I888" s="104">
        <v>85.0</v>
      </c>
      <c r="J888" s="118" t="str">
        <f t="shared" si="34"/>
        <v>5</v>
      </c>
      <c r="K888" s="118" t="str">
        <f t="shared" si="38"/>
        <v>87.5</v>
      </c>
      <c r="L888" s="118" t="str">
        <f t="shared" si="36"/>
        <v>-11.5</v>
      </c>
      <c r="M888" s="104" t="s">
        <v>2534</v>
      </c>
      <c r="N888" s="104" t="s">
        <v>2439</v>
      </c>
      <c r="O888" s="104" t="s">
        <v>89</v>
      </c>
      <c r="P888" s="255"/>
      <c r="Q888" s="104">
        <v>29.48</v>
      </c>
      <c r="R888" s="112"/>
      <c r="S888" s="112"/>
      <c r="T888" s="255"/>
      <c r="U888" s="104">
        <v>148.1</v>
      </c>
      <c r="V888" s="104">
        <v>121.86</v>
      </c>
      <c r="W888" s="255"/>
      <c r="X888" s="104">
        <v>269.96</v>
      </c>
      <c r="Y888" s="126" t="str">
        <f t="shared" si="79"/>
        <v>45.14%</v>
      </c>
      <c r="Z888" s="104">
        <v>33.0</v>
      </c>
      <c r="AA888" s="126" t="str">
        <f t="shared" si="80"/>
        <v>818.06%</v>
      </c>
      <c r="AB888" s="126" t="str">
        <f t="shared" si="62"/>
        <v>89.33%</v>
      </c>
      <c r="AC888" s="112"/>
      <c r="AD888" s="112"/>
      <c r="AE888" s="33"/>
      <c r="AF888" s="33"/>
      <c r="AG888" s="33"/>
      <c r="AH888" s="33"/>
      <c r="AI888" s="33"/>
      <c r="AJ888" s="33"/>
    </row>
    <row r="889">
      <c r="A889" s="104" t="s">
        <v>2147</v>
      </c>
      <c r="B889" s="44">
        <v>2008.0</v>
      </c>
      <c r="C889" s="44" t="s">
        <v>29</v>
      </c>
      <c r="D889" s="104" t="s">
        <v>2553</v>
      </c>
      <c r="E889" s="104">
        <v>53.0</v>
      </c>
      <c r="F889" s="104">
        <v>51.0</v>
      </c>
      <c r="G889" s="118" t="str">
        <f t="shared" si="37"/>
        <v>52</v>
      </c>
      <c r="H889" s="104">
        <v>76.0</v>
      </c>
      <c r="I889" s="104">
        <v>72.0</v>
      </c>
      <c r="J889" s="118" t="str">
        <f t="shared" si="34"/>
        <v>4</v>
      </c>
      <c r="K889" s="118" t="str">
        <f t="shared" si="38"/>
        <v>74</v>
      </c>
      <c r="L889" s="118" t="str">
        <f t="shared" si="36"/>
        <v>-22</v>
      </c>
      <c r="M889" s="104" t="s">
        <v>2529</v>
      </c>
      <c r="N889" s="104" t="s">
        <v>2511</v>
      </c>
      <c r="O889" s="104" t="s">
        <v>2148</v>
      </c>
      <c r="P889" s="255"/>
      <c r="Q889" s="104">
        <v>27.75</v>
      </c>
      <c r="R889" s="104">
        <v>2976.0</v>
      </c>
      <c r="S889" s="104">
        <v>9325.0</v>
      </c>
      <c r="T889" s="255"/>
      <c r="U889" s="104">
        <v>144.13</v>
      </c>
      <c r="V889" s="104">
        <v>465.71</v>
      </c>
      <c r="W889" s="255"/>
      <c r="X889" s="104">
        <v>609.84</v>
      </c>
      <c r="Y889" s="126" t="str">
        <f t="shared" si="79"/>
        <v>76.37%</v>
      </c>
      <c r="Z889" s="104">
        <v>66.0</v>
      </c>
      <c r="AA889" s="126" t="str">
        <f t="shared" si="80"/>
        <v>924.00%</v>
      </c>
      <c r="AB889" s="126" t="str">
        <f t="shared" si="62"/>
        <v>42.05%</v>
      </c>
      <c r="AC889" s="112"/>
      <c r="AD889" s="112"/>
      <c r="AE889" s="33"/>
      <c r="AF889" s="33"/>
      <c r="AG889" s="33"/>
      <c r="AH889" s="33"/>
      <c r="AI889" s="33"/>
      <c r="AJ889" s="33"/>
    </row>
    <row r="890">
      <c r="A890" s="104" t="s">
        <v>2079</v>
      </c>
      <c r="B890" s="44">
        <v>2008.0</v>
      </c>
      <c r="C890" s="44" t="s">
        <v>33</v>
      </c>
      <c r="D890" s="104" t="s">
        <v>2546</v>
      </c>
      <c r="E890" s="104">
        <v>66.0</v>
      </c>
      <c r="F890" s="104">
        <v>62.0</v>
      </c>
      <c r="G890" s="118" t="str">
        <f t="shared" si="37"/>
        <v>64</v>
      </c>
      <c r="H890" s="104">
        <v>78.0</v>
      </c>
      <c r="I890" s="104">
        <v>65.0</v>
      </c>
      <c r="J890" s="118" t="str">
        <f t="shared" si="34"/>
        <v>13</v>
      </c>
      <c r="K890" s="118" t="str">
        <f t="shared" si="38"/>
        <v>71.5</v>
      </c>
      <c r="L890" s="118" t="str">
        <f t="shared" si="36"/>
        <v>-7.5</v>
      </c>
      <c r="M890" s="104" t="s">
        <v>2601</v>
      </c>
      <c r="N890" s="104" t="s">
        <v>2442</v>
      </c>
      <c r="O890" s="104" t="s">
        <v>936</v>
      </c>
      <c r="P890" s="255"/>
      <c r="Q890" s="104">
        <v>55.03</v>
      </c>
      <c r="R890" s="104">
        <v>3929.0</v>
      </c>
      <c r="S890" s="104">
        <v>14007.0</v>
      </c>
      <c r="T890" s="255"/>
      <c r="U890" s="104">
        <v>141.62</v>
      </c>
      <c r="V890" s="104">
        <v>278.04</v>
      </c>
      <c r="W890" s="255"/>
      <c r="X890" s="104">
        <v>419.66</v>
      </c>
      <c r="Y890" s="126" t="str">
        <f t="shared" si="79"/>
        <v>66.25%</v>
      </c>
      <c r="Z890" s="104">
        <v>200.0</v>
      </c>
      <c r="AA890" s="126" t="str">
        <f t="shared" si="80"/>
        <v>209.83%</v>
      </c>
      <c r="AB890" s="126" t="str">
        <f t="shared" si="62"/>
        <v>27.52%</v>
      </c>
      <c r="AC890" s="112"/>
      <c r="AD890" s="112"/>
      <c r="AE890" s="33"/>
      <c r="AF890" s="33"/>
      <c r="AG890" s="33"/>
      <c r="AH890" s="33"/>
      <c r="AI890" s="33"/>
      <c r="AJ890" s="33"/>
    </row>
    <row r="891">
      <c r="A891" s="104" t="s">
        <v>2071</v>
      </c>
      <c r="B891" s="44">
        <v>2008.0</v>
      </c>
      <c r="C891" s="44" t="s">
        <v>29</v>
      </c>
      <c r="D891" s="104" t="s">
        <v>2527</v>
      </c>
      <c r="E891" s="104">
        <v>94.0</v>
      </c>
      <c r="F891" s="104">
        <v>86.0</v>
      </c>
      <c r="G891" s="118" t="str">
        <f t="shared" si="37"/>
        <v>90</v>
      </c>
      <c r="H891" s="104">
        <v>90.0</v>
      </c>
      <c r="I891" s="104">
        <v>78.0</v>
      </c>
      <c r="J891" s="118" t="str">
        <f t="shared" si="34"/>
        <v>12</v>
      </c>
      <c r="K891" s="118" t="str">
        <f t="shared" si="38"/>
        <v>84</v>
      </c>
      <c r="L891" s="118" t="str">
        <f t="shared" si="36"/>
        <v>6</v>
      </c>
      <c r="M891" s="104" t="s">
        <v>2574</v>
      </c>
      <c r="N891" s="104" t="s">
        <v>2439</v>
      </c>
      <c r="O891" s="104" t="s">
        <v>2072</v>
      </c>
      <c r="P891" s="255"/>
      <c r="Q891" s="104">
        <v>4.3</v>
      </c>
      <c r="R891" s="112"/>
      <c r="S891" s="112"/>
      <c r="T891" s="255"/>
      <c r="U891" s="104">
        <v>141.32</v>
      </c>
      <c r="V891" s="104">
        <v>236.59</v>
      </c>
      <c r="W891" s="255"/>
      <c r="X891" s="104">
        <v>377.91</v>
      </c>
      <c r="Y891" s="126" t="str">
        <f t="shared" si="79"/>
        <v>62.60%</v>
      </c>
      <c r="Z891" s="104">
        <v>15.0</v>
      </c>
      <c r="AA891" s="126" t="str">
        <f t="shared" si="80"/>
        <v>2519.40%</v>
      </c>
      <c r="AB891" s="126" t="str">
        <f t="shared" si="62"/>
        <v>28.67%</v>
      </c>
      <c r="AC891" s="112"/>
      <c r="AD891" s="104" t="s">
        <v>2073</v>
      </c>
      <c r="AE891" s="33"/>
      <c r="AF891" s="33"/>
      <c r="AG891" s="33"/>
      <c r="AH891" s="33"/>
      <c r="AI891" s="33"/>
      <c r="AJ891" s="33"/>
    </row>
    <row r="892">
      <c r="A892" s="104" t="s">
        <v>2100</v>
      </c>
      <c r="B892" s="44">
        <v>2008.0</v>
      </c>
      <c r="C892" s="44" t="s">
        <v>29</v>
      </c>
      <c r="D892" s="104" t="s">
        <v>2553</v>
      </c>
      <c r="E892" s="104">
        <v>67.0</v>
      </c>
      <c r="F892" s="104">
        <v>61.0</v>
      </c>
      <c r="G892" s="118" t="str">
        <f t="shared" si="37"/>
        <v>64</v>
      </c>
      <c r="H892" s="104">
        <v>75.0</v>
      </c>
      <c r="I892" s="104">
        <v>75.0</v>
      </c>
      <c r="J892" s="118" t="str">
        <f t="shared" si="34"/>
        <v>0</v>
      </c>
      <c r="K892" s="118" t="str">
        <f t="shared" si="38"/>
        <v>75</v>
      </c>
      <c r="L892" s="118" t="str">
        <f t="shared" si="36"/>
        <v>-11</v>
      </c>
      <c r="M892" s="104" t="s">
        <v>2544</v>
      </c>
      <c r="N892" s="104" t="s">
        <v>2511</v>
      </c>
      <c r="O892" s="104" t="s">
        <v>2405</v>
      </c>
      <c r="P892" s="255"/>
      <c r="Q892" s="104">
        <v>55.14</v>
      </c>
      <c r="R892" s="104">
        <v>3505.0</v>
      </c>
      <c r="S892" s="104">
        <v>15810.0</v>
      </c>
      <c r="T892" s="255"/>
      <c r="U892" s="104">
        <v>134.81</v>
      </c>
      <c r="V892" s="104">
        <v>128.62</v>
      </c>
      <c r="W892" s="255"/>
      <c r="X892" s="104">
        <v>263.43</v>
      </c>
      <c r="Y892" s="126" t="str">
        <f t="shared" si="79"/>
        <v>48.83%</v>
      </c>
      <c r="Z892" s="104">
        <v>137.5</v>
      </c>
      <c r="AA892" s="126" t="str">
        <f t="shared" si="80"/>
        <v>191.59%</v>
      </c>
      <c r="AB892" s="126" t="str">
        <f t="shared" si="62"/>
        <v>40.10%</v>
      </c>
      <c r="AC892" s="112"/>
      <c r="AD892" s="112"/>
      <c r="AE892" s="33"/>
      <c r="AF892" s="33"/>
      <c r="AG892" s="33"/>
      <c r="AH892" s="33"/>
      <c r="AI892" s="33"/>
      <c r="AJ892" s="33"/>
    </row>
    <row r="893">
      <c r="A893" s="104" t="s">
        <v>2133</v>
      </c>
      <c r="B893" s="44">
        <v>2008.0</v>
      </c>
      <c r="C893" s="44" t="s">
        <v>29</v>
      </c>
      <c r="D893" s="104" t="s">
        <v>2553</v>
      </c>
      <c r="E893" s="104">
        <v>73.0</v>
      </c>
      <c r="F893" s="104">
        <v>64.0</v>
      </c>
      <c r="G893" s="118" t="str">
        <f t="shared" si="37"/>
        <v>68.5</v>
      </c>
      <c r="H893" s="104">
        <v>72.0</v>
      </c>
      <c r="I893" s="104">
        <v>66.0</v>
      </c>
      <c r="J893" s="118" t="str">
        <f t="shared" si="34"/>
        <v>6</v>
      </c>
      <c r="K893" s="118" t="str">
        <f t="shared" si="38"/>
        <v>69</v>
      </c>
      <c r="L893" s="118" t="str">
        <f t="shared" si="36"/>
        <v>-0.5</v>
      </c>
      <c r="M893" s="104" t="s">
        <v>2561</v>
      </c>
      <c r="N893" s="104" t="s">
        <v>2439</v>
      </c>
      <c r="O893" s="104" t="s">
        <v>939</v>
      </c>
      <c r="P893" s="255"/>
      <c r="Q893" s="104">
        <v>50.93</v>
      </c>
      <c r="R893" s="104">
        <v>3175.0</v>
      </c>
      <c r="S893" s="104">
        <v>16040.0</v>
      </c>
      <c r="T893" s="255"/>
      <c r="U893" s="104">
        <v>134.51</v>
      </c>
      <c r="V893" s="104">
        <v>206.92</v>
      </c>
      <c r="W893" s="255"/>
      <c r="X893" s="104">
        <v>341.43</v>
      </c>
      <c r="Y893" s="126" t="str">
        <f t="shared" si="79"/>
        <v>60.60%</v>
      </c>
      <c r="Z893" s="104">
        <v>75.0</v>
      </c>
      <c r="AA893" s="126" t="str">
        <f t="shared" si="80"/>
        <v>455.24%</v>
      </c>
      <c r="AB893" s="126" t="str">
        <f t="shared" si="62"/>
        <v>67.91%</v>
      </c>
      <c r="AC893" s="112"/>
      <c r="AD893" s="112"/>
      <c r="AE893" s="33"/>
      <c r="AF893" s="33"/>
      <c r="AG893" s="33"/>
      <c r="AH893" s="33"/>
      <c r="AI893" s="33"/>
      <c r="AJ893" s="33"/>
    </row>
    <row r="894">
      <c r="A894" s="104" t="s">
        <v>2119</v>
      </c>
      <c r="B894" s="44">
        <v>2008.0</v>
      </c>
      <c r="C894" s="44" t="s">
        <v>29</v>
      </c>
      <c r="D894" s="104" t="s">
        <v>2476</v>
      </c>
      <c r="E894" s="104">
        <v>51.0</v>
      </c>
      <c r="F894" s="104">
        <v>54.0</v>
      </c>
      <c r="G894" s="118" t="str">
        <f t="shared" si="37"/>
        <v>52.5</v>
      </c>
      <c r="H894" s="104">
        <v>73.0</v>
      </c>
      <c r="I894" s="104">
        <v>73.0</v>
      </c>
      <c r="J894" s="118" t="str">
        <f t="shared" si="34"/>
        <v>0</v>
      </c>
      <c r="K894" s="118" t="str">
        <f t="shared" si="38"/>
        <v>73</v>
      </c>
      <c r="L894" s="118" t="str">
        <f t="shared" si="36"/>
        <v>-20.5</v>
      </c>
      <c r="M894" s="104" t="s">
        <v>2572</v>
      </c>
      <c r="N894" s="104" t="s">
        <v>2511</v>
      </c>
      <c r="O894" s="104" t="s">
        <v>2120</v>
      </c>
      <c r="P894" s="255"/>
      <c r="Q894" s="104">
        <v>38.7</v>
      </c>
      <c r="R894" s="104">
        <v>3911.0</v>
      </c>
      <c r="S894" s="104">
        <v>9891.0</v>
      </c>
      <c r="T894" s="255"/>
      <c r="U894" s="104">
        <v>130.32</v>
      </c>
      <c r="V894" s="104">
        <v>100.37</v>
      </c>
      <c r="W894" s="255"/>
      <c r="X894" s="104">
        <v>230.69</v>
      </c>
      <c r="Y894" s="126" t="str">
        <f t="shared" si="79"/>
        <v>43.51%</v>
      </c>
      <c r="Z894" s="104">
        <v>80.0</v>
      </c>
      <c r="AA894" s="126" t="str">
        <f t="shared" si="80"/>
        <v>288.36%</v>
      </c>
      <c r="AB894" s="126" t="str">
        <f t="shared" si="62"/>
        <v>48.38%</v>
      </c>
      <c r="AC894" s="112"/>
      <c r="AD894" s="112"/>
      <c r="AE894" s="33"/>
      <c r="AF894" s="33"/>
      <c r="AG894" s="33"/>
      <c r="AH894" s="33"/>
      <c r="AI894" s="33"/>
      <c r="AJ894" s="33"/>
    </row>
    <row r="895">
      <c r="A895" s="104" t="s">
        <v>2126</v>
      </c>
      <c r="B895" s="44">
        <v>2008.0</v>
      </c>
      <c r="C895" s="44" t="s">
        <v>41</v>
      </c>
      <c r="D895" s="104" t="s">
        <v>2476</v>
      </c>
      <c r="E895" s="104">
        <v>26.0</v>
      </c>
      <c r="F895" s="104">
        <v>41.0</v>
      </c>
      <c r="G895" s="118" t="str">
        <f t="shared" si="37"/>
        <v>33.5</v>
      </c>
      <c r="H895" s="104">
        <v>52.0</v>
      </c>
      <c r="I895" s="104">
        <v>46.0</v>
      </c>
      <c r="J895" s="118" t="str">
        <f t="shared" si="34"/>
        <v>6</v>
      </c>
      <c r="K895" s="118" t="str">
        <f t="shared" si="38"/>
        <v>49</v>
      </c>
      <c r="L895" s="118" t="str">
        <f t="shared" si="36"/>
        <v>-15.5</v>
      </c>
      <c r="M895" s="104" t="s">
        <v>2599</v>
      </c>
      <c r="N895" s="104" t="s">
        <v>2511</v>
      </c>
      <c r="O895" s="104" t="s">
        <v>493</v>
      </c>
      <c r="P895" s="255"/>
      <c r="Q895" s="104">
        <v>31.07</v>
      </c>
      <c r="R895" s="112"/>
      <c r="S895" s="112"/>
      <c r="T895" s="255"/>
      <c r="U895" s="104">
        <v>120.15</v>
      </c>
      <c r="V895" s="104">
        <v>43.59</v>
      </c>
      <c r="W895" s="255"/>
      <c r="X895" s="104">
        <v>163.74</v>
      </c>
      <c r="Y895" s="126" t="str">
        <f t="shared" si="79"/>
        <v>26.62%</v>
      </c>
      <c r="Z895" s="104">
        <v>80.0</v>
      </c>
      <c r="AA895" s="126" t="str">
        <f t="shared" si="80"/>
        <v>204.68%</v>
      </c>
      <c r="AB895" s="126" t="str">
        <f t="shared" si="62"/>
        <v>38.84%</v>
      </c>
      <c r="AC895" s="112"/>
      <c r="AD895" s="112"/>
      <c r="AE895" s="33"/>
      <c r="AF895" s="33"/>
      <c r="AG895" s="33"/>
      <c r="AH895" s="33"/>
      <c r="AI895" s="33"/>
      <c r="AJ895" s="33"/>
    </row>
    <row r="896">
      <c r="A896" s="104" t="s">
        <v>2110</v>
      </c>
      <c r="B896" s="44">
        <v>2008.0</v>
      </c>
      <c r="C896" s="44" t="s">
        <v>41</v>
      </c>
      <c r="D896" s="104" t="s">
        <v>2564</v>
      </c>
      <c r="E896" s="104">
        <v>83.0</v>
      </c>
      <c r="F896" s="104">
        <v>71.0</v>
      </c>
      <c r="G896" s="118" t="str">
        <f t="shared" si="37"/>
        <v>77</v>
      </c>
      <c r="H896" s="104">
        <v>69.0</v>
      </c>
      <c r="I896" s="104">
        <v>73.0</v>
      </c>
      <c r="J896" s="118" t="str">
        <f t="shared" si="34"/>
        <v>-4</v>
      </c>
      <c r="K896" s="118" t="str">
        <f t="shared" si="38"/>
        <v>71</v>
      </c>
      <c r="L896" s="118" t="str">
        <f t="shared" si="36"/>
        <v>6</v>
      </c>
      <c r="M896" s="104" t="s">
        <v>2601</v>
      </c>
      <c r="N896" s="104" t="s">
        <v>2439</v>
      </c>
      <c r="O896" s="104" t="s">
        <v>2111</v>
      </c>
      <c r="P896" s="255"/>
      <c r="Q896" s="104">
        <v>25.81</v>
      </c>
      <c r="R896" s="104">
        <v>3319.0</v>
      </c>
      <c r="S896" s="104">
        <v>7777.0</v>
      </c>
      <c r="T896" s="255"/>
      <c r="U896" s="104">
        <v>110.52</v>
      </c>
      <c r="V896" s="104">
        <v>77.56</v>
      </c>
      <c r="W896" s="255"/>
      <c r="X896" s="104">
        <v>188.08</v>
      </c>
      <c r="Y896" s="126" t="str">
        <f t="shared" si="79"/>
        <v>41.24%</v>
      </c>
      <c r="Z896" s="104">
        <v>90.0</v>
      </c>
      <c r="AA896" s="126" t="str">
        <f t="shared" si="80"/>
        <v>208.98%</v>
      </c>
      <c r="AB896" s="126" t="str">
        <f t="shared" si="62"/>
        <v>28.68%</v>
      </c>
      <c r="AC896" s="112"/>
      <c r="AD896" s="112"/>
      <c r="AE896" s="33"/>
      <c r="AF896" s="33"/>
      <c r="AG896" s="33"/>
      <c r="AH896" s="33"/>
      <c r="AI896" s="33"/>
      <c r="AJ896" s="33"/>
    </row>
    <row r="897">
      <c r="A897" s="104" t="s">
        <v>2122</v>
      </c>
      <c r="B897" s="44">
        <v>2008.0</v>
      </c>
      <c r="C897" s="44" t="s">
        <v>41</v>
      </c>
      <c r="D897" s="104" t="s">
        <v>2546</v>
      </c>
      <c r="E897" s="104">
        <v>25.0</v>
      </c>
      <c r="F897" s="104">
        <v>33.0</v>
      </c>
      <c r="G897" s="118" t="str">
        <f t="shared" si="37"/>
        <v>29</v>
      </c>
      <c r="H897" s="104">
        <v>63.0</v>
      </c>
      <c r="I897" s="104">
        <v>59.0</v>
      </c>
      <c r="J897" s="118" t="str">
        <f t="shared" si="34"/>
        <v>4</v>
      </c>
      <c r="K897" s="118" t="str">
        <f t="shared" si="38"/>
        <v>61</v>
      </c>
      <c r="L897" s="118" t="str">
        <f t="shared" si="36"/>
        <v>-32</v>
      </c>
      <c r="M897" s="104" t="s">
        <v>2602</v>
      </c>
      <c r="N897" s="104" t="s">
        <v>2442</v>
      </c>
      <c r="O897" s="104" t="s">
        <v>1601</v>
      </c>
      <c r="P897" s="255"/>
      <c r="Q897" s="104">
        <v>27.5</v>
      </c>
      <c r="R897" s="104">
        <v>3681.0</v>
      </c>
      <c r="S897" s="104">
        <v>7457.0</v>
      </c>
      <c r="T897" s="255"/>
      <c r="U897" s="104">
        <v>110.1</v>
      </c>
      <c r="V897" s="104">
        <v>102.77</v>
      </c>
      <c r="W897" s="255"/>
      <c r="X897" s="104">
        <v>212.87</v>
      </c>
      <c r="Y897" s="126" t="str">
        <f t="shared" si="79"/>
        <v>48.28%</v>
      </c>
      <c r="Z897" s="104">
        <v>80.0</v>
      </c>
      <c r="AA897" s="126" t="str">
        <f t="shared" si="80"/>
        <v>266.09%</v>
      </c>
      <c r="AB897" s="126" t="str">
        <f t="shared" si="62"/>
        <v>34.38%</v>
      </c>
      <c r="AC897" s="112"/>
      <c r="AD897" s="112"/>
      <c r="AE897" s="33"/>
      <c r="AF897" s="33"/>
      <c r="AG897" s="33"/>
      <c r="AH897" s="33"/>
      <c r="AI897" s="33"/>
      <c r="AJ897" s="33"/>
    </row>
    <row r="898">
      <c r="A898" s="104" t="s">
        <v>2090</v>
      </c>
      <c r="B898" s="44">
        <v>2008.0</v>
      </c>
      <c r="C898" s="44" t="s">
        <v>41</v>
      </c>
      <c r="D898" s="104" t="s">
        <v>2546</v>
      </c>
      <c r="E898" s="104">
        <v>89.0</v>
      </c>
      <c r="F898" s="104">
        <v>67.0</v>
      </c>
      <c r="G898" s="118" t="str">
        <f t="shared" si="37"/>
        <v>78</v>
      </c>
      <c r="H898" s="104">
        <v>76.0</v>
      </c>
      <c r="I898" s="104">
        <v>75.0</v>
      </c>
      <c r="J898" s="118" t="str">
        <f t="shared" si="34"/>
        <v>1</v>
      </c>
      <c r="K898" s="118" t="str">
        <f t="shared" si="38"/>
        <v>75.5</v>
      </c>
      <c r="L898" s="118" t="str">
        <f t="shared" si="36"/>
        <v>2.5</v>
      </c>
      <c r="M898" s="104" t="s">
        <v>2600</v>
      </c>
      <c r="N898" s="104" t="s">
        <v>2442</v>
      </c>
      <c r="O898" s="104" t="s">
        <v>957</v>
      </c>
      <c r="P898" s="255"/>
      <c r="Q898" s="104">
        <v>26.2</v>
      </c>
      <c r="R898" s="104">
        <v>3651.0</v>
      </c>
      <c r="S898" s="104">
        <v>7182.0</v>
      </c>
      <c r="T898" s="255"/>
      <c r="U898" s="104">
        <v>114.05</v>
      </c>
      <c r="V898" s="104">
        <v>195.93</v>
      </c>
      <c r="W898" s="255"/>
      <c r="X898" s="104">
        <v>309.98</v>
      </c>
      <c r="Y898" s="126" t="str">
        <f t="shared" si="79"/>
        <v>63.21%</v>
      </c>
      <c r="Z898" s="104">
        <v>150.0</v>
      </c>
      <c r="AA898" s="126" t="str">
        <f t="shared" si="80"/>
        <v>206.65%</v>
      </c>
      <c r="AB898" s="126" t="str">
        <f t="shared" si="62"/>
        <v>17.47%</v>
      </c>
      <c r="AC898" s="112"/>
      <c r="AD898" s="112"/>
      <c r="AE898" s="33"/>
      <c r="AF898" s="33"/>
      <c r="AG898" s="33"/>
      <c r="AH898" s="33"/>
      <c r="AI898" s="33"/>
      <c r="AJ898" s="33"/>
    </row>
    <row r="899">
      <c r="A899" s="104" t="s">
        <v>2166</v>
      </c>
      <c r="B899" s="44">
        <v>2008.0</v>
      </c>
      <c r="C899" s="44" t="s">
        <v>29</v>
      </c>
      <c r="D899" s="104" t="s">
        <v>2440</v>
      </c>
      <c r="E899" s="104">
        <v>63.0</v>
      </c>
      <c r="F899" s="104">
        <v>53.0</v>
      </c>
      <c r="G899" s="118" t="str">
        <f t="shared" si="37"/>
        <v>58</v>
      </c>
      <c r="H899" s="104">
        <v>77.0</v>
      </c>
      <c r="I899" s="104">
        <v>66.0</v>
      </c>
      <c r="J899" s="118" t="str">
        <f t="shared" si="34"/>
        <v>11</v>
      </c>
      <c r="K899" s="118" t="str">
        <f t="shared" si="38"/>
        <v>71.5</v>
      </c>
      <c r="L899" s="118" t="str">
        <f t="shared" si="36"/>
        <v>-13.5</v>
      </c>
      <c r="M899" s="104" t="s">
        <v>2599</v>
      </c>
      <c r="N899" s="104" t="s">
        <v>2442</v>
      </c>
      <c r="O899" s="104" t="s">
        <v>513</v>
      </c>
      <c r="P899" s="255"/>
      <c r="Q899" s="104">
        <v>36.36</v>
      </c>
      <c r="R899" s="104">
        <v>3480.0</v>
      </c>
      <c r="S899" s="104">
        <v>10448.0</v>
      </c>
      <c r="T899" s="255"/>
      <c r="U899" s="104">
        <v>143.15</v>
      </c>
      <c r="V899" s="104">
        <v>99.56</v>
      </c>
      <c r="W899" s="255"/>
      <c r="X899" s="104">
        <v>242.71</v>
      </c>
      <c r="Y899" s="126" t="str">
        <f t="shared" si="79"/>
        <v>41.02%</v>
      </c>
      <c r="Z899" s="104">
        <v>55.0</v>
      </c>
      <c r="AA899" s="126" t="str">
        <f t="shared" si="80"/>
        <v>441.29%</v>
      </c>
      <c r="AB899" s="126" t="str">
        <f t="shared" si="62"/>
        <v>66.11%</v>
      </c>
      <c r="AC899" s="112"/>
      <c r="AD899" s="112"/>
      <c r="AE899" s="33"/>
      <c r="AF899" s="33"/>
      <c r="AG899" s="33"/>
      <c r="AH899" s="33"/>
      <c r="AI899" s="33"/>
      <c r="AJ899" s="33"/>
    </row>
    <row r="900">
      <c r="A900" s="104" t="s">
        <v>2096</v>
      </c>
      <c r="B900" s="44">
        <v>2008.0</v>
      </c>
      <c r="C900" s="44" t="s">
        <v>37</v>
      </c>
      <c r="D900" s="104" t="s">
        <v>2553</v>
      </c>
      <c r="E900" s="104">
        <v>14.0</v>
      </c>
      <c r="F900" s="104">
        <v>31.0</v>
      </c>
      <c r="G900" s="118" t="str">
        <f t="shared" si="37"/>
        <v>22.5</v>
      </c>
      <c r="H900" s="104">
        <v>40.0</v>
      </c>
      <c r="I900" s="104">
        <v>46.0</v>
      </c>
      <c r="J900" s="118" t="str">
        <f t="shared" si="34"/>
        <v>-6</v>
      </c>
      <c r="K900" s="118" t="str">
        <f t="shared" si="38"/>
        <v>43</v>
      </c>
      <c r="L900" s="118" t="str">
        <f t="shared" si="36"/>
        <v>-20.5</v>
      </c>
      <c r="M900" s="104" t="s">
        <v>2551</v>
      </c>
      <c r="N900" s="104" t="s">
        <v>2511</v>
      </c>
      <c r="O900" s="104" t="s">
        <v>936</v>
      </c>
      <c r="P900" s="255"/>
      <c r="Q900" s="104">
        <v>40.5</v>
      </c>
      <c r="R900" s="104">
        <v>3760.0</v>
      </c>
      <c r="S900" s="104">
        <v>10760.0</v>
      </c>
      <c r="T900" s="255"/>
      <c r="U900" s="104">
        <v>102.49</v>
      </c>
      <c r="V900" s="104">
        <v>298.64</v>
      </c>
      <c r="W900" s="255"/>
      <c r="X900" s="104">
        <v>401.13</v>
      </c>
      <c r="Y900" s="126" t="str">
        <f t="shared" si="79"/>
        <v>74.45%</v>
      </c>
      <c r="Z900" s="104">
        <v>145.0</v>
      </c>
      <c r="AA900" s="126" t="str">
        <f t="shared" si="80"/>
        <v>276.64%</v>
      </c>
      <c r="AB900" s="126" t="str">
        <f t="shared" si="62"/>
        <v>27.93%</v>
      </c>
      <c r="AC900" s="112"/>
      <c r="AD900" s="112"/>
      <c r="AE900" s="33"/>
      <c r="AF900" s="33"/>
      <c r="AG900" s="33"/>
      <c r="AH900" s="33"/>
      <c r="AI900" s="33"/>
      <c r="AJ900" s="33"/>
    </row>
    <row r="901">
      <c r="A901" s="104" t="s">
        <v>2186</v>
      </c>
      <c r="B901" s="44">
        <v>2008.0</v>
      </c>
      <c r="C901" s="44" t="s">
        <v>41</v>
      </c>
      <c r="D901" s="104" t="s">
        <v>2476</v>
      </c>
      <c r="E901" s="104">
        <v>61.0</v>
      </c>
      <c r="F901" s="104">
        <v>57.0</v>
      </c>
      <c r="G901" s="118" t="str">
        <f t="shared" si="37"/>
        <v>59</v>
      </c>
      <c r="H901" s="104">
        <v>55.0</v>
      </c>
      <c r="I901" s="104">
        <v>49.0</v>
      </c>
      <c r="J901" s="118" t="str">
        <f t="shared" si="34"/>
        <v>6</v>
      </c>
      <c r="K901" s="118" t="str">
        <f t="shared" si="38"/>
        <v>52</v>
      </c>
      <c r="L901" s="118" t="str">
        <f t="shared" si="36"/>
        <v>7</v>
      </c>
      <c r="M901" s="104" t="s">
        <v>2551</v>
      </c>
      <c r="N901" s="104" t="s">
        <v>2442</v>
      </c>
      <c r="O901" s="104" t="s">
        <v>1884</v>
      </c>
      <c r="P901" s="255"/>
      <c r="Q901" s="104">
        <v>21.0</v>
      </c>
      <c r="R901" s="104">
        <v>2811.0</v>
      </c>
      <c r="S901" s="104">
        <v>7477.0</v>
      </c>
      <c r="T901" s="255"/>
      <c r="U901" s="104">
        <v>101.7</v>
      </c>
      <c r="V901" s="104">
        <v>140.29</v>
      </c>
      <c r="W901" s="255"/>
      <c r="X901" s="104">
        <v>241.99</v>
      </c>
      <c r="Y901" s="126" t="str">
        <f t="shared" si="79"/>
        <v>57.97%</v>
      </c>
      <c r="Z901" s="104">
        <v>45.0</v>
      </c>
      <c r="AA901" s="126" t="str">
        <f t="shared" si="80"/>
        <v>537.76%</v>
      </c>
      <c r="AB901" s="126" t="str">
        <f t="shared" si="62"/>
        <v>46.67%</v>
      </c>
      <c r="AC901" s="112"/>
      <c r="AD901" s="112"/>
      <c r="AE901" s="33"/>
      <c r="AF901" s="33"/>
      <c r="AG901" s="33"/>
      <c r="AH901" s="33"/>
      <c r="AI901" s="33"/>
      <c r="AJ901" s="33"/>
    </row>
    <row r="902">
      <c r="A902" s="104" t="s">
        <v>2124</v>
      </c>
      <c r="B902" s="44">
        <v>2008.0</v>
      </c>
      <c r="C902" s="44" t="s">
        <v>41</v>
      </c>
      <c r="D902" s="104" t="s">
        <v>2564</v>
      </c>
      <c r="E902" s="104">
        <v>27.0</v>
      </c>
      <c r="F902" s="104">
        <v>43.0</v>
      </c>
      <c r="G902" s="118" t="str">
        <f t="shared" si="37"/>
        <v>35</v>
      </c>
      <c r="H902" s="104">
        <v>72.0</v>
      </c>
      <c r="I902" s="104">
        <v>69.0</v>
      </c>
      <c r="J902" s="118" t="str">
        <f t="shared" si="34"/>
        <v>3</v>
      </c>
      <c r="K902" s="118" t="str">
        <f t="shared" si="38"/>
        <v>70.5</v>
      </c>
      <c r="L902" s="118" t="str">
        <f t="shared" si="36"/>
        <v>-35.5</v>
      </c>
      <c r="M902" s="104" t="s">
        <v>2603</v>
      </c>
      <c r="N902" s="104" t="s">
        <v>2511</v>
      </c>
      <c r="O902" s="104" t="s">
        <v>457</v>
      </c>
      <c r="P902" s="255"/>
      <c r="Q902" s="104">
        <v>29.2</v>
      </c>
      <c r="R902" s="104">
        <v>3510.0</v>
      </c>
      <c r="S902" s="104">
        <v>8305.0</v>
      </c>
      <c r="T902" s="255"/>
      <c r="U902" s="104">
        <v>101.44</v>
      </c>
      <c r="V902" s="104">
        <v>76.63</v>
      </c>
      <c r="W902" s="255"/>
      <c r="X902" s="104">
        <v>178.07</v>
      </c>
      <c r="Y902" s="126" t="str">
        <f t="shared" si="79"/>
        <v>43.03%</v>
      </c>
      <c r="Z902" s="104">
        <v>80.0</v>
      </c>
      <c r="AA902" s="126" t="str">
        <f t="shared" si="80"/>
        <v>222.59%</v>
      </c>
      <c r="AB902" s="126" t="str">
        <f t="shared" si="62"/>
        <v>36.50%</v>
      </c>
      <c r="AC902" s="112"/>
      <c r="AD902" s="112"/>
      <c r="AE902" s="33"/>
      <c r="AF902" s="33"/>
      <c r="AG902" s="33"/>
      <c r="AH902" s="33"/>
      <c r="AI902" s="33"/>
      <c r="AJ902" s="33"/>
    </row>
    <row r="903">
      <c r="A903" s="104" t="s">
        <v>2150</v>
      </c>
      <c r="B903" s="44">
        <v>2008.0</v>
      </c>
      <c r="C903" s="44" t="s">
        <v>41</v>
      </c>
      <c r="D903" s="104" t="s">
        <v>2470</v>
      </c>
      <c r="E903" s="104">
        <v>54.0</v>
      </c>
      <c r="F903" s="104">
        <v>51.0</v>
      </c>
      <c r="G903" s="118" t="str">
        <f t="shared" si="37"/>
        <v>52.5</v>
      </c>
      <c r="H903" s="104">
        <v>68.0</v>
      </c>
      <c r="I903" s="104">
        <v>71.0</v>
      </c>
      <c r="J903" s="118" t="str">
        <f t="shared" si="34"/>
        <v>-3</v>
      </c>
      <c r="K903" s="118" t="str">
        <f t="shared" si="38"/>
        <v>69.5</v>
      </c>
      <c r="L903" s="118" t="str">
        <f t="shared" si="36"/>
        <v>-17</v>
      </c>
      <c r="M903" s="104" t="s">
        <v>710</v>
      </c>
      <c r="N903" s="104" t="s">
        <v>2439</v>
      </c>
      <c r="O903" s="104" t="s">
        <v>117</v>
      </c>
      <c r="P903" s="255"/>
      <c r="Q903" s="104">
        <v>30.94</v>
      </c>
      <c r="R903" s="104">
        <v>3094.0</v>
      </c>
      <c r="S903" s="104">
        <v>10000.0</v>
      </c>
      <c r="T903" s="255"/>
      <c r="U903" s="104">
        <v>100.47</v>
      </c>
      <c r="V903" s="104">
        <v>27.64</v>
      </c>
      <c r="W903" s="255"/>
      <c r="X903" s="104">
        <v>128.11</v>
      </c>
      <c r="Y903" s="126" t="str">
        <f t="shared" si="79"/>
        <v>21.58%</v>
      </c>
      <c r="Z903" s="104">
        <v>65.0</v>
      </c>
      <c r="AA903" s="126" t="str">
        <f t="shared" si="80"/>
        <v>197.09%</v>
      </c>
      <c r="AB903" s="126" t="str">
        <f t="shared" si="62"/>
        <v>47.60%</v>
      </c>
      <c r="AC903" s="112"/>
      <c r="AD903" s="112"/>
      <c r="AE903" s="33"/>
      <c r="AF903" s="33"/>
      <c r="AG903" s="33"/>
      <c r="AH903" s="33"/>
      <c r="AI903" s="33"/>
      <c r="AJ903" s="33"/>
    </row>
    <row r="904">
      <c r="A904" s="104" t="s">
        <v>2128</v>
      </c>
      <c r="B904" s="44">
        <v>2008.0</v>
      </c>
      <c r="C904" s="44" t="s">
        <v>41</v>
      </c>
      <c r="D904" s="104" t="s">
        <v>2470</v>
      </c>
      <c r="E904" s="104">
        <v>36.0</v>
      </c>
      <c r="F904" s="104">
        <v>54.0</v>
      </c>
      <c r="G904" s="118" t="str">
        <f t="shared" si="37"/>
        <v>45</v>
      </c>
      <c r="H904" s="104">
        <v>50.0</v>
      </c>
      <c r="I904" s="104">
        <v>53.0</v>
      </c>
      <c r="J904" s="118" t="str">
        <f t="shared" si="34"/>
        <v>-3</v>
      </c>
      <c r="K904" s="118" t="str">
        <f t="shared" si="38"/>
        <v>51.5</v>
      </c>
      <c r="L904" s="118" t="str">
        <f t="shared" si="36"/>
        <v>-6.5</v>
      </c>
      <c r="M904" s="104" t="s">
        <v>2601</v>
      </c>
      <c r="N904" s="104" t="s">
        <v>2511</v>
      </c>
      <c r="O904" s="104" t="s">
        <v>100</v>
      </c>
      <c r="P904" s="255"/>
      <c r="Q904" s="104">
        <v>38.53</v>
      </c>
      <c r="R904" s="104">
        <v>3462.0</v>
      </c>
      <c r="S904" s="104">
        <v>11130.0</v>
      </c>
      <c r="T904" s="255"/>
      <c r="U904" s="104">
        <v>100.02</v>
      </c>
      <c r="V904" s="104">
        <v>99.92</v>
      </c>
      <c r="W904" s="255"/>
      <c r="X904" s="104">
        <v>199.94</v>
      </c>
      <c r="Y904" s="126" t="str">
        <f t="shared" si="79"/>
        <v>49.97%</v>
      </c>
      <c r="Z904" s="104">
        <v>80.0</v>
      </c>
      <c r="AA904" s="126" t="str">
        <f t="shared" si="80"/>
        <v>249.93%</v>
      </c>
      <c r="AB904" s="126" t="str">
        <f t="shared" si="62"/>
        <v>48.16%</v>
      </c>
      <c r="AC904" s="112"/>
      <c r="AD904" s="112"/>
      <c r="AE904" s="33"/>
      <c r="AF904" s="33"/>
      <c r="AG904" s="33"/>
      <c r="AH904" s="33"/>
      <c r="AI904" s="33"/>
      <c r="AJ904" s="33"/>
    </row>
    <row r="905">
      <c r="A905" s="104" t="s">
        <v>2140</v>
      </c>
      <c r="B905" s="44">
        <v>2008.0</v>
      </c>
      <c r="C905" s="44" t="s">
        <v>29</v>
      </c>
      <c r="D905" s="104" t="s">
        <v>2476</v>
      </c>
      <c r="E905" s="104">
        <v>43.0</v>
      </c>
      <c r="F905" s="104">
        <v>46.0</v>
      </c>
      <c r="G905" s="118" t="str">
        <f t="shared" si="37"/>
        <v>44.5</v>
      </c>
      <c r="H905" s="104">
        <v>72.0</v>
      </c>
      <c r="I905" s="104">
        <v>67.0</v>
      </c>
      <c r="J905" s="118" t="str">
        <f t="shared" si="34"/>
        <v>5</v>
      </c>
      <c r="K905" s="118" t="str">
        <f t="shared" si="38"/>
        <v>69.5</v>
      </c>
      <c r="L905" s="118" t="str">
        <f t="shared" si="36"/>
        <v>-25</v>
      </c>
      <c r="M905" s="104" t="s">
        <v>2561</v>
      </c>
      <c r="N905" s="104" t="s">
        <v>2511</v>
      </c>
      <c r="O905" s="104" t="s">
        <v>493</v>
      </c>
      <c r="P905" s="255"/>
      <c r="Q905" s="104">
        <v>18.26</v>
      </c>
      <c r="R905" s="104">
        <v>3434.0</v>
      </c>
      <c r="S905" s="104">
        <v>5318.0</v>
      </c>
      <c r="T905" s="255"/>
      <c r="U905" s="104">
        <v>97.69</v>
      </c>
      <c r="V905" s="104">
        <v>125.55</v>
      </c>
      <c r="W905" s="255"/>
      <c r="X905" s="104">
        <v>223.24</v>
      </c>
      <c r="Y905" s="126" t="str">
        <f t="shared" si="79"/>
        <v>56.24%</v>
      </c>
      <c r="Z905" s="104">
        <v>70.0</v>
      </c>
      <c r="AA905" s="126" t="str">
        <f t="shared" si="80"/>
        <v>318.91%</v>
      </c>
      <c r="AB905" s="126" t="str">
        <f t="shared" si="62"/>
        <v>26.09%</v>
      </c>
      <c r="AC905" s="112"/>
      <c r="AD905" s="112"/>
      <c r="AE905" s="33"/>
      <c r="AF905" s="33"/>
      <c r="AG905" s="33"/>
      <c r="AH905" s="33"/>
      <c r="AI905" s="33"/>
      <c r="AJ905" s="33"/>
    </row>
    <row r="906">
      <c r="A906" s="104" t="s">
        <v>2104</v>
      </c>
      <c r="B906" s="44">
        <v>2008.0</v>
      </c>
      <c r="C906" s="44" t="s">
        <v>41</v>
      </c>
      <c r="D906" s="104" t="s">
        <v>2476</v>
      </c>
      <c r="E906" s="104">
        <v>9.0</v>
      </c>
      <c r="F906" s="104">
        <v>34.0</v>
      </c>
      <c r="G906" s="118" t="str">
        <f t="shared" si="37"/>
        <v>21.5</v>
      </c>
      <c r="H906" s="104">
        <v>44.0</v>
      </c>
      <c r="I906" s="104">
        <v>47.0</v>
      </c>
      <c r="J906" s="118" t="str">
        <f t="shared" si="34"/>
        <v>-3</v>
      </c>
      <c r="K906" s="118" t="str">
        <f t="shared" si="38"/>
        <v>45.5</v>
      </c>
      <c r="L906" s="118" t="str">
        <f t="shared" si="36"/>
        <v>-24</v>
      </c>
      <c r="M906" s="104" t="s">
        <v>2556</v>
      </c>
      <c r="N906" s="104" t="s">
        <v>2511</v>
      </c>
      <c r="O906" s="104" t="s">
        <v>936</v>
      </c>
      <c r="P906" s="255"/>
      <c r="Q906" s="104">
        <v>35.9</v>
      </c>
      <c r="R906" s="104">
        <v>3410.0</v>
      </c>
      <c r="S906" s="104">
        <v>10518.0</v>
      </c>
      <c r="T906" s="255"/>
      <c r="U906" s="104">
        <v>94.78</v>
      </c>
      <c r="V906" s="104">
        <v>175.0</v>
      </c>
      <c r="W906" s="255"/>
      <c r="X906" s="104">
        <v>269.78</v>
      </c>
      <c r="Y906" s="126" t="str">
        <f t="shared" si="79"/>
        <v>64.87%</v>
      </c>
      <c r="Z906" s="104">
        <v>105.0</v>
      </c>
      <c r="AA906" s="126" t="str">
        <f t="shared" si="80"/>
        <v>256.93%</v>
      </c>
      <c r="AB906" s="126" t="str">
        <f t="shared" si="62"/>
        <v>34.19%</v>
      </c>
      <c r="AC906" s="112"/>
      <c r="AD906" s="112"/>
      <c r="AE906" s="33"/>
      <c r="AF906" s="33"/>
      <c r="AG906" s="33"/>
      <c r="AH906" s="33"/>
      <c r="AI906" s="33"/>
      <c r="AJ906" s="33"/>
    </row>
    <row r="907">
      <c r="A907" s="104" t="s">
        <v>2292</v>
      </c>
      <c r="B907" s="44">
        <v>2008.0</v>
      </c>
      <c r="C907" s="44" t="s">
        <v>41</v>
      </c>
      <c r="D907" s="104" t="s">
        <v>2546</v>
      </c>
      <c r="E907" s="104">
        <v>41.0</v>
      </c>
      <c r="F907" s="104">
        <v>41.0</v>
      </c>
      <c r="G907" s="118" t="str">
        <f t="shared" si="37"/>
        <v>41</v>
      </c>
      <c r="H907" s="104">
        <v>56.0</v>
      </c>
      <c r="I907" s="104">
        <v>41.0</v>
      </c>
      <c r="J907" s="118" t="str">
        <f t="shared" si="34"/>
        <v>15</v>
      </c>
      <c r="K907" s="118" t="str">
        <f t="shared" si="38"/>
        <v>48.5</v>
      </c>
      <c r="L907" s="118" t="str">
        <f t="shared" si="36"/>
        <v>-7.5</v>
      </c>
      <c r="M907" s="104" t="s">
        <v>2540</v>
      </c>
      <c r="N907" s="104" t="s">
        <v>2442</v>
      </c>
      <c r="O907" s="104" t="s">
        <v>987</v>
      </c>
      <c r="P907" s="255"/>
      <c r="Q907" s="104">
        <v>29.3</v>
      </c>
      <c r="R907" s="104">
        <v>3215.0</v>
      </c>
      <c r="S907" s="104">
        <v>9114.0</v>
      </c>
      <c r="T907" s="255"/>
      <c r="U907" s="104">
        <v>94.51</v>
      </c>
      <c r="V907" s="104">
        <v>54.77</v>
      </c>
      <c r="W907" s="255"/>
      <c r="X907" s="104">
        <v>149.28</v>
      </c>
      <c r="Y907" s="126" t="str">
        <f t="shared" si="79"/>
        <v>36.69%</v>
      </c>
      <c r="Z907" s="104">
        <v>20.0</v>
      </c>
      <c r="AA907" s="126" t="str">
        <f t="shared" si="80"/>
        <v>746.40%</v>
      </c>
      <c r="AB907" s="126" t="str">
        <f t="shared" si="62"/>
        <v>146.50%</v>
      </c>
      <c r="AC907" s="112"/>
      <c r="AD907" s="112"/>
      <c r="AE907" s="33"/>
      <c r="AF907" s="33"/>
      <c r="AG907" s="33"/>
      <c r="AH907" s="33"/>
      <c r="AI907" s="33"/>
      <c r="AJ907" s="33"/>
    </row>
    <row r="908">
      <c r="A908" s="104" t="s">
        <v>2344</v>
      </c>
      <c r="B908" s="44">
        <v>2008.0</v>
      </c>
      <c r="C908" s="44" t="s">
        <v>37</v>
      </c>
      <c r="D908" s="104" t="s">
        <v>2546</v>
      </c>
      <c r="E908" s="104">
        <v>65.0</v>
      </c>
      <c r="F908" s="104">
        <v>57.0</v>
      </c>
      <c r="G908" s="118" t="str">
        <f t="shared" si="37"/>
        <v>61</v>
      </c>
      <c r="H908" s="104">
        <v>76.0</v>
      </c>
      <c r="I908" s="104">
        <v>42.0</v>
      </c>
      <c r="J908" s="118" t="str">
        <f t="shared" si="34"/>
        <v>34</v>
      </c>
      <c r="K908" s="118" t="str">
        <f t="shared" si="38"/>
        <v>59</v>
      </c>
      <c r="L908" s="118" t="str">
        <f t="shared" si="36"/>
        <v>2</v>
      </c>
      <c r="M908" s="104" t="s">
        <v>2599</v>
      </c>
      <c r="N908" s="104" t="s">
        <v>2463</v>
      </c>
      <c r="O908" s="104" t="s">
        <v>1296</v>
      </c>
      <c r="P908" s="255"/>
      <c r="Q908" s="104">
        <v>42.03</v>
      </c>
      <c r="R908" s="104">
        <v>3623.0</v>
      </c>
      <c r="S908" s="104">
        <v>11601.0</v>
      </c>
      <c r="T908" s="255"/>
      <c r="U908" s="104">
        <v>90.56</v>
      </c>
      <c r="V908" s="104">
        <v>162.35</v>
      </c>
      <c r="W908" s="255"/>
      <c r="X908" s="104">
        <v>252.91</v>
      </c>
      <c r="Y908" s="126" t="str">
        <f t="shared" si="79"/>
        <v>64.19%</v>
      </c>
      <c r="Z908" s="104">
        <v>11.0</v>
      </c>
      <c r="AA908" s="126" t="str">
        <f t="shared" si="80"/>
        <v>2299.18%</v>
      </c>
      <c r="AB908" s="126" t="str">
        <f t="shared" si="62"/>
        <v>382.09%</v>
      </c>
      <c r="AC908" s="112"/>
      <c r="AD908" s="112"/>
      <c r="AE908" s="33"/>
      <c r="AF908" s="33"/>
      <c r="AG908" s="33"/>
      <c r="AH908" s="33"/>
      <c r="AI908" s="33"/>
      <c r="AJ908" s="33"/>
    </row>
    <row r="909">
      <c r="A909" s="104" t="s">
        <v>2259</v>
      </c>
      <c r="B909" s="44">
        <v>2008.0</v>
      </c>
      <c r="C909" s="44" t="s">
        <v>41</v>
      </c>
      <c r="D909" s="104" t="s">
        <v>2470</v>
      </c>
      <c r="E909" s="104">
        <v>68.0</v>
      </c>
      <c r="F909" s="104">
        <v>64.0</v>
      </c>
      <c r="G909" s="118" t="str">
        <f t="shared" si="37"/>
        <v>66</v>
      </c>
      <c r="H909" s="104">
        <v>74.0</v>
      </c>
      <c r="I909" s="104">
        <v>71.0</v>
      </c>
      <c r="J909" s="118" t="str">
        <f t="shared" si="34"/>
        <v>3</v>
      </c>
      <c r="K909" s="118" t="str">
        <f t="shared" si="38"/>
        <v>72.5</v>
      </c>
      <c r="L909" s="118" t="str">
        <f t="shared" si="36"/>
        <v>-6.5</v>
      </c>
      <c r="M909" s="104" t="s">
        <v>710</v>
      </c>
      <c r="N909" s="104" t="s">
        <v>2439</v>
      </c>
      <c r="O909" s="104" t="s">
        <v>448</v>
      </c>
      <c r="P909" s="255"/>
      <c r="Q909" s="104">
        <v>23.2</v>
      </c>
      <c r="R909" s="104">
        <v>3072.0</v>
      </c>
      <c r="S909" s="104">
        <v>7567.0</v>
      </c>
      <c r="T909" s="255"/>
      <c r="U909" s="104">
        <v>87.34</v>
      </c>
      <c r="V909" s="104">
        <v>14.28</v>
      </c>
      <c r="W909" s="255"/>
      <c r="X909" s="104">
        <v>101.62</v>
      </c>
      <c r="Y909" s="126" t="str">
        <f t="shared" si="79"/>
        <v>14.05%</v>
      </c>
      <c r="Z909" s="104">
        <v>26.0</v>
      </c>
      <c r="AA909" s="126" t="str">
        <f t="shared" si="80"/>
        <v>390.85%</v>
      </c>
      <c r="AB909" s="126" t="str">
        <f t="shared" si="62"/>
        <v>89.23%</v>
      </c>
      <c r="AC909" s="112"/>
      <c r="AD909" s="112"/>
      <c r="AE909" s="33"/>
      <c r="AF909" s="33"/>
      <c r="AG909" s="33"/>
      <c r="AH909" s="33"/>
      <c r="AI909" s="33"/>
      <c r="AJ909" s="33"/>
    </row>
    <row r="910">
      <c r="A910" s="104" t="s">
        <v>2135</v>
      </c>
      <c r="B910" s="44">
        <v>2008.0</v>
      </c>
      <c r="C910" s="44" t="s">
        <v>126</v>
      </c>
      <c r="D910" s="104" t="s">
        <v>2589</v>
      </c>
      <c r="E910" s="104">
        <v>58.0</v>
      </c>
      <c r="F910" s="104">
        <v>56.0</v>
      </c>
      <c r="G910" s="118" t="str">
        <f t="shared" si="37"/>
        <v>57</v>
      </c>
      <c r="H910" s="104">
        <v>66.0</v>
      </c>
      <c r="I910" s="104">
        <v>60.0</v>
      </c>
      <c r="J910" s="118" t="str">
        <f t="shared" si="34"/>
        <v>6</v>
      </c>
      <c r="K910" s="118" t="str">
        <f t="shared" si="38"/>
        <v>63</v>
      </c>
      <c r="L910" s="118" t="str">
        <f t="shared" si="36"/>
        <v>-6</v>
      </c>
      <c r="M910" s="104" t="s">
        <v>2538</v>
      </c>
      <c r="N910" s="104" t="s">
        <v>2511</v>
      </c>
      <c r="O910" s="104" t="s">
        <v>2136</v>
      </c>
      <c r="P910" s="255"/>
      <c r="Q910" s="104">
        <v>21.03</v>
      </c>
      <c r="R910" s="104">
        <v>2711.0</v>
      </c>
      <c r="S910" s="104">
        <v>7756.0</v>
      </c>
      <c r="T910" s="255"/>
      <c r="U910" s="104">
        <v>83.08</v>
      </c>
      <c r="V910" s="104">
        <v>117.2</v>
      </c>
      <c r="W910" s="255"/>
      <c r="X910" s="104">
        <v>200.28</v>
      </c>
      <c r="Y910" s="126" t="str">
        <f t="shared" si="79"/>
        <v>58.52%</v>
      </c>
      <c r="Z910" s="104">
        <v>75.0</v>
      </c>
      <c r="AA910" s="126" t="str">
        <f t="shared" si="80"/>
        <v>267.04%</v>
      </c>
      <c r="AB910" s="126" t="str">
        <f t="shared" si="62"/>
        <v>28.04%</v>
      </c>
      <c r="AC910" s="112"/>
      <c r="AD910" s="112"/>
      <c r="AE910" s="33"/>
      <c r="AF910" s="33"/>
      <c r="AG910" s="33"/>
      <c r="AH910" s="33"/>
      <c r="AI910" s="33"/>
      <c r="AJ910" s="33"/>
    </row>
    <row r="911">
      <c r="A911" s="104">
        <v>21.0</v>
      </c>
      <c r="B911" s="44">
        <v>2008.0</v>
      </c>
      <c r="C911" s="44" t="s">
        <v>29</v>
      </c>
      <c r="D911" s="104" t="s">
        <v>2470</v>
      </c>
      <c r="E911" s="104">
        <v>35.0</v>
      </c>
      <c r="F911" s="104">
        <v>48.0</v>
      </c>
      <c r="G911" s="118" t="str">
        <f t="shared" si="37"/>
        <v>41.5</v>
      </c>
      <c r="H911" s="104">
        <v>73.0</v>
      </c>
      <c r="I911" s="104">
        <v>62.0</v>
      </c>
      <c r="J911" s="118" t="str">
        <f t="shared" si="34"/>
        <v>11</v>
      </c>
      <c r="K911" s="118" t="str">
        <f t="shared" si="38"/>
        <v>67.5</v>
      </c>
      <c r="L911" s="118" t="str">
        <f t="shared" si="36"/>
        <v>-26</v>
      </c>
      <c r="M911" s="104" t="s">
        <v>2604</v>
      </c>
      <c r="N911" s="104" t="s">
        <v>2511</v>
      </c>
      <c r="O911" s="104" t="s">
        <v>1049</v>
      </c>
      <c r="P911" s="255"/>
      <c r="Q911" s="104">
        <v>24.1</v>
      </c>
      <c r="R911" s="104">
        <v>2648.0</v>
      </c>
      <c r="S911" s="104">
        <v>9103.0</v>
      </c>
      <c r="T911" s="255"/>
      <c r="U911" s="104">
        <v>81.16</v>
      </c>
      <c r="V911" s="104">
        <v>76.77</v>
      </c>
      <c r="W911" s="255"/>
      <c r="X911" s="104">
        <v>157.93</v>
      </c>
      <c r="Y911" s="126" t="str">
        <f t="shared" si="79"/>
        <v>48.61%</v>
      </c>
      <c r="Z911" s="104">
        <v>35.0</v>
      </c>
      <c r="AA911" s="126" t="str">
        <f t="shared" si="80"/>
        <v>451.23%</v>
      </c>
      <c r="AB911" s="126" t="str">
        <f t="shared" si="62"/>
        <v>68.86%</v>
      </c>
      <c r="AC911" s="112"/>
      <c r="AD911" s="112"/>
      <c r="AE911" s="33"/>
      <c r="AF911" s="33"/>
      <c r="AG911" s="33"/>
      <c r="AH911" s="33"/>
      <c r="AI911" s="33"/>
      <c r="AJ911" s="33"/>
    </row>
    <row r="912">
      <c r="A912" s="104" t="s">
        <v>2222</v>
      </c>
      <c r="B912" s="44">
        <v>2008.0</v>
      </c>
      <c r="C912" s="44" t="s">
        <v>41</v>
      </c>
      <c r="D912" s="104" t="s">
        <v>2440</v>
      </c>
      <c r="E912" s="104">
        <v>28.0</v>
      </c>
      <c r="F912" s="104">
        <v>36.0</v>
      </c>
      <c r="G912" s="118" t="str">
        <f t="shared" si="37"/>
        <v>32</v>
      </c>
      <c r="H912" s="104">
        <v>72.0</v>
      </c>
      <c r="I912" s="104">
        <v>58.0</v>
      </c>
      <c r="J912" s="118" t="str">
        <f t="shared" si="34"/>
        <v>14</v>
      </c>
      <c r="K912" s="118" t="str">
        <f t="shared" si="38"/>
        <v>65</v>
      </c>
      <c r="L912" s="118" t="str">
        <f t="shared" si="36"/>
        <v>-33</v>
      </c>
      <c r="M912" s="104" t="s">
        <v>2529</v>
      </c>
      <c r="N912" s="104" t="s">
        <v>2511</v>
      </c>
      <c r="O912" s="104" t="s">
        <v>493</v>
      </c>
      <c r="P912" s="255"/>
      <c r="Q912" s="104">
        <v>20.17</v>
      </c>
      <c r="R912" s="104">
        <v>3215.0</v>
      </c>
      <c r="S912" s="104">
        <v>6274.0</v>
      </c>
      <c r="T912" s="255"/>
      <c r="U912" s="104">
        <v>80.28</v>
      </c>
      <c r="V912" s="104">
        <v>139.1</v>
      </c>
      <c r="W912" s="255"/>
      <c r="X912" s="104">
        <v>219.38</v>
      </c>
      <c r="Y912" s="126" t="str">
        <f t="shared" si="79"/>
        <v>63.41%</v>
      </c>
      <c r="Z912" s="104">
        <v>35.0</v>
      </c>
      <c r="AA912" s="126" t="str">
        <f t="shared" si="80"/>
        <v>626.80%</v>
      </c>
      <c r="AB912" s="126" t="str">
        <f t="shared" si="62"/>
        <v>57.63%</v>
      </c>
      <c r="AC912" s="112"/>
      <c r="AD912" s="112"/>
      <c r="AE912" s="33"/>
      <c r="AF912" s="33"/>
      <c r="AG912" s="33"/>
      <c r="AH912" s="33"/>
      <c r="AI912" s="33"/>
      <c r="AJ912" s="33"/>
    </row>
    <row r="913">
      <c r="A913" s="104" t="s">
        <v>2115</v>
      </c>
      <c r="B913" s="44">
        <v>2008.0</v>
      </c>
      <c r="C913" s="44" t="s">
        <v>29</v>
      </c>
      <c r="D913" s="104" t="s">
        <v>2440</v>
      </c>
      <c r="E913" s="104">
        <v>16.0</v>
      </c>
      <c r="F913" s="104">
        <v>35.0</v>
      </c>
      <c r="G913" s="118" t="str">
        <f t="shared" si="37"/>
        <v>25.5</v>
      </c>
      <c r="H913" s="104">
        <v>50.0</v>
      </c>
      <c r="I913" s="104">
        <v>52.0</v>
      </c>
      <c r="J913" s="118" t="str">
        <f t="shared" si="34"/>
        <v>-2</v>
      </c>
      <c r="K913" s="118" t="str">
        <f t="shared" si="38"/>
        <v>51</v>
      </c>
      <c r="L913" s="118" t="str">
        <f t="shared" si="36"/>
        <v>-25.5</v>
      </c>
      <c r="M913" s="104" t="s">
        <v>2556</v>
      </c>
      <c r="N913" s="104" t="s">
        <v>2511</v>
      </c>
      <c r="O913" s="104" t="s">
        <v>2408</v>
      </c>
      <c r="P913" s="255"/>
      <c r="Q913" s="104">
        <v>27.4</v>
      </c>
      <c r="R913" s="104">
        <v>3428.0</v>
      </c>
      <c r="S913" s="104">
        <v>7980.0</v>
      </c>
      <c r="T913" s="255"/>
      <c r="U913" s="104">
        <v>80.17</v>
      </c>
      <c r="V913" s="104">
        <v>142.06</v>
      </c>
      <c r="W913" s="255"/>
      <c r="X913" s="104">
        <v>222.23</v>
      </c>
      <c r="Y913" s="126" t="str">
        <f t="shared" si="79"/>
        <v>63.92%</v>
      </c>
      <c r="Z913" s="104">
        <v>82.5</v>
      </c>
      <c r="AA913" s="126" t="str">
        <f t="shared" si="80"/>
        <v>269.37%</v>
      </c>
      <c r="AB913" s="126" t="str">
        <f t="shared" si="62"/>
        <v>33.21%</v>
      </c>
      <c r="AC913" s="112"/>
      <c r="AD913" s="112"/>
      <c r="AE913" s="33"/>
      <c r="AF913" s="33"/>
      <c r="AG913" s="33"/>
      <c r="AH913" s="33"/>
      <c r="AI913" s="33"/>
      <c r="AJ913" s="33"/>
    </row>
    <row r="914">
      <c r="A914" s="104" t="s">
        <v>2268</v>
      </c>
      <c r="B914" s="44">
        <v>2008.0</v>
      </c>
      <c r="C914" s="44" t="s">
        <v>41</v>
      </c>
      <c r="D914" s="104" t="s">
        <v>2564</v>
      </c>
      <c r="E914" s="104">
        <v>77.0</v>
      </c>
      <c r="F914" s="104">
        <v>64.0</v>
      </c>
      <c r="G914" s="118" t="str">
        <f t="shared" si="37"/>
        <v>70.5</v>
      </c>
      <c r="H914" s="104">
        <v>67.0</v>
      </c>
      <c r="I914" s="104">
        <v>61.0</v>
      </c>
      <c r="J914" s="118" t="str">
        <f t="shared" si="34"/>
        <v>6</v>
      </c>
      <c r="K914" s="118" t="str">
        <f t="shared" si="38"/>
        <v>64</v>
      </c>
      <c r="L914" s="118" t="str">
        <f t="shared" si="36"/>
        <v>6.5</v>
      </c>
      <c r="M914" s="104" t="s">
        <v>2536</v>
      </c>
      <c r="N914" s="104" t="s">
        <v>2511</v>
      </c>
      <c r="O914" s="104" t="s">
        <v>2405</v>
      </c>
      <c r="P914" s="255"/>
      <c r="Q914" s="104">
        <v>40.1</v>
      </c>
      <c r="R914" s="104">
        <v>3411.0</v>
      </c>
      <c r="S914" s="104">
        <v>11744.0</v>
      </c>
      <c r="T914" s="255"/>
      <c r="U914" s="104">
        <v>80.05</v>
      </c>
      <c r="V914" s="104">
        <v>90.72</v>
      </c>
      <c r="W914" s="255"/>
      <c r="X914" s="104">
        <v>170.77</v>
      </c>
      <c r="Y914" s="126" t="str">
        <f t="shared" si="79"/>
        <v>53.12%</v>
      </c>
      <c r="Z914" s="104">
        <v>25.0</v>
      </c>
      <c r="AA914" s="126" t="str">
        <f t="shared" si="80"/>
        <v>683.08%</v>
      </c>
      <c r="AB914" s="126" t="str">
        <f t="shared" si="62"/>
        <v>160.40%</v>
      </c>
      <c r="AC914" s="112"/>
      <c r="AD914" s="112"/>
      <c r="AE914" s="33"/>
      <c r="AF914" s="33"/>
      <c r="AG914" s="33"/>
      <c r="AH914" s="33"/>
      <c r="AI914" s="33"/>
      <c r="AJ914" s="33"/>
    </row>
    <row r="915">
      <c r="A915" s="104" t="s">
        <v>2088</v>
      </c>
      <c r="B915" s="44">
        <v>2008.0</v>
      </c>
      <c r="C915" s="44" t="s">
        <v>29</v>
      </c>
      <c r="D915" s="104" t="s">
        <v>2476</v>
      </c>
      <c r="E915" s="104">
        <v>73.0</v>
      </c>
      <c r="F915" s="104">
        <v>70.0</v>
      </c>
      <c r="G915" s="118" t="str">
        <f t="shared" si="37"/>
        <v>71.5</v>
      </c>
      <c r="H915" s="104">
        <v>81.0</v>
      </c>
      <c r="I915" s="104">
        <v>71.0</v>
      </c>
      <c r="J915" s="118" t="str">
        <f t="shared" si="34"/>
        <v>10</v>
      </c>
      <c r="K915" s="118" t="str">
        <f t="shared" si="38"/>
        <v>76</v>
      </c>
      <c r="L915" s="118" t="str">
        <f t="shared" si="36"/>
        <v>-4.5</v>
      </c>
      <c r="M915" s="104" t="s">
        <v>2599</v>
      </c>
      <c r="N915" s="104" t="s">
        <v>2511</v>
      </c>
      <c r="O915" s="104" t="s">
        <v>1433</v>
      </c>
      <c r="P915" s="255"/>
      <c r="Q915" s="104">
        <v>26.85</v>
      </c>
      <c r="R915" s="104">
        <v>2988.0</v>
      </c>
      <c r="S915" s="104">
        <v>8987.0</v>
      </c>
      <c r="T915" s="255"/>
      <c r="U915" s="104">
        <v>127.51</v>
      </c>
      <c r="V915" s="104">
        <v>206.42</v>
      </c>
      <c r="W915" s="255"/>
      <c r="X915" s="104">
        <v>333.93</v>
      </c>
      <c r="Y915" s="126" t="str">
        <f t="shared" si="79"/>
        <v>61.82%</v>
      </c>
      <c r="Z915" s="104">
        <v>160.0</v>
      </c>
      <c r="AA915" s="126" t="str">
        <f t="shared" si="80"/>
        <v>208.71%</v>
      </c>
      <c r="AB915" s="126" t="str">
        <f t="shared" si="62"/>
        <v>16.78%</v>
      </c>
      <c r="AC915" s="112"/>
      <c r="AD915" s="112"/>
      <c r="AE915" s="33"/>
      <c r="AF915" s="33"/>
      <c r="AG915" s="33"/>
      <c r="AH915" s="33"/>
      <c r="AI915" s="33"/>
      <c r="AJ915" s="33"/>
    </row>
    <row r="916">
      <c r="A916" s="104" t="s">
        <v>2251</v>
      </c>
      <c r="B916" s="44">
        <v>2008.0</v>
      </c>
      <c r="C916" s="44" t="s">
        <v>37</v>
      </c>
      <c r="D916" s="104" t="s">
        <v>2440</v>
      </c>
      <c r="E916" s="104">
        <v>40.0</v>
      </c>
      <c r="F916" s="104">
        <v>47.0</v>
      </c>
      <c r="G916" s="118" t="str">
        <f t="shared" si="37"/>
        <v>43.5</v>
      </c>
      <c r="H916" s="104">
        <v>71.0</v>
      </c>
      <c r="I916" s="104">
        <v>58.0</v>
      </c>
      <c r="J916" s="118" t="str">
        <f t="shared" si="34"/>
        <v>13</v>
      </c>
      <c r="K916" s="118" t="str">
        <f t="shared" si="38"/>
        <v>64.5</v>
      </c>
      <c r="L916" s="118" t="str">
        <f t="shared" si="36"/>
        <v>-21</v>
      </c>
      <c r="M916" s="104" t="s">
        <v>2529</v>
      </c>
      <c r="N916" s="104" t="s">
        <v>2511</v>
      </c>
      <c r="O916" s="104" t="s">
        <v>493</v>
      </c>
      <c r="P916" s="255"/>
      <c r="Q916" s="104">
        <v>23.01</v>
      </c>
      <c r="R916" s="104">
        <v>3057.0</v>
      </c>
      <c r="S916" s="104">
        <v>7526.0</v>
      </c>
      <c r="T916" s="255"/>
      <c r="U916" s="104">
        <v>76.81</v>
      </c>
      <c r="V916" s="104">
        <v>83.45</v>
      </c>
      <c r="W916" s="255"/>
      <c r="X916" s="104">
        <v>160.26</v>
      </c>
      <c r="Y916" s="126" t="str">
        <f t="shared" si="79"/>
        <v>52.07%</v>
      </c>
      <c r="Z916" s="104">
        <v>30.0</v>
      </c>
      <c r="AA916" s="126" t="str">
        <f t="shared" si="80"/>
        <v>534.20%</v>
      </c>
      <c r="AB916" s="126" t="str">
        <f t="shared" si="62"/>
        <v>76.70%</v>
      </c>
      <c r="AC916" s="112"/>
      <c r="AD916" s="112"/>
      <c r="AE916" s="33"/>
      <c r="AF916" s="33"/>
      <c r="AG916" s="33"/>
      <c r="AH916" s="33"/>
      <c r="AI916" s="33"/>
      <c r="AJ916" s="33"/>
    </row>
    <row r="917">
      <c r="A917" s="104" t="s">
        <v>2117</v>
      </c>
      <c r="B917" s="44">
        <v>2008.0</v>
      </c>
      <c r="C917" s="44" t="s">
        <v>37</v>
      </c>
      <c r="D917" s="104" t="s">
        <v>2553</v>
      </c>
      <c r="E917" s="104">
        <v>87.0</v>
      </c>
      <c r="F917" s="104">
        <v>78.0</v>
      </c>
      <c r="G917" s="118" t="str">
        <f t="shared" si="37"/>
        <v>82.5</v>
      </c>
      <c r="H917" s="104">
        <v>70.0</v>
      </c>
      <c r="I917" s="104">
        <v>73.0</v>
      </c>
      <c r="J917" s="118" t="str">
        <f t="shared" si="34"/>
        <v>-3</v>
      </c>
      <c r="K917" s="118" t="str">
        <f t="shared" si="38"/>
        <v>71.5</v>
      </c>
      <c r="L917" s="118" t="str">
        <f t="shared" si="36"/>
        <v>11</v>
      </c>
      <c r="M917" s="104" t="s">
        <v>2605</v>
      </c>
      <c r="N917" s="104" t="s">
        <v>2511</v>
      </c>
      <c r="O917" s="104" t="s">
        <v>936</v>
      </c>
      <c r="P917" s="255"/>
      <c r="Q917" s="104">
        <v>34.5</v>
      </c>
      <c r="R917" s="104">
        <v>3204.0</v>
      </c>
      <c r="S917" s="104">
        <v>10780.0</v>
      </c>
      <c r="T917" s="255"/>
      <c r="U917" s="104">
        <v>75.99</v>
      </c>
      <c r="V917" s="104">
        <v>84.4</v>
      </c>
      <c r="W917" s="255"/>
      <c r="X917" s="104">
        <v>160.39</v>
      </c>
      <c r="Y917" s="126" t="str">
        <f t="shared" si="79"/>
        <v>52.62%</v>
      </c>
      <c r="Z917" s="104">
        <v>82.5</v>
      </c>
      <c r="AA917" s="126" t="str">
        <f t="shared" si="80"/>
        <v>194.41%</v>
      </c>
      <c r="AB917" s="126" t="str">
        <f t="shared" si="62"/>
        <v>41.82%</v>
      </c>
      <c r="AC917" s="112"/>
      <c r="AD917" s="112"/>
      <c r="AE917" s="33"/>
      <c r="AF917" s="33"/>
      <c r="AG917" s="33"/>
      <c r="AH917" s="33"/>
      <c r="AI917" s="33"/>
      <c r="AJ917" s="33"/>
    </row>
    <row r="918">
      <c r="A918" s="104" t="s">
        <v>2106</v>
      </c>
      <c r="B918" s="44">
        <v>2008.0</v>
      </c>
      <c r="C918" s="44" t="s">
        <v>2398</v>
      </c>
      <c r="D918" s="104" t="s">
        <v>2440</v>
      </c>
      <c r="E918" s="104">
        <v>19.0</v>
      </c>
      <c r="F918" s="104">
        <v>40.0</v>
      </c>
      <c r="G918" s="118" t="str">
        <f t="shared" si="37"/>
        <v>29.5</v>
      </c>
      <c r="H918" s="104">
        <v>34.0</v>
      </c>
      <c r="I918" s="104">
        <v>46.0</v>
      </c>
      <c r="J918" s="118" t="str">
        <f t="shared" si="34"/>
        <v>-12</v>
      </c>
      <c r="K918" s="118" t="str">
        <f t="shared" si="38"/>
        <v>40</v>
      </c>
      <c r="L918" s="118" t="str">
        <f t="shared" si="36"/>
        <v>-10.5</v>
      </c>
      <c r="M918" s="104" t="s">
        <v>2538</v>
      </c>
      <c r="N918" s="104" t="s">
        <v>2511</v>
      </c>
      <c r="O918" s="104" t="s">
        <v>2395</v>
      </c>
      <c r="P918" s="255"/>
      <c r="Q918" s="104">
        <v>30.5</v>
      </c>
      <c r="R918" s="104">
        <v>3560.0</v>
      </c>
      <c r="S918" s="104">
        <v>8562.0</v>
      </c>
      <c r="T918" s="255"/>
      <c r="U918" s="104">
        <v>79.37</v>
      </c>
      <c r="V918" s="104">
        <v>153.73</v>
      </c>
      <c r="W918" s="255"/>
      <c r="X918" s="104">
        <v>233.1</v>
      </c>
      <c r="Y918" s="126" t="str">
        <f t="shared" si="79"/>
        <v>65.95%</v>
      </c>
      <c r="Z918" s="104">
        <v>100.0</v>
      </c>
      <c r="AA918" s="126" t="str">
        <f t="shared" si="80"/>
        <v>233.10%</v>
      </c>
      <c r="AB918" s="126" t="str">
        <f t="shared" si="62"/>
        <v>30.50%</v>
      </c>
      <c r="AC918" s="112"/>
      <c r="AD918" s="112"/>
      <c r="AE918" s="33"/>
      <c r="AF918" s="33"/>
      <c r="AG918" s="33"/>
      <c r="AH918" s="33"/>
      <c r="AI918" s="33"/>
      <c r="AJ918" s="33"/>
    </row>
    <row r="919">
      <c r="A919" s="104" t="s">
        <v>2200</v>
      </c>
      <c r="B919" s="44">
        <v>2008.0</v>
      </c>
      <c r="C919" s="44" t="s">
        <v>41</v>
      </c>
      <c r="D919" s="104" t="s">
        <v>2470</v>
      </c>
      <c r="E919" s="104">
        <v>35.0</v>
      </c>
      <c r="F919" s="104">
        <v>66.0</v>
      </c>
      <c r="G919" s="118" t="str">
        <f t="shared" si="37"/>
        <v>50.5</v>
      </c>
      <c r="H919" s="104">
        <v>61.0</v>
      </c>
      <c r="I919" s="104">
        <v>83.0</v>
      </c>
      <c r="J919" s="118" t="str">
        <f t="shared" si="34"/>
        <v>-22</v>
      </c>
      <c r="K919" s="118" t="str">
        <f t="shared" si="38"/>
        <v>72</v>
      </c>
      <c r="L919" s="118" t="str">
        <f t="shared" si="36"/>
        <v>-21.5</v>
      </c>
      <c r="M919" s="104" t="s">
        <v>2552</v>
      </c>
      <c r="N919" s="104" t="s">
        <v>2511</v>
      </c>
      <c r="O919" s="104" t="s">
        <v>939</v>
      </c>
      <c r="P919" s="255"/>
      <c r="Q919" s="104">
        <v>22.87</v>
      </c>
      <c r="R919" s="104">
        <v>3149.0</v>
      </c>
      <c r="S919" s="104">
        <v>7264.0</v>
      </c>
      <c r="T919" s="255"/>
      <c r="U919" s="104">
        <v>72.27</v>
      </c>
      <c r="V919" s="104">
        <v>78.9</v>
      </c>
      <c r="W919" s="255"/>
      <c r="X919" s="104">
        <v>151.17</v>
      </c>
      <c r="Y919" s="126" t="str">
        <f t="shared" si="79"/>
        <v>52.19%</v>
      </c>
      <c r="Z919" s="104">
        <v>40.0</v>
      </c>
      <c r="AA919" s="126" t="str">
        <f t="shared" si="80"/>
        <v>377.93%</v>
      </c>
      <c r="AB919" s="126" t="str">
        <f t="shared" si="62"/>
        <v>57.18%</v>
      </c>
      <c r="AC919" s="112"/>
      <c r="AD919" s="112"/>
      <c r="AE919" s="33"/>
      <c r="AF919" s="33"/>
      <c r="AG919" s="33"/>
      <c r="AH919" s="33"/>
      <c r="AI919" s="33"/>
      <c r="AJ919" s="33"/>
    </row>
    <row r="920">
      <c r="A920" s="104" t="s">
        <v>2108</v>
      </c>
      <c r="B920" s="44">
        <v>2008.0</v>
      </c>
      <c r="C920" s="44" t="s">
        <v>29</v>
      </c>
      <c r="D920" s="104" t="s">
        <v>2564</v>
      </c>
      <c r="E920" s="104">
        <v>79.0</v>
      </c>
      <c r="F920" s="104">
        <v>62.0</v>
      </c>
      <c r="G920" s="118" t="str">
        <f t="shared" si="37"/>
        <v>70.5</v>
      </c>
      <c r="H920" s="104">
        <v>67.0</v>
      </c>
      <c r="I920" s="104">
        <v>66.0</v>
      </c>
      <c r="J920" s="118" t="str">
        <f t="shared" si="34"/>
        <v>1</v>
      </c>
      <c r="K920" s="118" t="str">
        <f t="shared" si="38"/>
        <v>66.5</v>
      </c>
      <c r="L920" s="118" t="str">
        <f t="shared" si="36"/>
        <v>4</v>
      </c>
      <c r="M920" s="104" t="s">
        <v>2601</v>
      </c>
      <c r="N920" s="104" t="s">
        <v>2442</v>
      </c>
      <c r="O920" s="104" t="s">
        <v>1485</v>
      </c>
      <c r="P920" s="255"/>
      <c r="Q920" s="104">
        <v>19.0</v>
      </c>
      <c r="R920" s="104">
        <v>3847.0</v>
      </c>
      <c r="S920" s="104">
        <v>4940.0</v>
      </c>
      <c r="T920" s="255"/>
      <c r="U920" s="104">
        <v>71.2</v>
      </c>
      <c r="V920" s="104">
        <v>91.64</v>
      </c>
      <c r="W920" s="255"/>
      <c r="X920" s="104">
        <v>162.84</v>
      </c>
      <c r="Y920" s="126" t="str">
        <f t="shared" si="79"/>
        <v>56.28%</v>
      </c>
      <c r="Z920" s="104">
        <v>92.5</v>
      </c>
      <c r="AA920" s="126" t="str">
        <f t="shared" si="80"/>
        <v>176.04%</v>
      </c>
      <c r="AB920" s="126" t="str">
        <f t="shared" si="62"/>
        <v>20.54%</v>
      </c>
      <c r="AC920" s="112"/>
      <c r="AD920" s="112"/>
      <c r="AE920" s="33"/>
      <c r="AF920" s="33"/>
      <c r="AG920" s="33"/>
      <c r="AH920" s="33"/>
      <c r="AI920" s="33"/>
      <c r="AJ920" s="33"/>
    </row>
    <row r="921">
      <c r="A921" s="104" t="s">
        <v>2138</v>
      </c>
      <c r="B921" s="44">
        <v>2008.0</v>
      </c>
      <c r="C921" s="44" t="s">
        <v>41</v>
      </c>
      <c r="D921" s="104" t="s">
        <v>2476</v>
      </c>
      <c r="E921" s="104">
        <v>11.0</v>
      </c>
      <c r="F921" s="104">
        <v>29.0</v>
      </c>
      <c r="G921" s="118" t="str">
        <f t="shared" si="37"/>
        <v>20</v>
      </c>
      <c r="H921" s="104">
        <v>53.0</v>
      </c>
      <c r="I921" s="104">
        <v>44.0</v>
      </c>
      <c r="J921" s="118" t="str">
        <f t="shared" si="34"/>
        <v>9</v>
      </c>
      <c r="K921" s="118" t="str">
        <f t="shared" si="38"/>
        <v>48.5</v>
      </c>
      <c r="L921" s="118" t="str">
        <f t="shared" si="36"/>
        <v>-28.5</v>
      </c>
      <c r="M921" s="104" t="s">
        <v>2551</v>
      </c>
      <c r="N921" s="104" t="s">
        <v>2511</v>
      </c>
      <c r="O921" s="104" t="s">
        <v>1424</v>
      </c>
      <c r="P921" s="255"/>
      <c r="Q921" s="104">
        <v>21.6</v>
      </c>
      <c r="R921" s="104">
        <v>3125.0</v>
      </c>
      <c r="S921" s="104">
        <v>6909.0</v>
      </c>
      <c r="T921" s="255"/>
      <c r="U921" s="104">
        <v>70.23</v>
      </c>
      <c r="V921" s="104">
        <v>41.0</v>
      </c>
      <c r="W921" s="255"/>
      <c r="X921" s="104">
        <v>111.23</v>
      </c>
      <c r="Y921" s="126" t="str">
        <f t="shared" si="79"/>
        <v>36.86%</v>
      </c>
      <c r="Z921" s="104">
        <v>72.5</v>
      </c>
      <c r="AA921" s="126" t="str">
        <f t="shared" si="80"/>
        <v>153.42%</v>
      </c>
      <c r="AB921" s="126" t="str">
        <f t="shared" si="62"/>
        <v>29.79%</v>
      </c>
      <c r="AC921" s="112"/>
      <c r="AD921" s="112"/>
      <c r="AE921" s="33"/>
      <c r="AF921" s="33"/>
      <c r="AG921" s="33"/>
      <c r="AH921" s="33"/>
      <c r="AI921" s="33"/>
      <c r="AJ921" s="33"/>
    </row>
    <row r="922">
      <c r="A922" s="104" t="s">
        <v>2255</v>
      </c>
      <c r="B922" s="44">
        <v>2008.0</v>
      </c>
      <c r="C922" s="44" t="s">
        <v>41</v>
      </c>
      <c r="D922" s="104" t="s">
        <v>2553</v>
      </c>
      <c r="E922" s="104">
        <v>77.0</v>
      </c>
      <c r="F922" s="104">
        <v>60.0</v>
      </c>
      <c r="G922" s="118" t="str">
        <f t="shared" si="37"/>
        <v>68.5</v>
      </c>
      <c r="H922" s="104">
        <v>75.0</v>
      </c>
      <c r="I922" s="104">
        <v>75.0</v>
      </c>
      <c r="J922" s="118" t="str">
        <f t="shared" si="34"/>
        <v>0</v>
      </c>
      <c r="K922" s="118" t="str">
        <f t="shared" si="38"/>
        <v>75</v>
      </c>
      <c r="L922" s="118" t="str">
        <f t="shared" si="36"/>
        <v>-6.5</v>
      </c>
      <c r="M922" s="104" t="s">
        <v>2528</v>
      </c>
      <c r="N922" s="104" t="s">
        <v>2439</v>
      </c>
      <c r="O922" s="104" t="s">
        <v>117</v>
      </c>
      <c r="P922" s="255"/>
      <c r="Q922" s="104">
        <v>19.17</v>
      </c>
      <c r="R922" s="104">
        <v>2792.0</v>
      </c>
      <c r="S922" s="104">
        <v>6865.0</v>
      </c>
      <c r="T922" s="255"/>
      <c r="U922" s="104">
        <v>67.29</v>
      </c>
      <c r="V922" s="104">
        <v>25.09</v>
      </c>
      <c r="W922" s="255"/>
      <c r="X922" s="104">
        <v>92.38</v>
      </c>
      <c r="Y922" s="126" t="str">
        <f t="shared" si="79"/>
        <v>27.16%</v>
      </c>
      <c r="Z922" s="104">
        <v>28.0</v>
      </c>
      <c r="AA922" s="126" t="str">
        <f t="shared" si="80"/>
        <v>329.93%</v>
      </c>
      <c r="AB922" s="126" t="str">
        <f t="shared" si="62"/>
        <v>68.46%</v>
      </c>
      <c r="AC922" s="112"/>
      <c r="AD922" s="112"/>
      <c r="AE922" s="33"/>
      <c r="AF922" s="33"/>
      <c r="AG922" s="33"/>
      <c r="AH922" s="33"/>
      <c r="AI922" s="33"/>
      <c r="AJ922" s="33"/>
    </row>
    <row r="923">
      <c r="A923" s="104" t="s">
        <v>2178</v>
      </c>
      <c r="B923" s="44">
        <v>2008.0</v>
      </c>
      <c r="C923" s="44" t="s">
        <v>41</v>
      </c>
      <c r="D923" s="104" t="s">
        <v>2440</v>
      </c>
      <c r="E923" s="104">
        <v>19.0</v>
      </c>
      <c r="F923" s="104">
        <v>34.0</v>
      </c>
      <c r="G923" s="118" t="str">
        <f t="shared" si="37"/>
        <v>26.5</v>
      </c>
      <c r="H923" s="104">
        <v>29.0</v>
      </c>
      <c r="I923" s="104">
        <v>53.0</v>
      </c>
      <c r="J923" s="118" t="str">
        <f t="shared" si="34"/>
        <v>-24</v>
      </c>
      <c r="K923" s="118" t="str">
        <f t="shared" si="38"/>
        <v>41</v>
      </c>
      <c r="L923" s="118" t="str">
        <f t="shared" si="36"/>
        <v>-14.5</v>
      </c>
      <c r="M923" s="104" t="s">
        <v>2606</v>
      </c>
      <c r="N923" s="104" t="s">
        <v>2439</v>
      </c>
      <c r="O923" s="104" t="s">
        <v>2395</v>
      </c>
      <c r="P923" s="255"/>
      <c r="Q923" s="104">
        <v>30.52</v>
      </c>
      <c r="R923" s="104">
        <v>2986.0</v>
      </c>
      <c r="S923" s="104">
        <v>10220.0</v>
      </c>
      <c r="T923" s="255"/>
      <c r="U923" s="104">
        <v>64.51</v>
      </c>
      <c r="V923" s="104">
        <v>98.9</v>
      </c>
      <c r="W923" s="255"/>
      <c r="X923" s="104">
        <v>163.41</v>
      </c>
      <c r="Y923" s="126" t="str">
        <f t="shared" si="79"/>
        <v>60.52%</v>
      </c>
      <c r="Z923" s="104">
        <v>48.0</v>
      </c>
      <c r="AA923" s="126" t="str">
        <f t="shared" si="80"/>
        <v>340.44%</v>
      </c>
      <c r="AB923" s="126" t="str">
        <f t="shared" si="62"/>
        <v>63.58%</v>
      </c>
      <c r="AC923" s="112"/>
      <c r="AD923" s="112"/>
      <c r="AE923" s="33"/>
      <c r="AF923" s="33"/>
      <c r="AG923" s="33"/>
      <c r="AH923" s="33"/>
      <c r="AI923" s="33"/>
      <c r="AJ923" s="33"/>
    </row>
    <row r="924">
      <c r="A924" s="104" t="s">
        <v>2243</v>
      </c>
      <c r="B924" s="44">
        <v>2008.0</v>
      </c>
      <c r="C924" s="44" t="s">
        <v>41</v>
      </c>
      <c r="D924" s="104" t="s">
        <v>2527</v>
      </c>
      <c r="E924" s="104">
        <v>85.0</v>
      </c>
      <c r="F924" s="104">
        <v>67.0</v>
      </c>
      <c r="G924" s="118" t="str">
        <f t="shared" si="37"/>
        <v>76</v>
      </c>
      <c r="H924" s="104">
        <v>75.0</v>
      </c>
      <c r="I924" s="104">
        <v>75.0</v>
      </c>
      <c r="J924" s="118" t="str">
        <f t="shared" si="34"/>
        <v>0</v>
      </c>
      <c r="K924" s="118" t="str">
        <f t="shared" si="38"/>
        <v>75</v>
      </c>
      <c r="L924" s="118" t="str">
        <f t="shared" si="36"/>
        <v>1</v>
      </c>
      <c r="M924" s="104" t="s">
        <v>2607</v>
      </c>
      <c r="N924" s="104" t="s">
        <v>2439</v>
      </c>
      <c r="O924" s="104" t="s">
        <v>493</v>
      </c>
      <c r="P924" s="255"/>
      <c r="Q924" s="104">
        <v>17.73</v>
      </c>
      <c r="R924" s="104">
        <v>2798.0</v>
      </c>
      <c r="S924" s="104">
        <v>6791.0</v>
      </c>
      <c r="T924" s="255"/>
      <c r="U924" s="104">
        <v>63.17</v>
      </c>
      <c r="V924" s="104">
        <v>42.0</v>
      </c>
      <c r="W924" s="255"/>
      <c r="X924" s="104">
        <v>105.17</v>
      </c>
      <c r="Y924" s="126" t="str">
        <f t="shared" si="79"/>
        <v>39.94%</v>
      </c>
      <c r="Z924" s="104">
        <v>30.0</v>
      </c>
      <c r="AA924" s="126" t="str">
        <f t="shared" si="80"/>
        <v>350.57%</v>
      </c>
      <c r="AB924" s="126" t="str">
        <f t="shared" si="62"/>
        <v>59.10%</v>
      </c>
      <c r="AC924" s="112"/>
      <c r="AD924" s="112"/>
      <c r="AE924" s="33"/>
      <c r="AF924" s="33"/>
      <c r="AG924" s="33"/>
      <c r="AH924" s="33"/>
      <c r="AI924" s="33"/>
      <c r="AJ924" s="33"/>
    </row>
    <row r="925">
      <c r="A925" s="104" t="s">
        <v>2210</v>
      </c>
      <c r="B925" s="44">
        <v>2008.0</v>
      </c>
      <c r="C925" s="44" t="s">
        <v>41</v>
      </c>
      <c r="D925" s="104" t="s">
        <v>2532</v>
      </c>
      <c r="E925" s="104">
        <v>78.0</v>
      </c>
      <c r="F925" s="104">
        <v>63.0</v>
      </c>
      <c r="G925" s="118" t="str">
        <f t="shared" si="37"/>
        <v>70.5</v>
      </c>
      <c r="H925" s="104">
        <v>64.0</v>
      </c>
      <c r="I925" s="104">
        <v>65.0</v>
      </c>
      <c r="J925" s="118" t="str">
        <f t="shared" si="34"/>
        <v>-1</v>
      </c>
      <c r="K925" s="118" t="str">
        <f t="shared" si="38"/>
        <v>64.5</v>
      </c>
      <c r="L925" s="118" t="str">
        <f t="shared" si="36"/>
        <v>6</v>
      </c>
      <c r="M925" s="104" t="s">
        <v>710</v>
      </c>
      <c r="N925" s="104" t="s">
        <v>2439</v>
      </c>
      <c r="O925" s="104" t="s">
        <v>477</v>
      </c>
      <c r="P925" s="255"/>
      <c r="Q925" s="104">
        <v>19.13</v>
      </c>
      <c r="R925" s="104">
        <v>2651.0</v>
      </c>
      <c r="S925" s="104">
        <v>7215.0</v>
      </c>
      <c r="T925" s="255"/>
      <c r="U925" s="104">
        <v>60.36</v>
      </c>
      <c r="V925" s="104">
        <v>103.36</v>
      </c>
      <c r="W925" s="255"/>
      <c r="X925" s="104">
        <v>163.72</v>
      </c>
      <c r="Y925" s="126" t="str">
        <f t="shared" si="79"/>
        <v>63.13%</v>
      </c>
      <c r="Z925" s="104">
        <v>37.0</v>
      </c>
      <c r="AA925" s="126" t="str">
        <f t="shared" si="80"/>
        <v>442.49%</v>
      </c>
      <c r="AB925" s="126" t="str">
        <f t="shared" si="62"/>
        <v>51.70%</v>
      </c>
      <c r="AC925" s="112"/>
      <c r="AD925" s="112"/>
      <c r="AE925" s="33"/>
      <c r="AF925" s="33"/>
      <c r="AG925" s="33"/>
      <c r="AH925" s="33"/>
      <c r="AI925" s="33"/>
      <c r="AJ925" s="33"/>
    </row>
    <row r="926">
      <c r="A926" s="104" t="s">
        <v>2142</v>
      </c>
      <c r="B926" s="44">
        <v>2008.0</v>
      </c>
      <c r="C926" s="44" t="s">
        <v>41</v>
      </c>
      <c r="D926" s="104" t="s">
        <v>2527</v>
      </c>
      <c r="E926" s="104">
        <v>63.0</v>
      </c>
      <c r="F926" s="104">
        <v>55.0</v>
      </c>
      <c r="G926" s="118" t="str">
        <f t="shared" si="37"/>
        <v>59</v>
      </c>
      <c r="H926" s="104">
        <v>59.0</v>
      </c>
      <c r="I926" s="104">
        <v>63.0</v>
      </c>
      <c r="J926" s="118" t="str">
        <f t="shared" si="34"/>
        <v>-4</v>
      </c>
      <c r="K926" s="118" t="str">
        <f t="shared" si="38"/>
        <v>61</v>
      </c>
      <c r="L926" s="118" t="str">
        <f t="shared" si="36"/>
        <v>-2</v>
      </c>
      <c r="M926" s="104" t="s">
        <v>2528</v>
      </c>
      <c r="N926" s="104" t="s">
        <v>2511</v>
      </c>
      <c r="O926" s="104" t="s">
        <v>493</v>
      </c>
      <c r="P926" s="255"/>
      <c r="Q926" s="104">
        <v>17.41</v>
      </c>
      <c r="R926" s="104">
        <v>2543.0</v>
      </c>
      <c r="S926" s="104">
        <v>6845.0</v>
      </c>
      <c r="T926" s="255"/>
      <c r="U926" s="104">
        <v>60.49</v>
      </c>
      <c r="V926" s="104">
        <v>3.67</v>
      </c>
      <c r="W926" s="255"/>
      <c r="X926" s="104">
        <v>64.16</v>
      </c>
      <c r="Y926" s="126" t="str">
        <f t="shared" si="79"/>
        <v>5.72%</v>
      </c>
      <c r="Z926" s="104">
        <v>70.0</v>
      </c>
      <c r="AA926" s="126" t="str">
        <f t="shared" si="80"/>
        <v>91.66%</v>
      </c>
      <c r="AB926" s="126" t="str">
        <f t="shared" si="62"/>
        <v>24.87%</v>
      </c>
      <c r="AC926" s="112"/>
      <c r="AD926" s="112"/>
      <c r="AE926" s="33"/>
      <c r="AF926" s="33"/>
      <c r="AG926" s="33"/>
      <c r="AH926" s="33"/>
      <c r="AI926" s="33"/>
      <c r="AJ926" s="33"/>
    </row>
    <row r="927">
      <c r="A927" s="104" t="s">
        <v>2176</v>
      </c>
      <c r="B927" s="44">
        <v>2008.0</v>
      </c>
      <c r="C927" s="44" t="s">
        <v>41</v>
      </c>
      <c r="D927" s="104" t="s">
        <v>2470</v>
      </c>
      <c r="E927" s="104">
        <v>27.0</v>
      </c>
      <c r="F927" s="104">
        <v>36.0</v>
      </c>
      <c r="G927" s="118" t="str">
        <f t="shared" si="37"/>
        <v>31.5</v>
      </c>
      <c r="H927" s="104">
        <v>77.0</v>
      </c>
      <c r="I927" s="104">
        <v>55.0</v>
      </c>
      <c r="J927" s="118" t="str">
        <f t="shared" si="34"/>
        <v>22</v>
      </c>
      <c r="K927" s="118" t="str">
        <f t="shared" si="38"/>
        <v>66</v>
      </c>
      <c r="L927" s="118" t="str">
        <f t="shared" si="36"/>
        <v>-34.5</v>
      </c>
      <c r="M927" s="104" t="s">
        <v>2538</v>
      </c>
      <c r="N927" s="104" t="s">
        <v>2511</v>
      </c>
      <c r="O927" s="104" t="s">
        <v>89</v>
      </c>
      <c r="P927" s="255"/>
      <c r="Q927" s="104">
        <v>14.9</v>
      </c>
      <c r="R927" s="104">
        <v>2758.0</v>
      </c>
      <c r="S927" s="104">
        <v>5385.0</v>
      </c>
      <c r="T927" s="255"/>
      <c r="U927" s="104">
        <v>69.95</v>
      </c>
      <c r="V927" s="104">
        <v>98.22</v>
      </c>
      <c r="W927" s="255"/>
      <c r="X927" s="104">
        <v>168.17</v>
      </c>
      <c r="Y927" s="126" t="str">
        <f t="shared" si="79"/>
        <v>58.41%</v>
      </c>
      <c r="Z927" s="104">
        <v>55.0</v>
      </c>
      <c r="AA927" s="126" t="str">
        <f t="shared" si="80"/>
        <v>305.76%</v>
      </c>
      <c r="AB927" s="126" t="str">
        <f t="shared" si="62"/>
        <v>27.09%</v>
      </c>
      <c r="AC927" s="112"/>
      <c r="AD927" s="112"/>
      <c r="AE927" s="33"/>
      <c r="AF927" s="33"/>
      <c r="AG927" s="33"/>
      <c r="AH927" s="33"/>
      <c r="AI927" s="33"/>
      <c r="AJ927" s="33"/>
    </row>
    <row r="928">
      <c r="A928" s="104" t="s">
        <v>2313</v>
      </c>
      <c r="B928" s="44">
        <v>2008.0</v>
      </c>
      <c r="C928" s="44" t="s">
        <v>37</v>
      </c>
      <c r="D928" s="104" t="s">
        <v>2546</v>
      </c>
      <c r="E928" s="104">
        <v>26.0</v>
      </c>
      <c r="F928" s="104">
        <v>50.0</v>
      </c>
      <c r="G928" s="118" t="str">
        <f t="shared" si="37"/>
        <v>38</v>
      </c>
      <c r="H928" s="104">
        <v>81.0</v>
      </c>
      <c r="I928" s="104">
        <v>75.0</v>
      </c>
      <c r="J928" s="118" t="str">
        <f t="shared" si="34"/>
        <v>6</v>
      </c>
      <c r="K928" s="118" t="str">
        <f t="shared" si="38"/>
        <v>78</v>
      </c>
      <c r="L928" s="118" t="str">
        <f t="shared" si="36"/>
        <v>-40</v>
      </c>
      <c r="M928" s="104" t="s">
        <v>2608</v>
      </c>
      <c r="N928" s="104" t="s">
        <v>2511</v>
      </c>
      <c r="O928" s="104" t="s">
        <v>1073</v>
      </c>
      <c r="P928" s="255"/>
      <c r="Q928" s="104">
        <v>18.91</v>
      </c>
      <c r="R928" s="104">
        <v>2470.0</v>
      </c>
      <c r="S928" s="104">
        <v>7655.0</v>
      </c>
      <c r="T928" s="255"/>
      <c r="U928" s="104">
        <v>58.02</v>
      </c>
      <c r="V928" s="104">
        <v>92.8</v>
      </c>
      <c r="W928" s="255"/>
      <c r="X928" s="104">
        <v>150.82</v>
      </c>
      <c r="Y928" s="126" t="str">
        <f t="shared" si="79"/>
        <v>61.53%</v>
      </c>
      <c r="Z928" s="104">
        <v>17.5</v>
      </c>
      <c r="AA928" s="126" t="str">
        <f t="shared" si="80"/>
        <v>861.83%</v>
      </c>
      <c r="AB928" s="126" t="str">
        <f t="shared" si="62"/>
        <v>108.06%</v>
      </c>
      <c r="AC928" s="112"/>
      <c r="AD928" s="112"/>
      <c r="AE928" s="33"/>
      <c r="AF928" s="33"/>
      <c r="AG928" s="33"/>
      <c r="AH928" s="33"/>
      <c r="AI928" s="33"/>
      <c r="AJ928" s="33"/>
    </row>
    <row r="929">
      <c r="A929" s="104" t="s">
        <v>2346</v>
      </c>
      <c r="B929" s="44">
        <v>2008.0</v>
      </c>
      <c r="C929" s="44" t="s">
        <v>37</v>
      </c>
      <c r="D929" s="104" t="s">
        <v>2527</v>
      </c>
      <c r="E929" s="104">
        <v>13.0</v>
      </c>
      <c r="F929" s="104">
        <v>20.0</v>
      </c>
      <c r="G929" s="118" t="str">
        <f t="shared" si="37"/>
        <v>16.5</v>
      </c>
      <c r="H929" s="104">
        <v>63.0</v>
      </c>
      <c r="I929" s="104">
        <v>56.0</v>
      </c>
      <c r="J929" s="118" t="str">
        <f t="shared" si="34"/>
        <v>7</v>
      </c>
      <c r="K929" s="118" t="str">
        <f t="shared" si="38"/>
        <v>59.5</v>
      </c>
      <c r="L929" s="118" t="str">
        <f t="shared" si="36"/>
        <v>-43</v>
      </c>
      <c r="M929" s="104" t="s">
        <v>2536</v>
      </c>
      <c r="N929" s="104" t="s">
        <v>2439</v>
      </c>
      <c r="O929" s="104" t="s">
        <v>2347</v>
      </c>
      <c r="P929" s="255"/>
      <c r="Q929" s="104">
        <v>30.1</v>
      </c>
      <c r="R929" s="104">
        <v>3030.0</v>
      </c>
      <c r="S929" s="104">
        <v>9822.0</v>
      </c>
      <c r="T929" s="255"/>
      <c r="U929" s="104">
        <v>56.75</v>
      </c>
      <c r="V929" s="104">
        <v>57.12</v>
      </c>
      <c r="W929" s="255"/>
      <c r="X929" s="104">
        <v>113.87</v>
      </c>
      <c r="Y929" s="126" t="str">
        <f t="shared" si="79"/>
        <v>50.16%</v>
      </c>
      <c r="Z929" s="104">
        <v>10.8</v>
      </c>
      <c r="AA929" s="126" t="str">
        <f t="shared" si="80"/>
        <v>1054.35%</v>
      </c>
      <c r="AB929" s="126" t="str">
        <f t="shared" si="62"/>
        <v>278.70%</v>
      </c>
      <c r="AC929" s="112"/>
      <c r="AD929" s="112"/>
      <c r="AE929" s="33"/>
      <c r="AF929" s="33"/>
      <c r="AG929" s="33"/>
      <c r="AH929" s="33"/>
      <c r="AI929" s="33"/>
      <c r="AJ929" s="33"/>
    </row>
    <row r="930">
      <c r="A930" s="104" t="s">
        <v>2357</v>
      </c>
      <c r="B930" s="44">
        <v>2008.0</v>
      </c>
      <c r="C930" s="44" t="s">
        <v>41</v>
      </c>
      <c r="D930" s="104" t="s">
        <v>2532</v>
      </c>
      <c r="E930" s="104">
        <v>44.0</v>
      </c>
      <c r="F930" s="104">
        <v>47.0</v>
      </c>
      <c r="G930" s="118" t="str">
        <f t="shared" si="37"/>
        <v>45.5</v>
      </c>
      <c r="H930" s="104">
        <v>48.0</v>
      </c>
      <c r="I930" s="104">
        <v>64.0</v>
      </c>
      <c r="J930" s="118" t="str">
        <f t="shared" si="34"/>
        <v>-16</v>
      </c>
      <c r="K930" s="118" t="str">
        <f t="shared" si="38"/>
        <v>56</v>
      </c>
      <c r="L930" s="118" t="str">
        <f t="shared" si="36"/>
        <v>-10.5</v>
      </c>
      <c r="M930" s="104" t="s">
        <v>2558</v>
      </c>
      <c r="N930" s="104" t="s">
        <v>2439</v>
      </c>
      <c r="O930" s="104" t="s">
        <v>1094</v>
      </c>
      <c r="P930" s="255"/>
      <c r="Q930" s="104">
        <v>20.99</v>
      </c>
      <c r="R930" s="104">
        <v>2466.0</v>
      </c>
      <c r="S930" s="104">
        <v>8515.0</v>
      </c>
      <c r="T930" s="255"/>
      <c r="U930" s="104">
        <v>52.6</v>
      </c>
      <c r="V930" s="104">
        <v>29.79</v>
      </c>
      <c r="W930" s="255"/>
      <c r="X930" s="104">
        <v>82.39</v>
      </c>
      <c r="Y930" s="126" t="str">
        <f t="shared" si="79"/>
        <v>36.16%</v>
      </c>
      <c r="Z930" s="104">
        <v>9.0</v>
      </c>
      <c r="AA930" s="126" t="str">
        <f t="shared" si="80"/>
        <v>915.44%</v>
      </c>
      <c r="AB930" s="126" t="str">
        <f t="shared" si="62"/>
        <v>233.22%</v>
      </c>
      <c r="AC930" s="112"/>
      <c r="AD930" s="112"/>
      <c r="AE930" s="33"/>
      <c r="AF930" s="33"/>
      <c r="AG930" s="33"/>
      <c r="AH930" s="33"/>
      <c r="AI930" s="33"/>
      <c r="AJ930" s="33"/>
    </row>
    <row r="931">
      <c r="A931" s="104" t="s">
        <v>2168</v>
      </c>
      <c r="B931" s="44">
        <v>2008.0</v>
      </c>
      <c r="C931" s="44" t="s">
        <v>29</v>
      </c>
      <c r="D931" s="104" t="s">
        <v>2532</v>
      </c>
      <c r="E931" s="104">
        <v>64.0</v>
      </c>
      <c r="F931" s="104">
        <v>57.0</v>
      </c>
      <c r="G931" s="118" t="str">
        <f t="shared" si="37"/>
        <v>60.5</v>
      </c>
      <c r="H931" s="104">
        <v>65.0</v>
      </c>
      <c r="I931" s="104">
        <v>75.0</v>
      </c>
      <c r="J931" s="118" t="str">
        <f t="shared" si="34"/>
        <v>-10</v>
      </c>
      <c r="K931" s="118" t="str">
        <f t="shared" si="38"/>
        <v>70</v>
      </c>
      <c r="L931" s="118" t="str">
        <f t="shared" si="36"/>
        <v>-9.5</v>
      </c>
      <c r="M931" s="104" t="s">
        <v>2609</v>
      </c>
      <c r="N931" s="104" t="s">
        <v>2511</v>
      </c>
      <c r="O931" s="104" t="s">
        <v>936</v>
      </c>
      <c r="P931" s="255"/>
      <c r="Q931" s="104">
        <v>21.4</v>
      </c>
      <c r="R931" s="104">
        <v>3151.0</v>
      </c>
      <c r="S931" s="104">
        <v>6791.0</v>
      </c>
      <c r="T931" s="255"/>
      <c r="U931" s="104">
        <v>52.08</v>
      </c>
      <c r="V931" s="104">
        <v>75.9</v>
      </c>
      <c r="W931" s="255"/>
      <c r="X931" s="104">
        <v>127.98</v>
      </c>
      <c r="Y931" s="126" t="str">
        <f t="shared" si="79"/>
        <v>59.31%</v>
      </c>
      <c r="Z931" s="104">
        <v>55.0</v>
      </c>
      <c r="AA931" s="126" t="str">
        <f t="shared" si="80"/>
        <v>232.69%</v>
      </c>
      <c r="AB931" s="126" t="str">
        <f t="shared" si="62"/>
        <v>38.91%</v>
      </c>
      <c r="AC931" s="112"/>
      <c r="AD931" s="112"/>
      <c r="AE931" s="33"/>
      <c r="AF931" s="33"/>
      <c r="AG931" s="33"/>
      <c r="AH931" s="33"/>
      <c r="AI931" s="33"/>
      <c r="AJ931" s="33"/>
    </row>
    <row r="932">
      <c r="A932" s="104" t="s">
        <v>2170</v>
      </c>
      <c r="B932" s="44">
        <v>2008.0</v>
      </c>
      <c r="C932" s="44" t="s">
        <v>29</v>
      </c>
      <c r="D932" s="104" t="s">
        <v>2553</v>
      </c>
      <c r="E932" s="104">
        <v>54.0</v>
      </c>
      <c r="F932" s="104">
        <v>53.0</v>
      </c>
      <c r="G932" s="118" t="str">
        <f t="shared" si="37"/>
        <v>53.5</v>
      </c>
      <c r="H932" s="104">
        <v>46.0</v>
      </c>
      <c r="I932" s="104">
        <v>54.0</v>
      </c>
      <c r="J932" s="118" t="str">
        <f t="shared" si="34"/>
        <v>-8</v>
      </c>
      <c r="K932" s="118" t="str">
        <f t="shared" si="38"/>
        <v>50</v>
      </c>
      <c r="L932" s="118" t="str">
        <f t="shared" si="36"/>
        <v>3.5</v>
      </c>
      <c r="M932" s="104" t="s">
        <v>2556</v>
      </c>
      <c r="N932" s="104" t="s">
        <v>2463</v>
      </c>
      <c r="O932" s="104" t="s">
        <v>2171</v>
      </c>
      <c r="P932" s="255"/>
      <c r="Q932" s="104">
        <v>10.1</v>
      </c>
      <c r="R932" s="104">
        <v>3104.0</v>
      </c>
      <c r="S932" s="104">
        <v>3255.0</v>
      </c>
      <c r="T932" s="255"/>
      <c r="U932" s="104">
        <v>50.88</v>
      </c>
      <c r="V932" s="104">
        <v>36.07</v>
      </c>
      <c r="W932" s="255"/>
      <c r="X932" s="104">
        <v>86.95</v>
      </c>
      <c r="Y932" s="126" t="str">
        <f t="shared" si="79"/>
        <v>41.48%</v>
      </c>
      <c r="Z932" s="104">
        <v>55.0</v>
      </c>
      <c r="AA932" s="126" t="str">
        <f t="shared" si="80"/>
        <v>158.09%</v>
      </c>
      <c r="AB932" s="126" t="str">
        <f t="shared" si="62"/>
        <v>18.36%</v>
      </c>
      <c r="AC932" s="112"/>
      <c r="AD932" s="112"/>
      <c r="AE932" s="33"/>
      <c r="AF932" s="33"/>
      <c r="AG932" s="33"/>
      <c r="AH932" s="33"/>
      <c r="AI932" s="33"/>
      <c r="AJ932" s="33"/>
    </row>
    <row r="933">
      <c r="A933" s="104" t="s">
        <v>2272</v>
      </c>
      <c r="B933" s="44">
        <v>2008.0</v>
      </c>
      <c r="C933" s="44" t="s">
        <v>41</v>
      </c>
      <c r="D933" s="104" t="s">
        <v>2470</v>
      </c>
      <c r="E933" s="104">
        <v>39.0</v>
      </c>
      <c r="F933" s="104">
        <v>55.0</v>
      </c>
      <c r="G933" s="118" t="str">
        <f t="shared" si="37"/>
        <v>47</v>
      </c>
      <c r="H933" s="104">
        <v>54.0</v>
      </c>
      <c r="I933" s="104">
        <v>61.0</v>
      </c>
      <c r="J933" s="118" t="str">
        <f t="shared" si="34"/>
        <v>-7</v>
      </c>
      <c r="K933" s="118" t="str">
        <f t="shared" si="38"/>
        <v>57.5</v>
      </c>
      <c r="L933" s="118" t="str">
        <f t="shared" si="36"/>
        <v>-10.5</v>
      </c>
      <c r="M933" s="104" t="s">
        <v>2528</v>
      </c>
      <c r="N933" s="104" t="s">
        <v>2511</v>
      </c>
      <c r="O933" s="104" t="s">
        <v>493</v>
      </c>
      <c r="P933" s="255"/>
      <c r="Q933" s="104">
        <v>14.53</v>
      </c>
      <c r="R933" s="104">
        <v>2714.0</v>
      </c>
      <c r="S933" s="104">
        <v>5355.0</v>
      </c>
      <c r="T933" s="255"/>
      <c r="U933" s="104">
        <v>48.24</v>
      </c>
      <c r="V933" s="104">
        <v>22.21</v>
      </c>
      <c r="W933" s="255"/>
      <c r="X933" s="104">
        <v>70.45</v>
      </c>
      <c r="Y933" s="126" t="str">
        <f t="shared" si="79"/>
        <v>31.53%</v>
      </c>
      <c r="Z933" s="104">
        <v>25.0</v>
      </c>
      <c r="AA933" s="126" t="str">
        <f t="shared" si="80"/>
        <v>281.80%</v>
      </c>
      <c r="AB933" s="126" t="str">
        <f t="shared" si="62"/>
        <v>58.12%</v>
      </c>
      <c r="AC933" s="112"/>
      <c r="AD933" s="112"/>
      <c r="AE933" s="33"/>
      <c r="AF933" s="33"/>
      <c r="AG933" s="33"/>
      <c r="AH933" s="33"/>
      <c r="AI933" s="33"/>
      <c r="AJ933" s="33"/>
    </row>
    <row r="934">
      <c r="A934" s="104" t="s">
        <v>2206</v>
      </c>
      <c r="B934" s="44">
        <v>2008.0</v>
      </c>
      <c r="C934" s="44" t="s">
        <v>29</v>
      </c>
      <c r="D934" s="104" t="s">
        <v>2527</v>
      </c>
      <c r="E934" s="104">
        <v>51.0</v>
      </c>
      <c r="F934" s="104">
        <v>55.0</v>
      </c>
      <c r="G934" s="118" t="str">
        <f t="shared" si="37"/>
        <v>53</v>
      </c>
      <c r="H934" s="104">
        <v>50.0</v>
      </c>
      <c r="I934" s="104">
        <v>67.0</v>
      </c>
      <c r="J934" s="118" t="str">
        <f t="shared" si="34"/>
        <v>-17</v>
      </c>
      <c r="K934" s="118" t="str">
        <f t="shared" si="38"/>
        <v>58.5</v>
      </c>
      <c r="L934" s="118" t="str">
        <f t="shared" si="36"/>
        <v>-5.5</v>
      </c>
      <c r="M934" s="104" t="s">
        <v>2600</v>
      </c>
      <c r="N934" s="104" t="s">
        <v>2442</v>
      </c>
      <c r="O934" s="104" t="s">
        <v>1521</v>
      </c>
      <c r="P934" s="255"/>
      <c r="Q934" s="104">
        <v>13.2</v>
      </c>
      <c r="R934" s="104">
        <v>3513.0</v>
      </c>
      <c r="S934" s="104">
        <v>3760.0</v>
      </c>
      <c r="T934" s="255"/>
      <c r="U934" s="104">
        <v>48.01</v>
      </c>
      <c r="V934" s="104">
        <v>52.07</v>
      </c>
      <c r="W934" s="255"/>
      <c r="X934" s="104">
        <v>100.08</v>
      </c>
      <c r="Y934" s="126" t="str">
        <f t="shared" si="79"/>
        <v>52.03%</v>
      </c>
      <c r="Z934" s="104">
        <v>37.0</v>
      </c>
      <c r="AA934" s="126" t="str">
        <f t="shared" si="80"/>
        <v>270.49%</v>
      </c>
      <c r="AB934" s="126" t="str">
        <f t="shared" si="62"/>
        <v>35.68%</v>
      </c>
      <c r="AC934" s="112"/>
      <c r="AD934" s="112"/>
      <c r="AE934" s="33"/>
      <c r="AF934" s="33"/>
      <c r="AG934" s="33"/>
      <c r="AH934" s="33"/>
      <c r="AI934" s="33"/>
      <c r="AJ934" s="33"/>
    </row>
    <row r="935">
      <c r="A935" s="104" t="s">
        <v>2130</v>
      </c>
      <c r="B935" s="44">
        <v>2008.0</v>
      </c>
      <c r="C935" s="44" t="s">
        <v>41</v>
      </c>
      <c r="D935" s="104" t="s">
        <v>2440</v>
      </c>
      <c r="E935" s="104">
        <v>55.0</v>
      </c>
      <c r="F935" s="104">
        <v>53.0</v>
      </c>
      <c r="G935" s="118" t="str">
        <f t="shared" si="37"/>
        <v>54</v>
      </c>
      <c r="H935" s="104">
        <v>69.0</v>
      </c>
      <c r="I935" s="104">
        <v>70.0</v>
      </c>
      <c r="J935" s="118" t="str">
        <f t="shared" si="34"/>
        <v>-1</v>
      </c>
      <c r="K935" s="118" t="str">
        <f t="shared" si="38"/>
        <v>69.5</v>
      </c>
      <c r="L935" s="118" t="str">
        <f t="shared" si="36"/>
        <v>-15.5</v>
      </c>
      <c r="M935" s="104" t="s">
        <v>2610</v>
      </c>
      <c r="N935" s="104" t="s">
        <v>2511</v>
      </c>
      <c r="O935" s="104" t="s">
        <v>2131</v>
      </c>
      <c r="P935" s="255"/>
      <c r="Q935" s="104">
        <v>14.8</v>
      </c>
      <c r="R935" s="104">
        <v>2642.0</v>
      </c>
      <c r="S935" s="104">
        <v>5602.0</v>
      </c>
      <c r="T935" s="255"/>
      <c r="U935" s="104">
        <v>49.55</v>
      </c>
      <c r="V935" s="104">
        <v>161.79</v>
      </c>
      <c r="W935" s="255"/>
      <c r="X935" s="104">
        <v>211.34</v>
      </c>
      <c r="Y935" s="126" t="str">
        <f t="shared" si="79"/>
        <v>76.55%</v>
      </c>
      <c r="Z935" s="104">
        <v>78.0</v>
      </c>
      <c r="AA935" s="126" t="str">
        <f t="shared" si="80"/>
        <v>270.95%</v>
      </c>
      <c r="AB935" s="126" t="str">
        <f t="shared" si="62"/>
        <v>18.97%</v>
      </c>
      <c r="AC935" s="112"/>
      <c r="AD935" s="112"/>
      <c r="AE935" s="33"/>
      <c r="AF935" s="33"/>
      <c r="AG935" s="33"/>
      <c r="AH935" s="33"/>
      <c r="AI935" s="33"/>
      <c r="AJ935" s="33"/>
    </row>
    <row r="936">
      <c r="A936" s="104" t="s">
        <v>2196</v>
      </c>
      <c r="B936" s="44">
        <v>2008.0</v>
      </c>
      <c r="C936" s="44" t="s">
        <v>41</v>
      </c>
      <c r="D936" s="104" t="s">
        <v>2470</v>
      </c>
      <c r="E936" s="104">
        <v>13.0</v>
      </c>
      <c r="F936" s="104">
        <v>37.0</v>
      </c>
      <c r="G936" s="118" t="str">
        <f t="shared" si="37"/>
        <v>25</v>
      </c>
      <c r="H936" s="104">
        <v>61.0</v>
      </c>
      <c r="I936" s="104">
        <v>46.0</v>
      </c>
      <c r="J936" s="118" t="str">
        <f t="shared" si="34"/>
        <v>15</v>
      </c>
      <c r="K936" s="118" t="str">
        <f t="shared" si="38"/>
        <v>53.5</v>
      </c>
      <c r="L936" s="118" t="str">
        <f t="shared" si="36"/>
        <v>-28.5</v>
      </c>
      <c r="M936" s="104" t="s">
        <v>2529</v>
      </c>
      <c r="N936" s="104" t="s">
        <v>2511</v>
      </c>
      <c r="O936" s="104" t="s">
        <v>493</v>
      </c>
      <c r="P936" s="255"/>
      <c r="Q936" s="104">
        <v>14.76</v>
      </c>
      <c r="R936" s="104">
        <v>2729.0</v>
      </c>
      <c r="S936" s="104">
        <v>5407.0</v>
      </c>
      <c r="T936" s="255"/>
      <c r="U936" s="104">
        <v>46.01</v>
      </c>
      <c r="V936" s="104">
        <v>59.95</v>
      </c>
      <c r="W936" s="255"/>
      <c r="X936" s="104">
        <v>105.96</v>
      </c>
      <c r="Y936" s="126" t="str">
        <f t="shared" si="79"/>
        <v>56.58%</v>
      </c>
      <c r="Z936" s="104">
        <v>40.0</v>
      </c>
      <c r="AA936" s="126" t="str">
        <f t="shared" si="80"/>
        <v>264.90%</v>
      </c>
      <c r="AB936" s="126" t="str">
        <f t="shared" si="62"/>
        <v>36.90%</v>
      </c>
      <c r="AC936" s="112"/>
      <c r="AD936" s="112"/>
      <c r="AE936" s="33"/>
      <c r="AF936" s="33"/>
      <c r="AG936" s="33"/>
      <c r="AH936" s="33"/>
      <c r="AI936" s="33"/>
      <c r="AJ936" s="33"/>
    </row>
    <row r="937">
      <c r="A937" s="104" t="s">
        <v>2098</v>
      </c>
      <c r="B937" s="44">
        <v>2008.0</v>
      </c>
      <c r="C937" s="44" t="s">
        <v>41</v>
      </c>
      <c r="D937" s="104" t="s">
        <v>2475</v>
      </c>
      <c r="E937" s="104">
        <v>13.0</v>
      </c>
      <c r="F937" s="104">
        <v>36.0</v>
      </c>
      <c r="G937" s="118" t="str">
        <f t="shared" si="37"/>
        <v>24.5</v>
      </c>
      <c r="H937" s="104">
        <v>56.0</v>
      </c>
      <c r="I937" s="104">
        <v>67.0</v>
      </c>
      <c r="J937" s="118" t="str">
        <f t="shared" si="34"/>
        <v>-11</v>
      </c>
      <c r="K937" s="118" t="str">
        <f t="shared" si="38"/>
        <v>61.5</v>
      </c>
      <c r="L937" s="118" t="str">
        <f t="shared" si="36"/>
        <v>-37</v>
      </c>
      <c r="M937" s="104" t="s">
        <v>117</v>
      </c>
      <c r="N937" s="104" t="s">
        <v>2463</v>
      </c>
      <c r="O937" s="104" t="s">
        <v>987</v>
      </c>
      <c r="P937" s="255"/>
      <c r="Q937" s="104">
        <v>13.6</v>
      </c>
      <c r="R937" s="104">
        <v>2706.0</v>
      </c>
      <c r="S937" s="104">
        <v>5026.0</v>
      </c>
      <c r="T937" s="255"/>
      <c r="U937" s="104">
        <v>45.61</v>
      </c>
      <c r="V937" s="104">
        <v>5.94</v>
      </c>
      <c r="W937" s="255"/>
      <c r="X937" s="104">
        <v>51.55</v>
      </c>
      <c r="Y937" s="126" t="str">
        <f t="shared" si="79"/>
        <v>11.52%</v>
      </c>
      <c r="Z937" s="104">
        <v>140.0</v>
      </c>
      <c r="AA937" s="126" t="str">
        <f t="shared" si="80"/>
        <v>36.82%</v>
      </c>
      <c r="AB937" s="126" t="str">
        <f t="shared" si="62"/>
        <v>9.71%</v>
      </c>
      <c r="AC937" s="112"/>
      <c r="AD937" s="112"/>
      <c r="AE937" s="33"/>
      <c r="AF937" s="33"/>
      <c r="AG937" s="33"/>
      <c r="AH937" s="33"/>
      <c r="AI937" s="33"/>
      <c r="AJ937" s="33"/>
    </row>
    <row r="938">
      <c r="A938" s="104" t="s">
        <v>2257</v>
      </c>
      <c r="B938" s="44">
        <v>2008.0</v>
      </c>
      <c r="C938" s="44" t="s">
        <v>37</v>
      </c>
      <c r="D938" s="104" t="s">
        <v>2476</v>
      </c>
      <c r="E938" s="104">
        <v>65.0</v>
      </c>
      <c r="F938" s="104">
        <v>63.0</v>
      </c>
      <c r="G938" s="118" t="str">
        <f t="shared" si="37"/>
        <v>64</v>
      </c>
      <c r="H938" s="104">
        <v>67.0</v>
      </c>
      <c r="I938" s="104">
        <v>67.0</v>
      </c>
      <c r="J938" s="118" t="str">
        <f t="shared" si="34"/>
        <v>0</v>
      </c>
      <c r="K938" s="118" t="str">
        <f t="shared" si="38"/>
        <v>67</v>
      </c>
      <c r="L938" s="118" t="str">
        <f t="shared" si="36"/>
        <v>-3</v>
      </c>
      <c r="M938" s="104" t="s">
        <v>2540</v>
      </c>
      <c r="N938" s="104" t="s">
        <v>2511</v>
      </c>
      <c r="O938" s="104" t="s">
        <v>493</v>
      </c>
      <c r="P938" s="255"/>
      <c r="Q938" s="104">
        <v>10.68</v>
      </c>
      <c r="R938" s="104">
        <v>2707.0</v>
      </c>
      <c r="S938" s="104">
        <v>3945.0</v>
      </c>
      <c r="T938" s="255"/>
      <c r="U938" s="104">
        <v>44.09</v>
      </c>
      <c r="V938" s="104">
        <v>0.26</v>
      </c>
      <c r="W938" s="255"/>
      <c r="X938" s="104">
        <v>44.35</v>
      </c>
      <c r="Y938" s="126" t="str">
        <f t="shared" si="79"/>
        <v>0.59%</v>
      </c>
      <c r="Z938" s="104">
        <v>27.0</v>
      </c>
      <c r="AA938" s="126" t="str">
        <f t="shared" si="80"/>
        <v>164.26%</v>
      </c>
      <c r="AB938" s="126" t="str">
        <f t="shared" si="62"/>
        <v>39.56%</v>
      </c>
      <c r="AC938" s="112"/>
      <c r="AD938" s="112"/>
      <c r="AE938" s="33"/>
      <c r="AF938" s="33"/>
      <c r="AG938" s="33"/>
      <c r="AH938" s="33"/>
      <c r="AI938" s="33"/>
      <c r="AJ938" s="33"/>
    </row>
    <row r="939">
      <c r="A939" s="104" t="s">
        <v>2102</v>
      </c>
      <c r="B939" s="44">
        <v>2008.0</v>
      </c>
      <c r="C939" s="44" t="s">
        <v>29</v>
      </c>
      <c r="D939" s="104" t="s">
        <v>2476</v>
      </c>
      <c r="E939" s="104">
        <v>38.0</v>
      </c>
      <c r="F939" s="104">
        <v>37.0</v>
      </c>
      <c r="G939" s="118" t="str">
        <f t="shared" si="37"/>
        <v>37.5</v>
      </c>
      <c r="H939" s="104">
        <v>61.0</v>
      </c>
      <c r="I939" s="104">
        <v>76.0</v>
      </c>
      <c r="J939" s="118" t="str">
        <f t="shared" si="34"/>
        <v>-15</v>
      </c>
      <c r="K939" s="118" t="str">
        <f t="shared" si="38"/>
        <v>68.5</v>
      </c>
      <c r="L939" s="118" t="str">
        <f t="shared" si="36"/>
        <v>-31</v>
      </c>
      <c r="M939" s="104" t="s">
        <v>2551</v>
      </c>
      <c r="N939" s="104" t="s">
        <v>2442</v>
      </c>
      <c r="O939" s="104" t="s">
        <v>1617</v>
      </c>
      <c r="P939" s="255"/>
      <c r="Q939" s="104">
        <v>18.6</v>
      </c>
      <c r="R939" s="104">
        <v>3606.0</v>
      </c>
      <c r="S939" s="104">
        <v>5174.0</v>
      </c>
      <c r="T939" s="255"/>
      <c r="U939" s="104">
        <v>43.95</v>
      </c>
      <c r="V939" s="104">
        <v>50.0</v>
      </c>
      <c r="W939" s="255"/>
      <c r="X939" s="104">
        <v>93.95</v>
      </c>
      <c r="Y939" s="126" t="str">
        <f t="shared" si="79"/>
        <v>53.22%</v>
      </c>
      <c r="Z939" s="104">
        <v>120.0</v>
      </c>
      <c r="AA939" s="126" t="str">
        <f t="shared" si="80"/>
        <v>78.29%</v>
      </c>
      <c r="AB939" s="126" t="str">
        <f t="shared" si="62"/>
        <v>15.50%</v>
      </c>
      <c r="AC939" s="112"/>
      <c r="AD939" s="112"/>
      <c r="AE939" s="33"/>
      <c r="AF939" s="33"/>
      <c r="AG939" s="33"/>
      <c r="AH939" s="33"/>
      <c r="AI939" s="33"/>
      <c r="AJ939" s="33"/>
    </row>
    <row r="940">
      <c r="A940" s="104" t="s">
        <v>2311</v>
      </c>
      <c r="B940" s="44">
        <v>2008.0</v>
      </c>
      <c r="C940" s="44" t="s">
        <v>2398</v>
      </c>
      <c r="D940" s="104" t="s">
        <v>2527</v>
      </c>
      <c r="E940" s="104">
        <v>8.0</v>
      </c>
      <c r="F940" s="104">
        <v>17.0</v>
      </c>
      <c r="G940" s="118" t="str">
        <f t="shared" si="37"/>
        <v>12.5</v>
      </c>
      <c r="H940" s="104">
        <v>46.0</v>
      </c>
      <c r="I940" s="104">
        <v>43.0</v>
      </c>
      <c r="J940" s="118" t="str">
        <f t="shared" si="34"/>
        <v>3</v>
      </c>
      <c r="K940" s="118" t="str">
        <f t="shared" si="38"/>
        <v>44.5</v>
      </c>
      <c r="L940" s="118" t="str">
        <f t="shared" si="36"/>
        <v>-32</v>
      </c>
      <c r="M940" s="104" t="s">
        <v>2606</v>
      </c>
      <c r="N940" s="104" t="s">
        <v>2511</v>
      </c>
      <c r="O940" s="104" t="s">
        <v>1094</v>
      </c>
      <c r="P940" s="255"/>
      <c r="Q940" s="104">
        <v>20.81</v>
      </c>
      <c r="R940" s="104">
        <v>2700.0</v>
      </c>
      <c r="S940" s="104">
        <v>7705.0</v>
      </c>
      <c r="T940" s="255"/>
      <c r="U940" s="104">
        <v>43.87</v>
      </c>
      <c r="V940" s="104">
        <v>13.33</v>
      </c>
      <c r="W940" s="255"/>
      <c r="X940" s="104">
        <v>57.2</v>
      </c>
      <c r="Y940" s="126" t="str">
        <f t="shared" si="79"/>
        <v>23.30%</v>
      </c>
      <c r="Z940" s="104">
        <v>18.0</v>
      </c>
      <c r="AA940" s="126" t="str">
        <f t="shared" si="80"/>
        <v>317.78%</v>
      </c>
      <c r="AB940" s="126" t="str">
        <f t="shared" si="62"/>
        <v>115.61%</v>
      </c>
      <c r="AC940" s="112"/>
      <c r="AD940" s="112"/>
      <c r="AE940" s="33"/>
      <c r="AF940" s="33"/>
      <c r="AG940" s="33"/>
      <c r="AH940" s="33"/>
      <c r="AI940" s="33"/>
      <c r="AJ940" s="33"/>
    </row>
    <row r="941">
      <c r="A941" s="104" t="s">
        <v>2180</v>
      </c>
      <c r="B941" s="44">
        <v>2008.0</v>
      </c>
      <c r="C941" s="44" t="s">
        <v>37</v>
      </c>
      <c r="D941" s="104" t="s">
        <v>2451</v>
      </c>
      <c r="E941" s="104">
        <v>36.0</v>
      </c>
      <c r="F941" s="104">
        <v>46.0</v>
      </c>
      <c r="G941" s="118" t="str">
        <f t="shared" si="37"/>
        <v>41</v>
      </c>
      <c r="H941" s="104">
        <v>70.0</v>
      </c>
      <c r="I941" s="104">
        <v>86.0</v>
      </c>
      <c r="J941" s="118" t="str">
        <f t="shared" si="34"/>
        <v>-16</v>
      </c>
      <c r="K941" s="118" t="str">
        <f t="shared" si="38"/>
        <v>78</v>
      </c>
      <c r="L941" s="118" t="str">
        <f t="shared" si="36"/>
        <v>-37</v>
      </c>
      <c r="M941" s="104" t="s">
        <v>2556</v>
      </c>
      <c r="N941" s="104" t="s">
        <v>2439</v>
      </c>
      <c r="O941" s="104" t="s">
        <v>1021</v>
      </c>
      <c r="P941" s="255"/>
      <c r="Q941" s="104">
        <v>18.2</v>
      </c>
      <c r="R941" s="104">
        <v>2751.0</v>
      </c>
      <c r="S941" s="104">
        <v>6617.0</v>
      </c>
      <c r="T941" s="255"/>
      <c r="U941" s="104">
        <v>42.75</v>
      </c>
      <c r="V941" s="104">
        <v>70.49</v>
      </c>
      <c r="W941" s="255"/>
      <c r="X941" s="104">
        <v>113.24</v>
      </c>
      <c r="Y941" s="126" t="str">
        <f t="shared" si="79"/>
        <v>62.25%</v>
      </c>
      <c r="Z941" s="104">
        <v>47.5</v>
      </c>
      <c r="AA941" s="126" t="str">
        <f t="shared" si="80"/>
        <v>238.40%</v>
      </c>
      <c r="AB941" s="126" t="str">
        <f t="shared" si="62"/>
        <v>38.32%</v>
      </c>
      <c r="AC941" s="112"/>
      <c r="AD941" s="112"/>
      <c r="AE941" s="33"/>
      <c r="AF941" s="33"/>
      <c r="AG941" s="33"/>
      <c r="AH941" s="33"/>
      <c r="AI941" s="33"/>
      <c r="AJ941" s="33"/>
    </row>
    <row r="942">
      <c r="A942" s="104" t="s">
        <v>2220</v>
      </c>
      <c r="B942" s="44">
        <v>2008.0</v>
      </c>
      <c r="C942" s="44" t="s">
        <v>41</v>
      </c>
      <c r="D942" s="104" t="s">
        <v>2553</v>
      </c>
      <c r="E942" s="104">
        <v>24.0</v>
      </c>
      <c r="F942" s="104">
        <v>46.0</v>
      </c>
      <c r="G942" s="118" t="str">
        <f t="shared" si="37"/>
        <v>35</v>
      </c>
      <c r="H942" s="104">
        <v>64.0</v>
      </c>
      <c r="I942" s="104">
        <v>63.0</v>
      </c>
      <c r="J942" s="118" t="str">
        <f t="shared" si="34"/>
        <v>1</v>
      </c>
      <c r="K942" s="118" t="str">
        <f t="shared" si="38"/>
        <v>63.5</v>
      </c>
      <c r="L942" s="118" t="str">
        <f t="shared" si="36"/>
        <v>-28.5</v>
      </c>
      <c r="M942" s="104" t="s">
        <v>2611</v>
      </c>
      <c r="N942" s="104" t="s">
        <v>2511</v>
      </c>
      <c r="O942" s="104" t="s">
        <v>493</v>
      </c>
      <c r="P942" s="255"/>
      <c r="Q942" s="104">
        <v>16.21</v>
      </c>
      <c r="R942" s="104">
        <v>2387.0</v>
      </c>
      <c r="S942" s="104">
        <v>6790.0</v>
      </c>
      <c r="T942" s="255"/>
      <c r="U942" s="104">
        <v>42.44</v>
      </c>
      <c r="V942" s="104">
        <v>1.21</v>
      </c>
      <c r="W942" s="255"/>
      <c r="X942" s="104">
        <v>43.65</v>
      </c>
      <c r="Y942" s="126" t="str">
        <f t="shared" si="79"/>
        <v>2.77%</v>
      </c>
      <c r="Z942" s="104">
        <v>35.0</v>
      </c>
      <c r="AA942" s="126" t="str">
        <f t="shared" si="80"/>
        <v>124.71%</v>
      </c>
      <c r="AB942" s="126" t="str">
        <f t="shared" si="62"/>
        <v>46.31%</v>
      </c>
      <c r="AC942" s="112"/>
      <c r="AD942" s="112"/>
      <c r="AE942" s="33"/>
      <c r="AF942" s="33"/>
      <c r="AG942" s="33"/>
      <c r="AH942" s="33"/>
      <c r="AI942" s="33"/>
      <c r="AJ942" s="33"/>
    </row>
    <row r="943">
      <c r="A943" s="104" t="s">
        <v>2286</v>
      </c>
      <c r="B943" s="44">
        <v>2008.0</v>
      </c>
      <c r="C943" s="44" t="s">
        <v>29</v>
      </c>
      <c r="D943" s="104" t="s">
        <v>2527</v>
      </c>
      <c r="E943" s="104">
        <v>31.0</v>
      </c>
      <c r="F943" s="104">
        <v>45.0</v>
      </c>
      <c r="G943" s="118" t="str">
        <f t="shared" si="37"/>
        <v>38</v>
      </c>
      <c r="H943" s="104">
        <v>36.0</v>
      </c>
      <c r="I943" s="104">
        <v>61.0</v>
      </c>
      <c r="J943" s="118" t="str">
        <f t="shared" si="34"/>
        <v>-25</v>
      </c>
      <c r="K943" s="118" t="str">
        <f t="shared" si="38"/>
        <v>48.5</v>
      </c>
      <c r="L943" s="118" t="str">
        <f t="shared" si="36"/>
        <v>-10.5</v>
      </c>
      <c r="M943" s="104" t="s">
        <v>2528</v>
      </c>
      <c r="N943" s="104" t="s">
        <v>2511</v>
      </c>
      <c r="O943" s="104" t="s">
        <v>493</v>
      </c>
      <c r="P943" s="255"/>
      <c r="Q943" s="104">
        <v>20.08</v>
      </c>
      <c r="R943" s="104">
        <v>2006.0</v>
      </c>
      <c r="S943" s="104">
        <v>10011.0</v>
      </c>
      <c r="T943" s="255"/>
      <c r="U943" s="104">
        <v>41.98</v>
      </c>
      <c r="V943" s="112"/>
      <c r="W943" s="255"/>
      <c r="X943" s="104">
        <v>41.98</v>
      </c>
      <c r="Y943" s="126" t="str">
        <f t="shared" si="79"/>
        <v>0.00%</v>
      </c>
      <c r="Z943" s="104">
        <v>20.0</v>
      </c>
      <c r="AA943" s="126" t="str">
        <f t="shared" si="80"/>
        <v>209.90%</v>
      </c>
      <c r="AB943" s="126" t="str">
        <f t="shared" si="62"/>
        <v>100.40%</v>
      </c>
      <c r="AC943" s="112"/>
      <c r="AD943" s="112"/>
      <c r="AE943" s="33"/>
      <c r="AF943" s="33"/>
      <c r="AG943" s="33"/>
      <c r="AH943" s="33"/>
      <c r="AI943" s="33"/>
      <c r="AJ943" s="33"/>
    </row>
    <row r="944">
      <c r="A944" s="104" t="s">
        <v>2236</v>
      </c>
      <c r="B944" s="44">
        <v>2008.0</v>
      </c>
      <c r="C944" s="44" t="s">
        <v>29</v>
      </c>
      <c r="D944" s="104" t="s">
        <v>2476</v>
      </c>
      <c r="E944" s="104">
        <v>31.0</v>
      </c>
      <c r="F944" s="104">
        <v>39.0</v>
      </c>
      <c r="G944" s="118" t="str">
        <f t="shared" si="37"/>
        <v>35</v>
      </c>
      <c r="H944" s="104">
        <v>56.0</v>
      </c>
      <c r="I944" s="104">
        <v>46.0</v>
      </c>
      <c r="J944" s="118" t="str">
        <f t="shared" si="34"/>
        <v>10</v>
      </c>
      <c r="K944" s="118" t="str">
        <f t="shared" si="38"/>
        <v>51</v>
      </c>
      <c r="L944" s="118" t="str">
        <f t="shared" si="36"/>
        <v>-16</v>
      </c>
      <c r="M944" s="104" t="s">
        <v>2528</v>
      </c>
      <c r="N944" s="104" t="s">
        <v>2511</v>
      </c>
      <c r="O944" s="104" t="s">
        <v>153</v>
      </c>
      <c r="P944" s="255"/>
      <c r="Q944" s="104">
        <v>13.42</v>
      </c>
      <c r="R944" s="104">
        <v>2704.0</v>
      </c>
      <c r="S944" s="104">
        <v>4962.0</v>
      </c>
      <c r="T944" s="255"/>
      <c r="U944" s="104">
        <v>41.85</v>
      </c>
      <c r="V944" s="104">
        <v>42.52</v>
      </c>
      <c r="W944" s="255"/>
      <c r="X944" s="104">
        <v>84.37</v>
      </c>
      <c r="Y944" s="126" t="str">
        <f t="shared" si="79"/>
        <v>50.40%</v>
      </c>
      <c r="Z944" s="104">
        <v>30.0</v>
      </c>
      <c r="AA944" s="126" t="str">
        <f t="shared" si="80"/>
        <v>281.23%</v>
      </c>
      <c r="AB944" s="126" t="str">
        <f t="shared" si="62"/>
        <v>44.73%</v>
      </c>
      <c r="AC944" s="112"/>
      <c r="AD944" s="112"/>
      <c r="AE944" s="33"/>
      <c r="AF944" s="33"/>
      <c r="AG944" s="33"/>
      <c r="AH944" s="33"/>
      <c r="AI944" s="33"/>
      <c r="AJ944" s="33"/>
    </row>
    <row r="945">
      <c r="A945" s="104" t="s">
        <v>2215</v>
      </c>
      <c r="B945" s="44">
        <v>2008.0</v>
      </c>
      <c r="C945" s="44" t="s">
        <v>29</v>
      </c>
      <c r="D945" s="104" t="s">
        <v>2440</v>
      </c>
      <c r="E945" s="104">
        <v>16.0</v>
      </c>
      <c r="F945" s="104">
        <v>31.0</v>
      </c>
      <c r="G945" s="118" t="str">
        <f t="shared" si="37"/>
        <v>23.5</v>
      </c>
      <c r="H945" s="104">
        <v>36.0</v>
      </c>
      <c r="I945" s="104">
        <v>55.0</v>
      </c>
      <c r="J945" s="118" t="str">
        <f t="shared" si="34"/>
        <v>-19</v>
      </c>
      <c r="K945" s="118" t="str">
        <f t="shared" si="38"/>
        <v>45.5</v>
      </c>
      <c r="L945" s="118" t="str">
        <f t="shared" si="36"/>
        <v>-22</v>
      </c>
      <c r="M945" s="104" t="s">
        <v>2550</v>
      </c>
      <c r="N945" s="104" t="s">
        <v>2511</v>
      </c>
      <c r="O945" s="104" t="s">
        <v>2216</v>
      </c>
      <c r="P945" s="255"/>
      <c r="Q945" s="104">
        <v>17.6</v>
      </c>
      <c r="R945" s="104">
        <v>3376.0</v>
      </c>
      <c r="S945" s="104">
        <v>5225.0</v>
      </c>
      <c r="T945" s="255"/>
      <c r="U945" s="104">
        <v>40.69</v>
      </c>
      <c r="V945" s="104">
        <v>44.73</v>
      </c>
      <c r="W945" s="255"/>
      <c r="X945" s="104">
        <v>85.42</v>
      </c>
      <c r="Y945" s="126" t="str">
        <f t="shared" si="79"/>
        <v>52.36%</v>
      </c>
      <c r="Z945" s="104">
        <v>35.0</v>
      </c>
      <c r="AA945" s="126" t="str">
        <f t="shared" si="80"/>
        <v>244.06%</v>
      </c>
      <c r="AB945" s="126" t="str">
        <f t="shared" si="62"/>
        <v>50.29%</v>
      </c>
      <c r="AC945" s="112"/>
      <c r="AD945" s="112"/>
      <c r="AE945" s="33"/>
      <c r="AF945" s="33"/>
      <c r="AG945" s="33"/>
      <c r="AH945" s="33"/>
      <c r="AI945" s="33"/>
      <c r="AJ945" s="33"/>
    </row>
    <row r="946">
      <c r="A946" s="104" t="s">
        <v>2160</v>
      </c>
      <c r="B946" s="44">
        <v>2008.0</v>
      </c>
      <c r="C946" s="44" t="s">
        <v>41</v>
      </c>
      <c r="D946" s="104" t="s">
        <v>2612</v>
      </c>
      <c r="E946" s="104">
        <v>19.0</v>
      </c>
      <c r="F946" s="104">
        <v>36.0</v>
      </c>
      <c r="G946" s="118" t="str">
        <f t="shared" si="37"/>
        <v>27.5</v>
      </c>
      <c r="H946" s="104">
        <v>44.0</v>
      </c>
      <c r="I946" s="104">
        <v>48.0</v>
      </c>
      <c r="J946" s="118" t="str">
        <f t="shared" si="34"/>
        <v>-4</v>
      </c>
      <c r="K946" s="118" t="str">
        <f t="shared" si="38"/>
        <v>46</v>
      </c>
      <c r="L946" s="118" t="str">
        <f t="shared" si="36"/>
        <v>-18.5</v>
      </c>
      <c r="M946" s="104" t="s">
        <v>2552</v>
      </c>
      <c r="N946" s="104" t="s">
        <v>2439</v>
      </c>
      <c r="O946" s="104" t="s">
        <v>1667</v>
      </c>
      <c r="P946" s="255"/>
      <c r="Q946" s="104">
        <v>16.3</v>
      </c>
      <c r="R946" s="104">
        <v>3152.0</v>
      </c>
      <c r="S946" s="104">
        <v>5168.0</v>
      </c>
      <c r="T946" s="255"/>
      <c r="U946" s="104">
        <v>40.08</v>
      </c>
      <c r="V946" s="104">
        <v>38.38</v>
      </c>
      <c r="W946" s="255"/>
      <c r="X946" s="104">
        <v>78.46</v>
      </c>
      <c r="Y946" s="126" t="str">
        <f t="shared" si="79"/>
        <v>48.92%</v>
      </c>
      <c r="Z946" s="104">
        <v>60.0</v>
      </c>
      <c r="AA946" s="126" t="str">
        <f t="shared" si="80"/>
        <v>130.77%</v>
      </c>
      <c r="AB946" s="126" t="str">
        <f t="shared" si="62"/>
        <v>27.17%</v>
      </c>
      <c r="AC946" s="112"/>
      <c r="AD946" s="112"/>
      <c r="AE946" s="33"/>
      <c r="AF946" s="33"/>
      <c r="AG946" s="33"/>
      <c r="AH946" s="33"/>
      <c r="AI946" s="33"/>
      <c r="AJ946" s="33"/>
    </row>
    <row r="947">
      <c r="A947" s="104" t="s">
        <v>2298</v>
      </c>
      <c r="B947" s="44">
        <v>2008.0</v>
      </c>
      <c r="C947" s="44" t="s">
        <v>41</v>
      </c>
      <c r="D947" s="104" t="s">
        <v>2470</v>
      </c>
      <c r="E947" s="104">
        <v>46.0</v>
      </c>
      <c r="F947" s="104">
        <v>47.0</v>
      </c>
      <c r="G947" s="118" t="str">
        <f t="shared" si="37"/>
        <v>46.5</v>
      </c>
      <c r="H947" s="104">
        <v>44.0</v>
      </c>
      <c r="I947" s="104">
        <v>47.0</v>
      </c>
      <c r="J947" s="118" t="str">
        <f t="shared" si="34"/>
        <v>-3</v>
      </c>
      <c r="K947" s="118" t="str">
        <f t="shared" si="38"/>
        <v>45.5</v>
      </c>
      <c r="L947" s="118" t="str">
        <f t="shared" si="36"/>
        <v>1</v>
      </c>
      <c r="M947" s="104" t="s">
        <v>2602</v>
      </c>
      <c r="N947" s="104" t="s">
        <v>2511</v>
      </c>
      <c r="O947" s="104" t="s">
        <v>1049</v>
      </c>
      <c r="P947" s="255"/>
      <c r="Q947" s="104">
        <v>15.0</v>
      </c>
      <c r="R947" s="104">
        <v>2464.0</v>
      </c>
      <c r="S947" s="104">
        <v>6090.0</v>
      </c>
      <c r="T947" s="255"/>
      <c r="U947" s="104">
        <v>39.26</v>
      </c>
      <c r="V947" s="104">
        <v>5.39</v>
      </c>
      <c r="W947" s="255"/>
      <c r="X947" s="104">
        <v>44.65</v>
      </c>
      <c r="Y947" s="126" t="str">
        <f t="shared" si="79"/>
        <v>12.07%</v>
      </c>
      <c r="Z947" s="104">
        <v>20.0</v>
      </c>
      <c r="AA947" s="126" t="str">
        <f t="shared" si="80"/>
        <v>223.25%</v>
      </c>
      <c r="AB947" s="126" t="str">
        <f t="shared" si="62"/>
        <v>75.00%</v>
      </c>
      <c r="AC947" s="112"/>
      <c r="AD947" s="112"/>
      <c r="AE947" s="33"/>
      <c r="AF947" s="33"/>
      <c r="AG947" s="33"/>
      <c r="AH947" s="33"/>
      <c r="AI947" s="33"/>
      <c r="AJ947" s="33"/>
    </row>
    <row r="948">
      <c r="A948" s="104" t="s">
        <v>2144</v>
      </c>
      <c r="B948" s="44">
        <v>2008.0</v>
      </c>
      <c r="C948" s="44" t="s">
        <v>29</v>
      </c>
      <c r="D948" s="104" t="s">
        <v>2476</v>
      </c>
      <c r="E948" s="104">
        <v>53.0</v>
      </c>
      <c r="F948" s="104">
        <v>57.0</v>
      </c>
      <c r="G948" s="118" t="str">
        <f t="shared" si="37"/>
        <v>55</v>
      </c>
      <c r="H948" s="104">
        <v>65.0</v>
      </c>
      <c r="I948" s="104">
        <v>72.0</v>
      </c>
      <c r="J948" s="118" t="str">
        <f t="shared" si="34"/>
        <v>-7</v>
      </c>
      <c r="K948" s="118" t="str">
        <f t="shared" si="38"/>
        <v>68.5</v>
      </c>
      <c r="L948" s="118" t="str">
        <f t="shared" si="36"/>
        <v>-13.5</v>
      </c>
      <c r="M948" s="104" t="s">
        <v>2534</v>
      </c>
      <c r="N948" s="104" t="s">
        <v>2439</v>
      </c>
      <c r="O948" s="104" t="s">
        <v>2145</v>
      </c>
      <c r="P948" s="255"/>
      <c r="Q948" s="104">
        <v>12.9</v>
      </c>
      <c r="R948" s="104">
        <v>2710.0</v>
      </c>
      <c r="S948" s="104">
        <v>4754.0</v>
      </c>
      <c r="T948" s="255"/>
      <c r="U948" s="104">
        <v>39.39</v>
      </c>
      <c r="V948" s="104">
        <v>75.7</v>
      </c>
      <c r="W948" s="255"/>
      <c r="X948" s="104">
        <v>115.09</v>
      </c>
      <c r="Y948" s="126" t="str">
        <f t="shared" si="79"/>
        <v>65.77%</v>
      </c>
      <c r="Z948" s="104">
        <v>67.5</v>
      </c>
      <c r="AA948" s="126" t="str">
        <f t="shared" si="80"/>
        <v>170.50%</v>
      </c>
      <c r="AB948" s="126" t="str">
        <f t="shared" si="62"/>
        <v>19.11%</v>
      </c>
      <c r="AC948" s="112"/>
      <c r="AD948" s="112"/>
      <c r="AE948" s="33"/>
      <c r="AF948" s="33"/>
      <c r="AG948" s="33"/>
      <c r="AH948" s="33"/>
      <c r="AI948" s="33"/>
      <c r="AJ948" s="33"/>
    </row>
    <row r="949">
      <c r="A949" s="104" t="s">
        <v>2247</v>
      </c>
      <c r="B949" s="44">
        <v>2008.0</v>
      </c>
      <c r="C949" s="44" t="s">
        <v>41</v>
      </c>
      <c r="D949" s="104" t="s">
        <v>2527</v>
      </c>
      <c r="E949" s="104">
        <v>2.0</v>
      </c>
      <c r="F949" s="104">
        <v>9.0</v>
      </c>
      <c r="G949" s="118" t="str">
        <f t="shared" si="37"/>
        <v>5.5</v>
      </c>
      <c r="H949" s="104">
        <v>31.0</v>
      </c>
      <c r="I949" s="104">
        <v>28.0</v>
      </c>
      <c r="J949" s="118" t="str">
        <f t="shared" si="34"/>
        <v>3</v>
      </c>
      <c r="K949" s="118" t="str">
        <f t="shared" si="38"/>
        <v>29.5</v>
      </c>
      <c r="L949" s="118" t="str">
        <f t="shared" si="36"/>
        <v>-24</v>
      </c>
      <c r="M949" s="104" t="s">
        <v>117</v>
      </c>
      <c r="N949" s="104" t="s">
        <v>2511</v>
      </c>
      <c r="O949" s="104" t="s">
        <v>1968</v>
      </c>
      <c r="P949" s="255"/>
      <c r="Q949" s="104">
        <v>18.51</v>
      </c>
      <c r="R949" s="104">
        <v>2605.0</v>
      </c>
      <c r="S949" s="104">
        <v>7104.0</v>
      </c>
      <c r="T949" s="255"/>
      <c r="U949" s="104">
        <v>38.23</v>
      </c>
      <c r="V949" s="104">
        <v>46.41</v>
      </c>
      <c r="W949" s="255"/>
      <c r="X949" s="104">
        <v>84.64</v>
      </c>
      <c r="Y949" s="126" t="str">
        <f t="shared" si="79"/>
        <v>54.83%</v>
      </c>
      <c r="Z949" s="104">
        <v>30.0</v>
      </c>
      <c r="AA949" s="126" t="str">
        <f t="shared" si="80"/>
        <v>282.13%</v>
      </c>
      <c r="AB949" s="126" t="str">
        <f t="shared" si="62"/>
        <v>61.70%</v>
      </c>
      <c r="AC949" s="112"/>
      <c r="AD949" s="112"/>
      <c r="AE949" s="33"/>
      <c r="AF949" s="33"/>
      <c r="AG949" s="33"/>
      <c r="AH949" s="33"/>
      <c r="AI949" s="33"/>
      <c r="AJ949" s="33"/>
    </row>
    <row r="950">
      <c r="A950" s="104" t="s">
        <v>2340</v>
      </c>
      <c r="B950" s="44">
        <v>2008.0</v>
      </c>
      <c r="C950" s="44" t="s">
        <v>37</v>
      </c>
      <c r="D950" s="104" t="s">
        <v>2476</v>
      </c>
      <c r="E950" s="104">
        <v>54.0</v>
      </c>
      <c r="F950" s="104">
        <v>57.0</v>
      </c>
      <c r="G950" s="118" t="str">
        <f t="shared" si="37"/>
        <v>55.5</v>
      </c>
      <c r="H950" s="104">
        <v>65.0</v>
      </c>
      <c r="I950" s="104">
        <v>75.0</v>
      </c>
      <c r="J950" s="118" t="str">
        <f t="shared" si="34"/>
        <v>-10</v>
      </c>
      <c r="K950" s="118" t="str">
        <f t="shared" si="38"/>
        <v>70</v>
      </c>
      <c r="L950" s="118" t="str">
        <f t="shared" si="36"/>
        <v>-14.5</v>
      </c>
      <c r="M950" s="104" t="s">
        <v>2606</v>
      </c>
      <c r="N950" s="104" t="s">
        <v>2439</v>
      </c>
      <c r="O950" s="104" t="s">
        <v>987</v>
      </c>
      <c r="P950" s="255"/>
      <c r="Q950" s="104">
        <v>14.91</v>
      </c>
      <c r="R950" s="104">
        <v>2510.0</v>
      </c>
      <c r="S950" s="104">
        <v>5939.0</v>
      </c>
      <c r="T950" s="255"/>
      <c r="U950" s="104">
        <v>38.11</v>
      </c>
      <c r="V950" s="104">
        <v>5.38</v>
      </c>
      <c r="W950" s="255"/>
      <c r="X950" s="104">
        <v>43.49</v>
      </c>
      <c r="Y950" s="126" t="str">
        <f t="shared" si="79"/>
        <v>12.37%</v>
      </c>
      <c r="Z950" s="104">
        <v>12.0</v>
      </c>
      <c r="AA950" s="126" t="str">
        <f t="shared" si="80"/>
        <v>362.42%</v>
      </c>
      <c r="AB950" s="126" t="str">
        <f t="shared" si="62"/>
        <v>124.25%</v>
      </c>
      <c r="AC950" s="112"/>
      <c r="AD950" s="112"/>
      <c r="AE950" s="33"/>
      <c r="AF950" s="33"/>
      <c r="AG950" s="33"/>
      <c r="AH950" s="33"/>
      <c r="AI950" s="33"/>
      <c r="AJ950" s="33"/>
    </row>
    <row r="951">
      <c r="A951" s="104" t="s">
        <v>2327</v>
      </c>
      <c r="B951" s="44">
        <v>2008.0</v>
      </c>
      <c r="C951" s="44" t="s">
        <v>41</v>
      </c>
      <c r="D951" s="104" t="s">
        <v>2470</v>
      </c>
      <c r="E951" s="104">
        <v>13.0</v>
      </c>
      <c r="F951" s="104">
        <v>41.0</v>
      </c>
      <c r="G951" s="118" t="str">
        <f t="shared" si="37"/>
        <v>27</v>
      </c>
      <c r="H951" s="104">
        <v>59.0</v>
      </c>
      <c r="I951" s="104">
        <v>58.0</v>
      </c>
      <c r="J951" s="118" t="str">
        <f t="shared" si="34"/>
        <v>1</v>
      </c>
      <c r="K951" s="118" t="str">
        <f t="shared" si="38"/>
        <v>58.5</v>
      </c>
      <c r="L951" s="118" t="str">
        <f t="shared" si="36"/>
        <v>-31.5</v>
      </c>
      <c r="M951" s="104" t="s">
        <v>710</v>
      </c>
      <c r="N951" s="104" t="s">
        <v>2511</v>
      </c>
      <c r="O951" s="104" t="s">
        <v>477</v>
      </c>
      <c r="P951" s="255"/>
      <c r="Q951" s="104">
        <v>17.7</v>
      </c>
      <c r="R951" s="104">
        <v>2213.0</v>
      </c>
      <c r="S951" s="104">
        <v>8004.0</v>
      </c>
      <c r="T951" s="255"/>
      <c r="U951" s="104">
        <v>37.93</v>
      </c>
      <c r="V951" s="104">
        <v>0.87</v>
      </c>
      <c r="W951" s="255"/>
      <c r="X951" s="104">
        <v>38.8</v>
      </c>
      <c r="Y951" s="126" t="str">
        <f t="shared" si="79"/>
        <v>2.24%</v>
      </c>
      <c r="Z951" s="104">
        <v>13.0</v>
      </c>
      <c r="AA951" s="126" t="str">
        <f t="shared" si="80"/>
        <v>298.46%</v>
      </c>
      <c r="AB951" s="126" t="str">
        <f t="shared" si="62"/>
        <v>136.15%</v>
      </c>
      <c r="AC951" s="112"/>
      <c r="AD951" s="112"/>
      <c r="AE951" s="33"/>
      <c r="AF951" s="33"/>
      <c r="AG951" s="33"/>
      <c r="AH951" s="33"/>
      <c r="AI951" s="33"/>
      <c r="AJ951" s="33"/>
    </row>
    <row r="952">
      <c r="A952" s="104" t="s">
        <v>2342</v>
      </c>
      <c r="B952" s="44">
        <v>2008.0</v>
      </c>
      <c r="C952" s="44" t="s">
        <v>29</v>
      </c>
      <c r="D952" s="104" t="s">
        <v>2440</v>
      </c>
      <c r="E952" s="104">
        <v>56.0</v>
      </c>
      <c r="F952" s="104">
        <v>57.0</v>
      </c>
      <c r="G952" s="118" t="str">
        <f t="shared" si="37"/>
        <v>56.5</v>
      </c>
      <c r="H952" s="104">
        <v>78.0</v>
      </c>
      <c r="I952" s="104">
        <v>84.0</v>
      </c>
      <c r="J952" s="118" t="str">
        <f t="shared" si="34"/>
        <v>-6</v>
      </c>
      <c r="K952" s="118" t="str">
        <f t="shared" si="38"/>
        <v>81</v>
      </c>
      <c r="L952" s="118" t="str">
        <f t="shared" si="36"/>
        <v>-24.5</v>
      </c>
      <c r="M952" s="104" t="s">
        <v>2531</v>
      </c>
      <c r="N952" s="104" t="s">
        <v>2511</v>
      </c>
      <c r="O952" s="104" t="s">
        <v>89</v>
      </c>
      <c r="P952" s="255"/>
      <c r="Q952" s="104">
        <v>10.53</v>
      </c>
      <c r="R952" s="104">
        <v>1591.0</v>
      </c>
      <c r="S952" s="104">
        <v>6617.0</v>
      </c>
      <c r="T952" s="255"/>
      <c r="U952" s="104">
        <v>37.77</v>
      </c>
      <c r="V952" s="104">
        <v>2.18</v>
      </c>
      <c r="W952" s="255"/>
      <c r="X952" s="104">
        <v>39.95</v>
      </c>
      <c r="Y952" s="126" t="str">
        <f t="shared" si="79"/>
        <v>5.46%</v>
      </c>
      <c r="Z952" s="104">
        <v>11.0</v>
      </c>
      <c r="AA952" s="126" t="str">
        <f t="shared" si="80"/>
        <v>363.18%</v>
      </c>
      <c r="AB952" s="126" t="str">
        <f t="shared" si="62"/>
        <v>95.73%</v>
      </c>
      <c r="AC952" s="112"/>
      <c r="AD952" s="112"/>
      <c r="AE952" s="33"/>
      <c r="AF952" s="33"/>
      <c r="AG952" s="33"/>
      <c r="AH952" s="33"/>
      <c r="AI952" s="33"/>
      <c r="AJ952" s="33"/>
    </row>
    <row r="953">
      <c r="A953" s="104" t="s">
        <v>2355</v>
      </c>
      <c r="B953" s="44">
        <v>2008.0</v>
      </c>
      <c r="C953" s="44" t="s">
        <v>41</v>
      </c>
      <c r="D953" s="104" t="s">
        <v>2527</v>
      </c>
      <c r="E953" s="104">
        <v>51.0</v>
      </c>
      <c r="F953" s="104">
        <v>49.0</v>
      </c>
      <c r="G953" s="118" t="str">
        <f t="shared" si="37"/>
        <v>50</v>
      </c>
      <c r="H953" s="104">
        <v>36.0</v>
      </c>
      <c r="I953" s="104">
        <v>88.0</v>
      </c>
      <c r="J953" s="118" t="str">
        <f t="shared" si="34"/>
        <v>-52</v>
      </c>
      <c r="K953" s="118" t="str">
        <f t="shared" si="38"/>
        <v>62</v>
      </c>
      <c r="L953" s="118" t="str">
        <f t="shared" si="36"/>
        <v>-12</v>
      </c>
      <c r="M953" s="104" t="s">
        <v>2528</v>
      </c>
      <c r="N953" s="104" t="s">
        <v>2511</v>
      </c>
      <c r="O953" s="104" t="s">
        <v>89</v>
      </c>
      <c r="P953" s="255"/>
      <c r="Q953" s="104">
        <v>17.38</v>
      </c>
      <c r="R953" s="104">
        <v>2070.0</v>
      </c>
      <c r="S953" s="104">
        <v>8397.0</v>
      </c>
      <c r="T953" s="255"/>
      <c r="U953" s="104">
        <v>37.11</v>
      </c>
      <c r="V953" s="112"/>
      <c r="W953" s="255"/>
      <c r="X953" s="104">
        <v>37.11</v>
      </c>
      <c r="Y953" s="126" t="str">
        <f t="shared" si="79"/>
        <v>0.00%</v>
      </c>
      <c r="Z953" s="104">
        <v>10.0</v>
      </c>
      <c r="AA953" s="126" t="str">
        <f t="shared" si="80"/>
        <v>371.10%</v>
      </c>
      <c r="AB953" s="126" t="str">
        <f t="shared" si="62"/>
        <v>173.80%</v>
      </c>
      <c r="AC953" s="112"/>
      <c r="AD953" s="112"/>
      <c r="AE953" s="33"/>
      <c r="AF953" s="33"/>
      <c r="AG953" s="33"/>
      <c r="AH953" s="33"/>
      <c r="AI953" s="33"/>
      <c r="AJ953" s="33"/>
    </row>
    <row r="954">
      <c r="A954" s="104" t="s">
        <v>2190</v>
      </c>
      <c r="B954" s="44">
        <v>2008.0</v>
      </c>
      <c r="C954" s="44" t="s">
        <v>2398</v>
      </c>
      <c r="D954" s="104" t="s">
        <v>2553</v>
      </c>
      <c r="E954" s="104">
        <v>42.0</v>
      </c>
      <c r="F954" s="104">
        <v>43.0</v>
      </c>
      <c r="G954" s="118" t="str">
        <f t="shared" si="37"/>
        <v>42.5</v>
      </c>
      <c r="H954" s="104">
        <v>69.0</v>
      </c>
      <c r="I954" s="104">
        <v>68.0</v>
      </c>
      <c r="J954" s="118" t="str">
        <f t="shared" si="34"/>
        <v>1</v>
      </c>
      <c r="K954" s="118" t="str">
        <f t="shared" si="38"/>
        <v>68.5</v>
      </c>
      <c r="L954" s="118" t="str">
        <f t="shared" si="36"/>
        <v>-26</v>
      </c>
      <c r="M954" s="104" t="s">
        <v>2606</v>
      </c>
      <c r="N954" s="104" t="s">
        <v>2439</v>
      </c>
      <c r="O954" s="104" t="s">
        <v>2405</v>
      </c>
      <c r="P954" s="255"/>
      <c r="Q954" s="104">
        <v>12.62</v>
      </c>
      <c r="R954" s="104">
        <v>2532.0</v>
      </c>
      <c r="S954" s="104">
        <v>4985.0</v>
      </c>
      <c r="T954" s="255"/>
      <c r="U954" s="104">
        <v>36.32</v>
      </c>
      <c r="V954" s="104">
        <v>39.36</v>
      </c>
      <c r="W954" s="255"/>
      <c r="X954" s="104">
        <v>75.68</v>
      </c>
      <c r="Y954" s="126" t="str">
        <f t="shared" si="79"/>
        <v>52.01%</v>
      </c>
      <c r="Z954" s="104">
        <v>45.0</v>
      </c>
      <c r="AA954" s="126" t="str">
        <f t="shared" si="80"/>
        <v>168.18%</v>
      </c>
      <c r="AB954" s="126" t="str">
        <f t="shared" si="62"/>
        <v>28.04%</v>
      </c>
      <c r="AC954" s="112"/>
      <c r="AD954" s="112"/>
      <c r="AE954" s="33"/>
      <c r="AF954" s="33"/>
      <c r="AG954" s="33"/>
      <c r="AH954" s="33"/>
      <c r="AI954" s="33"/>
      <c r="AJ954" s="33"/>
    </row>
    <row r="955">
      <c r="A955" s="104" t="s">
        <v>2173</v>
      </c>
      <c r="B955" s="44">
        <v>2008.0</v>
      </c>
      <c r="C955" s="44" t="s">
        <v>126</v>
      </c>
      <c r="D955" s="104" t="s">
        <v>2527</v>
      </c>
      <c r="E955" s="104">
        <v>62.0</v>
      </c>
      <c r="F955" s="104">
        <v>63.0</v>
      </c>
      <c r="G955" s="118" t="str">
        <f t="shared" si="37"/>
        <v>62.5</v>
      </c>
      <c r="H955" s="104">
        <v>84.0</v>
      </c>
      <c r="I955" s="104">
        <v>78.0</v>
      </c>
      <c r="J955" s="118" t="str">
        <f t="shared" si="34"/>
        <v>6</v>
      </c>
      <c r="K955" s="118" t="str">
        <f t="shared" si="38"/>
        <v>81</v>
      </c>
      <c r="L955" s="118" t="str">
        <f t="shared" si="36"/>
        <v>-18.5</v>
      </c>
      <c r="M955" s="104" t="s">
        <v>2604</v>
      </c>
      <c r="N955" s="104" t="s">
        <v>2439</v>
      </c>
      <c r="O955" s="104" t="s">
        <v>2174</v>
      </c>
      <c r="P955" s="255"/>
      <c r="Q955" s="104">
        <v>9.4</v>
      </c>
      <c r="R955" s="104">
        <v>1850.0</v>
      </c>
      <c r="S955" s="104">
        <v>5055.0</v>
      </c>
      <c r="T955" s="255"/>
      <c r="U955" s="104">
        <v>35.74</v>
      </c>
      <c r="V955" s="104">
        <v>77.28</v>
      </c>
      <c r="W955" s="255"/>
      <c r="X955" s="104">
        <v>113.02</v>
      </c>
      <c r="Y955" s="126" t="str">
        <f t="shared" si="79"/>
        <v>68.38%</v>
      </c>
      <c r="Z955" s="104">
        <v>55.0</v>
      </c>
      <c r="AA955" s="126" t="str">
        <f t="shared" si="80"/>
        <v>205.49%</v>
      </c>
      <c r="AB955" s="126" t="str">
        <f t="shared" si="62"/>
        <v>17.09%</v>
      </c>
      <c r="AC955" s="112"/>
      <c r="AD955" s="112"/>
      <c r="AE955" s="33"/>
      <c r="AF955" s="33"/>
      <c r="AG955" s="33"/>
      <c r="AH955" s="33"/>
      <c r="AI955" s="33"/>
      <c r="AJ955" s="33"/>
    </row>
    <row r="956">
      <c r="A956" s="104" t="s">
        <v>2359</v>
      </c>
      <c r="B956" s="44">
        <v>2008.0</v>
      </c>
      <c r="C956" s="44" t="s">
        <v>41</v>
      </c>
      <c r="D956" s="104" t="s">
        <v>2527</v>
      </c>
      <c r="E956" s="104">
        <v>19.0</v>
      </c>
      <c r="F956" s="104">
        <v>35.0</v>
      </c>
      <c r="G956" s="118" t="str">
        <f t="shared" si="37"/>
        <v>27</v>
      </c>
      <c r="H956" s="104">
        <v>46.0</v>
      </c>
      <c r="I956" s="104">
        <v>52.0</v>
      </c>
      <c r="J956" s="118" t="str">
        <f t="shared" si="34"/>
        <v>-6</v>
      </c>
      <c r="K956" s="118" t="str">
        <f t="shared" si="38"/>
        <v>49</v>
      </c>
      <c r="L956" s="118" t="str">
        <f t="shared" si="36"/>
        <v>-22</v>
      </c>
      <c r="M956" s="104" t="s">
        <v>2605</v>
      </c>
      <c r="N956" s="104" t="s">
        <v>2511</v>
      </c>
      <c r="O956" s="104" t="s">
        <v>921</v>
      </c>
      <c r="P956" s="255"/>
      <c r="Q956" s="104">
        <v>14.6</v>
      </c>
      <c r="R956" s="104">
        <v>3452.0</v>
      </c>
      <c r="S956" s="104">
        <v>4233.0</v>
      </c>
      <c r="T956" s="255"/>
      <c r="U956" s="104">
        <v>35.16</v>
      </c>
      <c r="V956" s="104">
        <v>33.12</v>
      </c>
      <c r="W956" s="255"/>
      <c r="X956" s="104">
        <v>68.28</v>
      </c>
      <c r="Y956" s="126" t="str">
        <f t="shared" si="79"/>
        <v>48.51%</v>
      </c>
      <c r="Z956" s="104">
        <v>8.5</v>
      </c>
      <c r="AA956" s="126" t="str">
        <f t="shared" si="80"/>
        <v>803.29%</v>
      </c>
      <c r="AB956" s="126" t="str">
        <f t="shared" si="62"/>
        <v>171.76%</v>
      </c>
      <c r="AC956" s="112"/>
      <c r="AD956" s="112"/>
      <c r="AE956" s="33"/>
      <c r="AF956" s="33"/>
      <c r="AG956" s="33"/>
      <c r="AH956" s="33"/>
      <c r="AI956" s="33"/>
      <c r="AJ956" s="33"/>
    </row>
    <row r="957">
      <c r="A957" s="104" t="s">
        <v>2374</v>
      </c>
      <c r="B957" s="44">
        <v>2008.0</v>
      </c>
      <c r="C957" s="44" t="s">
        <v>41</v>
      </c>
      <c r="D957" s="104" t="s">
        <v>2476</v>
      </c>
      <c r="E957" s="104">
        <v>21.0</v>
      </c>
      <c r="F957" s="104">
        <v>47.0</v>
      </c>
      <c r="G957" s="118" t="str">
        <f t="shared" si="37"/>
        <v>34</v>
      </c>
      <c r="H957" s="104">
        <v>41.0</v>
      </c>
      <c r="I957" s="104">
        <v>57.0</v>
      </c>
      <c r="J957" s="118" t="str">
        <f t="shared" si="34"/>
        <v>-16</v>
      </c>
      <c r="K957" s="118" t="str">
        <f t="shared" si="38"/>
        <v>49</v>
      </c>
      <c r="L957" s="118" t="str">
        <f t="shared" si="36"/>
        <v>-15</v>
      </c>
      <c r="M957" s="104" t="s">
        <v>2608</v>
      </c>
      <c r="N957" s="104" t="s">
        <v>2439</v>
      </c>
      <c r="O957" s="104" t="s">
        <v>2375</v>
      </c>
      <c r="P957" s="255"/>
      <c r="Q957" s="104">
        <v>15.08</v>
      </c>
      <c r="R957" s="104">
        <v>3121.0</v>
      </c>
      <c r="S957" s="104">
        <v>4830.0</v>
      </c>
      <c r="T957" s="255"/>
      <c r="U957" s="104">
        <v>33.48</v>
      </c>
      <c r="V957" s="104">
        <v>10.41</v>
      </c>
      <c r="W957" s="255"/>
      <c r="X957" s="104">
        <v>43.89</v>
      </c>
      <c r="Y957" s="126" t="str">
        <f t="shared" si="79"/>
        <v>23.72%</v>
      </c>
      <c r="Z957" s="104">
        <v>2.6</v>
      </c>
      <c r="AA957" s="126" t="str">
        <f t="shared" si="80"/>
        <v>1688.08%</v>
      </c>
      <c r="AB957" s="126" t="str">
        <f t="shared" si="62"/>
        <v>580.00%</v>
      </c>
      <c r="AC957" s="112"/>
      <c r="AD957" s="112"/>
      <c r="AE957" s="33"/>
      <c r="AF957" s="33"/>
      <c r="AG957" s="33"/>
      <c r="AH957" s="33"/>
      <c r="AI957" s="33"/>
      <c r="AJ957" s="33"/>
    </row>
    <row r="958">
      <c r="A958" s="104" t="s">
        <v>2382</v>
      </c>
      <c r="B958" s="44">
        <v>2008.0</v>
      </c>
      <c r="C958" s="44" t="s">
        <v>41</v>
      </c>
      <c r="D958" s="104" t="s">
        <v>2527</v>
      </c>
      <c r="E958" s="104">
        <v>40.0</v>
      </c>
      <c r="F958" s="104">
        <v>28.0</v>
      </c>
      <c r="G958" s="118" t="str">
        <f t="shared" si="37"/>
        <v>34</v>
      </c>
      <c r="H958" s="104">
        <v>51.0</v>
      </c>
      <c r="I958" s="104">
        <v>66.0</v>
      </c>
      <c r="J958" s="118" t="str">
        <f t="shared" si="34"/>
        <v>-15</v>
      </c>
      <c r="K958" s="118" t="str">
        <f t="shared" si="38"/>
        <v>58.5</v>
      </c>
      <c r="L958" s="118" t="str">
        <f t="shared" si="36"/>
        <v>-24.5</v>
      </c>
      <c r="M958" s="104" t="s">
        <v>2599</v>
      </c>
      <c r="N958" s="104" t="s">
        <v>2442</v>
      </c>
      <c r="O958" s="104" t="s">
        <v>153</v>
      </c>
      <c r="P958" s="255"/>
      <c r="Q958" s="104">
        <v>6.84</v>
      </c>
      <c r="R958" s="104">
        <v>839.0</v>
      </c>
      <c r="S958" s="104">
        <v>8148.0</v>
      </c>
      <c r="T958" s="255"/>
      <c r="U958" s="104">
        <v>33.46</v>
      </c>
      <c r="V958" s="104">
        <v>0.02</v>
      </c>
      <c r="W958" s="255"/>
      <c r="X958" s="104">
        <v>33.48</v>
      </c>
      <c r="Y958" s="126" t="str">
        <f t="shared" si="79"/>
        <v>0.06%</v>
      </c>
      <c r="Z958" s="104">
        <v>0.5</v>
      </c>
      <c r="AA958" s="126" t="str">
        <f t="shared" si="80"/>
        <v>6696.00%</v>
      </c>
      <c r="AB958" s="126" t="str">
        <f t="shared" si="62"/>
        <v>1368.00%</v>
      </c>
      <c r="AC958" s="112"/>
      <c r="AD958" s="112"/>
      <c r="AE958" s="33"/>
      <c r="AF958" s="33"/>
      <c r="AG958" s="33"/>
      <c r="AH958" s="33"/>
      <c r="AI958" s="33"/>
      <c r="AJ958" s="33"/>
    </row>
    <row r="959">
      <c r="A959" s="104" t="s">
        <v>2194</v>
      </c>
      <c r="B959" s="44">
        <v>2008.0</v>
      </c>
      <c r="C959" s="44" t="s">
        <v>41</v>
      </c>
      <c r="D959" s="104" t="s">
        <v>2564</v>
      </c>
      <c r="E959" s="104">
        <v>26.0</v>
      </c>
      <c r="F959" s="104">
        <v>41.0</v>
      </c>
      <c r="G959" s="118" t="str">
        <f t="shared" si="37"/>
        <v>33.5</v>
      </c>
      <c r="H959" s="104">
        <v>49.0</v>
      </c>
      <c r="I959" s="104">
        <v>61.0</v>
      </c>
      <c r="J959" s="118" t="str">
        <f t="shared" si="34"/>
        <v>-12</v>
      </c>
      <c r="K959" s="118" t="str">
        <f t="shared" si="38"/>
        <v>55</v>
      </c>
      <c r="L959" s="118" t="str">
        <f t="shared" si="36"/>
        <v>-21.5</v>
      </c>
      <c r="M959" s="104" t="s">
        <v>710</v>
      </c>
      <c r="N959" s="104" t="s">
        <v>2511</v>
      </c>
      <c r="O959" s="104" t="s">
        <v>117</v>
      </c>
      <c r="P959" s="255"/>
      <c r="Q959" s="104">
        <v>10.3</v>
      </c>
      <c r="R959" s="104">
        <v>3056.0</v>
      </c>
      <c r="S959" s="104">
        <v>3373.0</v>
      </c>
      <c r="T959" s="255"/>
      <c r="U959" s="104">
        <v>32.86</v>
      </c>
      <c r="V959" s="104">
        <v>16.83</v>
      </c>
      <c r="W959" s="255"/>
      <c r="X959" s="104">
        <v>49.69</v>
      </c>
      <c r="Y959" s="126" t="str">
        <f t="shared" si="79"/>
        <v>33.87%</v>
      </c>
      <c r="Z959" s="104">
        <v>40.0</v>
      </c>
      <c r="AA959" s="126" t="str">
        <f t="shared" si="80"/>
        <v>124.23%</v>
      </c>
      <c r="AB959" s="126" t="str">
        <f t="shared" si="62"/>
        <v>25.75%</v>
      </c>
      <c r="AC959" s="112"/>
      <c r="AD959" s="112"/>
      <c r="AE959" s="33"/>
      <c r="AF959" s="33"/>
      <c r="AG959" s="33"/>
      <c r="AH959" s="33"/>
      <c r="AI959" s="33"/>
      <c r="AJ959" s="33"/>
    </row>
    <row r="960">
      <c r="A960" s="104" t="s">
        <v>2154</v>
      </c>
      <c r="B960" s="44">
        <v>2008.0</v>
      </c>
      <c r="C960" s="44" t="s">
        <v>41</v>
      </c>
      <c r="D960" s="104" t="s">
        <v>2564</v>
      </c>
      <c r="E960" s="104">
        <v>14.0</v>
      </c>
      <c r="F960" s="104">
        <v>24.0</v>
      </c>
      <c r="G960" s="118" t="str">
        <f t="shared" si="37"/>
        <v>19</v>
      </c>
      <c r="H960" s="104">
        <v>38.0</v>
      </c>
      <c r="I960" s="104">
        <v>39.0</v>
      </c>
      <c r="J960" s="118" t="str">
        <f t="shared" si="34"/>
        <v>-1</v>
      </c>
      <c r="K960" s="118" t="str">
        <f t="shared" si="38"/>
        <v>38.5</v>
      </c>
      <c r="L960" s="118" t="str">
        <f t="shared" si="36"/>
        <v>-19.5</v>
      </c>
      <c r="M960" s="104" t="s">
        <v>710</v>
      </c>
      <c r="N960" s="104" t="s">
        <v>2511</v>
      </c>
      <c r="O960" s="104" t="s">
        <v>1744</v>
      </c>
      <c r="P960" s="255"/>
      <c r="Q960" s="104">
        <v>13.91</v>
      </c>
      <c r="R960" s="104">
        <v>3012.0</v>
      </c>
      <c r="S960" s="104">
        <v>4617.0</v>
      </c>
      <c r="T960" s="255"/>
      <c r="U960" s="104">
        <v>32.24</v>
      </c>
      <c r="V960" s="104">
        <v>8.63</v>
      </c>
      <c r="W960" s="255"/>
      <c r="X960" s="104">
        <v>40.87</v>
      </c>
      <c r="Y960" s="126" t="str">
        <f t="shared" si="79"/>
        <v>21.12%</v>
      </c>
      <c r="Z960" s="104">
        <v>62.0</v>
      </c>
      <c r="AA960" s="126" t="str">
        <f t="shared" si="80"/>
        <v>65.92%</v>
      </c>
      <c r="AB960" s="126" t="str">
        <f t="shared" si="62"/>
        <v>22.44%</v>
      </c>
      <c r="AC960" s="112"/>
      <c r="AD960" s="112"/>
      <c r="AE960" s="33"/>
      <c r="AF960" s="33"/>
      <c r="AG960" s="33"/>
      <c r="AH960" s="33"/>
      <c r="AI960" s="33"/>
      <c r="AJ960" s="33"/>
    </row>
    <row r="961">
      <c r="A961" s="104" t="s">
        <v>2363</v>
      </c>
      <c r="B961" s="44">
        <v>2008.0</v>
      </c>
      <c r="C961" s="44" t="s">
        <v>41</v>
      </c>
      <c r="D961" s="104" t="s">
        <v>2553</v>
      </c>
      <c r="E961" s="104">
        <v>71.0</v>
      </c>
      <c r="F961" s="104">
        <v>59.0</v>
      </c>
      <c r="G961" s="118" t="str">
        <f t="shared" si="37"/>
        <v>65</v>
      </c>
      <c r="H961" s="104">
        <v>72.0</v>
      </c>
      <c r="I961" s="104">
        <v>73.0</v>
      </c>
      <c r="J961" s="118" t="str">
        <f t="shared" si="34"/>
        <v>-1</v>
      </c>
      <c r="K961" s="118" t="str">
        <f t="shared" si="38"/>
        <v>72.5</v>
      </c>
      <c r="L961" s="118" t="str">
        <f t="shared" si="36"/>
        <v>-7.5</v>
      </c>
      <c r="M961" s="104" t="s">
        <v>2528</v>
      </c>
      <c r="N961" s="104" t="s">
        <v>2511</v>
      </c>
      <c r="O961" s="104" t="s">
        <v>493</v>
      </c>
      <c r="P961" s="255"/>
      <c r="Q961" s="104">
        <v>9.76</v>
      </c>
      <c r="R961" s="104">
        <v>2204.0</v>
      </c>
      <c r="S961" s="104">
        <v>4430.0</v>
      </c>
      <c r="T961" s="255"/>
      <c r="U961" s="104">
        <v>32.24</v>
      </c>
      <c r="V961" s="104">
        <v>23.21</v>
      </c>
      <c r="W961" s="255"/>
      <c r="X961" s="104">
        <v>55.45</v>
      </c>
      <c r="Y961" s="126" t="str">
        <f t="shared" si="79"/>
        <v>41.86%</v>
      </c>
      <c r="Z961" s="104">
        <v>7.0</v>
      </c>
      <c r="AA961" s="126" t="str">
        <f t="shared" si="80"/>
        <v>792.14%</v>
      </c>
      <c r="AB961" s="126" t="str">
        <f t="shared" si="62"/>
        <v>139.43%</v>
      </c>
      <c r="AC961" s="112"/>
      <c r="AD961" s="112"/>
      <c r="AE961" s="33"/>
      <c r="AF961" s="33"/>
      <c r="AG961" s="33"/>
      <c r="AH961" s="33"/>
      <c r="AI961" s="33"/>
      <c r="AJ961" s="33"/>
    </row>
    <row r="962">
      <c r="A962" s="104" t="s">
        <v>2068</v>
      </c>
      <c r="B962" s="44">
        <v>2008.0</v>
      </c>
      <c r="C962" s="44" t="s">
        <v>126</v>
      </c>
      <c r="D962" s="104" t="s">
        <v>2553</v>
      </c>
      <c r="E962" s="104">
        <v>94.0</v>
      </c>
      <c r="F962" s="104">
        <v>84.0</v>
      </c>
      <c r="G962" s="118" t="str">
        <f t="shared" si="37"/>
        <v>89</v>
      </c>
      <c r="H962" s="104">
        <v>88.0</v>
      </c>
      <c r="I962" s="104">
        <v>77.0</v>
      </c>
      <c r="J962" s="118" t="str">
        <f t="shared" si="34"/>
        <v>11</v>
      </c>
      <c r="K962" s="118" t="str">
        <f t="shared" si="38"/>
        <v>82.5</v>
      </c>
      <c r="L962" s="118" t="str">
        <f t="shared" si="36"/>
        <v>6.5</v>
      </c>
      <c r="M962" s="104" t="s">
        <v>2604</v>
      </c>
      <c r="N962" s="104" t="s">
        <v>2439</v>
      </c>
      <c r="O962" s="104" t="s">
        <v>930</v>
      </c>
      <c r="P962" s="255"/>
      <c r="Q962" s="104">
        <v>1.5</v>
      </c>
      <c r="R962" s="104">
        <v>36.0</v>
      </c>
      <c r="S962" s="104">
        <v>40385.0</v>
      </c>
      <c r="T962" s="255"/>
      <c r="U962" s="104">
        <v>31.84</v>
      </c>
      <c r="V962" s="104">
        <v>22.75</v>
      </c>
      <c r="W962" s="255"/>
      <c r="X962" s="104">
        <v>54.59</v>
      </c>
      <c r="Y962" s="126" t="str">
        <f t="shared" si="79"/>
        <v>41.67%</v>
      </c>
      <c r="Z962" s="104">
        <v>20.0</v>
      </c>
      <c r="AA962" s="126" t="str">
        <f t="shared" si="80"/>
        <v>272.95%</v>
      </c>
      <c r="AB962" s="126" t="str">
        <f t="shared" si="62"/>
        <v>7.50%</v>
      </c>
      <c r="AC962" s="112"/>
      <c r="AD962" s="104" t="s">
        <v>2069</v>
      </c>
      <c r="AE962" s="33"/>
      <c r="AF962" s="33"/>
      <c r="AG962" s="33"/>
      <c r="AH962" s="33"/>
      <c r="AI962" s="33"/>
      <c r="AJ962" s="33"/>
    </row>
    <row r="963">
      <c r="A963" s="104" t="s">
        <v>2253</v>
      </c>
      <c r="B963" s="44">
        <v>2008.0</v>
      </c>
      <c r="C963" s="44" t="s">
        <v>37</v>
      </c>
      <c r="D963" s="104" t="s">
        <v>2527</v>
      </c>
      <c r="E963" s="104">
        <v>36.0</v>
      </c>
      <c r="F963" s="104">
        <v>51.0</v>
      </c>
      <c r="G963" s="118" t="str">
        <f t="shared" si="37"/>
        <v>43.5</v>
      </c>
      <c r="H963" s="104">
        <v>58.0</v>
      </c>
      <c r="I963" s="104">
        <v>57.0</v>
      </c>
      <c r="J963" s="118" t="str">
        <f t="shared" si="34"/>
        <v>1</v>
      </c>
      <c r="K963" s="118" t="str">
        <f t="shared" si="38"/>
        <v>57.5</v>
      </c>
      <c r="L963" s="118" t="str">
        <f t="shared" si="36"/>
        <v>-14</v>
      </c>
      <c r="M963" s="104" t="s">
        <v>2606</v>
      </c>
      <c r="N963" s="104" t="s">
        <v>2511</v>
      </c>
      <c r="O963" s="104" t="s">
        <v>1217</v>
      </c>
      <c r="P963" s="255"/>
      <c r="Q963" s="104">
        <v>12.06</v>
      </c>
      <c r="R963" s="104">
        <v>2626.0</v>
      </c>
      <c r="S963" s="104">
        <v>4594.0</v>
      </c>
      <c r="T963" s="255"/>
      <c r="U963" s="104">
        <v>31.72</v>
      </c>
      <c r="V963" s="104">
        <v>77.26</v>
      </c>
      <c r="W963" s="255"/>
      <c r="X963" s="104">
        <v>108.98</v>
      </c>
      <c r="Y963" s="126" t="str">
        <f t="shared" si="79"/>
        <v>70.89%</v>
      </c>
      <c r="Z963" s="104">
        <v>30.0</v>
      </c>
      <c r="AA963" s="126" t="str">
        <f t="shared" si="80"/>
        <v>363.27%</v>
      </c>
      <c r="AB963" s="126" t="str">
        <f t="shared" si="62"/>
        <v>40.20%</v>
      </c>
      <c r="AC963" s="112"/>
      <c r="AD963" s="112"/>
      <c r="AE963" s="33"/>
      <c r="AF963" s="33"/>
      <c r="AG963" s="33"/>
      <c r="AH963" s="33"/>
      <c r="AI963" s="33"/>
      <c r="AJ963" s="33"/>
    </row>
    <row r="964">
      <c r="A964" s="104" t="s">
        <v>2336</v>
      </c>
      <c r="B964" s="44">
        <v>2008.0</v>
      </c>
      <c r="C964" s="44" t="s">
        <v>2398</v>
      </c>
      <c r="D964" s="104" t="s">
        <v>2470</v>
      </c>
      <c r="E964" s="104">
        <v>59.0</v>
      </c>
      <c r="F964" s="104">
        <v>53.0</v>
      </c>
      <c r="G964" s="118" t="str">
        <f t="shared" si="37"/>
        <v>56</v>
      </c>
      <c r="H964" s="104">
        <v>46.0</v>
      </c>
      <c r="I964" s="104">
        <v>60.0</v>
      </c>
      <c r="J964" s="118" t="str">
        <f t="shared" si="34"/>
        <v>-14</v>
      </c>
      <c r="K964" s="118" t="str">
        <f t="shared" si="38"/>
        <v>53</v>
      </c>
      <c r="L964" s="118" t="str">
        <f t="shared" si="36"/>
        <v>3</v>
      </c>
      <c r="M964" s="104" t="s">
        <v>2536</v>
      </c>
      <c r="N964" s="104" t="s">
        <v>2439</v>
      </c>
      <c r="O964" s="104" t="s">
        <v>1118</v>
      </c>
      <c r="P964" s="255"/>
      <c r="Q964" s="104">
        <v>14.2</v>
      </c>
      <c r="R964" s="104">
        <v>2461.0</v>
      </c>
      <c r="S964" s="104">
        <v>5775.0</v>
      </c>
      <c r="T964" s="255"/>
      <c r="U964" s="104">
        <v>31.69</v>
      </c>
      <c r="V964" s="104">
        <v>9.63</v>
      </c>
      <c r="W964" s="255"/>
      <c r="X964" s="104">
        <v>41.32</v>
      </c>
      <c r="Y964" s="126" t="str">
        <f t="shared" si="79"/>
        <v>23.31%</v>
      </c>
      <c r="Z964" s="104">
        <v>12.0</v>
      </c>
      <c r="AA964" s="126" t="str">
        <f t="shared" si="80"/>
        <v>344.33%</v>
      </c>
      <c r="AB964" s="126" t="str">
        <f t="shared" si="62"/>
        <v>118.33%</v>
      </c>
      <c r="AC964" s="112"/>
      <c r="AD964" s="112"/>
      <c r="AE964" s="33"/>
      <c r="AF964" s="33"/>
      <c r="AG964" s="33"/>
      <c r="AH964" s="33"/>
      <c r="AI964" s="33"/>
      <c r="AJ964" s="33"/>
    </row>
    <row r="965">
      <c r="A965" s="104" t="s">
        <v>2351</v>
      </c>
      <c r="B965" s="44">
        <v>2008.0</v>
      </c>
      <c r="C965" s="44" t="s">
        <v>29</v>
      </c>
      <c r="D965" s="104" t="s">
        <v>2470</v>
      </c>
      <c r="E965" s="104">
        <v>73.0</v>
      </c>
      <c r="F965" s="104">
        <v>64.0</v>
      </c>
      <c r="G965" s="118" t="str">
        <f t="shared" si="37"/>
        <v>68.5</v>
      </c>
      <c r="H965" s="104">
        <v>67.0</v>
      </c>
      <c r="I965" s="104">
        <v>61.0</v>
      </c>
      <c r="J965" s="118" t="str">
        <f t="shared" si="34"/>
        <v>6</v>
      </c>
      <c r="K965" s="118" t="str">
        <f t="shared" si="38"/>
        <v>64</v>
      </c>
      <c r="L965" s="118" t="str">
        <f t="shared" si="36"/>
        <v>4.5</v>
      </c>
      <c r="M965" s="104" t="s">
        <v>2529</v>
      </c>
      <c r="N965" s="104" t="s">
        <v>2511</v>
      </c>
      <c r="O965" s="104" t="s">
        <v>1894</v>
      </c>
      <c r="P965" s="255"/>
      <c r="Q965" s="104">
        <v>11.31</v>
      </c>
      <c r="R965" s="104">
        <v>2421.0</v>
      </c>
      <c r="S965" s="104">
        <v>4672.0</v>
      </c>
      <c r="T965" s="255"/>
      <c r="U965" s="104">
        <v>31.49</v>
      </c>
      <c r="V965" s="104">
        <v>2.02</v>
      </c>
      <c r="W965" s="255"/>
      <c r="X965" s="104">
        <v>33.51</v>
      </c>
      <c r="Y965" s="126" t="str">
        <f t="shared" si="79"/>
        <v>6.03%</v>
      </c>
      <c r="Z965" s="104">
        <v>10.0</v>
      </c>
      <c r="AA965" s="126" t="str">
        <f t="shared" si="80"/>
        <v>335.10%</v>
      </c>
      <c r="AB965" s="126" t="str">
        <f t="shared" si="62"/>
        <v>113.10%</v>
      </c>
      <c r="AC965" s="112"/>
      <c r="AD965" s="112"/>
      <c r="AE965" s="33"/>
      <c r="AF965" s="33"/>
      <c r="AG965" s="33"/>
      <c r="AH965" s="33"/>
      <c r="AI965" s="33"/>
      <c r="AJ965" s="33"/>
    </row>
    <row r="966">
      <c r="A966" s="104" t="s">
        <v>2338</v>
      </c>
      <c r="B966" s="44">
        <v>2008.0</v>
      </c>
      <c r="C966" s="44" t="s">
        <v>2398</v>
      </c>
      <c r="D966" s="104" t="s">
        <v>2451</v>
      </c>
      <c r="E966" s="104">
        <v>22.0</v>
      </c>
      <c r="F966" s="104">
        <v>36.0</v>
      </c>
      <c r="G966" s="118" t="str">
        <f t="shared" si="37"/>
        <v>29</v>
      </c>
      <c r="H966" s="104">
        <v>51.0</v>
      </c>
      <c r="I966" s="104">
        <v>67.0</v>
      </c>
      <c r="J966" s="118" t="str">
        <f t="shared" si="34"/>
        <v>-16</v>
      </c>
      <c r="K966" s="118" t="str">
        <f t="shared" si="38"/>
        <v>59</v>
      </c>
      <c r="L966" s="118" t="str">
        <f t="shared" si="36"/>
        <v>-30</v>
      </c>
      <c r="M966" s="104" t="s">
        <v>2538</v>
      </c>
      <c r="N966" s="104" t="s">
        <v>2511</v>
      </c>
      <c r="O966" s="104" t="s">
        <v>2339</v>
      </c>
      <c r="P966" s="255"/>
      <c r="Q966" s="104">
        <v>12.4</v>
      </c>
      <c r="R966" s="104">
        <v>2436.0</v>
      </c>
      <c r="S966" s="104">
        <v>5101.0</v>
      </c>
      <c r="T966" s="255"/>
      <c r="U966" s="104">
        <v>31.42</v>
      </c>
      <c r="V966" s="104">
        <v>25.55</v>
      </c>
      <c r="W966" s="255"/>
      <c r="X966" s="104">
        <v>56.97</v>
      </c>
      <c r="Y966" s="126" t="str">
        <f t="shared" si="79"/>
        <v>44.85%</v>
      </c>
      <c r="Z966" s="104">
        <v>12.0</v>
      </c>
      <c r="AA966" s="126" t="str">
        <f t="shared" si="80"/>
        <v>474.75%</v>
      </c>
      <c r="AB966" s="126" t="str">
        <f t="shared" si="62"/>
        <v>103.33%</v>
      </c>
      <c r="AC966" s="112"/>
      <c r="AD966" s="112"/>
      <c r="AE966" s="33"/>
      <c r="AF966" s="33"/>
      <c r="AG966" s="33"/>
      <c r="AH966" s="33"/>
      <c r="AI966" s="33"/>
      <c r="AJ966" s="33"/>
    </row>
    <row r="967">
      <c r="A967" s="104" t="s">
        <v>2274</v>
      </c>
      <c r="B967" s="44">
        <v>2008.0</v>
      </c>
      <c r="C967" s="44" t="s">
        <v>41</v>
      </c>
      <c r="D967" s="104" t="s">
        <v>2575</v>
      </c>
      <c r="E967" s="104">
        <v>64.0</v>
      </c>
      <c r="F967" s="104">
        <v>56.0</v>
      </c>
      <c r="G967" s="118" t="str">
        <f t="shared" si="37"/>
        <v>60</v>
      </c>
      <c r="H967" s="104">
        <v>70.0</v>
      </c>
      <c r="I967" s="104">
        <v>68.0</v>
      </c>
      <c r="J967" s="118" t="str">
        <f t="shared" si="34"/>
        <v>2</v>
      </c>
      <c r="K967" s="118" t="str">
        <f t="shared" si="38"/>
        <v>69</v>
      </c>
      <c r="L967" s="118" t="str">
        <f t="shared" si="36"/>
        <v>-9</v>
      </c>
      <c r="M967" s="104" t="s">
        <v>2529</v>
      </c>
      <c r="N967" s="104" t="s">
        <v>2439</v>
      </c>
      <c r="O967" s="104" t="s">
        <v>493</v>
      </c>
      <c r="P967" s="255"/>
      <c r="Q967" s="104">
        <v>10.07</v>
      </c>
      <c r="R967" s="104">
        <v>3735.0</v>
      </c>
      <c r="S967" s="104">
        <v>3680.0</v>
      </c>
      <c r="T967" s="255"/>
      <c r="U967" s="104">
        <v>31.46</v>
      </c>
      <c r="V967" s="104">
        <v>10.65</v>
      </c>
      <c r="W967" s="255"/>
      <c r="X967" s="104">
        <v>42.11</v>
      </c>
      <c r="Y967" s="126" t="str">
        <f t="shared" si="79"/>
        <v>25.29%</v>
      </c>
      <c r="Z967" s="104">
        <v>24.0</v>
      </c>
      <c r="AA967" s="126" t="str">
        <f t="shared" si="80"/>
        <v>175.46%</v>
      </c>
      <c r="AB967" s="126" t="str">
        <f t="shared" si="62"/>
        <v>41.96%</v>
      </c>
      <c r="AC967" s="112"/>
      <c r="AD967" s="112"/>
      <c r="AE967" s="33"/>
      <c r="AF967" s="33"/>
      <c r="AG967" s="33"/>
      <c r="AH967" s="33"/>
      <c r="AI967" s="33"/>
      <c r="AJ967" s="33"/>
    </row>
    <row r="968">
      <c r="A968" s="104" t="s">
        <v>2162</v>
      </c>
      <c r="B968" s="44">
        <v>2008.0</v>
      </c>
      <c r="C968" s="44" t="s">
        <v>41</v>
      </c>
      <c r="D968" s="104" t="s">
        <v>2553</v>
      </c>
      <c r="E968" s="104">
        <v>52.0</v>
      </c>
      <c r="F968" s="104">
        <v>56.0</v>
      </c>
      <c r="G968" s="118" t="str">
        <f t="shared" si="37"/>
        <v>54</v>
      </c>
      <c r="H968" s="104">
        <v>41.0</v>
      </c>
      <c r="I968" s="104">
        <v>57.0</v>
      </c>
      <c r="J968" s="118" t="str">
        <f t="shared" si="34"/>
        <v>-16</v>
      </c>
      <c r="K968" s="118" t="str">
        <f t="shared" si="38"/>
        <v>49</v>
      </c>
      <c r="L968" s="118" t="str">
        <f t="shared" si="36"/>
        <v>5</v>
      </c>
      <c r="M968" s="104" t="s">
        <v>2545</v>
      </c>
      <c r="N968" s="104" t="s">
        <v>2511</v>
      </c>
      <c r="O968" s="104" t="s">
        <v>1744</v>
      </c>
      <c r="P968" s="255"/>
      <c r="Q968" s="104">
        <v>12.7</v>
      </c>
      <c r="R968" s="104">
        <v>2769.0</v>
      </c>
      <c r="S968" s="104">
        <v>4580.0</v>
      </c>
      <c r="T968" s="255"/>
      <c r="U968" s="104">
        <v>31.37</v>
      </c>
      <c r="V968" s="104">
        <v>9.93</v>
      </c>
      <c r="W968" s="255"/>
      <c r="X968" s="104">
        <v>41.3</v>
      </c>
      <c r="Y968" s="126" t="str">
        <f t="shared" si="79"/>
        <v>24.04%</v>
      </c>
      <c r="Z968" s="104">
        <v>58.0</v>
      </c>
      <c r="AA968" s="126" t="str">
        <f t="shared" si="80"/>
        <v>71.21%</v>
      </c>
      <c r="AB968" s="126" t="str">
        <f t="shared" si="62"/>
        <v>21.90%</v>
      </c>
      <c r="AC968" s="112"/>
      <c r="AD968" s="112"/>
      <c r="AE968" s="33"/>
      <c r="AF968" s="33"/>
      <c r="AG968" s="33"/>
      <c r="AH968" s="33"/>
      <c r="AI968" s="33"/>
      <c r="AJ968" s="33"/>
    </row>
    <row r="969">
      <c r="A969" s="104" t="s">
        <v>2224</v>
      </c>
      <c r="B969" s="44">
        <v>2008.0</v>
      </c>
      <c r="C969" s="44" t="s">
        <v>2398</v>
      </c>
      <c r="D969" s="104" t="s">
        <v>2527</v>
      </c>
      <c r="E969" s="104">
        <v>14.0</v>
      </c>
      <c r="F969" s="104">
        <v>35.0</v>
      </c>
      <c r="G969" s="118" t="str">
        <f t="shared" si="37"/>
        <v>24.5</v>
      </c>
      <c r="H969" s="104">
        <v>49.0</v>
      </c>
      <c r="I969" s="104">
        <v>57.0</v>
      </c>
      <c r="J969" s="118" t="str">
        <f t="shared" si="34"/>
        <v>-8</v>
      </c>
      <c r="K969" s="118" t="str">
        <f t="shared" si="38"/>
        <v>53</v>
      </c>
      <c r="L969" s="118" t="str">
        <f t="shared" si="36"/>
        <v>-28.5</v>
      </c>
      <c r="M969" s="104" t="s">
        <v>2613</v>
      </c>
      <c r="N969" s="104" t="s">
        <v>2439</v>
      </c>
      <c r="O969" s="104" t="s">
        <v>1094</v>
      </c>
      <c r="P969" s="255"/>
      <c r="Q969" s="104">
        <v>11.2</v>
      </c>
      <c r="R969" s="104">
        <v>2664.0</v>
      </c>
      <c r="S969" s="104">
        <v>4190.0</v>
      </c>
      <c r="T969" s="255"/>
      <c r="U969" s="104">
        <v>30.69</v>
      </c>
      <c r="V969" s="104">
        <v>46.8</v>
      </c>
      <c r="W969" s="255"/>
      <c r="X969" s="104">
        <v>77.49</v>
      </c>
      <c r="Y969" s="126" t="str">
        <f t="shared" si="79"/>
        <v>60.39%</v>
      </c>
      <c r="Z969" s="104">
        <v>35.0</v>
      </c>
      <c r="AA969" s="126" t="str">
        <f t="shared" si="80"/>
        <v>221.40%</v>
      </c>
      <c r="AB969" s="126" t="str">
        <f t="shared" si="62"/>
        <v>32.00%</v>
      </c>
      <c r="AC969" s="112"/>
      <c r="AD969" s="112"/>
      <c r="AE969" s="33"/>
      <c r="AF969" s="33"/>
      <c r="AG969" s="33"/>
      <c r="AH969" s="33"/>
      <c r="AI969" s="33"/>
      <c r="AJ969" s="33"/>
    </row>
    <row r="970">
      <c r="A970" s="104" t="s">
        <v>2212</v>
      </c>
      <c r="B970" s="44">
        <v>2008.0</v>
      </c>
      <c r="C970" s="44" t="s">
        <v>41</v>
      </c>
      <c r="D970" s="104" t="s">
        <v>2614</v>
      </c>
      <c r="E970" s="104">
        <v>36.0</v>
      </c>
      <c r="F970" s="104">
        <v>36.0</v>
      </c>
      <c r="G970" s="118" t="str">
        <f t="shared" si="37"/>
        <v>36</v>
      </c>
      <c r="H970" s="104">
        <v>37.0</v>
      </c>
      <c r="I970" s="104">
        <v>46.0</v>
      </c>
      <c r="J970" s="118" t="str">
        <f t="shared" si="34"/>
        <v>-9</v>
      </c>
      <c r="K970" s="118" t="str">
        <f t="shared" si="38"/>
        <v>41.5</v>
      </c>
      <c r="L970" s="118" t="str">
        <f t="shared" si="36"/>
        <v>-5.5</v>
      </c>
      <c r="M970" s="104" t="s">
        <v>2561</v>
      </c>
      <c r="N970" s="104" t="s">
        <v>2463</v>
      </c>
      <c r="O970" s="104" t="s">
        <v>957</v>
      </c>
      <c r="P970" s="255"/>
      <c r="Q970" s="104">
        <v>7.18</v>
      </c>
      <c r="R970" s="104">
        <v>2511.0</v>
      </c>
      <c r="S970" s="104">
        <v>2860.0</v>
      </c>
      <c r="T970" s="255"/>
      <c r="U970" s="104">
        <v>30.11</v>
      </c>
      <c r="V970" s="104">
        <v>34.73</v>
      </c>
      <c r="W970" s="255"/>
      <c r="X970" s="104">
        <v>64.84</v>
      </c>
      <c r="Y970" s="126" t="str">
        <f t="shared" si="79"/>
        <v>53.56%</v>
      </c>
      <c r="Z970" s="104">
        <v>37.0</v>
      </c>
      <c r="AA970" s="126" t="str">
        <f t="shared" si="80"/>
        <v>175.24%</v>
      </c>
      <c r="AB970" s="126" t="str">
        <f t="shared" si="62"/>
        <v>19.41%</v>
      </c>
      <c r="AC970" s="112"/>
      <c r="AD970" s="112"/>
      <c r="AE970" s="33"/>
      <c r="AF970" s="33"/>
      <c r="AG970" s="33"/>
      <c r="AH970" s="33"/>
      <c r="AI970" s="33"/>
      <c r="AJ970" s="33"/>
    </row>
    <row r="971">
      <c r="A971" s="104" t="s">
        <v>2288</v>
      </c>
      <c r="B971" s="44">
        <v>2008.0</v>
      </c>
      <c r="C971" s="44" t="s">
        <v>126</v>
      </c>
      <c r="D971" s="104" t="s">
        <v>2527</v>
      </c>
      <c r="E971" s="104">
        <v>78.0</v>
      </c>
      <c r="F971" s="104">
        <v>69.0</v>
      </c>
      <c r="G971" s="118" t="str">
        <f t="shared" si="37"/>
        <v>73.5</v>
      </c>
      <c r="H971" s="104">
        <v>74.0</v>
      </c>
      <c r="I971" s="104">
        <v>76.0</v>
      </c>
      <c r="J971" s="118" t="str">
        <f t="shared" si="34"/>
        <v>-2</v>
      </c>
      <c r="K971" s="118" t="str">
        <f t="shared" si="38"/>
        <v>75</v>
      </c>
      <c r="L971" s="118" t="str">
        <f t="shared" si="36"/>
        <v>-1.5</v>
      </c>
      <c r="M971" s="104" t="s">
        <v>2551</v>
      </c>
      <c r="N971" s="104" t="s">
        <v>2439</v>
      </c>
      <c r="O971" s="104" t="s">
        <v>2615</v>
      </c>
      <c r="P971" s="255"/>
      <c r="Q971" s="104">
        <v>5.94</v>
      </c>
      <c r="R971" s="104">
        <v>1603.0</v>
      </c>
      <c r="S971" s="104">
        <v>3702.0</v>
      </c>
      <c r="T971" s="255"/>
      <c r="U971" s="104">
        <v>30.06</v>
      </c>
      <c r="V971" s="104">
        <v>34.76</v>
      </c>
      <c r="W971" s="255"/>
      <c r="X971" s="104">
        <v>64.82</v>
      </c>
      <c r="Y971" s="126" t="str">
        <f t="shared" si="79"/>
        <v>53.63%</v>
      </c>
      <c r="Z971" s="104">
        <v>20.0</v>
      </c>
      <c r="AA971" s="126" t="str">
        <f t="shared" si="80"/>
        <v>324.10%</v>
      </c>
      <c r="AB971" s="126" t="str">
        <f t="shared" si="62"/>
        <v>29.70%</v>
      </c>
      <c r="AC971" s="112"/>
      <c r="AD971" s="112"/>
      <c r="AE971" s="33"/>
      <c r="AF971" s="33"/>
      <c r="AG971" s="33"/>
      <c r="AH971" s="33"/>
      <c r="AI971" s="33"/>
      <c r="AJ971" s="33"/>
    </row>
    <row r="972">
      <c r="A972" s="104" t="s">
        <v>2218</v>
      </c>
      <c r="B972" s="44">
        <v>2008.0</v>
      </c>
      <c r="C972" s="44" t="s">
        <v>41</v>
      </c>
      <c r="D972" s="104" t="s">
        <v>2527</v>
      </c>
      <c r="E972" s="104">
        <v>14.0</v>
      </c>
      <c r="F972" s="104">
        <v>32.0</v>
      </c>
      <c r="G972" s="118" t="str">
        <f t="shared" si="37"/>
        <v>23</v>
      </c>
      <c r="H972" s="104">
        <v>56.0</v>
      </c>
      <c r="I972" s="104">
        <v>55.0</v>
      </c>
      <c r="J972" s="118" t="str">
        <f t="shared" si="34"/>
        <v>1</v>
      </c>
      <c r="K972" s="118" t="str">
        <f t="shared" si="38"/>
        <v>55.5</v>
      </c>
      <c r="L972" s="118" t="str">
        <f t="shared" si="36"/>
        <v>-32.5</v>
      </c>
      <c r="M972" s="104" t="s">
        <v>2616</v>
      </c>
      <c r="N972" s="104" t="s">
        <v>2439</v>
      </c>
      <c r="O972" s="104" t="s">
        <v>1049</v>
      </c>
      <c r="P972" s="255"/>
      <c r="Q972" s="104">
        <v>11.4</v>
      </c>
      <c r="R972" s="104">
        <v>2368.0</v>
      </c>
      <c r="S972" s="104">
        <v>4795.0</v>
      </c>
      <c r="T972" s="255"/>
      <c r="U972" s="104">
        <v>28.69</v>
      </c>
      <c r="V972" s="104">
        <v>23.97</v>
      </c>
      <c r="W972" s="255"/>
      <c r="X972" s="104">
        <v>52.66</v>
      </c>
      <c r="Y972" s="126" t="str">
        <f t="shared" si="79"/>
        <v>45.52%</v>
      </c>
      <c r="Z972" s="104">
        <v>35.0</v>
      </c>
      <c r="AA972" s="126" t="str">
        <f t="shared" si="80"/>
        <v>150.46%</v>
      </c>
      <c r="AB972" s="126" t="str">
        <f t="shared" si="62"/>
        <v>32.57%</v>
      </c>
      <c r="AC972" s="112"/>
      <c r="AD972" s="112"/>
      <c r="AE972" s="33"/>
      <c r="AF972" s="33"/>
      <c r="AG972" s="33"/>
      <c r="AH972" s="33"/>
      <c r="AI972" s="33"/>
      <c r="AJ972" s="33"/>
    </row>
    <row r="973">
      <c r="A973" s="104" t="s">
        <v>2317</v>
      </c>
      <c r="B973" s="44">
        <v>2008.0</v>
      </c>
      <c r="C973" s="44" t="s">
        <v>2398</v>
      </c>
      <c r="D973" s="104" t="s">
        <v>2476</v>
      </c>
      <c r="E973" s="104">
        <v>13.0</v>
      </c>
      <c r="F973" s="104">
        <v>27.0</v>
      </c>
      <c r="G973" s="118" t="str">
        <f t="shared" si="37"/>
        <v>20</v>
      </c>
      <c r="H973" s="104">
        <v>41.0</v>
      </c>
      <c r="I973" s="104">
        <v>46.0</v>
      </c>
      <c r="J973" s="118" t="str">
        <f t="shared" si="34"/>
        <v>-5</v>
      </c>
      <c r="K973" s="118" t="str">
        <f t="shared" si="38"/>
        <v>43.5</v>
      </c>
      <c r="L973" s="118" t="str">
        <f t="shared" si="36"/>
        <v>-23.5</v>
      </c>
      <c r="M973" s="104" t="s">
        <v>2561</v>
      </c>
      <c r="N973" s="104" t="s">
        <v>2511</v>
      </c>
      <c r="O973" s="104" t="s">
        <v>117</v>
      </c>
      <c r="P973" s="255"/>
      <c r="Q973" s="104">
        <v>10.12</v>
      </c>
      <c r="R973" s="104">
        <v>2962.0</v>
      </c>
      <c r="S973" s="104">
        <v>3415.0</v>
      </c>
      <c r="T973" s="255"/>
      <c r="U973" s="104">
        <v>26.9</v>
      </c>
      <c r="V973" s="104">
        <v>23.11</v>
      </c>
      <c r="W973" s="255"/>
      <c r="X973" s="104">
        <v>50.01</v>
      </c>
      <c r="Y973" s="126" t="str">
        <f t="shared" si="79"/>
        <v>46.21%</v>
      </c>
      <c r="Z973" s="104">
        <v>16.0</v>
      </c>
      <c r="AA973" s="126" t="str">
        <f t="shared" si="80"/>
        <v>312.56%</v>
      </c>
      <c r="AB973" s="126" t="str">
        <f t="shared" si="62"/>
        <v>63.25%</v>
      </c>
      <c r="AC973" s="112"/>
      <c r="AD973" s="112"/>
      <c r="AE973" s="33"/>
      <c r="AF973" s="33"/>
      <c r="AG973" s="33"/>
      <c r="AH973" s="33"/>
      <c r="AI973" s="33"/>
      <c r="AJ973" s="33"/>
    </row>
    <row r="974">
      <c r="A974" s="104" t="s">
        <v>2306</v>
      </c>
      <c r="B974" s="44">
        <v>2008.0</v>
      </c>
      <c r="C974" s="44" t="s">
        <v>2398</v>
      </c>
      <c r="D974" s="104" t="s">
        <v>2476</v>
      </c>
      <c r="E974" s="104">
        <v>0.0</v>
      </c>
      <c r="F974" s="104">
        <v>24.0</v>
      </c>
      <c r="G974" s="118" t="str">
        <f t="shared" si="37"/>
        <v>12</v>
      </c>
      <c r="H974" s="104">
        <v>36.0</v>
      </c>
      <c r="I974" s="104">
        <v>44.0</v>
      </c>
      <c r="J974" s="118" t="str">
        <f t="shared" si="34"/>
        <v>-8</v>
      </c>
      <c r="K974" s="118" t="str">
        <f t="shared" si="38"/>
        <v>40</v>
      </c>
      <c r="L974" s="118" t="str">
        <f t="shared" si="36"/>
        <v>-28</v>
      </c>
      <c r="M974" s="104" t="s">
        <v>2536</v>
      </c>
      <c r="N974" s="104" t="s">
        <v>2511</v>
      </c>
      <c r="O974" s="104" t="s">
        <v>2307</v>
      </c>
      <c r="P974" s="255"/>
      <c r="Q974" s="104">
        <v>12.5</v>
      </c>
      <c r="R974" s="104">
        <v>2240.0</v>
      </c>
      <c r="S974" s="104">
        <v>5585.0</v>
      </c>
      <c r="T974" s="255"/>
      <c r="U974" s="104">
        <v>26.89</v>
      </c>
      <c r="V974" s="104">
        <v>18.96</v>
      </c>
      <c r="W974" s="255"/>
      <c r="X974" s="104">
        <v>45.85</v>
      </c>
      <c r="Y974" s="126" t="str">
        <f t="shared" si="79"/>
        <v>41.35%</v>
      </c>
      <c r="Z974" s="104">
        <v>20.0</v>
      </c>
      <c r="AA974" s="126" t="str">
        <f t="shared" si="80"/>
        <v>229.25%</v>
      </c>
      <c r="AB974" s="126" t="str">
        <f t="shared" si="62"/>
        <v>62.50%</v>
      </c>
      <c r="AC974" s="112"/>
      <c r="AD974" s="112"/>
      <c r="AE974" s="33"/>
      <c r="AF974" s="33"/>
      <c r="AG974" s="33"/>
      <c r="AH974" s="33"/>
      <c r="AI974" s="33"/>
      <c r="AJ974" s="33"/>
    </row>
    <row r="975">
      <c r="A975" s="104" t="s">
        <v>2192</v>
      </c>
      <c r="B975" s="44">
        <v>2008.0</v>
      </c>
      <c r="C975" s="44" t="s">
        <v>29</v>
      </c>
      <c r="D975" s="104" t="s">
        <v>2527</v>
      </c>
      <c r="E975" s="104">
        <v>41.0</v>
      </c>
      <c r="F975" s="104">
        <v>50.0</v>
      </c>
      <c r="G975" s="118" t="str">
        <f t="shared" si="37"/>
        <v>45.5</v>
      </c>
      <c r="H975" s="104">
        <v>65.0</v>
      </c>
      <c r="I975" s="104">
        <v>62.0</v>
      </c>
      <c r="J975" s="118" t="str">
        <f t="shared" si="34"/>
        <v>3</v>
      </c>
      <c r="K975" s="118" t="str">
        <f t="shared" si="38"/>
        <v>63.5</v>
      </c>
      <c r="L975" s="118" t="str">
        <f t="shared" si="36"/>
        <v>-18</v>
      </c>
      <c r="M975" s="140" t="s">
        <v>2617</v>
      </c>
      <c r="N975" s="104" t="s">
        <v>2511</v>
      </c>
      <c r="O975" s="104" t="s">
        <v>930</v>
      </c>
      <c r="P975" s="255"/>
      <c r="Q975" s="104">
        <v>8.2</v>
      </c>
      <c r="R975" s="104">
        <v>1166.0</v>
      </c>
      <c r="S975" s="104">
        <v>7035.0</v>
      </c>
      <c r="T975" s="255"/>
      <c r="U975" s="104">
        <v>26.81</v>
      </c>
      <c r="V975" s="104">
        <v>50.9</v>
      </c>
      <c r="W975" s="255"/>
      <c r="X975" s="104">
        <v>77.71</v>
      </c>
      <c r="Y975" s="126" t="str">
        <f t="shared" si="79"/>
        <v>65.50%</v>
      </c>
      <c r="Z975" s="104">
        <v>40.0</v>
      </c>
      <c r="AA975" s="126" t="str">
        <f t="shared" si="80"/>
        <v>194.28%</v>
      </c>
      <c r="AB975" s="126" t="str">
        <f t="shared" si="62"/>
        <v>20.50%</v>
      </c>
      <c r="AC975" s="112"/>
      <c r="AD975" s="112"/>
      <c r="AE975" s="33"/>
      <c r="AF975" s="33"/>
      <c r="AG975" s="33"/>
      <c r="AH975" s="33"/>
      <c r="AI975" s="33"/>
      <c r="AJ975" s="33"/>
    </row>
    <row r="976">
      <c r="A976" s="104" t="s">
        <v>2302</v>
      </c>
      <c r="B976" s="44">
        <v>2008.0</v>
      </c>
      <c r="C976" s="44" t="s">
        <v>41</v>
      </c>
      <c r="D976" s="104" t="s">
        <v>2440</v>
      </c>
      <c r="E976" s="104">
        <v>37.0</v>
      </c>
      <c r="F976" s="104">
        <v>55.0</v>
      </c>
      <c r="G976" s="118" t="str">
        <f t="shared" si="37"/>
        <v>46</v>
      </c>
      <c r="H976" s="104">
        <v>62.0</v>
      </c>
      <c r="I976" s="104">
        <v>74.0</v>
      </c>
      <c r="J976" s="118" t="str">
        <f t="shared" si="34"/>
        <v>-12</v>
      </c>
      <c r="K976" s="118" t="str">
        <f t="shared" si="38"/>
        <v>68</v>
      </c>
      <c r="L976" s="118" t="str">
        <f t="shared" si="36"/>
        <v>-22</v>
      </c>
      <c r="M976" s="104" t="s">
        <v>2552</v>
      </c>
      <c r="N976" s="104" t="s">
        <v>2439</v>
      </c>
      <c r="O976" s="104" t="s">
        <v>1667</v>
      </c>
      <c r="P976" s="255"/>
      <c r="Q976" s="104">
        <v>12.5</v>
      </c>
      <c r="R976" s="104">
        <v>2467.0</v>
      </c>
      <c r="S976" s="104">
        <v>5054.0</v>
      </c>
      <c r="T976" s="255"/>
      <c r="U976" s="104">
        <v>26.42</v>
      </c>
      <c r="V976" s="104">
        <v>39.15</v>
      </c>
      <c r="W976" s="255"/>
      <c r="X976" s="104">
        <v>65.57</v>
      </c>
      <c r="Y976" s="126" t="str">
        <f t="shared" si="79"/>
        <v>59.71%</v>
      </c>
      <c r="Z976" s="104">
        <v>20.0</v>
      </c>
      <c r="AA976" s="126" t="str">
        <f t="shared" si="80"/>
        <v>327.85%</v>
      </c>
      <c r="AB976" s="126" t="str">
        <f t="shared" si="62"/>
        <v>62.50%</v>
      </c>
      <c r="AC976" s="112"/>
      <c r="AD976" s="112"/>
      <c r="AE976" s="33"/>
      <c r="AF976" s="33"/>
      <c r="AG976" s="33"/>
      <c r="AH976" s="33"/>
      <c r="AI976" s="33"/>
      <c r="AJ976" s="33"/>
    </row>
    <row r="977">
      <c r="A977" s="104" t="s">
        <v>2361</v>
      </c>
      <c r="B977" s="44">
        <v>2008.0</v>
      </c>
      <c r="C977" s="44" t="s">
        <v>2398</v>
      </c>
      <c r="D977" s="104" t="s">
        <v>2440</v>
      </c>
      <c r="E977" s="104">
        <v>7.0</v>
      </c>
      <c r="F977" s="104">
        <v>37.0</v>
      </c>
      <c r="G977" s="118" t="str">
        <f t="shared" si="37"/>
        <v>22</v>
      </c>
      <c r="H977" s="104">
        <v>40.0</v>
      </c>
      <c r="I977" s="104">
        <v>59.0</v>
      </c>
      <c r="J977" s="118" t="str">
        <f t="shared" si="34"/>
        <v>-19</v>
      </c>
      <c r="K977" s="118" t="str">
        <f t="shared" si="38"/>
        <v>49.5</v>
      </c>
      <c r="L977" s="118" t="str">
        <f t="shared" si="36"/>
        <v>-27.5</v>
      </c>
      <c r="M977" s="104" t="s">
        <v>2536</v>
      </c>
      <c r="N977" s="104" t="s">
        <v>2511</v>
      </c>
      <c r="O977" s="104" t="s">
        <v>1094</v>
      </c>
      <c r="P977" s="255"/>
      <c r="Q977" s="104">
        <v>10.5</v>
      </c>
      <c r="R977" s="104">
        <v>2753.0</v>
      </c>
      <c r="S977" s="104">
        <v>3794.0</v>
      </c>
      <c r="T977" s="255"/>
      <c r="U977" s="104">
        <v>25.93</v>
      </c>
      <c r="V977" s="104">
        <v>21.95</v>
      </c>
      <c r="W977" s="255"/>
      <c r="X977" s="104">
        <v>47.88</v>
      </c>
      <c r="Y977" s="126" t="str">
        <f t="shared" si="79"/>
        <v>45.84%</v>
      </c>
      <c r="Z977" s="104">
        <v>8.0</v>
      </c>
      <c r="AA977" s="126" t="str">
        <f t="shared" si="80"/>
        <v>598.50%</v>
      </c>
      <c r="AB977" s="126" t="str">
        <f t="shared" si="62"/>
        <v>131.25%</v>
      </c>
      <c r="AC977" s="112"/>
      <c r="AD977" s="112"/>
      <c r="AE977" s="33"/>
      <c r="AF977" s="33"/>
      <c r="AG977" s="33"/>
      <c r="AH977" s="33"/>
      <c r="AI977" s="33"/>
      <c r="AJ977" s="33"/>
    </row>
    <row r="978">
      <c r="A978" s="104" t="s">
        <v>2152</v>
      </c>
      <c r="B978" s="44">
        <v>2008.0</v>
      </c>
      <c r="C978" s="44" t="s">
        <v>41</v>
      </c>
      <c r="D978" s="104" t="s">
        <v>2575</v>
      </c>
      <c r="E978" s="104">
        <v>15.0</v>
      </c>
      <c r="F978" s="104">
        <v>33.0</v>
      </c>
      <c r="G978" s="118" t="str">
        <f t="shared" si="37"/>
        <v>24</v>
      </c>
      <c r="H978" s="104">
        <v>36.0</v>
      </c>
      <c r="I978" s="104">
        <v>53.0</v>
      </c>
      <c r="J978" s="118" t="str">
        <f t="shared" si="34"/>
        <v>-17</v>
      </c>
      <c r="K978" s="118" t="str">
        <f t="shared" si="38"/>
        <v>44.5</v>
      </c>
      <c r="L978" s="118" t="str">
        <f t="shared" si="36"/>
        <v>-20.5</v>
      </c>
      <c r="M978" s="104" t="s">
        <v>710</v>
      </c>
      <c r="N978" s="104" t="s">
        <v>2511</v>
      </c>
      <c r="O978" s="104" t="s">
        <v>2422</v>
      </c>
      <c r="P978" s="255"/>
      <c r="Q978" s="104">
        <v>9.51</v>
      </c>
      <c r="R978" s="104">
        <v>2960.0</v>
      </c>
      <c r="S978" s="104">
        <v>3212.0</v>
      </c>
      <c r="T978" s="255"/>
      <c r="U978" s="104">
        <v>25.88</v>
      </c>
      <c r="V978" s="104">
        <v>45.36</v>
      </c>
      <c r="W978" s="255"/>
      <c r="X978" s="104">
        <v>71.24</v>
      </c>
      <c r="Y978" s="126" t="str">
        <f t="shared" si="79"/>
        <v>63.67%</v>
      </c>
      <c r="Z978" s="104">
        <v>65.0</v>
      </c>
      <c r="AA978" s="126" t="str">
        <f t="shared" si="80"/>
        <v>109.60%</v>
      </c>
      <c r="AB978" s="126" t="str">
        <f t="shared" si="62"/>
        <v>14.63%</v>
      </c>
      <c r="AC978" s="112"/>
      <c r="AD978" s="112"/>
      <c r="AE978" s="33"/>
      <c r="AF978" s="33"/>
      <c r="AG978" s="33"/>
      <c r="AH978" s="33"/>
      <c r="AI978" s="33"/>
      <c r="AJ978" s="33"/>
    </row>
    <row r="979">
      <c r="A979" s="104" t="s">
        <v>2261</v>
      </c>
      <c r="B979" s="44">
        <v>2008.0</v>
      </c>
      <c r="C979" s="44" t="s">
        <v>126</v>
      </c>
      <c r="D979" s="104" t="s">
        <v>2451</v>
      </c>
      <c r="E979" s="104">
        <v>60.0</v>
      </c>
      <c r="F979" s="104">
        <v>56.0</v>
      </c>
      <c r="G979" s="118" t="str">
        <f t="shared" si="37"/>
        <v>58</v>
      </c>
      <c r="H979" s="104">
        <v>42.0</v>
      </c>
      <c r="I979" s="104">
        <v>50.0</v>
      </c>
      <c r="J979" s="118" t="str">
        <f t="shared" si="34"/>
        <v>-8</v>
      </c>
      <c r="K979" s="118" t="str">
        <f t="shared" si="38"/>
        <v>46</v>
      </c>
      <c r="L979" s="118" t="str">
        <f t="shared" si="36"/>
        <v>12</v>
      </c>
      <c r="M979" s="104" t="s">
        <v>2602</v>
      </c>
      <c r="N979" s="104" t="s">
        <v>2511</v>
      </c>
      <c r="O979" s="104" t="s">
        <v>930</v>
      </c>
      <c r="P979" s="255"/>
      <c r="Q979" s="104">
        <v>10.5</v>
      </c>
      <c r="R979" s="104">
        <v>2030.0</v>
      </c>
      <c r="S979" s="104">
        <v>5175.0</v>
      </c>
      <c r="T979" s="255"/>
      <c r="U979" s="104">
        <v>25.53</v>
      </c>
      <c r="V979" s="104">
        <v>3.97</v>
      </c>
      <c r="W979" s="255"/>
      <c r="X979" s="104">
        <v>29.5</v>
      </c>
      <c r="Y979" s="126" t="str">
        <f t="shared" si="79"/>
        <v>13.46%</v>
      </c>
      <c r="Z979" s="104">
        <v>25.1</v>
      </c>
      <c r="AA979" s="126" t="str">
        <f t="shared" si="80"/>
        <v>117.53%</v>
      </c>
      <c r="AB979" s="126" t="str">
        <f t="shared" si="62"/>
        <v>41.83%</v>
      </c>
      <c r="AC979" s="112"/>
      <c r="AD979" s="112"/>
      <c r="AE979" s="33"/>
      <c r="AF979" s="33"/>
      <c r="AG979" s="33"/>
      <c r="AH979" s="33"/>
      <c r="AI979" s="33"/>
      <c r="AJ979" s="33"/>
    </row>
    <row r="980">
      <c r="A980" s="104" t="s">
        <v>2280</v>
      </c>
      <c r="B980" s="44">
        <v>2008.0</v>
      </c>
      <c r="C980" s="44" t="s">
        <v>41</v>
      </c>
      <c r="D980" s="104" t="s">
        <v>2586</v>
      </c>
      <c r="E980" s="104">
        <v>23.0</v>
      </c>
      <c r="F980" s="104">
        <v>39.0</v>
      </c>
      <c r="G980" s="118" t="str">
        <f t="shared" si="37"/>
        <v>31</v>
      </c>
      <c r="H980" s="104">
        <v>37.0</v>
      </c>
      <c r="I980" s="104">
        <v>76.0</v>
      </c>
      <c r="J980" s="118" t="str">
        <f t="shared" si="34"/>
        <v>-39</v>
      </c>
      <c r="K980" s="118" t="str">
        <f t="shared" si="38"/>
        <v>56.5</v>
      </c>
      <c r="L980" s="118" t="str">
        <f t="shared" si="36"/>
        <v>-25.5</v>
      </c>
      <c r="M980" s="104" t="s">
        <v>2545</v>
      </c>
      <c r="N980" s="104" t="s">
        <v>2511</v>
      </c>
      <c r="O980" s="104" t="s">
        <v>2281</v>
      </c>
      <c r="P980" s="255"/>
      <c r="Q980" s="104">
        <v>8.6</v>
      </c>
      <c r="R980" s="104">
        <v>2729.0</v>
      </c>
      <c r="S980" s="104">
        <v>3152.0</v>
      </c>
      <c r="T980" s="255"/>
      <c r="U980" s="104">
        <v>24.85</v>
      </c>
      <c r="V980" s="104">
        <v>16.78</v>
      </c>
      <c r="W980" s="255"/>
      <c r="X980" s="104">
        <v>41.63</v>
      </c>
      <c r="Y980" s="126" t="str">
        <f t="shared" si="79"/>
        <v>40.31%</v>
      </c>
      <c r="Z980" s="104">
        <v>21.0</v>
      </c>
      <c r="AA980" s="126" t="str">
        <f t="shared" si="80"/>
        <v>198.24%</v>
      </c>
      <c r="AB980" s="126" t="str">
        <f t="shared" si="62"/>
        <v>40.95%</v>
      </c>
      <c r="AC980" s="112"/>
      <c r="AD980" s="112"/>
      <c r="AE980" s="33"/>
      <c r="AF980" s="33"/>
      <c r="AG980" s="33"/>
      <c r="AH980" s="33"/>
      <c r="AI980" s="33"/>
      <c r="AJ980" s="33"/>
    </row>
    <row r="981">
      <c r="A981" s="104" t="s">
        <v>2276</v>
      </c>
      <c r="B981" s="44">
        <v>2008.0</v>
      </c>
      <c r="C981" s="44" t="s">
        <v>41</v>
      </c>
      <c r="D981" s="104" t="s">
        <v>2590</v>
      </c>
      <c r="E981" s="104">
        <v>55.0</v>
      </c>
      <c r="F981" s="104">
        <v>60.0</v>
      </c>
      <c r="G981" s="118" t="str">
        <f t="shared" si="37"/>
        <v>57.5</v>
      </c>
      <c r="H981" s="104">
        <v>66.0</v>
      </c>
      <c r="I981" s="104">
        <v>81.0</v>
      </c>
      <c r="J981" s="118" t="str">
        <f t="shared" si="34"/>
        <v>-15</v>
      </c>
      <c r="K981" s="118" t="str">
        <f t="shared" si="38"/>
        <v>73.5</v>
      </c>
      <c r="L981" s="118" t="str">
        <f t="shared" si="36"/>
        <v>-16</v>
      </c>
      <c r="M981" s="104" t="s">
        <v>2572</v>
      </c>
      <c r="N981" s="104" t="s">
        <v>2511</v>
      </c>
      <c r="O981" s="104" t="s">
        <v>1667</v>
      </c>
      <c r="P981" s="255"/>
      <c r="Q981" s="104">
        <v>7.9</v>
      </c>
      <c r="R981" s="104">
        <v>2054.0</v>
      </c>
      <c r="S981" s="104">
        <v>3831.0</v>
      </c>
      <c r="T981" s="255"/>
      <c r="U981" s="104">
        <v>23.53</v>
      </c>
      <c r="V981" s="104">
        <v>4.13</v>
      </c>
      <c r="W981" s="255"/>
      <c r="X981" s="104">
        <v>27.66</v>
      </c>
      <c r="Y981" s="126" t="str">
        <f t="shared" si="79"/>
        <v>14.93%</v>
      </c>
      <c r="Z981" s="104">
        <v>22.0</v>
      </c>
      <c r="AA981" s="126" t="str">
        <f t="shared" si="80"/>
        <v>125.73%</v>
      </c>
      <c r="AB981" s="126" t="str">
        <f t="shared" si="62"/>
        <v>35.91%</v>
      </c>
      <c r="AC981" s="112"/>
      <c r="AD981" s="112"/>
      <c r="AE981" s="33"/>
      <c r="AF981" s="33"/>
      <c r="AG981" s="33"/>
      <c r="AH981" s="33"/>
      <c r="AI981" s="33"/>
      <c r="AJ981" s="33"/>
    </row>
    <row r="982">
      <c r="A982" s="104" t="s">
        <v>2315</v>
      </c>
      <c r="B982" s="44">
        <v>2008.0</v>
      </c>
      <c r="C982" s="44" t="s">
        <v>41</v>
      </c>
      <c r="D982" s="104" t="s">
        <v>2575</v>
      </c>
      <c r="E982" s="104">
        <v>82.0</v>
      </c>
      <c r="F982" s="104">
        <v>70.0</v>
      </c>
      <c r="G982" s="118" t="str">
        <f t="shared" si="37"/>
        <v>76</v>
      </c>
      <c r="H982" s="104">
        <v>73.0</v>
      </c>
      <c r="I982" s="104">
        <v>69.0</v>
      </c>
      <c r="J982" s="118" t="str">
        <f t="shared" si="34"/>
        <v>4</v>
      </c>
      <c r="K982" s="118" t="str">
        <f t="shared" si="38"/>
        <v>71</v>
      </c>
      <c r="L982" s="118" t="str">
        <f t="shared" si="36"/>
        <v>5</v>
      </c>
      <c r="M982" s="104" t="s">
        <v>2618</v>
      </c>
      <c r="N982" s="104" t="s">
        <v>2511</v>
      </c>
      <c r="O982" s="104" t="s">
        <v>153</v>
      </c>
      <c r="P982" s="255"/>
      <c r="Q982" s="104">
        <v>3.76</v>
      </c>
      <c r="R982" s="104">
        <v>692.0</v>
      </c>
      <c r="S982" s="104">
        <v>5427.0</v>
      </c>
      <c r="T982" s="255"/>
      <c r="U982" s="104">
        <v>23.22</v>
      </c>
      <c r="V982" s="104">
        <v>73.19</v>
      </c>
      <c r="W982" s="255"/>
      <c r="X982" s="104">
        <v>96.41</v>
      </c>
      <c r="Y982" s="126" t="str">
        <f t="shared" si="79"/>
        <v>75.92%</v>
      </c>
      <c r="Z982" s="104">
        <v>16.0</v>
      </c>
      <c r="AA982" s="126" t="str">
        <f t="shared" si="80"/>
        <v>602.56%</v>
      </c>
      <c r="AB982" s="126" t="str">
        <f t="shared" si="62"/>
        <v>23.50%</v>
      </c>
      <c r="AC982" s="112"/>
      <c r="AD982" s="112"/>
      <c r="AE982" s="33"/>
      <c r="AF982" s="33"/>
      <c r="AG982" s="33"/>
      <c r="AH982" s="33"/>
      <c r="AI982" s="33"/>
      <c r="AJ982" s="33"/>
    </row>
    <row r="983">
      <c r="A983" s="104" t="s">
        <v>2182</v>
      </c>
      <c r="B983" s="44">
        <v>2008.0</v>
      </c>
      <c r="C983" s="44" t="s">
        <v>29</v>
      </c>
      <c r="D983" s="104" t="s">
        <v>2440</v>
      </c>
      <c r="E983" s="104">
        <v>7.0</v>
      </c>
      <c r="F983" s="104">
        <v>26.0</v>
      </c>
      <c r="G983" s="118" t="str">
        <f t="shared" si="37"/>
        <v>16.5</v>
      </c>
      <c r="H983" s="104">
        <v>32.0</v>
      </c>
      <c r="I983" s="104">
        <v>46.0</v>
      </c>
      <c r="J983" s="118" t="str">
        <f t="shared" si="34"/>
        <v>-14</v>
      </c>
      <c r="K983" s="118" t="str">
        <f t="shared" si="38"/>
        <v>39</v>
      </c>
      <c r="L983" s="118" t="str">
        <f t="shared" si="36"/>
        <v>-22.5</v>
      </c>
      <c r="M983" s="104" t="s">
        <v>2604</v>
      </c>
      <c r="N983" s="104" t="s">
        <v>2511</v>
      </c>
      <c r="O983" s="104" t="s">
        <v>2408</v>
      </c>
      <c r="P983" s="255"/>
      <c r="Q983" s="104">
        <v>9.5</v>
      </c>
      <c r="R983" s="104">
        <v>3390.0</v>
      </c>
      <c r="S983" s="104">
        <v>2798.0</v>
      </c>
      <c r="T983" s="255"/>
      <c r="U983" s="104">
        <v>22.53</v>
      </c>
      <c r="V983" s="104">
        <v>49.58</v>
      </c>
      <c r="W983" s="255"/>
      <c r="X983" s="104">
        <v>72.11</v>
      </c>
      <c r="Y983" s="126" t="str">
        <f t="shared" si="79"/>
        <v>68.76%</v>
      </c>
      <c r="Z983" s="104">
        <v>45.0</v>
      </c>
      <c r="AA983" s="126" t="str">
        <f t="shared" si="80"/>
        <v>160.24%</v>
      </c>
      <c r="AB983" s="126" t="str">
        <f t="shared" si="62"/>
        <v>21.11%</v>
      </c>
      <c r="AC983" s="112"/>
      <c r="AD983" s="112"/>
      <c r="AE983" s="33"/>
      <c r="AF983" s="33"/>
      <c r="AG983" s="33"/>
      <c r="AH983" s="33"/>
      <c r="AI983" s="33"/>
      <c r="AJ983" s="33"/>
    </row>
    <row r="984">
      <c r="A984" s="104" t="s">
        <v>2229</v>
      </c>
      <c r="B984" s="44">
        <v>2008.0</v>
      </c>
      <c r="C984" s="44" t="s">
        <v>37</v>
      </c>
      <c r="D984" s="104" t="s">
        <v>2440</v>
      </c>
      <c r="E984" s="104">
        <v>32.0</v>
      </c>
      <c r="F984" s="104">
        <v>47.0</v>
      </c>
      <c r="G984" s="118" t="str">
        <f t="shared" si="37"/>
        <v>39.5</v>
      </c>
      <c r="H984" s="104">
        <v>34.0</v>
      </c>
      <c r="I984" s="104">
        <v>63.0</v>
      </c>
      <c r="J984" s="118" t="str">
        <f t="shared" si="34"/>
        <v>-29</v>
      </c>
      <c r="K984" s="118" t="str">
        <f t="shared" si="38"/>
        <v>48.5</v>
      </c>
      <c r="L984" s="118" t="str">
        <f t="shared" si="36"/>
        <v>-9</v>
      </c>
      <c r="M984" s="104" t="s">
        <v>2613</v>
      </c>
      <c r="N984" s="104" t="s">
        <v>2511</v>
      </c>
      <c r="O984" s="104" t="s">
        <v>2417</v>
      </c>
      <c r="P984" s="255"/>
      <c r="Q984" s="104">
        <v>10.1</v>
      </c>
      <c r="R984" s="104">
        <v>3185.0</v>
      </c>
      <c r="S984" s="104">
        <v>3147.0</v>
      </c>
      <c r="T984" s="255"/>
      <c r="U984" s="104">
        <v>20.98</v>
      </c>
      <c r="V984" s="104">
        <v>47.39</v>
      </c>
      <c r="W984" s="255"/>
      <c r="X984" s="104">
        <v>68.37</v>
      </c>
      <c r="Y984" s="126" t="str">
        <f t="shared" si="79"/>
        <v>69.31%</v>
      </c>
      <c r="Z984" s="104">
        <v>35.0</v>
      </c>
      <c r="AA984" s="126" t="str">
        <f t="shared" si="80"/>
        <v>195.34%</v>
      </c>
      <c r="AB984" s="126" t="str">
        <f t="shared" si="62"/>
        <v>28.86%</v>
      </c>
      <c r="AC984" s="112"/>
      <c r="AD984" s="112"/>
      <c r="AE984" s="33"/>
      <c r="AF984" s="33"/>
      <c r="AG984" s="33"/>
      <c r="AH984" s="33"/>
      <c r="AI984" s="33"/>
      <c r="AJ984" s="33"/>
    </row>
    <row r="985">
      <c r="A985" s="104" t="s">
        <v>2278</v>
      </c>
      <c r="B985" s="44">
        <v>2008.0</v>
      </c>
      <c r="C985" s="44" t="s">
        <v>2398</v>
      </c>
      <c r="D985" s="104" t="s">
        <v>2527</v>
      </c>
      <c r="E985" s="104">
        <v>22.0</v>
      </c>
      <c r="F985" s="104">
        <v>41.0</v>
      </c>
      <c r="G985" s="118" t="str">
        <f t="shared" si="37"/>
        <v>31.5</v>
      </c>
      <c r="H985" s="104">
        <v>51.0</v>
      </c>
      <c r="I985" s="104">
        <v>63.0</v>
      </c>
      <c r="J985" s="118" t="str">
        <f t="shared" si="34"/>
        <v>-12</v>
      </c>
      <c r="K985" s="118" t="str">
        <f t="shared" si="38"/>
        <v>57</v>
      </c>
      <c r="L985" s="118" t="str">
        <f t="shared" si="36"/>
        <v>-25.5</v>
      </c>
      <c r="M985" s="104" t="s">
        <v>710</v>
      </c>
      <c r="N985" s="104" t="s">
        <v>2511</v>
      </c>
      <c r="O985" s="104" t="s">
        <v>1126</v>
      </c>
      <c r="P985" s="255"/>
      <c r="Q985" s="104">
        <v>7.74</v>
      </c>
      <c r="R985" s="104">
        <v>2470.0</v>
      </c>
      <c r="S985" s="104">
        <v>3132.0</v>
      </c>
      <c r="T985" s="255"/>
      <c r="U985" s="104">
        <v>20.67</v>
      </c>
      <c r="V985" s="104">
        <v>5.74</v>
      </c>
      <c r="W985" s="255"/>
      <c r="X985" s="104">
        <v>26.41</v>
      </c>
      <c r="Y985" s="126" t="str">
        <f t="shared" si="79"/>
        <v>21.73%</v>
      </c>
      <c r="Z985" s="104">
        <v>22.0</v>
      </c>
      <c r="AA985" s="126" t="str">
        <f t="shared" si="80"/>
        <v>120.05%</v>
      </c>
      <c r="AB985" s="126" t="str">
        <f t="shared" si="62"/>
        <v>35.18%</v>
      </c>
      <c r="AC985" s="112"/>
      <c r="AD985" s="112"/>
      <c r="AE985" s="33"/>
      <c r="AF985" s="33"/>
      <c r="AG985" s="33"/>
      <c r="AH985" s="33"/>
      <c r="AI985" s="33"/>
      <c r="AJ985" s="33"/>
    </row>
    <row r="986">
      <c r="A986" s="104" t="s">
        <v>2283</v>
      </c>
      <c r="B986" s="44">
        <v>2008.0</v>
      </c>
      <c r="C986" s="44" t="s">
        <v>29</v>
      </c>
      <c r="D986" s="104" t="s">
        <v>2476</v>
      </c>
      <c r="E986" s="104">
        <v>77.0</v>
      </c>
      <c r="F986" s="104">
        <v>64.0</v>
      </c>
      <c r="G986" s="118" t="str">
        <f t="shared" si="37"/>
        <v>70.5</v>
      </c>
      <c r="H986" s="104">
        <v>55.0</v>
      </c>
      <c r="I986" s="104">
        <v>55.0</v>
      </c>
      <c r="J986" s="118" t="str">
        <f t="shared" si="34"/>
        <v>0</v>
      </c>
      <c r="K986" s="118" t="str">
        <f t="shared" si="38"/>
        <v>55</v>
      </c>
      <c r="L986" s="118" t="str">
        <f t="shared" si="36"/>
        <v>15.5</v>
      </c>
      <c r="M986" s="104" t="s">
        <v>2556</v>
      </c>
      <c r="N986" s="104" t="s">
        <v>2439</v>
      </c>
      <c r="O986" s="104" t="s">
        <v>2284</v>
      </c>
      <c r="P986" s="255"/>
      <c r="Q986" s="104">
        <v>5.0</v>
      </c>
      <c r="R986" s="104">
        <v>1045.0</v>
      </c>
      <c r="S986" s="104">
        <v>4833.0</v>
      </c>
      <c r="T986" s="255"/>
      <c r="U986" s="104">
        <v>20.21</v>
      </c>
      <c r="V986" s="104">
        <v>7.45</v>
      </c>
      <c r="W986" s="255"/>
      <c r="X986" s="104">
        <v>27.66</v>
      </c>
      <c r="Y986" s="126" t="str">
        <f t="shared" si="79"/>
        <v>26.93%</v>
      </c>
      <c r="Z986" s="104">
        <v>20.0</v>
      </c>
      <c r="AA986" s="126" t="str">
        <f t="shared" si="80"/>
        <v>138.30%</v>
      </c>
      <c r="AB986" s="126" t="str">
        <f t="shared" si="62"/>
        <v>25.00%</v>
      </c>
      <c r="AC986" s="112"/>
      <c r="AD986" s="112"/>
      <c r="AE986" s="33"/>
      <c r="AF986" s="33"/>
      <c r="AG986" s="33"/>
      <c r="AH986" s="33"/>
      <c r="AI986" s="33"/>
      <c r="AJ986" s="33"/>
    </row>
    <row r="987">
      <c r="A987" s="104" t="s">
        <v>2245</v>
      </c>
      <c r="B987" s="44">
        <v>2008.0</v>
      </c>
      <c r="C987" s="44" t="s">
        <v>41</v>
      </c>
      <c r="D987" s="104" t="s">
        <v>2527</v>
      </c>
      <c r="E987" s="104">
        <v>36.0</v>
      </c>
      <c r="F987" s="104">
        <v>40.0</v>
      </c>
      <c r="G987" s="118" t="str">
        <f t="shared" si="37"/>
        <v>38</v>
      </c>
      <c r="H987" s="104">
        <v>42.0</v>
      </c>
      <c r="I987" s="104">
        <v>59.0</v>
      </c>
      <c r="J987" s="118" t="str">
        <f t="shared" si="34"/>
        <v>-17</v>
      </c>
      <c r="K987" s="118" t="str">
        <f t="shared" si="38"/>
        <v>50.5</v>
      </c>
      <c r="L987" s="118" t="str">
        <f t="shared" si="36"/>
        <v>-12.5</v>
      </c>
      <c r="M987" s="104" t="s">
        <v>2534</v>
      </c>
      <c r="N987" s="104" t="s">
        <v>2442</v>
      </c>
      <c r="O987" s="104" t="s">
        <v>990</v>
      </c>
      <c r="P987" s="255"/>
      <c r="Q987" s="104">
        <v>7.8</v>
      </c>
      <c r="R987" s="104">
        <v>2339.0</v>
      </c>
      <c r="S987" s="112"/>
      <c r="T987" s="255"/>
      <c r="U987" s="104">
        <v>19.53</v>
      </c>
      <c r="V987" s="104">
        <v>11.22</v>
      </c>
      <c r="W987" s="255"/>
      <c r="X987" s="104">
        <v>30.75</v>
      </c>
      <c r="Y987" s="126" t="str">
        <f t="shared" si="79"/>
        <v>36.49%</v>
      </c>
      <c r="Z987" s="104">
        <v>30.0</v>
      </c>
      <c r="AA987" s="126" t="str">
        <f t="shared" si="80"/>
        <v>102.50%</v>
      </c>
      <c r="AB987" s="126" t="str">
        <f t="shared" si="62"/>
        <v>26.00%</v>
      </c>
      <c r="AC987" s="112"/>
      <c r="AD987" s="112"/>
      <c r="AE987" s="33"/>
      <c r="AF987" s="33"/>
      <c r="AG987" s="33"/>
      <c r="AH987" s="33"/>
      <c r="AI987" s="33"/>
      <c r="AJ987" s="33"/>
    </row>
    <row r="988">
      <c r="A988" s="104" t="s">
        <v>2300</v>
      </c>
      <c r="B988" s="44">
        <v>2008.0</v>
      </c>
      <c r="C988" s="44" t="s">
        <v>41</v>
      </c>
      <c r="D988" s="104" t="s">
        <v>2451</v>
      </c>
      <c r="E988" s="104">
        <v>14.0</v>
      </c>
      <c r="F988" s="104">
        <v>34.0</v>
      </c>
      <c r="G988" s="118" t="str">
        <f t="shared" si="37"/>
        <v>24</v>
      </c>
      <c r="H988" s="104">
        <v>51.0</v>
      </c>
      <c r="I988" s="104">
        <v>54.0</v>
      </c>
      <c r="J988" s="118" t="str">
        <f t="shared" si="34"/>
        <v>-3</v>
      </c>
      <c r="K988" s="118" t="str">
        <f t="shared" si="38"/>
        <v>52.5</v>
      </c>
      <c r="L988" s="118" t="str">
        <f t="shared" si="36"/>
        <v>-28.5</v>
      </c>
      <c r="M988" s="104" t="s">
        <v>710</v>
      </c>
      <c r="N988" s="104" t="s">
        <v>2439</v>
      </c>
      <c r="O988" s="104" t="s">
        <v>493</v>
      </c>
      <c r="P988" s="255"/>
      <c r="Q988" s="104">
        <v>8.27</v>
      </c>
      <c r="R988" s="104">
        <v>2604.0</v>
      </c>
      <c r="S988" s="104">
        <v>3174.0</v>
      </c>
      <c r="T988" s="255"/>
      <c r="U988" s="104">
        <v>19.22</v>
      </c>
      <c r="V988" s="104">
        <v>22.4</v>
      </c>
      <c r="W988" s="255"/>
      <c r="X988" s="104">
        <v>41.62</v>
      </c>
      <c r="Y988" s="126" t="str">
        <f t="shared" si="79"/>
        <v>53.82%</v>
      </c>
      <c r="Z988" s="104">
        <v>20.0</v>
      </c>
      <c r="AA988" s="126" t="str">
        <f t="shared" si="80"/>
        <v>208.10%</v>
      </c>
      <c r="AB988" s="126" t="str">
        <f t="shared" si="62"/>
        <v>41.35%</v>
      </c>
      <c r="AC988" s="112"/>
      <c r="AD988" s="112"/>
      <c r="AE988" s="33"/>
      <c r="AF988" s="33"/>
      <c r="AG988" s="33"/>
      <c r="AH988" s="33"/>
      <c r="AI988" s="33"/>
      <c r="AJ988" s="33"/>
    </row>
    <row r="989">
      <c r="A989" s="104" t="s">
        <v>2263</v>
      </c>
      <c r="B989" s="44">
        <v>2008.0</v>
      </c>
      <c r="C989" s="44" t="s">
        <v>29</v>
      </c>
      <c r="D989" s="104" t="s">
        <v>2527</v>
      </c>
      <c r="E989" s="104">
        <v>78.0</v>
      </c>
      <c r="F989" s="104">
        <v>68.0</v>
      </c>
      <c r="G989" s="118" t="str">
        <f t="shared" si="37"/>
        <v>73</v>
      </c>
      <c r="H989" s="104">
        <v>75.0</v>
      </c>
      <c r="I989" s="104">
        <v>78.0</v>
      </c>
      <c r="J989" s="118" t="str">
        <f t="shared" si="34"/>
        <v>-3</v>
      </c>
      <c r="K989" s="118" t="str">
        <f t="shared" si="38"/>
        <v>76.5</v>
      </c>
      <c r="L989" s="118" t="str">
        <f t="shared" si="36"/>
        <v>-3.5</v>
      </c>
      <c r="M989" s="104" t="s">
        <v>2616</v>
      </c>
      <c r="N989" s="104" t="s">
        <v>2511</v>
      </c>
      <c r="O989" s="104" t="s">
        <v>2264</v>
      </c>
      <c r="P989" s="255"/>
      <c r="Q989" s="104">
        <v>5.3</v>
      </c>
      <c r="R989" s="104">
        <v>1267.0</v>
      </c>
      <c r="S989" s="104">
        <v>4214.0</v>
      </c>
      <c r="T989" s="255"/>
      <c r="U989" s="104">
        <v>33.45</v>
      </c>
      <c r="V989" s="104">
        <v>17.46</v>
      </c>
      <c r="W989" s="255"/>
      <c r="X989" s="104">
        <v>50.91</v>
      </c>
      <c r="Y989" s="126" t="str">
        <f t="shared" si="79"/>
        <v>34.30%</v>
      </c>
      <c r="Z989" s="104">
        <v>25.0</v>
      </c>
      <c r="AA989" s="126" t="str">
        <f t="shared" si="80"/>
        <v>203.64%</v>
      </c>
      <c r="AB989" s="126" t="str">
        <f t="shared" si="62"/>
        <v>21.20%</v>
      </c>
      <c r="AC989" s="112"/>
      <c r="AD989" s="112"/>
      <c r="AE989" s="33"/>
      <c r="AF989" s="33"/>
      <c r="AG989" s="33"/>
      <c r="AH989" s="33"/>
      <c r="AI989" s="33"/>
      <c r="AJ989" s="33"/>
    </row>
    <row r="990">
      <c r="A990" s="104" t="s">
        <v>2367</v>
      </c>
      <c r="B990" s="44">
        <v>2008.0</v>
      </c>
      <c r="C990" s="44" t="s">
        <v>29</v>
      </c>
      <c r="D990" s="104" t="s">
        <v>2451</v>
      </c>
      <c r="E990" s="104">
        <v>14.0</v>
      </c>
      <c r="F990" s="104">
        <v>30.0</v>
      </c>
      <c r="G990" s="118" t="str">
        <f t="shared" si="37"/>
        <v>22</v>
      </c>
      <c r="H990" s="104">
        <v>29.0</v>
      </c>
      <c r="I990" s="104">
        <v>50.0</v>
      </c>
      <c r="J990" s="118" t="str">
        <f t="shared" si="34"/>
        <v>-21</v>
      </c>
      <c r="K990" s="118" t="str">
        <f t="shared" si="38"/>
        <v>39.5</v>
      </c>
      <c r="L990" s="118" t="str">
        <f t="shared" si="36"/>
        <v>-17.5</v>
      </c>
      <c r="M990" s="104" t="s">
        <v>2602</v>
      </c>
      <c r="N990" s="104" t="s">
        <v>2511</v>
      </c>
      <c r="O990" s="104" t="s">
        <v>448</v>
      </c>
      <c r="P990" s="255"/>
      <c r="Q990" s="104">
        <v>6.5</v>
      </c>
      <c r="R990" s="104">
        <v>2509.0</v>
      </c>
      <c r="S990" s="104">
        <v>2576.0</v>
      </c>
      <c r="T990" s="255"/>
      <c r="U990" s="104">
        <v>19.81</v>
      </c>
      <c r="V990" s="104">
        <v>19.23</v>
      </c>
      <c r="W990" s="255"/>
      <c r="X990" s="104">
        <v>39.04</v>
      </c>
      <c r="Y990" s="126" t="str">
        <f t="shared" si="79"/>
        <v>49.26%</v>
      </c>
      <c r="Z990" s="104">
        <v>6.0</v>
      </c>
      <c r="AA990" s="126" t="str">
        <f t="shared" si="80"/>
        <v>650.67%</v>
      </c>
      <c r="AB990" s="126" t="str">
        <f t="shared" si="62"/>
        <v>108.33%</v>
      </c>
      <c r="AC990" s="112"/>
      <c r="AD990" s="112"/>
      <c r="AE990" s="33"/>
      <c r="AF990" s="33"/>
      <c r="AG990" s="33"/>
      <c r="AH990" s="33"/>
      <c r="AI990" s="33"/>
      <c r="AJ990" s="33"/>
    </row>
    <row r="991">
      <c r="A991" s="104" t="s">
        <v>2349</v>
      </c>
      <c r="B991" s="44">
        <v>2008.0</v>
      </c>
      <c r="C991" s="44" t="s">
        <v>29</v>
      </c>
      <c r="D991" s="104" t="s">
        <v>2476</v>
      </c>
      <c r="E991" s="104">
        <v>78.0</v>
      </c>
      <c r="F991" s="104">
        <v>63.0</v>
      </c>
      <c r="G991" s="118" t="str">
        <f t="shared" si="37"/>
        <v>70.5</v>
      </c>
      <c r="H991" s="104">
        <v>26.0</v>
      </c>
      <c r="I991" s="104">
        <v>86.0</v>
      </c>
      <c r="J991" s="118" t="str">
        <f t="shared" si="34"/>
        <v>-60</v>
      </c>
      <c r="K991" s="118" t="str">
        <f t="shared" si="38"/>
        <v>56</v>
      </c>
      <c r="L991" s="118" t="str">
        <f t="shared" si="36"/>
        <v>14.5</v>
      </c>
      <c r="M991" s="104" t="s">
        <v>2616</v>
      </c>
      <c r="N991" s="104" t="s">
        <v>2463</v>
      </c>
      <c r="O991" s="104" t="s">
        <v>239</v>
      </c>
      <c r="P991" s="255"/>
      <c r="Q991" s="104">
        <v>3.3</v>
      </c>
      <c r="R991" s="112"/>
      <c r="S991" s="112"/>
      <c r="T991" s="255"/>
      <c r="U991" s="104">
        <v>17.66</v>
      </c>
      <c r="V991" s="112"/>
      <c r="W991" s="255"/>
      <c r="X991" s="104">
        <v>17.66</v>
      </c>
      <c r="Y991" s="126" t="str">
        <f t="shared" si="79"/>
        <v>0.00%</v>
      </c>
      <c r="Z991" s="104">
        <v>10.0</v>
      </c>
      <c r="AA991" s="126" t="str">
        <f t="shared" si="80"/>
        <v>176.60%</v>
      </c>
      <c r="AB991" s="126" t="str">
        <f t="shared" si="62"/>
        <v>33.00%</v>
      </c>
      <c r="AC991" s="112"/>
      <c r="AD991" s="112"/>
      <c r="AE991" s="33"/>
      <c r="AF991" s="33"/>
      <c r="AG991" s="33"/>
      <c r="AH991" s="33"/>
      <c r="AI991" s="33"/>
      <c r="AJ991" s="33"/>
    </row>
    <row r="992">
      <c r="A992" s="104" t="s">
        <v>2266</v>
      </c>
      <c r="B992" s="44">
        <v>2008.0</v>
      </c>
      <c r="C992" s="44" t="s">
        <v>29</v>
      </c>
      <c r="D992" s="104" t="s">
        <v>2564</v>
      </c>
      <c r="E992" s="104">
        <v>46.0</v>
      </c>
      <c r="F992" s="104">
        <v>44.0</v>
      </c>
      <c r="G992" s="118" t="str">
        <f t="shared" si="37"/>
        <v>45</v>
      </c>
      <c r="H992" s="104">
        <v>32.0</v>
      </c>
      <c r="I992" s="104">
        <v>54.0</v>
      </c>
      <c r="J992" s="118" t="str">
        <f t="shared" si="34"/>
        <v>-22</v>
      </c>
      <c r="K992" s="118" t="str">
        <f t="shared" si="38"/>
        <v>43</v>
      </c>
      <c r="L992" s="118" t="str">
        <f t="shared" si="36"/>
        <v>2</v>
      </c>
      <c r="M992" s="104" t="s">
        <v>2600</v>
      </c>
      <c r="N992" s="104" t="s">
        <v>2439</v>
      </c>
      <c r="O992" s="104" t="s">
        <v>1118</v>
      </c>
      <c r="P992" s="255"/>
      <c r="Q992" s="104">
        <v>8.0</v>
      </c>
      <c r="R992" s="104">
        <v>2812.0</v>
      </c>
      <c r="S992" s="104">
        <v>2846.0</v>
      </c>
      <c r="T992" s="255"/>
      <c r="U992" s="104">
        <v>17.43</v>
      </c>
      <c r="V992" s="104">
        <v>5.3</v>
      </c>
      <c r="W992" s="255"/>
      <c r="X992" s="104">
        <v>22.73</v>
      </c>
      <c r="Y992" s="126" t="str">
        <f t="shared" si="79"/>
        <v>23.32%</v>
      </c>
      <c r="Z992" s="104">
        <v>25.0</v>
      </c>
      <c r="AA992" s="126" t="str">
        <f t="shared" si="80"/>
        <v>90.92%</v>
      </c>
      <c r="AB992" s="126" t="str">
        <f t="shared" si="62"/>
        <v>32.00%</v>
      </c>
      <c r="AC992" s="112"/>
      <c r="AD992" s="112"/>
      <c r="AE992" s="33"/>
      <c r="AF992" s="33"/>
      <c r="AG992" s="33"/>
      <c r="AH992" s="33"/>
      <c r="AI992" s="33"/>
      <c r="AJ992" s="33"/>
    </row>
    <row r="993">
      <c r="A993" s="104" t="s">
        <v>2241</v>
      </c>
      <c r="B993" s="44">
        <v>2008.0</v>
      </c>
      <c r="C993" s="44" t="s">
        <v>41</v>
      </c>
      <c r="D993" s="104" t="s">
        <v>2470</v>
      </c>
      <c r="E993" s="104">
        <v>5.0</v>
      </c>
      <c r="F993" s="104">
        <v>17.0</v>
      </c>
      <c r="G993" s="118" t="str">
        <f t="shared" si="37"/>
        <v>11</v>
      </c>
      <c r="H993" s="104">
        <v>51.0</v>
      </c>
      <c r="I993" s="104">
        <v>51.0</v>
      </c>
      <c r="J993" s="118" t="str">
        <f t="shared" si="34"/>
        <v>0</v>
      </c>
      <c r="K993" s="118" t="str">
        <f t="shared" si="38"/>
        <v>51</v>
      </c>
      <c r="L993" s="118" t="str">
        <f t="shared" si="36"/>
        <v>-40</v>
      </c>
      <c r="M993" s="104" t="s">
        <v>2552</v>
      </c>
      <c r="N993" s="104" t="s">
        <v>2439</v>
      </c>
      <c r="O993" s="104" t="s">
        <v>1287</v>
      </c>
      <c r="P993" s="255"/>
      <c r="Q993" s="104">
        <v>7.0</v>
      </c>
      <c r="R993" s="104">
        <v>2168.0</v>
      </c>
      <c r="S993" s="104">
        <v>3209.0</v>
      </c>
      <c r="T993" s="255"/>
      <c r="U993" s="104">
        <v>17.21</v>
      </c>
      <c r="V993" s="104">
        <v>15.38</v>
      </c>
      <c r="W993" s="255"/>
      <c r="X993" s="104">
        <v>32.59</v>
      </c>
      <c r="Y993" s="126" t="str">
        <f t="shared" si="79"/>
        <v>47.19%</v>
      </c>
      <c r="Z993" s="104">
        <v>30.0</v>
      </c>
      <c r="AA993" s="126" t="str">
        <f t="shared" si="80"/>
        <v>108.63%</v>
      </c>
      <c r="AB993" s="126" t="str">
        <f t="shared" si="62"/>
        <v>23.33%</v>
      </c>
      <c r="AC993" s="112"/>
      <c r="AD993" s="112"/>
      <c r="AE993" s="33"/>
      <c r="AF993" s="33"/>
      <c r="AG993" s="33"/>
      <c r="AH993" s="33"/>
      <c r="AI993" s="33"/>
      <c r="AJ993" s="33"/>
    </row>
    <row r="994">
      <c r="A994" s="104" t="s">
        <v>2304</v>
      </c>
      <c r="B994" s="44">
        <v>2008.0</v>
      </c>
      <c r="C994" s="44" t="s">
        <v>41</v>
      </c>
      <c r="D994" s="104" t="s">
        <v>2546</v>
      </c>
      <c r="E994" s="104">
        <v>36.0</v>
      </c>
      <c r="F994" s="104">
        <v>47.0</v>
      </c>
      <c r="G994" s="118" t="str">
        <f t="shared" si="37"/>
        <v>41.5</v>
      </c>
      <c r="H994" s="104">
        <v>44.0</v>
      </c>
      <c r="I994" s="104">
        <v>63.0</v>
      </c>
      <c r="J994" s="118" t="str">
        <f t="shared" si="34"/>
        <v>-19</v>
      </c>
      <c r="K994" s="118" t="str">
        <f t="shared" si="38"/>
        <v>53.5</v>
      </c>
      <c r="L994" s="118" t="str">
        <f t="shared" si="36"/>
        <v>-12</v>
      </c>
      <c r="M994" s="104" t="s">
        <v>2607</v>
      </c>
      <c r="N994" s="104" t="s">
        <v>2511</v>
      </c>
      <c r="O994" s="104" t="s">
        <v>117</v>
      </c>
      <c r="P994" s="255"/>
      <c r="Q994" s="104">
        <v>6.23</v>
      </c>
      <c r="R994" s="104">
        <v>2213.0</v>
      </c>
      <c r="S994" s="104">
        <v>2815.0</v>
      </c>
      <c r="T994" s="255"/>
      <c r="U994" s="104">
        <v>16.29</v>
      </c>
      <c r="V994" s="104">
        <v>1.34</v>
      </c>
      <c r="W994" s="255"/>
      <c r="X994" s="104">
        <v>17.63</v>
      </c>
      <c r="Y994" s="126" t="str">
        <f t="shared" si="79"/>
        <v>7.60%</v>
      </c>
      <c r="Z994" s="104">
        <v>20.0</v>
      </c>
      <c r="AA994" s="126" t="str">
        <f t="shared" si="80"/>
        <v>88.15%</v>
      </c>
      <c r="AB994" s="126" t="str">
        <f t="shared" si="62"/>
        <v>31.15%</v>
      </c>
      <c r="AC994" s="112"/>
      <c r="AD994" s="112"/>
      <c r="AE994" s="33"/>
      <c r="AF994" s="33"/>
      <c r="AG994" s="33"/>
      <c r="AH994" s="33"/>
      <c r="AI994" s="33"/>
      <c r="AJ994" s="33"/>
    </row>
    <row r="995">
      <c r="A995" s="104" t="s">
        <v>2249</v>
      </c>
      <c r="B995" s="44">
        <v>2008.0</v>
      </c>
      <c r="C995" s="44" t="s">
        <v>41</v>
      </c>
      <c r="D995" s="104" t="s">
        <v>2476</v>
      </c>
      <c r="E995" s="104">
        <v>34.0</v>
      </c>
      <c r="F995" s="104">
        <v>45.0</v>
      </c>
      <c r="G995" s="118" t="str">
        <f t="shared" si="37"/>
        <v>39.5</v>
      </c>
      <c r="H995" s="104">
        <v>54.0</v>
      </c>
      <c r="I995" s="104">
        <v>71.0</v>
      </c>
      <c r="J995" s="118" t="str">
        <f t="shared" si="34"/>
        <v>-17</v>
      </c>
      <c r="K995" s="118" t="str">
        <f t="shared" si="38"/>
        <v>62.5</v>
      </c>
      <c r="L995" s="118" t="str">
        <f t="shared" si="36"/>
        <v>-23</v>
      </c>
      <c r="M995" s="104" t="s">
        <v>2534</v>
      </c>
      <c r="N995" s="104" t="s">
        <v>2439</v>
      </c>
      <c r="O995" s="104" t="s">
        <v>1049</v>
      </c>
      <c r="P995" s="255"/>
      <c r="Q995" s="104">
        <v>6.26</v>
      </c>
      <c r="R995" s="104">
        <v>2585.0</v>
      </c>
      <c r="S995" s="104">
        <v>2423.0</v>
      </c>
      <c r="T995" s="255"/>
      <c r="U995" s="104">
        <v>15.74</v>
      </c>
      <c r="V995" s="104">
        <v>15.41</v>
      </c>
      <c r="W995" s="255"/>
      <c r="X995" s="104">
        <v>31.15</v>
      </c>
      <c r="Y995" s="126" t="str">
        <f t="shared" si="79"/>
        <v>49.47%</v>
      </c>
      <c r="Z995" s="104">
        <v>30.0</v>
      </c>
      <c r="AA995" s="126" t="str">
        <f t="shared" si="80"/>
        <v>103.83%</v>
      </c>
      <c r="AB995" s="126" t="str">
        <f t="shared" si="62"/>
        <v>20.87%</v>
      </c>
      <c r="AC995" s="112"/>
      <c r="AD995" s="112"/>
      <c r="AE995" s="33"/>
      <c r="AF995" s="33"/>
      <c r="AG995" s="33"/>
      <c r="AH995" s="33"/>
      <c r="AI995" s="33"/>
      <c r="AJ995" s="33"/>
    </row>
    <row r="996">
      <c r="A996" s="104" t="s">
        <v>2188</v>
      </c>
      <c r="B996" s="44">
        <v>2008.0</v>
      </c>
      <c r="C996" s="44" t="s">
        <v>2398</v>
      </c>
      <c r="D996" s="104" t="s">
        <v>2451</v>
      </c>
      <c r="E996" s="104">
        <v>9.0</v>
      </c>
      <c r="F996" s="104">
        <v>24.0</v>
      </c>
      <c r="G996" s="118" t="str">
        <f t="shared" si="37"/>
        <v>16.5</v>
      </c>
      <c r="H996" s="104">
        <v>33.0</v>
      </c>
      <c r="I996" s="104">
        <v>53.0</v>
      </c>
      <c r="J996" s="118" t="str">
        <f t="shared" si="34"/>
        <v>-20</v>
      </c>
      <c r="K996" s="118" t="str">
        <f t="shared" si="38"/>
        <v>43</v>
      </c>
      <c r="L996" s="118" t="str">
        <f t="shared" si="36"/>
        <v>-26.5</v>
      </c>
      <c r="M996" s="104" t="s">
        <v>2603</v>
      </c>
      <c r="N996" s="104" t="s">
        <v>2515</v>
      </c>
      <c r="O996" s="153" t="s">
        <v>939</v>
      </c>
      <c r="P996" s="255"/>
      <c r="Q996" s="104">
        <v>7.8</v>
      </c>
      <c r="R996" s="104">
        <v>2650.0</v>
      </c>
      <c r="S996" s="104">
        <v>2937.0</v>
      </c>
      <c r="T996" s="255"/>
      <c r="U996" s="104">
        <v>15.3</v>
      </c>
      <c r="V996" s="104">
        <v>27.19</v>
      </c>
      <c r="W996" s="255"/>
      <c r="X996" s="104">
        <v>42.49</v>
      </c>
      <c r="Y996" s="126" t="str">
        <f t="shared" si="79"/>
        <v>63.99%</v>
      </c>
      <c r="Z996" s="104">
        <v>45.0</v>
      </c>
      <c r="AA996" s="126" t="str">
        <f t="shared" si="80"/>
        <v>94.42%</v>
      </c>
      <c r="AB996" s="126" t="str">
        <f t="shared" si="62"/>
        <v>17.33%</v>
      </c>
      <c r="AC996" s="112"/>
      <c r="AD996" s="112"/>
      <c r="AE996" s="33"/>
      <c r="AF996" s="33"/>
      <c r="AG996" s="33"/>
      <c r="AH996" s="33"/>
      <c r="AI996" s="33"/>
      <c r="AJ996" s="33"/>
    </row>
    <row r="997">
      <c r="A997" s="104" t="s">
        <v>2294</v>
      </c>
      <c r="B997" s="44">
        <v>2008.0</v>
      </c>
      <c r="C997" s="44" t="s">
        <v>41</v>
      </c>
      <c r="D997" s="104" t="s">
        <v>2451</v>
      </c>
      <c r="E997" s="104">
        <v>2.0</v>
      </c>
      <c r="F997" s="104">
        <v>15.0</v>
      </c>
      <c r="G997" s="118" t="str">
        <f t="shared" si="37"/>
        <v>8.5</v>
      </c>
      <c r="H997" s="104">
        <v>28.0</v>
      </c>
      <c r="I997" s="104">
        <v>15.0</v>
      </c>
      <c r="J997" s="118" t="str">
        <f t="shared" si="34"/>
        <v>13</v>
      </c>
      <c r="K997" s="118" t="str">
        <f t="shared" si="38"/>
        <v>21.5</v>
      </c>
      <c r="L997" s="118" t="str">
        <f t="shared" si="36"/>
        <v>-13</v>
      </c>
      <c r="M997" s="104" t="s">
        <v>2556</v>
      </c>
      <c r="N997" s="104" t="s">
        <v>2511</v>
      </c>
      <c r="O997" s="104" t="s">
        <v>117</v>
      </c>
      <c r="P997" s="255"/>
      <c r="Q997" s="104">
        <v>5.8</v>
      </c>
      <c r="R997" s="104">
        <v>2642.0</v>
      </c>
      <c r="S997" s="104">
        <v>2209.0</v>
      </c>
      <c r="T997" s="255"/>
      <c r="U997" s="104">
        <v>14.19</v>
      </c>
      <c r="V997" s="104">
        <v>20.63</v>
      </c>
      <c r="W997" s="255"/>
      <c r="X997" s="104">
        <v>34.82</v>
      </c>
      <c r="Y997" s="126" t="str">
        <f t="shared" si="79"/>
        <v>59.25%</v>
      </c>
      <c r="Z997" s="104">
        <v>20.0</v>
      </c>
      <c r="AA997" s="126" t="str">
        <f t="shared" si="80"/>
        <v>174.10%</v>
      </c>
      <c r="AB997" s="126" t="str">
        <f t="shared" si="62"/>
        <v>29.00%</v>
      </c>
      <c r="AC997" s="112"/>
      <c r="AD997" s="112"/>
      <c r="AE997" s="33"/>
      <c r="AF997" s="33"/>
      <c r="AG997" s="33"/>
      <c r="AH997" s="33"/>
      <c r="AI997" s="33"/>
      <c r="AJ997" s="33"/>
    </row>
    <row r="998">
      <c r="A998" s="104" t="s">
        <v>2325</v>
      </c>
      <c r="B998" s="44">
        <v>2008.0</v>
      </c>
      <c r="C998" s="44" t="s">
        <v>29</v>
      </c>
      <c r="D998" s="104" t="s">
        <v>2564</v>
      </c>
      <c r="E998" s="104">
        <v>60.0</v>
      </c>
      <c r="F998" s="104">
        <v>62.0</v>
      </c>
      <c r="G998" s="118" t="str">
        <f t="shared" si="37"/>
        <v>61</v>
      </c>
      <c r="H998" s="104">
        <v>68.0</v>
      </c>
      <c r="I998" s="104">
        <v>80.0</v>
      </c>
      <c r="J998" s="118" t="str">
        <f t="shared" si="34"/>
        <v>-12</v>
      </c>
      <c r="K998" s="118" t="str">
        <f t="shared" si="38"/>
        <v>74</v>
      </c>
      <c r="L998" s="118" t="str">
        <f t="shared" si="36"/>
        <v>-13</v>
      </c>
      <c r="M998" s="104" t="s">
        <v>2529</v>
      </c>
      <c r="N998" s="104" t="s">
        <v>2511</v>
      </c>
      <c r="O998" s="104" t="s">
        <v>930</v>
      </c>
      <c r="P998" s="255"/>
      <c r="Q998" s="104">
        <v>3.3</v>
      </c>
      <c r="R998" s="112"/>
      <c r="S998" s="112"/>
      <c r="T998" s="255"/>
      <c r="U998" s="104">
        <v>13.85</v>
      </c>
      <c r="V998" s="104">
        <v>29.46</v>
      </c>
      <c r="W998" s="255"/>
      <c r="X998" s="104">
        <v>43.31</v>
      </c>
      <c r="Y998" s="126" t="str">
        <f t="shared" si="79"/>
        <v>68.02%</v>
      </c>
      <c r="Z998" s="104">
        <v>13.5</v>
      </c>
      <c r="AA998" s="126" t="str">
        <f t="shared" si="80"/>
        <v>320.81%</v>
      </c>
      <c r="AB998" s="126" t="str">
        <f t="shared" si="62"/>
        <v>24.44%</v>
      </c>
      <c r="AC998" s="112"/>
      <c r="AD998" s="112"/>
      <c r="AE998" s="33"/>
      <c r="AF998" s="33"/>
      <c r="AG998" s="33"/>
      <c r="AH998" s="33"/>
      <c r="AI998" s="33"/>
      <c r="AJ998" s="33"/>
    </row>
    <row r="999">
      <c r="A999" s="104" t="s">
        <v>2369</v>
      </c>
      <c r="B999" s="44">
        <v>2008.0</v>
      </c>
      <c r="C999" s="44" t="s">
        <v>41</v>
      </c>
      <c r="D999" s="104" t="s">
        <v>2527</v>
      </c>
      <c r="E999" s="104">
        <v>3.0</v>
      </c>
      <c r="F999" s="104">
        <v>28.0</v>
      </c>
      <c r="G999" s="118" t="str">
        <f t="shared" si="37"/>
        <v>15.5</v>
      </c>
      <c r="H999" s="104">
        <v>22.0</v>
      </c>
      <c r="I999" s="104">
        <v>47.0</v>
      </c>
      <c r="J999" s="118" t="str">
        <f t="shared" si="34"/>
        <v>-25</v>
      </c>
      <c r="K999" s="118" t="str">
        <f t="shared" si="38"/>
        <v>34.5</v>
      </c>
      <c r="L999" s="118" t="str">
        <f t="shared" si="36"/>
        <v>-19</v>
      </c>
      <c r="M999" s="104" t="s">
        <v>2605</v>
      </c>
      <c r="N999" s="104" t="s">
        <v>2511</v>
      </c>
      <c r="O999" s="104" t="s">
        <v>1118</v>
      </c>
      <c r="P999" s="255"/>
      <c r="Q999" s="104">
        <v>5.4</v>
      </c>
      <c r="R999" s="104">
        <v>2652.0</v>
      </c>
      <c r="S999" s="104">
        <v>2045.0</v>
      </c>
      <c r="T999" s="255"/>
      <c r="U999" s="104">
        <v>13.56</v>
      </c>
      <c r="V999" s="104">
        <v>1.86</v>
      </c>
      <c r="W999" s="255"/>
      <c r="X999" s="104">
        <v>15.42</v>
      </c>
      <c r="Y999" s="126" t="str">
        <f t="shared" si="79"/>
        <v>12.06%</v>
      </c>
      <c r="Z999" s="104">
        <v>5.0</v>
      </c>
      <c r="AA999" s="126" t="str">
        <f t="shared" si="80"/>
        <v>308.40%</v>
      </c>
      <c r="AB999" s="126" t="str">
        <f t="shared" si="62"/>
        <v>108.00%</v>
      </c>
      <c r="AC999" s="112"/>
      <c r="AD999" s="112"/>
      <c r="AE999" s="33"/>
      <c r="AF999" s="33"/>
      <c r="AG999" s="33"/>
      <c r="AH999" s="33"/>
      <c r="AI999" s="33"/>
      <c r="AJ999" s="33"/>
    </row>
    <row r="1000">
      <c r="A1000" s="104" t="s">
        <v>2296</v>
      </c>
      <c r="B1000" s="44">
        <v>2008.0</v>
      </c>
      <c r="C1000" s="44" t="s">
        <v>41</v>
      </c>
      <c r="D1000" s="104" t="s">
        <v>2564</v>
      </c>
      <c r="E1000" s="104">
        <v>85.0</v>
      </c>
      <c r="F1000" s="104">
        <v>72.0</v>
      </c>
      <c r="G1000" s="118" t="str">
        <f t="shared" si="37"/>
        <v>78.5</v>
      </c>
      <c r="H1000" s="104">
        <v>60.0</v>
      </c>
      <c r="I1000" s="104">
        <v>73.0</v>
      </c>
      <c r="J1000" s="118" t="str">
        <f t="shared" si="34"/>
        <v>-13</v>
      </c>
      <c r="K1000" s="118" t="str">
        <f t="shared" si="38"/>
        <v>66.5</v>
      </c>
      <c r="L1000" s="118" t="str">
        <f t="shared" si="36"/>
        <v>12</v>
      </c>
      <c r="M1000" s="104" t="s">
        <v>2619</v>
      </c>
      <c r="N1000" s="104" t="s">
        <v>2511</v>
      </c>
      <c r="O1000" s="104" t="s">
        <v>1168</v>
      </c>
      <c r="P1000" s="255"/>
      <c r="Q1000" s="104">
        <v>5.01</v>
      </c>
      <c r="R1000" s="104">
        <v>1505.0</v>
      </c>
      <c r="S1000" s="104">
        <v>3330.0</v>
      </c>
      <c r="T1000" s="255"/>
      <c r="U1000" s="104">
        <v>13.37</v>
      </c>
      <c r="V1000" s="104">
        <v>13.71</v>
      </c>
      <c r="W1000" s="255"/>
      <c r="X1000" s="104">
        <v>27.08</v>
      </c>
      <c r="Y1000" s="126" t="str">
        <f t="shared" si="79"/>
        <v>50.63%</v>
      </c>
      <c r="Z1000" s="104">
        <v>20.0</v>
      </c>
      <c r="AA1000" s="126" t="str">
        <f t="shared" si="80"/>
        <v>135.40%</v>
      </c>
      <c r="AB1000" s="126" t="str">
        <f t="shared" si="62"/>
        <v>25.05%</v>
      </c>
      <c r="AC1000" s="112"/>
      <c r="AD1000" s="112"/>
      <c r="AE1000" s="33"/>
      <c r="AF1000" s="33"/>
      <c r="AG1000" s="33"/>
      <c r="AH1000" s="33"/>
      <c r="AI1000" s="33"/>
      <c r="AJ1000" s="33"/>
    </row>
    <row r="1001">
      <c r="A1001" s="104" t="s">
        <v>2377</v>
      </c>
      <c r="B1001" s="44">
        <v>2008.0</v>
      </c>
      <c r="C1001" s="44" t="s">
        <v>41</v>
      </c>
      <c r="D1001" s="104" t="s">
        <v>2451</v>
      </c>
      <c r="E1001" s="104">
        <v>70.0</v>
      </c>
      <c r="F1001" s="104">
        <v>56.0</v>
      </c>
      <c r="G1001" s="118" t="str">
        <f t="shared" si="37"/>
        <v>63</v>
      </c>
      <c r="H1001" s="104">
        <v>78.0</v>
      </c>
      <c r="I1001" s="104">
        <v>77.0</v>
      </c>
      <c r="J1001" s="118" t="str">
        <f t="shared" si="34"/>
        <v>1</v>
      </c>
      <c r="K1001" s="118" t="str">
        <f t="shared" si="38"/>
        <v>77.5</v>
      </c>
      <c r="L1001" s="118" t="str">
        <f t="shared" si="36"/>
        <v>-14.5</v>
      </c>
      <c r="M1001" s="140" t="s">
        <v>117</v>
      </c>
      <c r="N1001" s="104" t="s">
        <v>2439</v>
      </c>
      <c r="O1001" s="104" t="s">
        <v>2378</v>
      </c>
      <c r="P1001" s="255"/>
      <c r="Q1001" s="104">
        <v>3.41</v>
      </c>
      <c r="R1001" s="104">
        <v>502.0</v>
      </c>
      <c r="S1001" s="104">
        <v>6792.0</v>
      </c>
      <c r="T1001" s="255"/>
      <c r="U1001" s="104">
        <v>13.01</v>
      </c>
      <c r="V1001" s="104">
        <v>0.63</v>
      </c>
      <c r="W1001" s="255"/>
      <c r="X1001" s="104">
        <v>13.64</v>
      </c>
      <c r="Y1001" s="126" t="str">
        <f t="shared" si="79"/>
        <v>4.62%</v>
      </c>
      <c r="Z1001" s="104">
        <v>2.5</v>
      </c>
      <c r="AA1001" s="126" t="str">
        <f t="shared" si="80"/>
        <v>545.60%</v>
      </c>
      <c r="AB1001" s="126" t="str">
        <f t="shared" si="62"/>
        <v>136.40%</v>
      </c>
      <c r="AC1001" s="112"/>
      <c r="AD1001" s="112"/>
      <c r="AE1001" s="33"/>
      <c r="AF1001" s="33"/>
      <c r="AG1001" s="33"/>
      <c r="AH1001" s="33"/>
      <c r="AI1001" s="33"/>
      <c r="AJ1001" s="33"/>
    </row>
    <row r="1002">
      <c r="A1002" s="104" t="s">
        <v>2334</v>
      </c>
      <c r="B1002" s="44">
        <v>2008.0</v>
      </c>
      <c r="C1002" s="44" t="s">
        <v>41</v>
      </c>
      <c r="D1002" s="104" t="s">
        <v>2527</v>
      </c>
      <c r="E1002" s="104">
        <v>85.0</v>
      </c>
      <c r="F1002" s="104">
        <v>82.0</v>
      </c>
      <c r="G1002" s="118" t="str">
        <f t="shared" si="37"/>
        <v>83.5</v>
      </c>
      <c r="H1002" s="104">
        <v>61.0</v>
      </c>
      <c r="I1002" s="104">
        <v>56.0</v>
      </c>
      <c r="J1002" s="118" t="str">
        <f t="shared" si="34"/>
        <v>5</v>
      </c>
      <c r="K1002" s="118" t="str">
        <f t="shared" si="38"/>
        <v>58.5</v>
      </c>
      <c r="L1002" s="118" t="str">
        <f t="shared" si="36"/>
        <v>25</v>
      </c>
      <c r="M1002" s="104" t="s">
        <v>2599</v>
      </c>
      <c r="N1002" s="104" t="s">
        <v>2439</v>
      </c>
      <c r="O1002" s="104" t="s">
        <v>153</v>
      </c>
      <c r="P1002" s="255"/>
      <c r="Q1002" s="104">
        <v>0.29</v>
      </c>
      <c r="R1002" s="104">
        <v>9.0</v>
      </c>
      <c r="S1002" s="104">
        <v>32597.0</v>
      </c>
      <c r="T1002" s="255"/>
      <c r="U1002" s="104">
        <v>12.8</v>
      </c>
      <c r="V1002" s="104">
        <v>3.83</v>
      </c>
      <c r="W1002" s="255"/>
      <c r="X1002" s="104">
        <v>16.63</v>
      </c>
      <c r="Y1002" s="126" t="str">
        <f t="shared" si="79"/>
        <v>23.03%</v>
      </c>
      <c r="Z1002" s="104">
        <v>12.0</v>
      </c>
      <c r="AA1002" s="126" t="str">
        <f t="shared" si="80"/>
        <v>138.58%</v>
      </c>
      <c r="AB1002" s="126" t="str">
        <f t="shared" si="62"/>
        <v>2.42%</v>
      </c>
      <c r="AC1002" s="112"/>
      <c r="AD1002" s="112"/>
      <c r="AE1002" s="33"/>
      <c r="AF1002" s="33"/>
      <c r="AG1002" s="33"/>
      <c r="AH1002" s="33"/>
      <c r="AI1002" s="33"/>
      <c r="AJ1002" s="33"/>
    </row>
    <row r="1003">
      <c r="A1003" s="104" t="s">
        <v>2323</v>
      </c>
      <c r="B1003" s="44">
        <v>2008.0</v>
      </c>
      <c r="C1003" s="44" t="s">
        <v>41</v>
      </c>
      <c r="D1003" s="104" t="s">
        <v>2553</v>
      </c>
      <c r="E1003" s="104">
        <v>41.0</v>
      </c>
      <c r="F1003" s="104">
        <v>49.0</v>
      </c>
      <c r="G1003" s="118" t="str">
        <f t="shared" si="37"/>
        <v>45</v>
      </c>
      <c r="H1003" s="104">
        <v>33.0</v>
      </c>
      <c r="I1003" s="104">
        <v>70.0</v>
      </c>
      <c r="J1003" s="118" t="str">
        <f t="shared" si="34"/>
        <v>-37</v>
      </c>
      <c r="K1003" s="118" t="str">
        <f t="shared" si="38"/>
        <v>51.5</v>
      </c>
      <c r="L1003" s="118" t="str">
        <f t="shared" si="36"/>
        <v>-6.5</v>
      </c>
      <c r="M1003" s="104" t="s">
        <v>2610</v>
      </c>
      <c r="N1003" s="104" t="s">
        <v>2463</v>
      </c>
      <c r="O1003" s="104" t="s">
        <v>957</v>
      </c>
      <c r="P1003" s="255"/>
      <c r="Q1003" s="104">
        <v>4.25</v>
      </c>
      <c r="R1003" s="112"/>
      <c r="S1003" s="112"/>
      <c r="T1003" s="255"/>
      <c r="U1003" s="104">
        <v>12.98</v>
      </c>
      <c r="V1003" s="104">
        <v>0.17</v>
      </c>
      <c r="W1003" s="255"/>
      <c r="X1003" s="104">
        <v>13.15</v>
      </c>
      <c r="Y1003" s="126" t="str">
        <f t="shared" si="79"/>
        <v>1.29%</v>
      </c>
      <c r="Z1003" s="104">
        <v>15.0</v>
      </c>
      <c r="AA1003" s="126" t="str">
        <f t="shared" si="80"/>
        <v>87.67%</v>
      </c>
      <c r="AB1003" s="126" t="str">
        <f t="shared" si="62"/>
        <v>28.33%</v>
      </c>
      <c r="AC1003" s="112"/>
      <c r="AD1003" s="112"/>
      <c r="AE1003" s="33"/>
      <c r="AF1003" s="33"/>
      <c r="AG1003" s="33"/>
      <c r="AH1003" s="33"/>
      <c r="AI1003" s="33"/>
      <c r="AJ1003" s="33"/>
    </row>
    <row r="1004">
      <c r="A1004" s="104" t="s">
        <v>2380</v>
      </c>
      <c r="B1004" s="44">
        <v>2008.0</v>
      </c>
      <c r="C1004" s="44" t="s">
        <v>41</v>
      </c>
      <c r="D1004" s="104" t="s">
        <v>2596</v>
      </c>
      <c r="E1004" s="104">
        <v>72.0</v>
      </c>
      <c r="F1004" s="104">
        <v>59.0</v>
      </c>
      <c r="G1004" s="118" t="str">
        <f t="shared" si="37"/>
        <v>65.5</v>
      </c>
      <c r="H1004" s="104">
        <v>37.0</v>
      </c>
      <c r="I1004" s="104">
        <v>89.0</v>
      </c>
      <c r="J1004" s="118" t="str">
        <f t="shared" si="34"/>
        <v>-52</v>
      </c>
      <c r="K1004" s="118" t="str">
        <f t="shared" si="38"/>
        <v>63</v>
      </c>
      <c r="L1004" s="118" t="str">
        <f t="shared" si="36"/>
        <v>2.5</v>
      </c>
      <c r="M1004" s="104" t="s">
        <v>2551</v>
      </c>
      <c r="N1004" s="104" t="s">
        <v>2511</v>
      </c>
      <c r="O1004" s="104" t="s">
        <v>89</v>
      </c>
      <c r="P1004" s="255"/>
      <c r="Q1004" s="104">
        <v>2.8</v>
      </c>
      <c r="R1004" s="104">
        <v>266.0</v>
      </c>
      <c r="S1004" s="104">
        <v>10412.0</v>
      </c>
      <c r="T1004" s="255"/>
      <c r="U1004" s="104">
        <v>12.59</v>
      </c>
      <c r="V1004" s="104">
        <v>10.72</v>
      </c>
      <c r="W1004" s="255"/>
      <c r="X1004" s="104">
        <v>23.31</v>
      </c>
      <c r="Y1004" s="126" t="str">
        <f t="shared" si="79"/>
        <v>45.99%</v>
      </c>
      <c r="Z1004" s="104">
        <v>1.7</v>
      </c>
      <c r="AA1004" s="126" t="str">
        <f t="shared" si="80"/>
        <v>1371.18%</v>
      </c>
      <c r="AB1004" s="126" t="str">
        <f t="shared" si="62"/>
        <v>164.71%</v>
      </c>
      <c r="AC1004" s="112"/>
      <c r="AD1004" s="112"/>
      <c r="AE1004" s="33"/>
      <c r="AF1004" s="33"/>
      <c r="AG1004" s="33"/>
      <c r="AH1004" s="33"/>
      <c r="AI1004" s="33"/>
      <c r="AJ1004" s="33"/>
    </row>
    <row r="1005">
      <c r="A1005" s="104" t="s">
        <v>2156</v>
      </c>
      <c r="B1005" s="44">
        <v>2008.0</v>
      </c>
      <c r="C1005" s="44" t="s">
        <v>29</v>
      </c>
      <c r="D1005" s="104" t="s">
        <v>2527</v>
      </c>
      <c r="E1005" s="104">
        <v>78.0</v>
      </c>
      <c r="F1005" s="104">
        <v>63.0</v>
      </c>
      <c r="G1005" s="118" t="str">
        <f t="shared" si="37"/>
        <v>70.5</v>
      </c>
      <c r="H1005" s="104">
        <v>70.0</v>
      </c>
      <c r="I1005" s="104">
        <v>73.0</v>
      </c>
      <c r="J1005" s="118" t="str">
        <f t="shared" si="34"/>
        <v>-3</v>
      </c>
      <c r="K1005" s="118" t="str">
        <f t="shared" si="38"/>
        <v>71.5</v>
      </c>
      <c r="L1005" s="118" t="str">
        <f t="shared" si="36"/>
        <v>-1</v>
      </c>
      <c r="M1005" s="104" t="s">
        <v>2529</v>
      </c>
      <c r="N1005" s="104" t="s">
        <v>2511</v>
      </c>
      <c r="O1005" s="104" t="s">
        <v>493</v>
      </c>
      <c r="P1005" s="255"/>
      <c r="Q1005" s="104">
        <v>2.49</v>
      </c>
      <c r="R1005" s="104">
        <v>535.0</v>
      </c>
      <c r="S1005" s="104">
        <v>4655.0</v>
      </c>
      <c r="T1005" s="255"/>
      <c r="U1005" s="104">
        <v>12.31</v>
      </c>
      <c r="V1005" s="104">
        <v>4.41</v>
      </c>
      <c r="W1005" s="255"/>
      <c r="X1005" s="104">
        <v>16.72</v>
      </c>
      <c r="Y1005" s="126" t="str">
        <f t="shared" si="79"/>
        <v>26.38%</v>
      </c>
      <c r="Z1005" s="104">
        <v>60.0</v>
      </c>
      <c r="AA1005" s="126" t="str">
        <f t="shared" si="80"/>
        <v>27.87%</v>
      </c>
      <c r="AB1005" s="126" t="str">
        <f t="shared" si="62"/>
        <v>4.15%</v>
      </c>
      <c r="AC1005" s="112"/>
      <c r="AD1005" s="112"/>
      <c r="AE1005" s="33"/>
      <c r="AF1005" s="33"/>
      <c r="AG1005" s="33"/>
      <c r="AH1005" s="33"/>
      <c r="AI1005" s="33"/>
      <c r="AJ1005" s="33"/>
    </row>
    <row r="1006">
      <c r="A1006" s="104" t="s">
        <v>2198</v>
      </c>
      <c r="B1006" s="44">
        <v>2008.0</v>
      </c>
      <c r="C1006" s="44" t="s">
        <v>41</v>
      </c>
      <c r="D1006" s="104" t="s">
        <v>2575</v>
      </c>
      <c r="E1006" s="104">
        <v>45.0</v>
      </c>
      <c r="F1006" s="104">
        <v>49.0</v>
      </c>
      <c r="G1006" s="118" t="str">
        <f t="shared" si="37"/>
        <v>47</v>
      </c>
      <c r="H1006" s="104">
        <v>42.0</v>
      </c>
      <c r="I1006" s="104">
        <v>57.0</v>
      </c>
      <c r="J1006" s="118" t="str">
        <f t="shared" si="34"/>
        <v>-15</v>
      </c>
      <c r="K1006" s="118" t="str">
        <f t="shared" si="38"/>
        <v>49.5</v>
      </c>
      <c r="L1006" s="118" t="str">
        <f t="shared" si="36"/>
        <v>-2.5</v>
      </c>
      <c r="M1006" s="104" t="s">
        <v>710</v>
      </c>
      <c r="N1006" s="104" t="s">
        <v>2439</v>
      </c>
      <c r="O1006" s="104" t="s">
        <v>1620</v>
      </c>
      <c r="P1006" s="255"/>
      <c r="Q1006" s="104">
        <v>5.4</v>
      </c>
      <c r="R1006" s="104">
        <v>2044.0</v>
      </c>
      <c r="S1006" s="104">
        <v>2643.0</v>
      </c>
      <c r="T1006" s="255"/>
      <c r="U1006" s="104">
        <v>12.08</v>
      </c>
      <c r="V1006" s="104">
        <v>0.25</v>
      </c>
      <c r="W1006" s="255"/>
      <c r="X1006" s="104">
        <v>12.33</v>
      </c>
      <c r="Y1006" s="126" t="str">
        <f t="shared" si="79"/>
        <v>2.03%</v>
      </c>
      <c r="Z1006" s="104">
        <v>0.0</v>
      </c>
      <c r="AA1006" s="29" t="str">
        <f t="shared" si="80"/>
        <v>#DIV/0!</v>
      </c>
      <c r="AB1006" s="29" t="str">
        <f t="shared" si="62"/>
        <v>#DIV/0!</v>
      </c>
      <c r="AC1006" s="112"/>
      <c r="AD1006" s="112"/>
      <c r="AE1006" s="33"/>
      <c r="AF1006" s="33"/>
      <c r="AG1006" s="33"/>
      <c r="AH1006" s="33"/>
      <c r="AI1006" s="33"/>
      <c r="AJ1006" s="33"/>
    </row>
    <row r="1007">
      <c r="A1007" s="104" t="s">
        <v>2158</v>
      </c>
      <c r="B1007" s="44">
        <v>2008.0</v>
      </c>
      <c r="C1007" s="44" t="s">
        <v>41</v>
      </c>
      <c r="D1007" s="104" t="s">
        <v>2440</v>
      </c>
      <c r="E1007" s="104">
        <v>19.0</v>
      </c>
      <c r="F1007" s="104">
        <v>43.0</v>
      </c>
      <c r="G1007" s="118" t="str">
        <f t="shared" si="37"/>
        <v>31</v>
      </c>
      <c r="H1007" s="104">
        <v>42.0</v>
      </c>
      <c r="I1007" s="104">
        <v>55.0</v>
      </c>
      <c r="J1007" s="118" t="str">
        <f t="shared" si="34"/>
        <v>-13</v>
      </c>
      <c r="K1007" s="118" t="str">
        <f t="shared" si="38"/>
        <v>48.5</v>
      </c>
      <c r="L1007" s="118" t="str">
        <f t="shared" si="36"/>
        <v>-17.5</v>
      </c>
      <c r="M1007" s="104" t="s">
        <v>2610</v>
      </c>
      <c r="N1007" s="104" t="s">
        <v>2442</v>
      </c>
      <c r="O1007" s="104" t="s">
        <v>1521</v>
      </c>
      <c r="P1007" s="255"/>
      <c r="Q1007" s="104">
        <v>5.25</v>
      </c>
      <c r="R1007" s="104">
        <v>3011.0</v>
      </c>
      <c r="S1007" s="104">
        <v>1744.0</v>
      </c>
      <c r="T1007" s="255"/>
      <c r="U1007" s="104">
        <v>11.8</v>
      </c>
      <c r="V1007" s="104">
        <v>38.85</v>
      </c>
      <c r="W1007" s="255"/>
      <c r="X1007" s="104">
        <v>50.65</v>
      </c>
      <c r="Y1007" s="126" t="str">
        <f t="shared" si="79"/>
        <v>76.70%</v>
      </c>
      <c r="Z1007" s="104">
        <v>60.0</v>
      </c>
      <c r="AA1007" s="126" t="str">
        <f t="shared" si="80"/>
        <v>84.42%</v>
      </c>
      <c r="AB1007" s="126" t="str">
        <f t="shared" si="62"/>
        <v>8.75%</v>
      </c>
      <c r="AC1007" s="112"/>
      <c r="AD1007" s="112"/>
      <c r="AE1007" s="33"/>
      <c r="AF1007" s="33"/>
      <c r="AG1007" s="33"/>
      <c r="AH1007" s="33"/>
      <c r="AI1007" s="33"/>
      <c r="AJ1007" s="33"/>
    </row>
    <row r="1008">
      <c r="A1008" s="104" t="s">
        <v>2238</v>
      </c>
      <c r="B1008" s="44">
        <v>2008.0</v>
      </c>
      <c r="C1008" s="44" t="s">
        <v>126</v>
      </c>
      <c r="D1008" s="104" t="s">
        <v>2527</v>
      </c>
      <c r="E1008" s="104">
        <v>39.0</v>
      </c>
      <c r="F1008" s="104">
        <v>52.0</v>
      </c>
      <c r="G1008" s="118" t="str">
        <f t="shared" si="37"/>
        <v>45.5</v>
      </c>
      <c r="H1008" s="104">
        <v>39.0</v>
      </c>
      <c r="I1008" s="104">
        <v>67.0</v>
      </c>
      <c r="J1008" s="118" t="str">
        <f t="shared" si="34"/>
        <v>-28</v>
      </c>
      <c r="K1008" s="118" t="str">
        <f t="shared" si="38"/>
        <v>53</v>
      </c>
      <c r="L1008" s="118" t="str">
        <f t="shared" si="36"/>
        <v>-7.5</v>
      </c>
      <c r="M1008" s="104" t="s">
        <v>2551</v>
      </c>
      <c r="N1008" s="104" t="s">
        <v>2442</v>
      </c>
      <c r="O1008" s="104" t="s">
        <v>2239</v>
      </c>
      <c r="P1008" s="255"/>
      <c r="Q1008" s="104">
        <v>4.0</v>
      </c>
      <c r="R1008" s="104">
        <v>2089.0</v>
      </c>
      <c r="S1008" s="104">
        <v>1953.0</v>
      </c>
      <c r="T1008" s="255"/>
      <c r="U1008" s="104">
        <v>11.54</v>
      </c>
      <c r="V1008" s="104">
        <v>0.23</v>
      </c>
      <c r="W1008" s="255"/>
      <c r="X1008" s="104">
        <v>11.77</v>
      </c>
      <c r="Y1008" s="126" t="str">
        <f t="shared" si="79"/>
        <v>1.95%</v>
      </c>
      <c r="Z1008" s="104">
        <v>30.0</v>
      </c>
      <c r="AA1008" s="126" t="str">
        <f t="shared" si="80"/>
        <v>39.23%</v>
      </c>
      <c r="AB1008" s="126" t="str">
        <f t="shared" si="62"/>
        <v>13.33%</v>
      </c>
      <c r="AC1008" s="112"/>
      <c r="AD1008" s="112"/>
      <c r="AE1008" s="33"/>
      <c r="AF1008" s="33"/>
      <c r="AG1008" s="33"/>
      <c r="AH1008" s="33"/>
      <c r="AI1008" s="33"/>
      <c r="AJ1008" s="33"/>
    </row>
    <row r="1009">
      <c r="A1009" s="104" t="s">
        <v>2290</v>
      </c>
      <c r="B1009" s="44">
        <v>2008.0</v>
      </c>
      <c r="C1009" s="44" t="s">
        <v>41</v>
      </c>
      <c r="D1009" s="104" t="s">
        <v>2620</v>
      </c>
      <c r="E1009" s="104">
        <v>65.0</v>
      </c>
      <c r="F1009" s="104">
        <v>52.0</v>
      </c>
      <c r="G1009" s="118" t="str">
        <f t="shared" si="37"/>
        <v>58.5</v>
      </c>
      <c r="H1009" s="104">
        <v>57.0</v>
      </c>
      <c r="I1009" s="104">
        <v>62.0</v>
      </c>
      <c r="J1009" s="118" t="str">
        <f t="shared" si="34"/>
        <v>-5</v>
      </c>
      <c r="K1009" s="118" t="str">
        <f t="shared" si="38"/>
        <v>59.5</v>
      </c>
      <c r="L1009" s="118" t="str">
        <f t="shared" si="36"/>
        <v>-1</v>
      </c>
      <c r="M1009" s="104" t="s">
        <v>710</v>
      </c>
      <c r="N1009" s="104" t="s">
        <v>2511</v>
      </c>
      <c r="O1009" s="104" t="s">
        <v>117</v>
      </c>
      <c r="P1009" s="255"/>
      <c r="Q1009" s="104">
        <v>4.05</v>
      </c>
      <c r="R1009" s="104">
        <v>808.0</v>
      </c>
      <c r="S1009" s="104">
        <v>5013.0</v>
      </c>
      <c r="T1009" s="255"/>
      <c r="U1009" s="104">
        <v>11.18</v>
      </c>
      <c r="V1009" s="104">
        <v>19.4</v>
      </c>
      <c r="W1009" s="255"/>
      <c r="X1009" s="104">
        <v>30.58</v>
      </c>
      <c r="Y1009" s="126" t="str">
        <f t="shared" si="79"/>
        <v>63.44%</v>
      </c>
      <c r="Z1009" s="104">
        <v>20.0</v>
      </c>
      <c r="AA1009" s="126" t="str">
        <f t="shared" si="80"/>
        <v>152.90%</v>
      </c>
      <c r="AB1009" s="126" t="str">
        <f t="shared" si="62"/>
        <v>20.25%</v>
      </c>
      <c r="AC1009" s="112"/>
      <c r="AD1009" s="112"/>
      <c r="AE1009" s="33"/>
      <c r="AF1009" s="33"/>
      <c r="AG1009" s="33"/>
      <c r="AH1009" s="33"/>
      <c r="AI1009" s="33"/>
      <c r="AJ1009" s="33"/>
    </row>
    <row r="1010">
      <c r="A1010" s="104" t="s">
        <v>2231</v>
      </c>
      <c r="B1010" s="44">
        <v>2008.0</v>
      </c>
      <c r="C1010" s="44" t="s">
        <v>41</v>
      </c>
      <c r="D1010" s="104" t="s">
        <v>2532</v>
      </c>
      <c r="E1010" s="104">
        <v>48.0</v>
      </c>
      <c r="F1010" s="104">
        <v>51.0</v>
      </c>
      <c r="G1010" s="118" t="str">
        <f t="shared" si="37"/>
        <v>49.5</v>
      </c>
      <c r="H1010" s="104">
        <v>47.0</v>
      </c>
      <c r="I1010" s="104">
        <v>50.0</v>
      </c>
      <c r="J1010" s="118" t="str">
        <f t="shared" si="34"/>
        <v>-3</v>
      </c>
      <c r="K1010" s="118" t="str">
        <f t="shared" si="38"/>
        <v>48.5</v>
      </c>
      <c r="L1010" s="118" t="str">
        <f t="shared" si="36"/>
        <v>1</v>
      </c>
      <c r="M1010" s="104" t="s">
        <v>2551</v>
      </c>
      <c r="N1010" s="104" t="s">
        <v>2439</v>
      </c>
      <c r="O1010" s="104" t="s">
        <v>2430</v>
      </c>
      <c r="P1010" s="255"/>
      <c r="Q1010" s="104">
        <v>4.9</v>
      </c>
      <c r="R1010" s="104">
        <v>1936.0</v>
      </c>
      <c r="S1010" s="104">
        <v>2544.0</v>
      </c>
      <c r="T1010" s="255"/>
      <c r="U1010" s="104">
        <v>11.01</v>
      </c>
      <c r="V1010" s="104">
        <v>11.2</v>
      </c>
      <c r="W1010" s="255"/>
      <c r="X1010" s="104">
        <v>22.21</v>
      </c>
      <c r="Y1010" s="126" t="str">
        <f t="shared" si="79"/>
        <v>50.43%</v>
      </c>
      <c r="Z1010" s="104">
        <v>33.0</v>
      </c>
      <c r="AA1010" s="126" t="str">
        <f t="shared" si="80"/>
        <v>67.30%</v>
      </c>
      <c r="AB1010" s="126" t="str">
        <f t="shared" si="62"/>
        <v>14.85%</v>
      </c>
      <c r="AC1010" s="112"/>
      <c r="AD1010" s="112"/>
      <c r="AE1010" s="33"/>
      <c r="AF1010" s="33"/>
      <c r="AG1010" s="33"/>
      <c r="AH1010" s="33"/>
      <c r="AI1010" s="33"/>
      <c r="AJ1010" s="33"/>
    </row>
    <row r="1011">
      <c r="A1011" s="104" t="s">
        <v>2270</v>
      </c>
      <c r="B1011" s="44">
        <v>2008.0</v>
      </c>
      <c r="C1011" s="44" t="s">
        <v>41</v>
      </c>
      <c r="D1011" s="104" t="s">
        <v>2564</v>
      </c>
      <c r="E1011" s="104">
        <v>65.0</v>
      </c>
      <c r="F1011" s="104">
        <v>61.0</v>
      </c>
      <c r="G1011" s="118" t="str">
        <f t="shared" si="37"/>
        <v>63</v>
      </c>
      <c r="H1011" s="104">
        <v>27.0</v>
      </c>
      <c r="I1011" s="104">
        <v>66.0</v>
      </c>
      <c r="J1011" s="118" t="str">
        <f t="shared" si="34"/>
        <v>-39</v>
      </c>
      <c r="K1011" s="118" t="str">
        <f t="shared" si="38"/>
        <v>46.5</v>
      </c>
      <c r="L1011" s="118" t="str">
        <f t="shared" si="36"/>
        <v>16.5</v>
      </c>
      <c r="M1011" s="104" t="s">
        <v>2533</v>
      </c>
      <c r="N1011" s="104" t="s">
        <v>2439</v>
      </c>
      <c r="O1011" s="104" t="s">
        <v>1259</v>
      </c>
      <c r="P1011" s="255"/>
      <c r="Q1011" s="104">
        <v>4.56</v>
      </c>
      <c r="R1011" s="104">
        <v>1291.0</v>
      </c>
      <c r="S1011" s="104">
        <v>3528.0</v>
      </c>
      <c r="T1011" s="255"/>
      <c r="U1011" s="104">
        <v>10.92</v>
      </c>
      <c r="V1011" s="104">
        <v>0.29</v>
      </c>
      <c r="W1011" s="255"/>
      <c r="X1011" s="104">
        <v>11.21</v>
      </c>
      <c r="Y1011" s="126" t="str">
        <f t="shared" si="79"/>
        <v>2.59%</v>
      </c>
      <c r="Z1011" s="104">
        <v>25.0</v>
      </c>
      <c r="AA1011" s="126" t="str">
        <f t="shared" si="80"/>
        <v>44.84%</v>
      </c>
      <c r="AB1011" s="126" t="str">
        <f t="shared" si="62"/>
        <v>18.24%</v>
      </c>
      <c r="AC1011" s="112"/>
      <c r="AD1011" s="112"/>
      <c r="AE1011" s="33"/>
      <c r="AF1011" s="33"/>
      <c r="AG1011" s="33"/>
      <c r="AH1011" s="33"/>
      <c r="AI1011" s="33"/>
      <c r="AJ1011" s="33"/>
    </row>
    <row r="1012">
      <c r="A1012" s="104" t="s">
        <v>2321</v>
      </c>
      <c r="B1012" s="44">
        <v>2008.0</v>
      </c>
      <c r="C1012" s="44" t="s">
        <v>41</v>
      </c>
      <c r="D1012" s="104" t="s">
        <v>2586</v>
      </c>
      <c r="E1012" s="104">
        <v>52.0</v>
      </c>
      <c r="F1012" s="104">
        <v>48.0</v>
      </c>
      <c r="G1012" s="118" t="str">
        <f t="shared" si="37"/>
        <v>50</v>
      </c>
      <c r="H1012" s="104">
        <v>74.0</v>
      </c>
      <c r="I1012" s="104">
        <v>70.0</v>
      </c>
      <c r="J1012" s="118" t="str">
        <f t="shared" si="34"/>
        <v>4</v>
      </c>
      <c r="K1012" s="118" t="str">
        <f t="shared" si="38"/>
        <v>72</v>
      </c>
      <c r="L1012" s="118" t="str">
        <f t="shared" si="36"/>
        <v>-22</v>
      </c>
      <c r="M1012" s="104" t="s">
        <v>2599</v>
      </c>
      <c r="N1012" s="104" t="s">
        <v>2442</v>
      </c>
      <c r="O1012" s="104" t="s">
        <v>1168</v>
      </c>
      <c r="P1012" s="255"/>
      <c r="Q1012" s="104">
        <v>3.8</v>
      </c>
      <c r="R1012" s="112"/>
      <c r="S1012" s="112"/>
      <c r="T1012" s="255"/>
      <c r="U1012" s="104">
        <v>10.01</v>
      </c>
      <c r="V1012" s="104">
        <v>11.14</v>
      </c>
      <c r="W1012" s="255"/>
      <c r="X1012" s="104">
        <v>21.15</v>
      </c>
      <c r="Y1012" s="126" t="str">
        <f t="shared" si="79"/>
        <v>52.67%</v>
      </c>
      <c r="Z1012" s="104">
        <v>15.0</v>
      </c>
      <c r="AA1012" s="126" t="str">
        <f t="shared" si="80"/>
        <v>141.00%</v>
      </c>
      <c r="AB1012" s="126" t="str">
        <f t="shared" si="62"/>
        <v>25.33%</v>
      </c>
      <c r="AC1012" s="112"/>
      <c r="AD1012" s="112"/>
      <c r="AE1012" s="33"/>
      <c r="AF1012" s="33"/>
      <c r="AG1012" s="33"/>
      <c r="AH1012" s="33"/>
      <c r="AI1012" s="33"/>
      <c r="AJ1012" s="33"/>
    </row>
    <row r="1013">
      <c r="A1013" s="104" t="s">
        <v>2204</v>
      </c>
      <c r="B1013" s="44">
        <v>2008.0</v>
      </c>
      <c r="C1013" s="44" t="s">
        <v>29</v>
      </c>
      <c r="D1013" s="104" t="s">
        <v>2527</v>
      </c>
      <c r="E1013" s="104">
        <v>62.0</v>
      </c>
      <c r="F1013" s="104">
        <v>58.0</v>
      </c>
      <c r="G1013" s="118" t="str">
        <f t="shared" si="37"/>
        <v>60</v>
      </c>
      <c r="H1013" s="104">
        <v>73.0</v>
      </c>
      <c r="I1013" s="104">
        <v>81.0</v>
      </c>
      <c r="J1013" s="118" t="str">
        <f t="shared" si="34"/>
        <v>-8</v>
      </c>
      <c r="K1013" s="118" t="str">
        <f t="shared" si="38"/>
        <v>77</v>
      </c>
      <c r="L1013" s="118" t="str">
        <f t="shared" si="36"/>
        <v>-17</v>
      </c>
      <c r="M1013" s="104" t="s">
        <v>2531</v>
      </c>
      <c r="N1013" s="104" t="s">
        <v>2442</v>
      </c>
      <c r="O1013" s="104" t="s">
        <v>2621</v>
      </c>
      <c r="P1013" s="255"/>
      <c r="Q1013" s="104">
        <v>4.56</v>
      </c>
      <c r="R1013" s="104">
        <v>2808.0</v>
      </c>
      <c r="S1013" s="104">
        <v>1625.0</v>
      </c>
      <c r="T1013" s="255"/>
      <c r="U1013" s="104">
        <v>9.79</v>
      </c>
      <c r="V1013" s="104">
        <v>0.01</v>
      </c>
      <c r="W1013" s="255"/>
      <c r="X1013" s="104">
        <v>9.8</v>
      </c>
      <c r="Y1013" s="126" t="str">
        <f t="shared" si="79"/>
        <v>0.10%</v>
      </c>
      <c r="Z1013" s="104">
        <v>37.5</v>
      </c>
      <c r="AA1013" s="126" t="str">
        <f t="shared" si="80"/>
        <v>26.13%</v>
      </c>
      <c r="AB1013" s="126" t="str">
        <f t="shared" si="62"/>
        <v>12.16%</v>
      </c>
      <c r="AC1013" s="112"/>
      <c r="AD1013" s="112"/>
      <c r="AE1013" s="33"/>
      <c r="AF1013" s="33"/>
      <c r="AG1013" s="33"/>
      <c r="AH1013" s="33"/>
      <c r="AI1013" s="33"/>
      <c r="AJ1013" s="33"/>
    </row>
    <row r="1014">
      <c r="A1014" s="104" t="s">
        <v>2365</v>
      </c>
      <c r="B1014" s="44">
        <v>2008.0</v>
      </c>
      <c r="C1014" s="44" t="s">
        <v>41</v>
      </c>
      <c r="D1014" s="104" t="s">
        <v>2527</v>
      </c>
      <c r="E1014" s="104">
        <v>50.0</v>
      </c>
      <c r="F1014" s="104">
        <v>57.0</v>
      </c>
      <c r="G1014" s="118" t="str">
        <f t="shared" si="37"/>
        <v>53.5</v>
      </c>
      <c r="H1014" s="104">
        <v>41.0</v>
      </c>
      <c r="I1014" s="104">
        <v>74.0</v>
      </c>
      <c r="J1014" s="118" t="str">
        <f t="shared" si="34"/>
        <v>-33</v>
      </c>
      <c r="K1014" s="118" t="str">
        <f t="shared" si="38"/>
        <v>57.5</v>
      </c>
      <c r="L1014" s="118" t="str">
        <f t="shared" si="36"/>
        <v>-4</v>
      </c>
      <c r="M1014" s="104" t="s">
        <v>2561</v>
      </c>
      <c r="N1014" s="104" t="s">
        <v>2439</v>
      </c>
      <c r="O1014" s="104" t="s">
        <v>493</v>
      </c>
      <c r="P1014" s="255"/>
      <c r="Q1014" s="104">
        <v>4.09</v>
      </c>
      <c r="R1014" s="104">
        <v>1106.0</v>
      </c>
      <c r="S1014" s="104">
        <v>3700.0</v>
      </c>
      <c r="T1014" s="255"/>
      <c r="U1014" s="104">
        <v>9.51</v>
      </c>
      <c r="V1014" s="104">
        <v>2.33</v>
      </c>
      <c r="W1014" s="255"/>
      <c r="X1014" s="104">
        <v>11.84</v>
      </c>
      <c r="Y1014" s="126" t="str">
        <f t="shared" si="79"/>
        <v>19.68%</v>
      </c>
      <c r="Z1014" s="104">
        <v>7.0</v>
      </c>
      <c r="AA1014" s="126" t="str">
        <f t="shared" si="80"/>
        <v>169.14%</v>
      </c>
      <c r="AB1014" s="126" t="str">
        <f t="shared" si="62"/>
        <v>58.43%</v>
      </c>
      <c r="AC1014" s="112"/>
      <c r="AD1014" s="112"/>
      <c r="AE1014" s="33"/>
      <c r="AF1014" s="33"/>
      <c r="AG1014" s="33"/>
      <c r="AH1014" s="33"/>
      <c r="AI1014" s="33"/>
      <c r="AJ1014" s="33"/>
    </row>
    <row r="1015">
      <c r="A1015" s="104" t="s">
        <v>2371</v>
      </c>
      <c r="B1015" s="44">
        <v>2008.0</v>
      </c>
      <c r="C1015" s="44" t="s">
        <v>41</v>
      </c>
      <c r="D1015" s="104" t="s">
        <v>2527</v>
      </c>
      <c r="E1015" s="104">
        <v>92.0</v>
      </c>
      <c r="F1015" s="104">
        <v>79.0</v>
      </c>
      <c r="G1015" s="118" t="str">
        <f t="shared" si="37"/>
        <v>85.5</v>
      </c>
      <c r="H1015" s="104">
        <v>83.0</v>
      </c>
      <c r="I1015" s="104">
        <v>80.0</v>
      </c>
      <c r="J1015" s="118" t="str">
        <f t="shared" si="34"/>
        <v>3</v>
      </c>
      <c r="K1015" s="118" t="str">
        <f t="shared" si="38"/>
        <v>81.5</v>
      </c>
      <c r="L1015" s="118" t="str">
        <f t="shared" si="36"/>
        <v>4</v>
      </c>
      <c r="M1015" s="104" t="s">
        <v>2561</v>
      </c>
      <c r="N1015" s="104" t="s">
        <v>2511</v>
      </c>
      <c r="O1015" s="104" t="s">
        <v>2372</v>
      </c>
      <c r="P1015" s="255"/>
      <c r="Q1015" s="104">
        <v>0.09</v>
      </c>
      <c r="R1015" s="112"/>
      <c r="S1015" s="112"/>
      <c r="T1015" s="255"/>
      <c r="U1015" s="104">
        <v>9.43</v>
      </c>
      <c r="V1015" s="104">
        <v>8.65</v>
      </c>
      <c r="W1015" s="255"/>
      <c r="X1015" s="104">
        <v>18.08</v>
      </c>
      <c r="Y1015" s="126" t="str">
        <f t="shared" si="79"/>
        <v>47.84%</v>
      </c>
      <c r="Z1015" s="104">
        <v>4.0</v>
      </c>
      <c r="AA1015" s="126" t="str">
        <f t="shared" si="80"/>
        <v>452.00%</v>
      </c>
      <c r="AB1015" s="126" t="str">
        <f t="shared" si="62"/>
        <v>2.25%</v>
      </c>
      <c r="AC1015" s="112"/>
      <c r="AD1015" s="112"/>
      <c r="AE1015" s="33"/>
      <c r="AF1015" s="33"/>
      <c r="AG1015" s="33"/>
      <c r="AH1015" s="33"/>
      <c r="AI1015" s="33"/>
      <c r="AJ1015" s="33"/>
    </row>
    <row r="1016">
      <c r="A1016" s="104" t="s">
        <v>2329</v>
      </c>
      <c r="B1016" s="44">
        <v>2008.0</v>
      </c>
      <c r="C1016" s="44" t="s">
        <v>29</v>
      </c>
      <c r="D1016" s="104" t="s">
        <v>2527</v>
      </c>
      <c r="E1016" s="104">
        <v>63.0</v>
      </c>
      <c r="F1016" s="104">
        <v>55.0</v>
      </c>
      <c r="G1016" s="118" t="str">
        <f t="shared" si="37"/>
        <v>59</v>
      </c>
      <c r="H1016" s="104">
        <v>84.0</v>
      </c>
      <c r="I1016" s="104">
        <v>78.0</v>
      </c>
      <c r="J1016" s="118" t="str">
        <f t="shared" si="34"/>
        <v>6</v>
      </c>
      <c r="K1016" s="118" t="str">
        <f t="shared" si="38"/>
        <v>81</v>
      </c>
      <c r="L1016" s="118" t="str">
        <f t="shared" si="36"/>
        <v>-22</v>
      </c>
      <c r="M1016" s="104" t="s">
        <v>2533</v>
      </c>
      <c r="N1016" s="104" t="s">
        <v>2511</v>
      </c>
      <c r="O1016" s="104" t="s">
        <v>2330</v>
      </c>
      <c r="P1016" s="255"/>
      <c r="Q1016" s="104">
        <v>1.03</v>
      </c>
      <c r="R1016" s="112"/>
      <c r="S1016" s="112"/>
      <c r="T1016" s="255"/>
      <c r="U1016" s="104">
        <v>9.05</v>
      </c>
      <c r="V1016" s="104">
        <v>31.37</v>
      </c>
      <c r="W1016" s="255"/>
      <c r="X1016" s="104">
        <v>40.42</v>
      </c>
      <c r="Y1016" s="126" t="str">
        <f t="shared" si="79"/>
        <v>77.61%</v>
      </c>
      <c r="Z1016" s="104">
        <v>12.5</v>
      </c>
      <c r="AA1016" s="126" t="str">
        <f t="shared" si="80"/>
        <v>323.36%</v>
      </c>
      <c r="AB1016" s="126" t="str">
        <f t="shared" si="62"/>
        <v>8.24%</v>
      </c>
      <c r="AC1016" s="112"/>
      <c r="AD1016" s="112"/>
      <c r="AE1016" s="33"/>
      <c r="AF1016" s="33"/>
      <c r="AG1016" s="33"/>
      <c r="AH1016" s="33"/>
      <c r="AI1016" s="33"/>
      <c r="AJ1016" s="33"/>
    </row>
    <row r="1017">
      <c r="A1017" s="104" t="s">
        <v>2309</v>
      </c>
      <c r="B1017" s="44">
        <v>2008.0</v>
      </c>
      <c r="C1017" s="44" t="s">
        <v>29</v>
      </c>
      <c r="D1017" s="104" t="s">
        <v>2586</v>
      </c>
      <c r="E1017" s="104">
        <v>46.0</v>
      </c>
      <c r="F1017" s="104">
        <v>49.0</v>
      </c>
      <c r="G1017" s="118" t="str">
        <f t="shared" si="37"/>
        <v>47.5</v>
      </c>
      <c r="H1017" s="104">
        <v>61.0</v>
      </c>
      <c r="I1017" s="104">
        <v>71.0</v>
      </c>
      <c r="J1017" s="118" t="str">
        <f t="shared" si="34"/>
        <v>-10</v>
      </c>
      <c r="K1017" s="118" t="str">
        <f t="shared" si="38"/>
        <v>66</v>
      </c>
      <c r="L1017" s="118" t="str">
        <f t="shared" si="36"/>
        <v>-18.5</v>
      </c>
      <c r="M1017" s="104" t="s">
        <v>2540</v>
      </c>
      <c r="N1017" s="104" t="s">
        <v>2439</v>
      </c>
      <c r="O1017" s="104" t="s">
        <v>1424</v>
      </c>
      <c r="P1017" s="255"/>
      <c r="Q1017" s="104">
        <v>3.61</v>
      </c>
      <c r="R1017" s="104">
        <v>2421.0</v>
      </c>
      <c r="S1017" s="104">
        <v>1490.0</v>
      </c>
      <c r="T1017" s="255"/>
      <c r="U1017" s="104">
        <v>8.4</v>
      </c>
      <c r="V1017" s="104">
        <v>10.35</v>
      </c>
      <c r="W1017" s="255"/>
      <c r="X1017" s="104">
        <v>18.75</v>
      </c>
      <c r="Y1017" s="126" t="str">
        <f t="shared" si="79"/>
        <v>55.20%</v>
      </c>
      <c r="Z1017" s="104">
        <v>19.0</v>
      </c>
      <c r="AA1017" s="126" t="str">
        <f t="shared" si="80"/>
        <v>98.68%</v>
      </c>
      <c r="AB1017" s="126" t="str">
        <f t="shared" si="62"/>
        <v>19.00%</v>
      </c>
      <c r="AC1017" s="112"/>
      <c r="AD1017" s="112"/>
      <c r="AE1017" s="33"/>
      <c r="AF1017" s="33"/>
      <c r="AG1017" s="33"/>
      <c r="AH1017" s="33"/>
      <c r="AI1017" s="33"/>
      <c r="AJ1017" s="33"/>
    </row>
    <row r="1018">
      <c r="A1018" s="104" t="s">
        <v>2332</v>
      </c>
      <c r="B1018" s="44">
        <v>2008.0</v>
      </c>
      <c r="C1018" s="44" t="s">
        <v>126</v>
      </c>
      <c r="D1018" s="104" t="s">
        <v>2470</v>
      </c>
      <c r="E1018" s="104">
        <v>67.0</v>
      </c>
      <c r="F1018" s="104">
        <v>65.0</v>
      </c>
      <c r="G1018" s="118" t="str">
        <f t="shared" si="37"/>
        <v>66</v>
      </c>
      <c r="H1018" s="104">
        <v>64.0</v>
      </c>
      <c r="I1018" s="104">
        <v>71.0</v>
      </c>
      <c r="J1018" s="118" t="str">
        <f t="shared" si="34"/>
        <v>-7</v>
      </c>
      <c r="K1018" s="118" t="str">
        <f t="shared" si="38"/>
        <v>67.5</v>
      </c>
      <c r="L1018" s="118" t="str">
        <f t="shared" si="36"/>
        <v>-1.5</v>
      </c>
      <c r="M1018" s="104" t="s">
        <v>2587</v>
      </c>
      <c r="N1018" s="104" t="s">
        <v>2439</v>
      </c>
      <c r="O1018" s="104" t="s">
        <v>930</v>
      </c>
      <c r="P1018" s="255"/>
      <c r="Q1018" s="104">
        <v>3.4</v>
      </c>
      <c r="R1018" s="104">
        <v>687.0</v>
      </c>
      <c r="S1018" s="104">
        <v>5015.0</v>
      </c>
      <c r="T1018" s="255"/>
      <c r="U1018" s="104">
        <v>8.2</v>
      </c>
      <c r="V1018" s="104">
        <v>0.68</v>
      </c>
      <c r="W1018" s="255"/>
      <c r="X1018" s="104">
        <v>8.88</v>
      </c>
      <c r="Y1018" s="126" t="str">
        <f t="shared" si="79"/>
        <v>7.66%</v>
      </c>
      <c r="Z1018" s="104">
        <v>12.0</v>
      </c>
      <c r="AA1018" s="126" t="str">
        <f t="shared" si="80"/>
        <v>74.00%</v>
      </c>
      <c r="AB1018" s="126" t="str">
        <f t="shared" si="62"/>
        <v>28.33%</v>
      </c>
      <c r="AC1018" s="112"/>
      <c r="AD1018" s="112"/>
      <c r="AE1018" s="33"/>
      <c r="AF1018" s="33"/>
      <c r="AG1018" s="33"/>
      <c r="AH1018" s="33"/>
      <c r="AI1018" s="33"/>
      <c r="AJ1018" s="33"/>
    </row>
    <row r="1019">
      <c r="A1019" s="104" t="s">
        <v>2226</v>
      </c>
      <c r="B1019" s="44">
        <v>2008.0</v>
      </c>
      <c r="C1019" s="44" t="s">
        <v>2431</v>
      </c>
      <c r="D1019" s="104" t="s">
        <v>2451</v>
      </c>
      <c r="E1019" s="104">
        <v>27.0</v>
      </c>
      <c r="F1019" s="104">
        <v>30.0</v>
      </c>
      <c r="G1019" s="118" t="str">
        <f t="shared" si="37"/>
        <v>28.5</v>
      </c>
      <c r="H1019" s="104">
        <v>47.0</v>
      </c>
      <c r="I1019" s="104">
        <v>70.0</v>
      </c>
      <c r="J1019" s="118" t="str">
        <f t="shared" si="34"/>
        <v>-23</v>
      </c>
      <c r="K1019" s="118" t="str">
        <f t="shared" si="38"/>
        <v>58.5</v>
      </c>
      <c r="L1019" s="118" t="str">
        <f t="shared" si="36"/>
        <v>-30</v>
      </c>
      <c r="M1019" s="104" t="s">
        <v>2550</v>
      </c>
      <c r="N1019" s="104" t="s">
        <v>2439</v>
      </c>
      <c r="O1019" s="104" t="s">
        <v>1667</v>
      </c>
      <c r="P1019" s="255"/>
      <c r="Q1019" s="104">
        <v>4.3</v>
      </c>
      <c r="R1019" s="104">
        <v>2508.0</v>
      </c>
      <c r="S1019" s="104">
        <v>1703.0</v>
      </c>
      <c r="T1019" s="255"/>
      <c r="U1019" s="104">
        <v>8.05</v>
      </c>
      <c r="V1019" s="104">
        <v>2.05</v>
      </c>
      <c r="W1019" s="255"/>
      <c r="X1019" s="104">
        <v>10.1</v>
      </c>
      <c r="Y1019" s="126" t="str">
        <f t="shared" si="79"/>
        <v>20.30%</v>
      </c>
      <c r="Z1019" s="104">
        <v>35.0</v>
      </c>
      <c r="AA1019" s="126" t="str">
        <f t="shared" si="80"/>
        <v>28.86%</v>
      </c>
      <c r="AB1019" s="126" t="str">
        <f t="shared" si="62"/>
        <v>12.29%</v>
      </c>
      <c r="AC1019" s="112"/>
      <c r="AD1019" s="112"/>
      <c r="AE1019" s="33"/>
      <c r="AF1019" s="33"/>
      <c r="AG1019" s="33"/>
      <c r="AH1019" s="33"/>
      <c r="AI1019" s="33"/>
      <c r="AJ1019" s="33"/>
    </row>
    <row r="1020">
      <c r="A1020" s="104" t="s">
        <v>2184</v>
      </c>
      <c r="B1020" s="44">
        <v>2008.0</v>
      </c>
      <c r="C1020" s="44" t="s">
        <v>29</v>
      </c>
      <c r="D1020" s="104" t="s">
        <v>2546</v>
      </c>
      <c r="E1020" s="104">
        <v>34.0</v>
      </c>
      <c r="F1020" s="104">
        <v>37.0</v>
      </c>
      <c r="G1020" s="118" t="str">
        <f t="shared" si="37"/>
        <v>35.5</v>
      </c>
      <c r="H1020" s="104">
        <v>68.0</v>
      </c>
      <c r="I1020" s="104">
        <v>55.0</v>
      </c>
      <c r="J1020" s="118" t="str">
        <f t="shared" si="34"/>
        <v>13</v>
      </c>
      <c r="K1020" s="118" t="str">
        <f t="shared" si="38"/>
        <v>61.5</v>
      </c>
      <c r="L1020" s="118" t="str">
        <f t="shared" si="36"/>
        <v>-26</v>
      </c>
      <c r="M1020" s="104" t="s">
        <v>2604</v>
      </c>
      <c r="N1020" s="104" t="s">
        <v>2439</v>
      </c>
      <c r="O1020" s="104" t="s">
        <v>939</v>
      </c>
      <c r="P1020" s="255"/>
      <c r="Q1020" s="104">
        <v>3.5</v>
      </c>
      <c r="R1020" s="104">
        <v>1185.0</v>
      </c>
      <c r="S1020" s="104">
        <v>2935.0</v>
      </c>
      <c r="T1020" s="255"/>
      <c r="U1020" s="104">
        <v>7.92</v>
      </c>
      <c r="V1020" s="104">
        <v>1.4</v>
      </c>
      <c r="W1020" s="255"/>
      <c r="X1020" s="104">
        <v>9.32</v>
      </c>
      <c r="Y1020" s="126" t="str">
        <f t="shared" si="79"/>
        <v>15.02%</v>
      </c>
      <c r="Z1020" s="104">
        <v>45.0</v>
      </c>
      <c r="AA1020" s="126" t="str">
        <f t="shared" si="80"/>
        <v>20.71%</v>
      </c>
      <c r="AB1020" s="126" t="str">
        <f t="shared" si="62"/>
        <v>7.78%</v>
      </c>
      <c r="AC1020" s="112"/>
      <c r="AD1020" s="112"/>
      <c r="AE1020" s="33"/>
      <c r="AF1020" s="33"/>
      <c r="AG1020" s="33"/>
      <c r="AH1020" s="33"/>
      <c r="AI1020" s="33"/>
      <c r="AJ1020" s="33"/>
    </row>
    <row r="1021">
      <c r="A1021" s="104" t="s">
        <v>2202</v>
      </c>
      <c r="B1021" s="44">
        <v>2008.0</v>
      </c>
      <c r="C1021" s="44" t="s">
        <v>29</v>
      </c>
      <c r="D1021" s="104" t="s">
        <v>2527</v>
      </c>
      <c r="E1021" s="104">
        <v>52.0</v>
      </c>
      <c r="F1021" s="104">
        <v>58.0</v>
      </c>
      <c r="G1021" s="118" t="str">
        <f t="shared" si="37"/>
        <v>55</v>
      </c>
      <c r="H1021" s="104">
        <v>48.0</v>
      </c>
      <c r="I1021" s="104">
        <v>64.0</v>
      </c>
      <c r="J1021" s="118" t="str">
        <f t="shared" si="34"/>
        <v>-16</v>
      </c>
      <c r="K1021" s="118" t="str">
        <f t="shared" si="38"/>
        <v>56</v>
      </c>
      <c r="L1021" s="118" t="str">
        <f t="shared" si="36"/>
        <v>-1</v>
      </c>
      <c r="M1021" s="104" t="s">
        <v>2606</v>
      </c>
      <c r="N1021" s="104" t="s">
        <v>2442</v>
      </c>
      <c r="O1021" s="104" t="s">
        <v>1485</v>
      </c>
      <c r="P1021" s="255"/>
      <c r="Q1021" s="104">
        <v>3.13</v>
      </c>
      <c r="R1021" s="104">
        <v>2022.0</v>
      </c>
      <c r="S1021" s="104">
        <v>1548.0</v>
      </c>
      <c r="T1021" s="255"/>
      <c r="U1021" s="104">
        <v>7.87</v>
      </c>
      <c r="V1021" s="104">
        <v>10.06</v>
      </c>
      <c r="W1021" s="255"/>
      <c r="X1021" s="104">
        <v>17.93</v>
      </c>
      <c r="Y1021" s="126" t="str">
        <f t="shared" si="79"/>
        <v>56.11%</v>
      </c>
      <c r="Z1021" s="104">
        <v>38.0</v>
      </c>
      <c r="AA1021" s="126" t="str">
        <f t="shared" si="80"/>
        <v>47.18%</v>
      </c>
      <c r="AB1021" s="126" t="str">
        <f t="shared" si="62"/>
        <v>8.24%</v>
      </c>
      <c r="AC1021" s="112"/>
      <c r="AD1021" s="112"/>
      <c r="AE1021" s="33"/>
      <c r="AF1021" s="33"/>
      <c r="AG1021" s="33"/>
      <c r="AH1021" s="33"/>
      <c r="AI1021" s="33"/>
      <c r="AJ1021" s="33"/>
    </row>
    <row r="1022">
      <c r="A1022" s="104" t="s">
        <v>2319</v>
      </c>
      <c r="B1022" s="44">
        <v>2008.0</v>
      </c>
      <c r="C1022" s="44" t="s">
        <v>41</v>
      </c>
      <c r="D1022" s="104" t="s">
        <v>142</v>
      </c>
      <c r="E1022" s="104">
        <v>81.0</v>
      </c>
      <c r="F1022" s="104">
        <v>67.0</v>
      </c>
      <c r="G1022" s="118" t="str">
        <f t="shared" si="37"/>
        <v>74</v>
      </c>
      <c r="H1022" s="104">
        <v>85.0</v>
      </c>
      <c r="I1022" s="104">
        <v>85.0</v>
      </c>
      <c r="J1022" s="118" t="str">
        <f t="shared" si="34"/>
        <v>0</v>
      </c>
      <c r="K1022" s="118" t="str">
        <f t="shared" si="38"/>
        <v>85</v>
      </c>
      <c r="L1022" s="118" t="str">
        <f t="shared" si="36"/>
        <v>-11</v>
      </c>
      <c r="M1022" s="104" t="s">
        <v>2610</v>
      </c>
      <c r="N1022" s="104" t="s">
        <v>2439</v>
      </c>
      <c r="O1022" s="104" t="s">
        <v>477</v>
      </c>
      <c r="P1022" s="255"/>
      <c r="Q1022" s="104">
        <v>0.46</v>
      </c>
      <c r="R1022" s="112"/>
      <c r="S1022" s="112"/>
      <c r="T1022" s="255"/>
      <c r="U1022" s="104">
        <v>7.8</v>
      </c>
      <c r="V1022" s="104">
        <v>25.59</v>
      </c>
      <c r="W1022" s="255"/>
      <c r="X1022" s="104">
        <v>33.39</v>
      </c>
      <c r="Y1022" s="126" t="str">
        <f t="shared" si="79"/>
        <v>76.64%</v>
      </c>
      <c r="Z1022" s="104">
        <v>15.0</v>
      </c>
      <c r="AA1022" s="126" t="str">
        <f t="shared" si="80"/>
        <v>222.60%</v>
      </c>
      <c r="AB1022" s="126" t="str">
        <f t="shared" si="62"/>
        <v>3.07%</v>
      </c>
      <c r="AC1022" s="112"/>
      <c r="AD1022" s="112"/>
      <c r="AE1022" s="33"/>
      <c r="AF1022" s="33"/>
      <c r="AG1022" s="33"/>
      <c r="AH1022" s="33"/>
      <c r="AI1022" s="33"/>
      <c r="AJ1022" s="33"/>
    </row>
    <row r="1023">
      <c r="A1023" s="104" t="s">
        <v>2622</v>
      </c>
      <c r="B1023" s="44">
        <v>2008.0</v>
      </c>
      <c r="C1023" s="44" t="s">
        <v>41</v>
      </c>
      <c r="D1023" s="112"/>
      <c r="E1023" s="104">
        <v>10.0</v>
      </c>
      <c r="F1023" s="104">
        <v>20.0</v>
      </c>
      <c r="G1023" s="118" t="str">
        <f t="shared" si="37"/>
        <v>15</v>
      </c>
      <c r="H1023" s="104">
        <v>42.0</v>
      </c>
      <c r="I1023" s="104">
        <v>36.0</v>
      </c>
      <c r="J1023" s="118" t="str">
        <f t="shared" si="34"/>
        <v>6</v>
      </c>
      <c r="K1023" s="118" t="str">
        <f t="shared" si="38"/>
        <v>39</v>
      </c>
      <c r="L1023" s="118" t="str">
        <f t="shared" si="36"/>
        <v>-24</v>
      </c>
      <c r="M1023" s="140" t="s">
        <v>117</v>
      </c>
      <c r="N1023" s="104" t="s">
        <v>2442</v>
      </c>
      <c r="O1023" s="104" t="s">
        <v>2623</v>
      </c>
      <c r="P1023" s="255"/>
      <c r="Q1023" s="104">
        <v>2.97</v>
      </c>
      <c r="R1023" s="104">
        <v>1052.0</v>
      </c>
      <c r="S1023" s="104">
        <v>2824.0</v>
      </c>
      <c r="T1023" s="255"/>
      <c r="U1023" s="104">
        <v>7.72</v>
      </c>
      <c r="V1023" s="112"/>
      <c r="W1023" s="255"/>
      <c r="X1023" s="104">
        <v>7.72</v>
      </c>
      <c r="Y1023" s="126" t="str">
        <f t="shared" si="79"/>
        <v>0.00%</v>
      </c>
      <c r="Z1023" s="104">
        <v>3.5</v>
      </c>
      <c r="AA1023" s="126" t="str">
        <f t="shared" si="80"/>
        <v>220.57%</v>
      </c>
      <c r="AB1023" s="126" t="str">
        <f t="shared" si="62"/>
        <v>84.86%</v>
      </c>
      <c r="AC1023" s="112"/>
      <c r="AD1023" s="112"/>
      <c r="AE1023" s="33"/>
      <c r="AF1023" s="33"/>
      <c r="AG1023" s="33"/>
      <c r="AH1023" s="33"/>
      <c r="AI1023" s="33"/>
      <c r="AJ1023" s="33"/>
    </row>
    <row r="1024">
      <c r="A1024" s="104" t="s">
        <v>2353</v>
      </c>
      <c r="B1024" s="44">
        <v>2008.0</v>
      </c>
      <c r="C1024" s="44" t="s">
        <v>41</v>
      </c>
      <c r="D1024" s="104" t="s">
        <v>2620</v>
      </c>
      <c r="E1024" s="104">
        <v>15.0</v>
      </c>
      <c r="F1024" s="104">
        <v>30.0</v>
      </c>
      <c r="G1024" s="118" t="str">
        <f t="shared" si="37"/>
        <v>22.5</v>
      </c>
      <c r="H1024" s="104">
        <v>47.0</v>
      </c>
      <c r="I1024" s="104">
        <v>50.0</v>
      </c>
      <c r="J1024" s="118" t="str">
        <f t="shared" si="34"/>
        <v>-3</v>
      </c>
      <c r="K1024" s="118" t="str">
        <f t="shared" si="38"/>
        <v>48.5</v>
      </c>
      <c r="L1024" s="118" t="str">
        <f t="shared" si="36"/>
        <v>-26</v>
      </c>
      <c r="M1024" s="104" t="s">
        <v>2529</v>
      </c>
      <c r="N1024" s="104" t="s">
        <v>2511</v>
      </c>
      <c r="O1024" s="104" t="s">
        <v>1168</v>
      </c>
      <c r="P1024" s="255"/>
      <c r="Q1024" s="104">
        <v>4.03</v>
      </c>
      <c r="R1024" s="112"/>
      <c r="S1024" s="112"/>
      <c r="T1024" s="255"/>
      <c r="U1024" s="104">
        <v>7.56</v>
      </c>
      <c r="V1024" s="104">
        <v>13.89</v>
      </c>
      <c r="W1024" s="255"/>
      <c r="X1024" s="104">
        <v>21.45</v>
      </c>
      <c r="Y1024" s="126" t="str">
        <f t="shared" si="79"/>
        <v>64.76%</v>
      </c>
      <c r="Z1024" s="104">
        <v>10.0</v>
      </c>
      <c r="AA1024" s="126" t="str">
        <f t="shared" si="80"/>
        <v>214.50%</v>
      </c>
      <c r="AB1024" s="126" t="str">
        <f t="shared" si="62"/>
        <v>40.30%</v>
      </c>
      <c r="AC1024" s="112"/>
      <c r="AD1024" s="112"/>
      <c r="AE1024" s="33"/>
      <c r="AF1024" s="33"/>
      <c r="AG1024" s="33"/>
      <c r="AH1024" s="33"/>
      <c r="AI1024" s="33"/>
      <c r="AJ1024" s="33"/>
    </row>
    <row r="1025">
      <c r="A1025" s="104" t="s">
        <v>1143</v>
      </c>
      <c r="B1025" s="101">
        <v>2007.0</v>
      </c>
      <c r="C1025" s="101" t="s">
        <v>41</v>
      </c>
      <c r="D1025" s="140" t="s">
        <v>2446</v>
      </c>
      <c r="E1025" s="104">
        <v>65.0</v>
      </c>
      <c r="F1025" s="104">
        <v>50.0</v>
      </c>
      <c r="G1025" s="104">
        <v>57.5</v>
      </c>
      <c r="H1025" s="104">
        <v>51.0</v>
      </c>
      <c r="I1025" s="104">
        <v>60.0</v>
      </c>
      <c r="J1025" s="104">
        <v>-9.0</v>
      </c>
      <c r="K1025" s="104">
        <v>55.5</v>
      </c>
      <c r="L1025" s="104">
        <v>2.0</v>
      </c>
      <c r="M1025" s="112"/>
      <c r="N1025" s="104" t="s">
        <v>2439</v>
      </c>
      <c r="O1025" s="104" t="s">
        <v>117</v>
      </c>
      <c r="P1025" s="256">
        <v>2.658846E7</v>
      </c>
      <c r="Q1025" s="104">
        <v>27.0</v>
      </c>
      <c r="R1025" s="104">
        <v>3205.0</v>
      </c>
      <c r="S1025" s="104">
        <v>8296.0</v>
      </c>
      <c r="T1025" s="256">
        <v>8.6907746E7</v>
      </c>
      <c r="U1025" s="104">
        <v>87.0</v>
      </c>
      <c r="V1025" s="104">
        <v>1.8E7</v>
      </c>
      <c r="W1025" s="256">
        <v>1.04907746E8</v>
      </c>
      <c r="X1025" s="104">
        <v>105.0</v>
      </c>
      <c r="Y1025" s="157">
        <v>0.1716</v>
      </c>
      <c r="Z1025" s="104" t="s">
        <v>2441</v>
      </c>
      <c r="AA1025" s="157" t="e">
        <v>#VALUE!</v>
      </c>
      <c r="AB1025" s="157" t="e">
        <v>#VALUE!</v>
      </c>
      <c r="AE1025" s="33"/>
      <c r="AF1025" s="33"/>
      <c r="AG1025" s="33"/>
      <c r="AH1025" s="33"/>
      <c r="AI1025" s="33"/>
      <c r="AJ1025" s="33"/>
    </row>
    <row r="1026">
      <c r="A1026" s="104" t="s">
        <v>1156</v>
      </c>
      <c r="B1026" s="101">
        <v>2007.0</v>
      </c>
      <c r="C1026" s="101" t="s">
        <v>41</v>
      </c>
      <c r="D1026" s="140" t="s">
        <v>2494</v>
      </c>
      <c r="E1026" s="104">
        <v>6.0</v>
      </c>
      <c r="F1026" s="104">
        <v>18.0</v>
      </c>
      <c r="G1026" s="104">
        <v>12.0</v>
      </c>
      <c r="H1026" s="104">
        <v>22.0</v>
      </c>
      <c r="I1026" s="104">
        <v>26.0</v>
      </c>
      <c r="J1026" s="104">
        <v>-4.0</v>
      </c>
      <c r="K1026" s="104">
        <v>24.0</v>
      </c>
      <c r="L1026" s="104">
        <v>-12.0</v>
      </c>
      <c r="M1026" s="112"/>
      <c r="N1026" s="104" t="s">
        <v>2439</v>
      </c>
      <c r="O1026" s="104" t="s">
        <v>135</v>
      </c>
      <c r="P1026" s="256">
        <v>3.3732515E7</v>
      </c>
      <c r="Q1026" s="104">
        <v>34.0</v>
      </c>
      <c r="R1026" s="104">
        <v>2285.0</v>
      </c>
      <c r="S1026" s="104">
        <v>14763.0</v>
      </c>
      <c r="T1026" s="256">
        <v>5.3261944E7</v>
      </c>
      <c r="U1026" s="104">
        <v>53.0</v>
      </c>
      <c r="V1026" s="104">
        <v>4.8496546E7</v>
      </c>
      <c r="W1026" s="256">
        <v>1.0175849E8</v>
      </c>
      <c r="X1026" s="104">
        <v>102.0</v>
      </c>
      <c r="Y1026" s="157">
        <v>0.4766</v>
      </c>
      <c r="Z1026" s="104">
        <v>1.0</v>
      </c>
      <c r="AA1026" s="157">
        <v>101.7585</v>
      </c>
      <c r="AB1026" s="157">
        <v>33.7325</v>
      </c>
      <c r="AE1026" s="33"/>
      <c r="AF1026" s="33"/>
      <c r="AG1026" s="33"/>
      <c r="AH1026" s="33"/>
      <c r="AI1026" s="33"/>
      <c r="AJ1026" s="33"/>
    </row>
    <row r="1027">
      <c r="A1027" s="104" t="s">
        <v>1154</v>
      </c>
      <c r="B1027" s="101">
        <v>2007.0</v>
      </c>
      <c r="C1027" s="101" t="s">
        <v>41</v>
      </c>
      <c r="D1027" s="140" t="s">
        <v>2446</v>
      </c>
      <c r="E1027" s="104">
        <v>19.0</v>
      </c>
      <c r="F1027" s="104">
        <v>32.0</v>
      </c>
      <c r="G1027" s="104">
        <v>25.5</v>
      </c>
      <c r="H1027" s="104">
        <v>29.0</v>
      </c>
      <c r="I1027" s="104">
        <v>47.0</v>
      </c>
      <c r="J1027" s="104">
        <v>-18.0</v>
      </c>
      <c r="K1027" s="104">
        <v>38.0</v>
      </c>
      <c r="L1027" s="104">
        <v>-12.5</v>
      </c>
      <c r="M1027" s="112"/>
      <c r="N1027" s="104" t="s">
        <v>2439</v>
      </c>
      <c r="O1027" s="104" t="s">
        <v>1118</v>
      </c>
      <c r="P1027" s="256">
        <v>7955307.0</v>
      </c>
      <c r="Q1027" s="104">
        <v>8.0</v>
      </c>
      <c r="R1027" s="104">
        <v>2433.0</v>
      </c>
      <c r="S1027" s="104">
        <v>3270.0</v>
      </c>
      <c r="T1027" s="256">
        <v>1.811964E7</v>
      </c>
      <c r="U1027" s="104">
        <v>18.0</v>
      </c>
      <c r="V1027" s="104" t="s">
        <v>2510</v>
      </c>
      <c r="W1027" s="256">
        <v>3.7157648E7</v>
      </c>
      <c r="X1027" s="104">
        <v>37.0</v>
      </c>
      <c r="Y1027" s="157">
        <v>0.5124</v>
      </c>
      <c r="Z1027" s="104">
        <v>1.0</v>
      </c>
      <c r="AA1027" s="157">
        <v>37.1576</v>
      </c>
      <c r="AB1027" s="157">
        <v>7.9553</v>
      </c>
      <c r="AE1027" s="33"/>
      <c r="AF1027" s="33"/>
      <c r="AG1027" s="33"/>
      <c r="AH1027" s="33"/>
      <c r="AI1027" s="33"/>
      <c r="AJ1027" s="33"/>
    </row>
    <row r="1028">
      <c r="A1028" s="104" t="s">
        <v>1149</v>
      </c>
      <c r="B1028" s="101">
        <v>2007.0</v>
      </c>
      <c r="C1028" s="101" t="s">
        <v>37</v>
      </c>
      <c r="D1028" s="140" t="s">
        <v>2494</v>
      </c>
      <c r="E1028" s="104">
        <v>24.0</v>
      </c>
      <c r="F1028" s="104">
        <v>40.0</v>
      </c>
      <c r="G1028" s="104">
        <v>32.0</v>
      </c>
      <c r="H1028" s="104">
        <v>36.0</v>
      </c>
      <c r="I1028" s="104">
        <v>45.0</v>
      </c>
      <c r="J1028" s="104">
        <v>-9.0</v>
      </c>
      <c r="K1028" s="104">
        <v>40.5</v>
      </c>
      <c r="L1028" s="104">
        <v>-8.5</v>
      </c>
      <c r="M1028" s="112"/>
      <c r="N1028" s="104" t="s">
        <v>2439</v>
      </c>
      <c r="O1028" s="104" t="s">
        <v>135</v>
      </c>
      <c r="P1028" s="256">
        <v>2.9003866E7</v>
      </c>
      <c r="Q1028" s="104">
        <v>29.0</v>
      </c>
      <c r="R1028" s="104">
        <v>3412.0</v>
      </c>
      <c r="S1028" s="104">
        <v>8501.0</v>
      </c>
      <c r="T1028" s="256">
        <v>5.39213E7</v>
      </c>
      <c r="U1028" s="104">
        <v>54.0</v>
      </c>
      <c r="V1028" s="104">
        <v>8.8917657E7</v>
      </c>
      <c r="W1028" s="256">
        <v>1.42838957E8</v>
      </c>
      <c r="X1028" s="104">
        <v>143.0</v>
      </c>
      <c r="Y1028" s="157">
        <v>0.6225</v>
      </c>
      <c r="Z1028" s="104">
        <v>5.0</v>
      </c>
      <c r="AA1028" s="157">
        <v>28.5678</v>
      </c>
      <c r="AB1028" s="157">
        <v>5.8008</v>
      </c>
      <c r="AE1028" s="33"/>
      <c r="AF1028" s="33"/>
      <c r="AG1028" s="33"/>
      <c r="AH1028" s="33"/>
      <c r="AI1028" s="33"/>
      <c r="AJ1028" s="33"/>
    </row>
    <row r="1029">
      <c r="A1029" s="104" t="s">
        <v>1151</v>
      </c>
      <c r="B1029" s="101">
        <v>2007.0</v>
      </c>
      <c r="C1029" s="101" t="s">
        <v>41</v>
      </c>
      <c r="D1029" s="140" t="s">
        <v>2490</v>
      </c>
      <c r="E1029" s="104">
        <v>63.0</v>
      </c>
      <c r="F1029" s="104">
        <v>53.0</v>
      </c>
      <c r="G1029" s="104">
        <v>58.0</v>
      </c>
      <c r="H1029" s="104">
        <v>61.0</v>
      </c>
      <c r="I1029" s="104">
        <v>71.0</v>
      </c>
      <c r="J1029" s="104">
        <v>-10.0</v>
      </c>
      <c r="K1029" s="104">
        <v>66.0</v>
      </c>
      <c r="L1029" s="104">
        <v>-8.0</v>
      </c>
      <c r="M1029" s="112"/>
      <c r="N1029" s="104" t="s">
        <v>2439</v>
      </c>
      <c r="O1029" s="104" t="s">
        <v>1094</v>
      </c>
      <c r="P1029" s="256">
        <v>1.8007634E7</v>
      </c>
      <c r="Q1029" s="104">
        <v>18.0</v>
      </c>
      <c r="R1029" s="104">
        <v>2527.0</v>
      </c>
      <c r="S1029" s="104">
        <v>7126.0</v>
      </c>
      <c r="T1029" s="256">
        <v>4.8086903E7</v>
      </c>
      <c r="U1029" s="104">
        <v>48.0</v>
      </c>
      <c r="V1029" s="104">
        <v>2.9625536E7</v>
      </c>
      <c r="W1029" s="256">
        <v>7.7712439E7</v>
      </c>
      <c r="X1029" s="104">
        <v>78.0</v>
      </c>
      <c r="Y1029" s="157">
        <v>0.3812</v>
      </c>
      <c r="Z1029" s="104">
        <v>3.0</v>
      </c>
      <c r="AA1029" s="157">
        <v>25.9041</v>
      </c>
      <c r="AB1029" s="157">
        <v>6.0025</v>
      </c>
      <c r="AE1029" s="33"/>
      <c r="AF1029" s="33"/>
      <c r="AG1029" s="33"/>
      <c r="AH1029" s="33"/>
      <c r="AI1029" s="33"/>
      <c r="AJ1029" s="33"/>
    </row>
    <row r="1030">
      <c r="A1030" s="104" t="s">
        <v>1145</v>
      </c>
      <c r="B1030" s="101">
        <v>2007.0</v>
      </c>
      <c r="C1030" s="101" t="s">
        <v>327</v>
      </c>
      <c r="D1030" s="140" t="s">
        <v>2446</v>
      </c>
      <c r="E1030" s="104">
        <v>80.0</v>
      </c>
      <c r="F1030" s="104">
        <v>72.0</v>
      </c>
      <c r="G1030" s="104">
        <v>76.0</v>
      </c>
      <c r="H1030" s="104">
        <v>61.0</v>
      </c>
      <c r="I1030" s="104">
        <v>59.0</v>
      </c>
      <c r="J1030" s="104">
        <v>2.0</v>
      </c>
      <c r="K1030" s="104">
        <v>60.0</v>
      </c>
      <c r="L1030" s="104">
        <v>16.0</v>
      </c>
      <c r="M1030" s="112"/>
      <c r="N1030" s="104" t="s">
        <v>2439</v>
      </c>
      <c r="O1030" s="104" t="s">
        <v>117</v>
      </c>
      <c r="P1030" s="256">
        <v>3.912717E7</v>
      </c>
      <c r="Q1030" s="104">
        <v>39.0</v>
      </c>
      <c r="R1030" s="104">
        <v>2930.0</v>
      </c>
      <c r="S1030" s="104">
        <v>13354.0</v>
      </c>
      <c r="T1030" s="256">
        <v>1.13721571E8</v>
      </c>
      <c r="U1030" s="104">
        <v>114.0</v>
      </c>
      <c r="V1030" s="104">
        <v>5.35E7</v>
      </c>
      <c r="W1030" s="256">
        <v>1.67221571E8</v>
      </c>
      <c r="X1030" s="104">
        <v>167.0</v>
      </c>
      <c r="Y1030" s="157">
        <v>0.3199</v>
      </c>
      <c r="Z1030" s="104">
        <v>7.0</v>
      </c>
      <c r="AA1030" s="157">
        <v>23.8888</v>
      </c>
      <c r="AB1030" s="157">
        <v>5.5896</v>
      </c>
      <c r="AE1030" s="33"/>
      <c r="AF1030" s="33"/>
      <c r="AG1030" s="33"/>
      <c r="AH1030" s="33"/>
      <c r="AI1030" s="33"/>
      <c r="AJ1030" s="33"/>
    </row>
    <row r="1031">
      <c r="A1031" s="104" t="s">
        <v>1139</v>
      </c>
      <c r="B1031" s="101">
        <v>2007.0</v>
      </c>
      <c r="C1031" s="101" t="s">
        <v>29</v>
      </c>
      <c r="D1031" s="140" t="s">
        <v>2448</v>
      </c>
      <c r="E1031" s="104">
        <v>78.0</v>
      </c>
      <c r="F1031" s="104">
        <v>62.0</v>
      </c>
      <c r="G1031" s="104">
        <v>70.0</v>
      </c>
      <c r="H1031" s="104">
        <v>79.0</v>
      </c>
      <c r="I1031" s="104">
        <v>77.0</v>
      </c>
      <c r="J1031" s="104">
        <v>2.0</v>
      </c>
      <c r="K1031" s="104">
        <v>78.0</v>
      </c>
      <c r="L1031" s="104">
        <v>-8.0</v>
      </c>
      <c r="M1031" s="112"/>
      <c r="N1031" s="104" t="s">
        <v>2511</v>
      </c>
      <c r="O1031" s="104" t="s">
        <v>117</v>
      </c>
      <c r="P1031" s="256">
        <v>737051.0</v>
      </c>
      <c r="Q1031" s="104">
        <v>1.0</v>
      </c>
      <c r="R1031" s="104">
        <v>27.0</v>
      </c>
      <c r="S1031" s="104">
        <v>27298.0</v>
      </c>
      <c r="T1031" s="256">
        <v>4.6412041E7</v>
      </c>
      <c r="U1031" s="104">
        <v>46.0</v>
      </c>
      <c r="V1031" s="104">
        <v>9.0424115E7</v>
      </c>
      <c r="W1031" s="256">
        <v>1.36836156E8</v>
      </c>
      <c r="X1031" s="104">
        <v>137.0</v>
      </c>
      <c r="Y1031" s="157">
        <v>0.6608</v>
      </c>
      <c r="Z1031" s="104">
        <v>10.0</v>
      </c>
      <c r="AA1031" s="157">
        <v>13.6836</v>
      </c>
      <c r="AB1031" s="157">
        <v>0.0737</v>
      </c>
      <c r="AE1031" s="33"/>
      <c r="AF1031" s="33"/>
      <c r="AG1031" s="33"/>
      <c r="AH1031" s="33"/>
      <c r="AI1031" s="33"/>
      <c r="AJ1031" s="33"/>
    </row>
    <row r="1032">
      <c r="A1032" s="104" t="s">
        <v>932</v>
      </c>
      <c r="B1032" s="101">
        <v>2007.0</v>
      </c>
      <c r="C1032" s="101" t="s">
        <v>29</v>
      </c>
      <c r="D1032" s="140" t="s">
        <v>2467</v>
      </c>
      <c r="E1032" s="104">
        <v>92.0</v>
      </c>
      <c r="F1032" s="104">
        <v>81.0</v>
      </c>
      <c r="G1032" s="104">
        <v>86.5</v>
      </c>
      <c r="H1032" s="104">
        <v>86.0</v>
      </c>
      <c r="I1032" s="104">
        <v>83.0</v>
      </c>
      <c r="J1032" s="104">
        <v>3.0</v>
      </c>
      <c r="K1032" s="104">
        <v>84.5</v>
      </c>
      <c r="L1032" s="104">
        <v>2.0</v>
      </c>
      <c r="M1032" s="112"/>
      <c r="N1032" s="104" t="s">
        <v>2439</v>
      </c>
      <c r="O1032" s="104" t="s">
        <v>493</v>
      </c>
      <c r="P1032" s="256">
        <v>443003.0</v>
      </c>
      <c r="Q1032" s="104">
        <v>0.0</v>
      </c>
      <c r="R1032" s="104">
        <v>16.0</v>
      </c>
      <c r="S1032" s="104">
        <v>27688.0</v>
      </c>
      <c r="T1032" s="256">
        <v>1.32092958E8</v>
      </c>
      <c r="U1032" s="104">
        <v>132.0</v>
      </c>
      <c r="V1032" s="104">
        <v>1.04319495E8</v>
      </c>
      <c r="W1032" s="256">
        <v>2.36412453E8</v>
      </c>
      <c r="X1032" s="104">
        <v>236.0</v>
      </c>
      <c r="Y1032" s="157">
        <v>0.4413</v>
      </c>
      <c r="Z1032" s="104">
        <v>21.0</v>
      </c>
      <c r="AA1032" s="157">
        <v>11.2577</v>
      </c>
      <c r="AB1032" s="157">
        <v>0.0211</v>
      </c>
      <c r="AD1032" s="159" t="s">
        <v>933</v>
      </c>
      <c r="AE1032" s="33"/>
      <c r="AF1032" s="33"/>
      <c r="AG1032" s="33"/>
      <c r="AH1032" s="33"/>
      <c r="AI1032" s="33"/>
      <c r="AJ1032" s="33"/>
    </row>
    <row r="1033">
      <c r="A1033" s="104" t="s">
        <v>1043</v>
      </c>
      <c r="B1033" s="101">
        <v>2007.0</v>
      </c>
      <c r="C1033" s="101" t="s">
        <v>41</v>
      </c>
      <c r="D1033" s="140" t="s">
        <v>2449</v>
      </c>
      <c r="E1033" s="104">
        <v>68.0</v>
      </c>
      <c r="F1033" s="104">
        <v>62.0</v>
      </c>
      <c r="G1033" s="104">
        <v>65.0</v>
      </c>
      <c r="H1033" s="104">
        <v>74.0</v>
      </c>
      <c r="I1033" s="104">
        <v>70.0</v>
      </c>
      <c r="J1033" s="104">
        <v>4.0</v>
      </c>
      <c r="K1033" s="104">
        <v>72.0</v>
      </c>
      <c r="L1033" s="104">
        <v>-7.0</v>
      </c>
      <c r="M1033" s="112"/>
      <c r="N1033" s="104" t="s">
        <v>2439</v>
      </c>
      <c r="O1033" s="104" t="s">
        <v>1044</v>
      </c>
      <c r="P1033" s="256">
        <v>5.4415205E7</v>
      </c>
      <c r="Q1033" s="104">
        <v>54.0</v>
      </c>
      <c r="R1033" s="104">
        <v>3239.0</v>
      </c>
      <c r="S1033" s="104">
        <v>16800.0</v>
      </c>
      <c r="T1033" s="256">
        <v>2.18815487E8</v>
      </c>
      <c r="U1033" s="104">
        <v>219.0</v>
      </c>
      <c r="V1033" s="104">
        <v>3.30552828E8</v>
      </c>
      <c r="W1033" s="256" t="s">
        <v>2512</v>
      </c>
      <c r="X1033" s="104">
        <v>549.0</v>
      </c>
      <c r="Y1033" s="157">
        <v>0.6017</v>
      </c>
      <c r="Z1033" s="104">
        <v>50.0</v>
      </c>
      <c r="AA1033" s="157">
        <v>10.9874</v>
      </c>
      <c r="AB1033" s="157">
        <v>1.0883</v>
      </c>
      <c r="AE1033" s="33"/>
      <c r="AF1033" s="33"/>
      <c r="AG1033" s="33"/>
      <c r="AH1033" s="33"/>
      <c r="AI1033" s="33"/>
      <c r="AJ1033" s="33"/>
    </row>
    <row r="1034">
      <c r="A1034" s="104" t="s">
        <v>1137</v>
      </c>
      <c r="B1034" s="101">
        <v>2007.0</v>
      </c>
      <c r="C1034" s="101" t="s">
        <v>41</v>
      </c>
      <c r="D1034" s="140" t="s">
        <v>2440</v>
      </c>
      <c r="E1034" s="104">
        <v>85.0</v>
      </c>
      <c r="F1034" s="104">
        <v>69.0</v>
      </c>
      <c r="G1034" s="104">
        <v>77.0</v>
      </c>
      <c r="H1034" s="104">
        <v>71.0</v>
      </c>
      <c r="I1034" s="104">
        <v>73.0</v>
      </c>
      <c r="J1034" s="104">
        <v>-2.0</v>
      </c>
      <c r="K1034" s="104">
        <v>72.0</v>
      </c>
      <c r="L1034" s="104">
        <v>5.0</v>
      </c>
      <c r="M1034" s="112"/>
      <c r="N1034" s="104" t="s">
        <v>2511</v>
      </c>
      <c r="O1034" s="104" t="s">
        <v>2395</v>
      </c>
      <c r="P1034" s="256">
        <v>2.2004098E7</v>
      </c>
      <c r="Q1034" s="104">
        <v>22.0</v>
      </c>
      <c r="R1034" s="104">
        <v>2907.0</v>
      </c>
      <c r="S1034" s="104">
        <v>7569.0</v>
      </c>
      <c r="T1034" s="256">
        <v>6.4575175E7</v>
      </c>
      <c r="U1034" s="104">
        <v>65.0</v>
      </c>
      <c r="V1034" s="104">
        <v>6.2060922E7</v>
      </c>
      <c r="W1034" s="256">
        <v>1.26636097E8</v>
      </c>
      <c r="X1034" s="104">
        <v>127.0</v>
      </c>
      <c r="Y1034" s="157">
        <v>0.4901</v>
      </c>
      <c r="Z1034" s="104">
        <v>12.0</v>
      </c>
      <c r="AA1034" s="157">
        <v>10.553</v>
      </c>
      <c r="AB1034" s="157">
        <v>1.8337</v>
      </c>
      <c r="AE1034" s="33"/>
      <c r="AF1034" s="33"/>
      <c r="AG1034" s="33"/>
      <c r="AH1034" s="33"/>
      <c r="AI1034" s="33"/>
      <c r="AJ1034" s="33"/>
    </row>
    <row r="1035">
      <c r="A1035" s="104" t="s">
        <v>984</v>
      </c>
      <c r="B1035" s="101">
        <v>2007.0</v>
      </c>
      <c r="C1035" s="101" t="s">
        <v>37</v>
      </c>
      <c r="D1035" s="140" t="s">
        <v>2440</v>
      </c>
      <c r="E1035" s="104">
        <v>37.0</v>
      </c>
      <c r="F1035" s="104">
        <v>49.0</v>
      </c>
      <c r="G1035" s="104">
        <v>43.0</v>
      </c>
      <c r="H1035" s="104">
        <v>63.0</v>
      </c>
      <c r="I1035" s="104">
        <v>60.0</v>
      </c>
      <c r="J1035" s="104">
        <v>3.0</v>
      </c>
      <c r="K1035" s="104">
        <v>61.5</v>
      </c>
      <c r="L1035" s="104">
        <v>-18.5</v>
      </c>
      <c r="M1035" s="112"/>
      <c r="N1035" s="104" t="s">
        <v>2442</v>
      </c>
      <c r="O1035" s="104" t="s">
        <v>957</v>
      </c>
      <c r="P1035" s="256">
        <v>4.6629259E7</v>
      </c>
      <c r="Q1035" s="104">
        <v>47.0</v>
      </c>
      <c r="R1035" s="104">
        <v>3881.0</v>
      </c>
      <c r="S1035" s="104">
        <v>12015.0</v>
      </c>
      <c r="T1035" s="256">
        <v>1.61321843E8</v>
      </c>
      <c r="U1035" s="104">
        <v>161.0</v>
      </c>
      <c r="V1035" s="104">
        <v>7.15922939E8</v>
      </c>
      <c r="W1035" s="256">
        <v>8.77244782E8</v>
      </c>
      <c r="X1035" s="104">
        <v>877.0</v>
      </c>
      <c r="Y1035" s="157">
        <v>0.8161</v>
      </c>
      <c r="Z1035" s="104">
        <v>95.0</v>
      </c>
      <c r="AA1035" s="157">
        <v>9.2342</v>
      </c>
      <c r="AB1035" s="157">
        <v>0.4908</v>
      </c>
      <c r="AD1035" s="112"/>
      <c r="AE1035" s="33"/>
      <c r="AF1035" s="33"/>
      <c r="AG1035" s="33"/>
      <c r="AH1035" s="33"/>
      <c r="AI1035" s="33"/>
      <c r="AJ1035" s="33"/>
    </row>
    <row r="1036">
      <c r="A1036" s="104" t="s">
        <v>998</v>
      </c>
      <c r="B1036" s="101">
        <v>2007.0</v>
      </c>
      <c r="C1036" s="101" t="s">
        <v>29</v>
      </c>
      <c r="D1036" s="140" t="s">
        <v>2495</v>
      </c>
      <c r="E1036" s="104">
        <v>84.0</v>
      </c>
      <c r="F1036" s="104">
        <v>67.0</v>
      </c>
      <c r="G1036" s="104">
        <v>75.5</v>
      </c>
      <c r="H1036" s="104">
        <v>81.0</v>
      </c>
      <c r="I1036" s="104">
        <v>70.0</v>
      </c>
      <c r="J1036" s="104">
        <v>11.0</v>
      </c>
      <c r="K1036" s="104">
        <v>75.5</v>
      </c>
      <c r="L1036" s="104">
        <v>0.0</v>
      </c>
      <c r="M1036" s="112"/>
      <c r="N1036" s="104" t="s">
        <v>2511</v>
      </c>
      <c r="O1036" s="104" t="s">
        <v>2399</v>
      </c>
      <c r="P1036" s="256">
        <v>1.52535747E8</v>
      </c>
      <c r="Q1036" s="104">
        <v>153.0</v>
      </c>
      <c r="R1036" s="104">
        <v>4137.0</v>
      </c>
      <c r="S1036" s="104">
        <v>36871.0</v>
      </c>
      <c r="T1036" s="256">
        <v>4.08010692E8</v>
      </c>
      <c r="U1036" s="104">
        <v>408.0</v>
      </c>
      <c r="V1036" s="104">
        <v>2.83237076E8</v>
      </c>
      <c r="W1036" s="256">
        <v>6.91247768E8</v>
      </c>
      <c r="X1036" s="104">
        <v>691.0</v>
      </c>
      <c r="Y1036" s="157">
        <v>0.4097</v>
      </c>
      <c r="Z1036" s="104">
        <v>78.0</v>
      </c>
      <c r="AA1036" s="157">
        <v>8.8622</v>
      </c>
      <c r="AB1036" s="157">
        <v>1.9556</v>
      </c>
      <c r="AD1036" s="112"/>
      <c r="AE1036" s="33"/>
      <c r="AF1036" s="33"/>
      <c r="AG1036" s="33"/>
      <c r="AH1036" s="33"/>
      <c r="AI1036" s="33"/>
      <c r="AJ1036" s="33"/>
    </row>
    <row r="1037">
      <c r="A1037" s="104" t="s">
        <v>1051</v>
      </c>
      <c r="B1037" s="101">
        <v>2007.0</v>
      </c>
      <c r="C1037" s="101" t="s">
        <v>37</v>
      </c>
      <c r="D1037" s="140" t="s">
        <v>2440</v>
      </c>
      <c r="E1037" s="104">
        <v>21.0</v>
      </c>
      <c r="F1037" s="104">
        <v>45.0</v>
      </c>
      <c r="G1037" s="104">
        <v>33.0</v>
      </c>
      <c r="H1037" s="104">
        <v>54.0</v>
      </c>
      <c r="I1037" s="104">
        <v>56.0</v>
      </c>
      <c r="J1037" s="104">
        <v>-2.0</v>
      </c>
      <c r="K1037" s="104">
        <v>55.0</v>
      </c>
      <c r="L1037" s="104">
        <v>-22.0</v>
      </c>
      <c r="M1037" s="112"/>
      <c r="N1037" s="104" t="s">
        <v>2511</v>
      </c>
      <c r="O1037" s="104" t="s">
        <v>939</v>
      </c>
      <c r="P1037" s="256">
        <v>4.9514769E7</v>
      </c>
      <c r="Q1037" s="104">
        <v>50.0</v>
      </c>
      <c r="R1037" s="104">
        <v>3661.0</v>
      </c>
      <c r="S1037" s="104">
        <v>13525.0</v>
      </c>
      <c r="T1037" s="256">
        <v>1.39854287E8</v>
      </c>
      <c r="U1037" s="104">
        <v>140.0</v>
      </c>
      <c r="V1037" s="104">
        <v>2.36287019E8</v>
      </c>
      <c r="W1037" s="256">
        <v>3.76141306E8</v>
      </c>
      <c r="X1037" s="104">
        <v>376.0</v>
      </c>
      <c r="Y1037" s="157">
        <v>0.6282</v>
      </c>
      <c r="Z1037" s="104">
        <v>45.0</v>
      </c>
      <c r="AA1037" s="157">
        <v>8.3587</v>
      </c>
      <c r="AB1037" s="157">
        <v>1.1003</v>
      </c>
      <c r="AD1037" s="112"/>
      <c r="AE1037" s="33"/>
      <c r="AF1037" s="33"/>
      <c r="AG1037" s="33"/>
      <c r="AH1037" s="33"/>
      <c r="AI1037" s="33"/>
      <c r="AJ1037" s="33"/>
    </row>
    <row r="1038">
      <c r="A1038" s="104" t="s">
        <v>1117</v>
      </c>
      <c r="B1038" s="101">
        <v>2007.0</v>
      </c>
      <c r="C1038" s="101" t="s">
        <v>29</v>
      </c>
      <c r="D1038" s="140" t="s">
        <v>2499</v>
      </c>
      <c r="E1038" s="104">
        <v>66.0</v>
      </c>
      <c r="F1038" s="104">
        <v>62.0</v>
      </c>
      <c r="G1038" s="104">
        <v>64.0</v>
      </c>
      <c r="H1038" s="104">
        <v>55.0</v>
      </c>
      <c r="I1038" s="104">
        <v>66.0</v>
      </c>
      <c r="J1038" s="104">
        <v>-11.0</v>
      </c>
      <c r="K1038" s="104">
        <v>60.5</v>
      </c>
      <c r="L1038" s="104">
        <v>3.5</v>
      </c>
      <c r="M1038" s="112"/>
      <c r="N1038" s="104" t="s">
        <v>2511</v>
      </c>
      <c r="O1038" s="104" t="s">
        <v>1118</v>
      </c>
      <c r="P1038" s="256">
        <v>2.0874072E7</v>
      </c>
      <c r="Q1038" s="104">
        <v>21.0</v>
      </c>
      <c r="R1038" s="104">
        <v>2855.0</v>
      </c>
      <c r="S1038" s="104">
        <v>7311.0</v>
      </c>
      <c r="T1038" s="256">
        <v>5.433329E7</v>
      </c>
      <c r="U1038" s="104">
        <v>54.0</v>
      </c>
      <c r="V1038" s="104">
        <v>7.3397446E7</v>
      </c>
      <c r="W1038" s="256">
        <v>1.27730736E8</v>
      </c>
      <c r="X1038" s="104">
        <v>128.0</v>
      </c>
      <c r="Y1038" s="157">
        <v>0.5746</v>
      </c>
      <c r="Z1038" s="104">
        <v>17.0</v>
      </c>
      <c r="AA1038" s="157">
        <v>7.5136</v>
      </c>
      <c r="AB1038" s="157">
        <v>1.2279</v>
      </c>
      <c r="AD1038" s="112"/>
      <c r="AE1038" s="33"/>
      <c r="AF1038" s="33"/>
      <c r="AG1038" s="33"/>
      <c r="AH1038" s="33"/>
      <c r="AI1038" s="33"/>
      <c r="AJ1038" s="33"/>
    </row>
    <row r="1039">
      <c r="A1039" s="104" t="s">
        <v>1026</v>
      </c>
      <c r="B1039" s="101">
        <v>2007.0</v>
      </c>
      <c r="C1039" s="101" t="s">
        <v>29</v>
      </c>
      <c r="D1039" s="140" t="s">
        <v>2449</v>
      </c>
      <c r="E1039" s="104">
        <v>70.0</v>
      </c>
      <c r="F1039" s="104">
        <v>63.0</v>
      </c>
      <c r="G1039" s="104">
        <v>66.5</v>
      </c>
      <c r="H1039" s="104">
        <v>79.0</v>
      </c>
      <c r="I1039" s="104">
        <v>73.0</v>
      </c>
      <c r="J1039" s="104">
        <v>6.0</v>
      </c>
      <c r="K1039" s="104">
        <v>76.0</v>
      </c>
      <c r="L1039" s="104">
        <v>-9.5</v>
      </c>
      <c r="M1039" s="112"/>
      <c r="N1039" s="104" t="s">
        <v>2511</v>
      </c>
      <c r="O1039" s="104" t="s">
        <v>1027</v>
      </c>
      <c r="P1039" s="256">
        <v>2.7281735E7</v>
      </c>
      <c r="Q1039" s="104">
        <v>27.0</v>
      </c>
      <c r="R1039" s="104">
        <v>2814.0</v>
      </c>
      <c r="S1039" s="104">
        <v>9695.0</v>
      </c>
      <c r="T1039" s="256">
        <v>1.4880977E8</v>
      </c>
      <c r="U1039" s="104">
        <v>149.0</v>
      </c>
      <c r="V1039" s="104">
        <v>2.93E8</v>
      </c>
      <c r="W1039" s="256">
        <v>4.4180977E8</v>
      </c>
      <c r="X1039" s="104">
        <v>442.0</v>
      </c>
      <c r="Y1039" s="157">
        <v>0.6632</v>
      </c>
      <c r="Z1039" s="104">
        <v>61.0</v>
      </c>
      <c r="AA1039" s="157">
        <v>7.2428</v>
      </c>
      <c r="AB1039" s="157">
        <v>0.4472</v>
      </c>
      <c r="AD1039" s="104" t="s">
        <v>933</v>
      </c>
      <c r="AE1039" s="33"/>
      <c r="AF1039" s="33"/>
      <c r="AG1039" s="33"/>
      <c r="AH1039" s="33"/>
      <c r="AI1039" s="33"/>
      <c r="AJ1039" s="33"/>
    </row>
    <row r="1040">
      <c r="A1040" s="104" t="s">
        <v>977</v>
      </c>
      <c r="B1040" s="101">
        <v>2007.0</v>
      </c>
      <c r="C1040" s="101" t="s">
        <v>37</v>
      </c>
      <c r="D1040" s="140" t="s">
        <v>2490</v>
      </c>
      <c r="E1040" s="104">
        <v>48.0</v>
      </c>
      <c r="F1040" s="104">
        <v>52.0</v>
      </c>
      <c r="G1040" s="104">
        <v>50.0</v>
      </c>
      <c r="H1040" s="104">
        <v>71.0</v>
      </c>
      <c r="I1040" s="104">
        <v>42.0</v>
      </c>
      <c r="J1040" s="104">
        <v>29.0</v>
      </c>
      <c r="K1040" s="104">
        <v>56.5</v>
      </c>
      <c r="L1040" s="104">
        <v>-6.5</v>
      </c>
      <c r="M1040" s="112"/>
      <c r="N1040" s="104" t="s">
        <v>2511</v>
      </c>
      <c r="O1040" s="104" t="s">
        <v>348</v>
      </c>
      <c r="P1040" s="256">
        <v>1.41067634E8</v>
      </c>
      <c r="Q1040" s="104">
        <v>141.0</v>
      </c>
      <c r="R1040" s="104">
        <v>4070.0</v>
      </c>
      <c r="S1040" s="104">
        <v>34660.0</v>
      </c>
      <c r="T1040" s="256">
        <v>2.92324737E8</v>
      </c>
      <c r="U1040" s="104">
        <v>292.0</v>
      </c>
      <c r="V1040" s="104">
        <v>5.3736064E8</v>
      </c>
      <c r="W1040" s="256">
        <v>8.29685377E8</v>
      </c>
      <c r="X1040" s="104">
        <v>830.0</v>
      </c>
      <c r="Y1040" s="157">
        <v>0.6477</v>
      </c>
      <c r="Z1040" s="104">
        <v>120.0</v>
      </c>
      <c r="AA1040" s="157">
        <v>6.914</v>
      </c>
      <c r="AB1040" s="157">
        <v>1.1756</v>
      </c>
      <c r="AD1040" s="112"/>
      <c r="AE1040" s="33"/>
      <c r="AF1040" s="33"/>
      <c r="AG1040" s="33"/>
      <c r="AH1040" s="33"/>
      <c r="AI1040" s="33"/>
      <c r="AJ1040" s="33"/>
    </row>
    <row r="1041">
      <c r="A1041" s="104" t="s">
        <v>945</v>
      </c>
      <c r="B1041" s="101">
        <v>2007.0</v>
      </c>
      <c r="C1041" s="101" t="s">
        <v>29</v>
      </c>
      <c r="D1041" s="140" t="s">
        <v>2443</v>
      </c>
      <c r="E1041" s="104">
        <v>92.0</v>
      </c>
      <c r="F1041" s="104">
        <v>69.0</v>
      </c>
      <c r="G1041" s="104">
        <v>80.5</v>
      </c>
      <c r="H1041" s="104">
        <v>91.0</v>
      </c>
      <c r="I1041" s="104">
        <v>79.0</v>
      </c>
      <c r="J1041" s="104">
        <v>12.0</v>
      </c>
      <c r="K1041" s="104">
        <v>85.0</v>
      </c>
      <c r="L1041" s="104">
        <v>-4.5</v>
      </c>
      <c r="M1041" s="112"/>
      <c r="N1041" s="104" t="s">
        <v>2511</v>
      </c>
      <c r="O1041" s="104" t="s">
        <v>114</v>
      </c>
      <c r="P1041" s="256">
        <v>2.07438708E8</v>
      </c>
      <c r="Q1041" s="104">
        <v>207.0</v>
      </c>
      <c r="R1041" s="104">
        <v>4349.0</v>
      </c>
      <c r="S1041" s="104">
        <v>47698.0</v>
      </c>
      <c r="T1041" s="256">
        <v>6.2335791E8</v>
      </c>
      <c r="U1041" s="104">
        <v>623.0</v>
      </c>
      <c r="V1041" s="104">
        <v>8.95237E8</v>
      </c>
      <c r="W1041" s="256">
        <v>1.51859491E9</v>
      </c>
      <c r="X1041" s="104">
        <v>1519.0</v>
      </c>
      <c r="Y1041" s="157">
        <v>0.5895</v>
      </c>
      <c r="Z1041" s="104">
        <v>220.0</v>
      </c>
      <c r="AA1041" s="157">
        <v>6.9027</v>
      </c>
      <c r="AB1041" s="157">
        <v>0.9429</v>
      </c>
      <c r="AD1041" s="112"/>
      <c r="AE1041" s="33"/>
      <c r="AF1041" s="33"/>
      <c r="AG1041" s="33"/>
      <c r="AH1041" s="33"/>
      <c r="AI1041" s="33"/>
      <c r="AJ1041" s="33"/>
    </row>
    <row r="1042">
      <c r="A1042" s="104" t="s">
        <v>1147</v>
      </c>
      <c r="B1042" s="101">
        <v>2007.0</v>
      </c>
      <c r="C1042" s="101" t="s">
        <v>41</v>
      </c>
      <c r="D1042" s="140" t="s">
        <v>2489</v>
      </c>
      <c r="E1042" s="104">
        <v>85.0</v>
      </c>
      <c r="F1042" s="104">
        <v>68.0</v>
      </c>
      <c r="G1042" s="104">
        <v>76.5</v>
      </c>
      <c r="H1042" s="104">
        <v>86.0</v>
      </c>
      <c r="I1042" s="104">
        <v>77.0</v>
      </c>
      <c r="J1042" s="104">
        <v>9.0</v>
      </c>
      <c r="K1042" s="104">
        <v>81.5</v>
      </c>
      <c r="L1042" s="104">
        <v>-5.0</v>
      </c>
      <c r="M1042" s="112"/>
      <c r="N1042" s="104" t="s">
        <v>2439</v>
      </c>
      <c r="O1042" s="104" t="s">
        <v>1049</v>
      </c>
      <c r="P1042" s="256">
        <v>1.3152683E7</v>
      </c>
      <c r="Q1042" s="104">
        <v>13.0</v>
      </c>
      <c r="R1042" s="104">
        <v>2730.0</v>
      </c>
      <c r="S1042" s="104">
        <v>4818.0</v>
      </c>
      <c r="T1042" s="256">
        <v>4.1003371E7</v>
      </c>
      <c r="U1042" s="104">
        <v>41.0</v>
      </c>
      <c r="V1042" s="104">
        <v>7123013.0</v>
      </c>
      <c r="W1042" s="256">
        <v>4.8126384E7</v>
      </c>
      <c r="X1042" s="104">
        <v>48.0</v>
      </c>
      <c r="Y1042" s="157">
        <v>0.148</v>
      </c>
      <c r="Z1042" s="104">
        <v>7.0</v>
      </c>
      <c r="AA1042" s="157">
        <v>6.8752</v>
      </c>
      <c r="AB1042" s="157">
        <v>1.879</v>
      </c>
      <c r="AD1042" s="112"/>
      <c r="AE1042" s="33"/>
      <c r="AF1042" s="33"/>
      <c r="AG1042" s="33"/>
      <c r="AH1042" s="33"/>
      <c r="AI1042" s="33"/>
      <c r="AJ1042" s="33"/>
    </row>
    <row r="1043">
      <c r="A1043" s="104" t="s">
        <v>1115</v>
      </c>
      <c r="B1043" s="101">
        <v>2007.0</v>
      </c>
      <c r="C1043" s="101" t="s">
        <v>29</v>
      </c>
      <c r="D1043" s="140" t="s">
        <v>2449</v>
      </c>
      <c r="E1043" s="104">
        <v>81.0</v>
      </c>
      <c r="F1043" s="104">
        <v>66.0</v>
      </c>
      <c r="G1043" s="104">
        <v>73.5</v>
      </c>
      <c r="H1043" s="104">
        <v>83.0</v>
      </c>
      <c r="I1043" s="104">
        <v>78.0</v>
      </c>
      <c r="J1043" s="104">
        <v>5.0</v>
      </c>
      <c r="K1043" s="104">
        <v>80.5</v>
      </c>
      <c r="L1043" s="104">
        <v>-7.0</v>
      </c>
      <c r="M1043" s="112"/>
      <c r="N1043" s="104" t="s">
        <v>2511</v>
      </c>
      <c r="O1043" s="104" t="s">
        <v>1116</v>
      </c>
      <c r="P1043" s="256">
        <v>5149433.0</v>
      </c>
      <c r="Q1043" s="104">
        <v>5.0</v>
      </c>
      <c r="R1043" s="104">
        <v>335.0</v>
      </c>
      <c r="S1043" s="104">
        <v>15371.0</v>
      </c>
      <c r="T1043" s="256">
        <v>6.5001093E7</v>
      </c>
      <c r="U1043" s="104">
        <v>65.0</v>
      </c>
      <c r="V1043" s="104">
        <v>4.8040982E7</v>
      </c>
      <c r="W1043" s="256">
        <v>1.13042075E8</v>
      </c>
      <c r="X1043" s="104">
        <v>113.0</v>
      </c>
      <c r="Y1043" s="157">
        <v>0.425</v>
      </c>
      <c r="Z1043" s="104">
        <v>17.0</v>
      </c>
      <c r="AA1043" s="157">
        <v>6.6495</v>
      </c>
      <c r="AB1043" s="157">
        <v>0.3029</v>
      </c>
      <c r="AD1043" s="112"/>
      <c r="AE1043" s="33"/>
      <c r="AF1043" s="33"/>
      <c r="AG1043" s="33"/>
      <c r="AH1043" s="33"/>
      <c r="AI1043" s="33"/>
      <c r="AJ1043" s="33"/>
    </row>
    <row r="1044">
      <c r="A1044" s="104" t="s">
        <v>1085</v>
      </c>
      <c r="B1044" s="101">
        <v>2007.0</v>
      </c>
      <c r="C1044" s="101" t="s">
        <v>327</v>
      </c>
      <c r="D1044" s="140" t="s">
        <v>2486</v>
      </c>
      <c r="E1044" s="104">
        <v>29.0</v>
      </c>
      <c r="F1044" s="104">
        <v>43.0</v>
      </c>
      <c r="G1044" s="104">
        <v>36.0</v>
      </c>
      <c r="H1044" s="104">
        <v>63.0</v>
      </c>
      <c r="I1044" s="104">
        <v>60.0</v>
      </c>
      <c r="J1044" s="104">
        <v>3.0</v>
      </c>
      <c r="K1044" s="104">
        <v>61.5</v>
      </c>
      <c r="L1044" s="104">
        <v>-25.5</v>
      </c>
      <c r="M1044" s="112"/>
      <c r="N1044" s="104" t="s">
        <v>2511</v>
      </c>
      <c r="O1044" s="104" t="s">
        <v>153</v>
      </c>
      <c r="P1044" s="256">
        <v>4.1202458E7</v>
      </c>
      <c r="Q1044" s="104">
        <v>41.0</v>
      </c>
      <c r="R1044" s="104">
        <v>2958.0</v>
      </c>
      <c r="S1044" s="104">
        <v>13929.0</v>
      </c>
      <c r="T1044" s="256">
        <v>1.2501403E8</v>
      </c>
      <c r="U1044" s="104">
        <v>125.0</v>
      </c>
      <c r="V1044" s="104">
        <v>7.110054E7</v>
      </c>
      <c r="W1044" s="256">
        <v>1.9611457E8</v>
      </c>
      <c r="X1044" s="104">
        <v>196.0</v>
      </c>
      <c r="Y1044" s="157">
        <v>0.3625</v>
      </c>
      <c r="Z1044" s="104">
        <v>30.0</v>
      </c>
      <c r="AA1044" s="157">
        <v>6.5372</v>
      </c>
      <c r="AB1044" s="157">
        <v>1.3734</v>
      </c>
      <c r="AD1044" s="112"/>
      <c r="AE1044" s="33"/>
      <c r="AF1044" s="33"/>
      <c r="AG1044" s="33"/>
      <c r="AH1044" s="33"/>
      <c r="AI1044" s="33"/>
      <c r="AJ1044" s="33"/>
    </row>
    <row r="1045">
      <c r="A1045" s="104" t="s">
        <v>1152</v>
      </c>
      <c r="B1045" s="101">
        <v>2007.0</v>
      </c>
      <c r="C1045" s="101" t="s">
        <v>29</v>
      </c>
      <c r="D1045" s="140" t="s">
        <v>2448</v>
      </c>
      <c r="E1045" s="104">
        <v>86.0</v>
      </c>
      <c r="F1045" s="104">
        <v>86.0</v>
      </c>
      <c r="G1045" s="104">
        <v>86.0</v>
      </c>
      <c r="H1045" s="104">
        <v>76.0</v>
      </c>
      <c r="I1045" s="104">
        <v>74.0</v>
      </c>
      <c r="J1045" s="104">
        <v>2.0</v>
      </c>
      <c r="K1045" s="104">
        <v>75.0</v>
      </c>
      <c r="L1045" s="104">
        <v>11.0</v>
      </c>
      <c r="M1045" s="112"/>
      <c r="N1045" s="104" t="s">
        <v>2511</v>
      </c>
      <c r="O1045" s="104" t="s">
        <v>61</v>
      </c>
      <c r="P1045" s="256">
        <v>169702.0</v>
      </c>
      <c r="Q1045" s="104">
        <v>0.0</v>
      </c>
      <c r="R1045" s="104">
        <v>4.0</v>
      </c>
      <c r="S1045" s="104">
        <v>42426.0</v>
      </c>
      <c r="T1045" s="256">
        <v>1.2795746E7</v>
      </c>
      <c r="U1045" s="104">
        <v>13.0</v>
      </c>
      <c r="V1045" s="104" t="s">
        <v>2513</v>
      </c>
      <c r="W1045" s="256">
        <v>1.2795746E7</v>
      </c>
      <c r="X1045" s="104">
        <v>13.0</v>
      </c>
      <c r="Y1045" s="157" t="e">
        <v>#VALUE!</v>
      </c>
      <c r="Z1045" s="104">
        <v>2.0</v>
      </c>
      <c r="AA1045" s="157">
        <v>6.3979</v>
      </c>
      <c r="AB1045" s="157">
        <v>0.0849</v>
      </c>
      <c r="AD1045" s="112"/>
      <c r="AE1045" s="33"/>
      <c r="AF1045" s="33"/>
      <c r="AG1045" s="33"/>
      <c r="AH1045" s="33"/>
      <c r="AI1045" s="33"/>
      <c r="AJ1045" s="33"/>
    </row>
    <row r="1046">
      <c r="A1046" s="104" t="s">
        <v>1128</v>
      </c>
      <c r="B1046" s="101">
        <v>2007.0</v>
      </c>
      <c r="C1046" s="101" t="s">
        <v>41</v>
      </c>
      <c r="D1046" s="140" t="s">
        <v>2495</v>
      </c>
      <c r="E1046" s="104">
        <v>40.0</v>
      </c>
      <c r="F1046" s="104">
        <v>45.0</v>
      </c>
      <c r="G1046" s="104">
        <v>42.5</v>
      </c>
      <c r="H1046" s="104">
        <v>49.0</v>
      </c>
      <c r="I1046" s="104">
        <v>54.0</v>
      </c>
      <c r="J1046" s="104">
        <v>-5.0</v>
      </c>
      <c r="K1046" s="104">
        <v>51.5</v>
      </c>
      <c r="L1046" s="104">
        <v>-9.0</v>
      </c>
      <c r="M1046" s="112"/>
      <c r="N1046" s="104" t="s">
        <v>2511</v>
      </c>
      <c r="O1046" s="104" t="s">
        <v>1118</v>
      </c>
      <c r="P1046" s="256">
        <v>1.773248E7</v>
      </c>
      <c r="Q1046" s="104">
        <v>18.0</v>
      </c>
      <c r="R1046" s="104">
        <v>2816.0</v>
      </c>
      <c r="S1046" s="104">
        <v>6297.0</v>
      </c>
      <c r="T1046" s="256">
        <v>4.9130154E7</v>
      </c>
      <c r="U1046" s="104">
        <v>49.0</v>
      </c>
      <c r="V1046" s="104">
        <v>3.6315921E7</v>
      </c>
      <c r="W1046" s="256">
        <v>8.5446075E7</v>
      </c>
      <c r="X1046" s="104">
        <v>85.0</v>
      </c>
      <c r="Y1046" s="157">
        <v>0.425</v>
      </c>
      <c r="Z1046" s="104">
        <v>14.0</v>
      </c>
      <c r="AA1046" s="157">
        <v>6.1033</v>
      </c>
      <c r="AB1046" s="157">
        <v>1.2666</v>
      </c>
      <c r="AD1046" s="112"/>
      <c r="AE1046" s="33"/>
      <c r="AF1046" s="33"/>
      <c r="AG1046" s="33"/>
      <c r="AH1046" s="33"/>
      <c r="AI1046" s="33"/>
      <c r="AJ1046" s="33"/>
    </row>
    <row r="1047">
      <c r="A1047" s="104" t="s">
        <v>1083</v>
      </c>
      <c r="B1047" s="101">
        <v>2007.0</v>
      </c>
      <c r="C1047" s="101" t="s">
        <v>327</v>
      </c>
      <c r="D1047" s="140" t="s">
        <v>2490</v>
      </c>
      <c r="E1047" s="104">
        <v>81.0</v>
      </c>
      <c r="F1047" s="104">
        <v>73.0</v>
      </c>
      <c r="G1047" s="104">
        <v>77.0</v>
      </c>
      <c r="H1047" s="104">
        <v>85.0</v>
      </c>
      <c r="I1047" s="104">
        <v>80.0</v>
      </c>
      <c r="J1047" s="104">
        <v>5.0</v>
      </c>
      <c r="K1047" s="104">
        <v>82.5</v>
      </c>
      <c r="L1047" s="104">
        <v>-5.5</v>
      </c>
      <c r="M1047" s="112"/>
      <c r="N1047" s="104" t="s">
        <v>2511</v>
      </c>
      <c r="O1047" s="104" t="s">
        <v>1062</v>
      </c>
      <c r="P1047" s="256">
        <v>143818.0</v>
      </c>
      <c r="Q1047" s="104">
        <v>0.0</v>
      </c>
      <c r="R1047" s="104">
        <v>15.0</v>
      </c>
      <c r="S1047" s="104">
        <v>9588.0</v>
      </c>
      <c r="T1047" s="256">
        <v>1.9019882E7</v>
      </c>
      <c r="U1047" s="104">
        <v>19.0</v>
      </c>
      <c r="V1047" s="104">
        <v>1.61254241E8</v>
      </c>
      <c r="W1047" s="256">
        <v>1.80274123E8</v>
      </c>
      <c r="X1047" s="104">
        <v>180.0</v>
      </c>
      <c r="Y1047" s="157">
        <v>0.8945</v>
      </c>
      <c r="Z1047" s="104">
        <v>30.0</v>
      </c>
      <c r="AA1047" s="157">
        <v>6.0091</v>
      </c>
      <c r="AB1047" s="157">
        <v>0.0048</v>
      </c>
      <c r="AD1047" s="112"/>
      <c r="AE1047" s="33"/>
      <c r="AF1047" s="33"/>
      <c r="AG1047" s="33"/>
      <c r="AH1047" s="33"/>
      <c r="AI1047" s="33"/>
      <c r="AJ1047" s="33"/>
    </row>
    <row r="1048">
      <c r="A1048" s="104" t="s">
        <v>1089</v>
      </c>
      <c r="B1048" s="101">
        <v>2007.0</v>
      </c>
      <c r="C1048" s="101" t="s">
        <v>41</v>
      </c>
      <c r="D1048" s="140" t="s">
        <v>2493</v>
      </c>
      <c r="E1048" s="104">
        <v>93.0</v>
      </c>
      <c r="F1048" s="104">
        <v>84.0</v>
      </c>
      <c r="G1048" s="104">
        <v>88.5</v>
      </c>
      <c r="H1048" s="104">
        <v>82.0</v>
      </c>
      <c r="I1048" s="104">
        <v>77.0</v>
      </c>
      <c r="J1048" s="104">
        <v>5.0</v>
      </c>
      <c r="K1048" s="104">
        <v>79.5</v>
      </c>
      <c r="L1048" s="104">
        <v>9.0</v>
      </c>
      <c r="M1048" s="112"/>
      <c r="N1048" s="104" t="s">
        <v>2439</v>
      </c>
      <c r="O1048" s="104" t="s">
        <v>1041</v>
      </c>
      <c r="P1048" s="256">
        <v>2.0801522E7</v>
      </c>
      <c r="Q1048" s="104">
        <v>21.0</v>
      </c>
      <c r="R1048" s="104">
        <v>2992.0</v>
      </c>
      <c r="S1048" s="104">
        <v>6952.0</v>
      </c>
      <c r="T1048" s="256">
        <v>6.6486205E7</v>
      </c>
      <c r="U1048" s="104">
        <v>66.0</v>
      </c>
      <c r="V1048" s="104">
        <v>1.10020614E8</v>
      </c>
      <c r="W1048" s="256">
        <v>1.76506819E8</v>
      </c>
      <c r="X1048" s="104">
        <v>177.0</v>
      </c>
      <c r="Y1048" s="157">
        <v>0.6233</v>
      </c>
      <c r="Z1048" s="104">
        <v>30.0</v>
      </c>
      <c r="AA1048" s="157">
        <v>5.8836</v>
      </c>
      <c r="AB1048" s="157">
        <v>0.6934</v>
      </c>
      <c r="AD1048" s="112"/>
      <c r="AE1048" s="33"/>
      <c r="AF1048" s="33"/>
      <c r="AG1048" s="33"/>
      <c r="AH1048" s="33"/>
      <c r="AI1048" s="33"/>
      <c r="AJ1048" s="33"/>
    </row>
    <row r="1049">
      <c r="A1049" s="104" t="s">
        <v>951</v>
      </c>
      <c r="B1049" s="101">
        <v>2007.0</v>
      </c>
      <c r="C1049" s="101" t="s">
        <v>41</v>
      </c>
      <c r="D1049" s="140" t="s">
        <v>2470</v>
      </c>
      <c r="E1049" s="104">
        <v>92.0</v>
      </c>
      <c r="F1049" s="104">
        <v>81.0</v>
      </c>
      <c r="G1049" s="104">
        <v>86.5</v>
      </c>
      <c r="H1049" s="104">
        <v>86.0</v>
      </c>
      <c r="I1049" s="104">
        <v>75.0</v>
      </c>
      <c r="J1049" s="104">
        <v>11.0</v>
      </c>
      <c r="K1049" s="104">
        <v>80.5</v>
      </c>
      <c r="L1049" s="104">
        <v>6.0</v>
      </c>
      <c r="M1049" s="112"/>
      <c r="N1049" s="104" t="s">
        <v>2511</v>
      </c>
      <c r="O1049" s="104" t="s">
        <v>952</v>
      </c>
      <c r="P1049" s="256">
        <v>8.8364714E7</v>
      </c>
      <c r="Q1049" s="104">
        <v>88.0</v>
      </c>
      <c r="R1049" s="104">
        <v>3505.0</v>
      </c>
      <c r="S1049" s="104">
        <v>25211.0</v>
      </c>
      <c r="T1049" s="256">
        <v>3.04360277E8</v>
      </c>
      <c r="U1049" s="104">
        <v>304.0</v>
      </c>
      <c r="V1049" s="104">
        <v>8.04200736E8</v>
      </c>
      <c r="W1049" s="256">
        <v>1.108561013E9</v>
      </c>
      <c r="X1049" s="104">
        <v>1109.0</v>
      </c>
      <c r="Y1049" s="157">
        <v>0.7254</v>
      </c>
      <c r="Z1049" s="104">
        <v>200.0</v>
      </c>
      <c r="AA1049" s="157">
        <v>5.5428</v>
      </c>
      <c r="AB1049" s="157">
        <v>0.4418</v>
      </c>
      <c r="AD1049" s="112"/>
      <c r="AE1049" s="33"/>
      <c r="AF1049" s="33"/>
      <c r="AG1049" s="33"/>
      <c r="AH1049" s="33"/>
      <c r="AI1049" s="33"/>
      <c r="AJ1049" s="33"/>
    </row>
    <row r="1050">
      <c r="A1050" s="104" t="s">
        <v>1079</v>
      </c>
      <c r="B1050" s="101">
        <v>2007.0</v>
      </c>
      <c r="C1050" s="101" t="s">
        <v>41</v>
      </c>
      <c r="D1050" s="140" t="s">
        <v>2494</v>
      </c>
      <c r="E1050" s="104">
        <v>78.0</v>
      </c>
      <c r="F1050" s="104">
        <v>76.0</v>
      </c>
      <c r="G1050" s="104">
        <v>77.0</v>
      </c>
      <c r="H1050" s="104">
        <v>75.0</v>
      </c>
      <c r="I1050" s="104">
        <v>72.0</v>
      </c>
      <c r="J1050" s="104">
        <v>3.0</v>
      </c>
      <c r="K1050" s="104">
        <v>73.5</v>
      </c>
      <c r="L1050" s="104">
        <v>3.5</v>
      </c>
      <c r="M1050" s="112"/>
      <c r="N1050" s="104" t="s">
        <v>2439</v>
      </c>
      <c r="O1050" s="104" t="s">
        <v>111</v>
      </c>
      <c r="P1050" s="256">
        <v>2.4900566E7</v>
      </c>
      <c r="Q1050" s="104">
        <v>25.0</v>
      </c>
      <c r="R1050" s="104">
        <v>1884.0</v>
      </c>
      <c r="S1050" s="104">
        <v>13217.0</v>
      </c>
      <c r="T1050" s="256">
        <v>9.3772375E7</v>
      </c>
      <c r="U1050" s="104">
        <v>94.0</v>
      </c>
      <c r="V1050" s="104">
        <v>6.8E7</v>
      </c>
      <c r="W1050" s="256" t="s">
        <v>2514</v>
      </c>
      <c r="X1050" s="104">
        <v>162.0</v>
      </c>
      <c r="Y1050" s="157">
        <v>0.4203</v>
      </c>
      <c r="Z1050" s="104">
        <v>31.0</v>
      </c>
      <c r="AA1050" s="157">
        <v>5.2185</v>
      </c>
      <c r="AB1050" s="157">
        <v>0.8032</v>
      </c>
      <c r="AD1050" s="112"/>
      <c r="AE1050" s="33"/>
      <c r="AF1050" s="33"/>
      <c r="AG1050" s="33"/>
      <c r="AH1050" s="33"/>
      <c r="AI1050" s="33"/>
      <c r="AJ1050" s="33"/>
    </row>
    <row r="1051">
      <c r="A1051" s="104" t="s">
        <v>929</v>
      </c>
      <c r="B1051" s="101">
        <v>2007.0</v>
      </c>
      <c r="C1051" s="101" t="s">
        <v>126</v>
      </c>
      <c r="D1051" s="140" t="s">
        <v>2446</v>
      </c>
      <c r="E1051" s="104">
        <v>96.0</v>
      </c>
      <c r="F1051" s="104">
        <v>86.0</v>
      </c>
      <c r="G1051" s="104">
        <v>91.0</v>
      </c>
      <c r="H1051" s="104">
        <v>90.0</v>
      </c>
      <c r="I1051" s="104">
        <v>79.0</v>
      </c>
      <c r="J1051" s="104">
        <v>11.0</v>
      </c>
      <c r="K1051" s="104">
        <v>84.5</v>
      </c>
      <c r="L1051" s="104">
        <v>6.5</v>
      </c>
      <c r="M1051" s="112"/>
      <c r="N1051" s="104" t="s">
        <v>2515</v>
      </c>
      <c r="O1051" s="104" t="s">
        <v>930</v>
      </c>
      <c r="P1051" s="256">
        <v>1.9458109E7</v>
      </c>
      <c r="Q1051" s="104">
        <v>19.0</v>
      </c>
      <c r="R1051" s="104">
        <v>3232.0</v>
      </c>
      <c r="S1051" s="104">
        <v>6020.0</v>
      </c>
      <c r="T1051" s="256">
        <v>1.36025503E8</v>
      </c>
      <c r="U1051" s="104">
        <v>136.0</v>
      </c>
      <c r="V1051" s="104">
        <v>9.63E7</v>
      </c>
      <c r="W1051" s="256">
        <v>2.32325503E8</v>
      </c>
      <c r="X1051" s="104">
        <v>232.0</v>
      </c>
      <c r="Y1051" s="157">
        <v>0.4145</v>
      </c>
      <c r="Z1051" s="104">
        <v>45.0</v>
      </c>
      <c r="AA1051" s="157">
        <v>5.1628</v>
      </c>
      <c r="AB1051" s="157">
        <v>0.4324</v>
      </c>
      <c r="AD1051" s="104" t="s">
        <v>2411</v>
      </c>
      <c r="AE1051" s="33"/>
      <c r="AF1051" s="33"/>
      <c r="AG1051" s="33"/>
      <c r="AH1051" s="33"/>
      <c r="AI1051" s="33"/>
      <c r="AJ1051" s="33"/>
    </row>
    <row r="1052">
      <c r="A1052" s="104" t="s">
        <v>967</v>
      </c>
      <c r="B1052" s="101">
        <v>2007.0</v>
      </c>
      <c r="C1052" s="101" t="s">
        <v>37</v>
      </c>
      <c r="D1052" s="140" t="s">
        <v>2516</v>
      </c>
      <c r="E1052" s="104">
        <v>79.0</v>
      </c>
      <c r="F1052" s="104">
        <v>60.0</v>
      </c>
      <c r="G1052" s="104">
        <v>69.5</v>
      </c>
      <c r="H1052" s="104">
        <v>73.0</v>
      </c>
      <c r="I1052" s="104">
        <v>66.0</v>
      </c>
      <c r="J1052" s="104">
        <v>7.0</v>
      </c>
      <c r="K1052" s="104">
        <v>69.5</v>
      </c>
      <c r="L1052" s="104">
        <v>0.0</v>
      </c>
      <c r="M1052" s="112"/>
      <c r="N1052" s="104" t="s">
        <v>2442</v>
      </c>
      <c r="O1052" s="104" t="s">
        <v>957</v>
      </c>
      <c r="P1052" s="256">
        <v>6.0316738E7</v>
      </c>
      <c r="Q1052" s="104">
        <v>60.0</v>
      </c>
      <c r="R1052" s="104">
        <v>4258.0</v>
      </c>
      <c r="S1052" s="104">
        <v>14166.0</v>
      </c>
      <c r="T1052" s="256">
        <v>2.16391482E8</v>
      </c>
      <c r="U1052" s="104">
        <v>216.0</v>
      </c>
      <c r="V1052" s="104" t="s">
        <v>2517</v>
      </c>
      <c r="W1052" s="256" t="s">
        <v>2518</v>
      </c>
      <c r="X1052" s="104">
        <v>747.0</v>
      </c>
      <c r="Y1052" s="157">
        <v>0.7103</v>
      </c>
      <c r="Z1052" s="104">
        <v>145.0</v>
      </c>
      <c r="AA1052" s="157">
        <v>5.1512</v>
      </c>
      <c r="AB1052" s="157">
        <v>0.416</v>
      </c>
      <c r="AD1052" s="112"/>
      <c r="AE1052" s="33"/>
      <c r="AF1052" s="33"/>
      <c r="AG1052" s="33"/>
      <c r="AH1052" s="33"/>
      <c r="AI1052" s="33"/>
      <c r="AJ1052" s="33"/>
    </row>
    <row r="1053">
      <c r="A1053" s="104" t="s">
        <v>949</v>
      </c>
      <c r="B1053" s="101">
        <v>2007.0</v>
      </c>
      <c r="C1053" s="101" t="s">
        <v>29</v>
      </c>
      <c r="D1053" s="140" t="s">
        <v>2446</v>
      </c>
      <c r="E1053" s="104">
        <v>65.0</v>
      </c>
      <c r="F1053" s="104">
        <v>58.0</v>
      </c>
      <c r="G1053" s="104">
        <v>61.5</v>
      </c>
      <c r="H1053" s="104">
        <v>83.0</v>
      </c>
      <c r="I1053" s="104">
        <v>81.0</v>
      </c>
      <c r="J1053" s="104">
        <v>2.0</v>
      </c>
      <c r="K1053" s="104">
        <v>82.0</v>
      </c>
      <c r="L1053" s="104">
        <v>-20.5</v>
      </c>
      <c r="M1053" s="112"/>
      <c r="N1053" s="104" t="s">
        <v>2511</v>
      </c>
      <c r="O1053" s="104" t="s">
        <v>348</v>
      </c>
      <c r="P1053" s="256">
        <v>8.4617303E7</v>
      </c>
      <c r="Q1053" s="104">
        <v>85.0</v>
      </c>
      <c r="R1053" s="104">
        <v>4045.0</v>
      </c>
      <c r="S1053" s="104">
        <v>20919.0</v>
      </c>
      <c r="T1053" s="256">
        <v>3.03003568E8</v>
      </c>
      <c r="U1053" s="104">
        <v>303.0</v>
      </c>
      <c r="V1053" s="104">
        <v>7.14E8</v>
      </c>
      <c r="W1053" s="256">
        <v>1.017003568E9</v>
      </c>
      <c r="X1053" s="104">
        <v>1017.0</v>
      </c>
      <c r="Y1053" s="157">
        <v>0.7021</v>
      </c>
      <c r="Z1053" s="104">
        <v>200.0</v>
      </c>
      <c r="AA1053" s="157">
        <v>5.085</v>
      </c>
      <c r="AB1053" s="157">
        <v>0.4231</v>
      </c>
      <c r="AD1053" s="112"/>
      <c r="AE1053" s="33"/>
      <c r="AF1053" s="33"/>
      <c r="AG1053" s="33"/>
      <c r="AH1053" s="33"/>
      <c r="AI1053" s="33"/>
      <c r="AJ1053" s="33"/>
    </row>
    <row r="1054">
      <c r="A1054" s="104" t="s">
        <v>923</v>
      </c>
      <c r="B1054" s="101">
        <v>2007.0</v>
      </c>
      <c r="C1054" s="101" t="s">
        <v>29</v>
      </c>
      <c r="D1054" s="140" t="s">
        <v>2440</v>
      </c>
      <c r="E1054" s="104">
        <v>87.0</v>
      </c>
      <c r="F1054" s="104">
        <v>79.0</v>
      </c>
      <c r="G1054" s="104">
        <v>83.0</v>
      </c>
      <c r="H1054" s="104">
        <v>85.0</v>
      </c>
      <c r="I1054" s="104">
        <v>78.0</v>
      </c>
      <c r="J1054" s="104">
        <v>7.0</v>
      </c>
      <c r="K1054" s="104">
        <v>81.5</v>
      </c>
      <c r="L1054" s="104">
        <v>1.5</v>
      </c>
      <c r="M1054" s="112"/>
      <c r="N1054" s="104" t="s">
        <v>2519</v>
      </c>
      <c r="O1054" s="104" t="s">
        <v>348</v>
      </c>
      <c r="P1054" s="256">
        <v>2.2451514E7</v>
      </c>
      <c r="Q1054" s="104">
        <v>22.0</v>
      </c>
      <c r="R1054" s="104">
        <v>2927.0</v>
      </c>
      <c r="S1054" s="104">
        <v>7670.0</v>
      </c>
      <c r="T1054" s="256">
        <v>1.24987023E8</v>
      </c>
      <c r="U1054" s="104">
        <v>125.0</v>
      </c>
      <c r="V1054" s="104">
        <v>4.84029542E8</v>
      </c>
      <c r="W1054" s="256">
        <v>6.09016565E8</v>
      </c>
      <c r="X1054" s="104">
        <v>609.0</v>
      </c>
      <c r="Y1054" s="157">
        <v>0.7948</v>
      </c>
      <c r="Z1054" s="104">
        <v>120.0</v>
      </c>
      <c r="AA1054" s="157">
        <v>5.0751</v>
      </c>
      <c r="AB1054" s="157">
        <v>0.1871</v>
      </c>
      <c r="AD1054" s="104" t="s">
        <v>617</v>
      </c>
      <c r="AE1054" s="33"/>
      <c r="AF1054" s="33"/>
      <c r="AG1054" s="33"/>
      <c r="AH1054" s="33"/>
      <c r="AI1054" s="33"/>
      <c r="AJ1054" s="33"/>
    </row>
    <row r="1055">
      <c r="A1055" s="104" t="s">
        <v>1004</v>
      </c>
      <c r="B1055" s="101">
        <v>2007.0</v>
      </c>
      <c r="C1055" s="101" t="s">
        <v>29</v>
      </c>
      <c r="D1055" s="140" t="s">
        <v>2449</v>
      </c>
      <c r="E1055" s="104">
        <v>54.0</v>
      </c>
      <c r="F1055" s="104">
        <v>46.0</v>
      </c>
      <c r="G1055" s="104">
        <v>50.0</v>
      </c>
      <c r="H1055" s="104">
        <v>64.0</v>
      </c>
      <c r="I1055" s="104">
        <v>65.0</v>
      </c>
      <c r="J1055" s="104">
        <v>-1.0</v>
      </c>
      <c r="K1055" s="104">
        <v>64.5</v>
      </c>
      <c r="L1055" s="104">
        <v>-14.5</v>
      </c>
      <c r="M1055" s="112"/>
      <c r="N1055" s="104" t="s">
        <v>2442</v>
      </c>
      <c r="O1055" s="104" t="s">
        <v>990</v>
      </c>
      <c r="P1055" s="256">
        <v>7.021707E7</v>
      </c>
      <c r="Q1055" s="104">
        <v>70.0</v>
      </c>
      <c r="R1055" s="104">
        <v>3729.0</v>
      </c>
      <c r="S1055" s="104">
        <v>18830.0</v>
      </c>
      <c r="T1055" s="256">
        <v>2.140305E8</v>
      </c>
      <c r="U1055" s="104">
        <v>214.0</v>
      </c>
      <c r="V1055" s="104">
        <v>1.34809816E8</v>
      </c>
      <c r="W1055" s="256">
        <v>3.48840316E8</v>
      </c>
      <c r="X1055" s="104">
        <v>349.0</v>
      </c>
      <c r="Y1055" s="157">
        <v>0.3865</v>
      </c>
      <c r="Z1055" s="104">
        <v>70.0</v>
      </c>
      <c r="AA1055" s="157">
        <v>4.9834</v>
      </c>
      <c r="AB1055" s="157">
        <v>1.0031</v>
      </c>
      <c r="AD1055" s="112"/>
      <c r="AE1055" s="33"/>
      <c r="AF1055" s="33"/>
      <c r="AG1055" s="33"/>
      <c r="AH1055" s="33"/>
      <c r="AI1055" s="33"/>
      <c r="AJ1055" s="33"/>
    </row>
    <row r="1056">
      <c r="A1056" s="104" t="s">
        <v>1053</v>
      </c>
      <c r="B1056" s="101">
        <v>2007.0</v>
      </c>
      <c r="C1056" s="101" t="s">
        <v>29</v>
      </c>
      <c r="D1056" s="140" t="s">
        <v>2470</v>
      </c>
      <c r="E1056" s="104">
        <v>85.0</v>
      </c>
      <c r="F1056" s="104">
        <v>69.0</v>
      </c>
      <c r="G1056" s="104">
        <v>77.0</v>
      </c>
      <c r="H1056" s="104">
        <v>82.0</v>
      </c>
      <c r="I1056" s="104">
        <v>75.0</v>
      </c>
      <c r="J1056" s="104">
        <v>7.0</v>
      </c>
      <c r="K1056" s="104">
        <v>78.5</v>
      </c>
      <c r="L1056" s="104">
        <v>-1.5</v>
      </c>
      <c r="M1056" s="112"/>
      <c r="N1056" s="104" t="s">
        <v>2439</v>
      </c>
      <c r="O1056" s="104" t="s">
        <v>448</v>
      </c>
      <c r="P1056" s="256">
        <v>3.6302612E7</v>
      </c>
      <c r="Q1056" s="104">
        <v>36.0</v>
      </c>
      <c r="R1056" s="104">
        <v>3121.0</v>
      </c>
      <c r="S1056" s="104">
        <v>11632.0</v>
      </c>
      <c r="T1056" s="256">
        <v>1.38447667E8</v>
      </c>
      <c r="U1056" s="104">
        <v>138.0</v>
      </c>
      <c r="V1056" s="104">
        <v>6.3137661E7</v>
      </c>
      <c r="W1056" s="256">
        <v>2.01585328E8</v>
      </c>
      <c r="X1056" s="104">
        <v>202.0</v>
      </c>
      <c r="Y1056" s="157">
        <v>0.3132</v>
      </c>
      <c r="Z1056" s="104">
        <v>42.0</v>
      </c>
      <c r="AA1056" s="157">
        <v>4.7997</v>
      </c>
      <c r="AB1056" s="157">
        <v>0.8643</v>
      </c>
      <c r="AD1056" s="112"/>
      <c r="AE1056" s="33"/>
      <c r="AF1056" s="33"/>
      <c r="AG1056" s="33"/>
      <c r="AH1056" s="33"/>
      <c r="AI1056" s="33"/>
      <c r="AJ1056" s="33"/>
    </row>
    <row r="1057">
      <c r="A1057" s="104" t="s">
        <v>1103</v>
      </c>
      <c r="B1057" s="101">
        <v>2007.0</v>
      </c>
      <c r="C1057" s="101" t="s">
        <v>41</v>
      </c>
      <c r="D1057" s="140" t="s">
        <v>2440</v>
      </c>
      <c r="E1057" s="104">
        <v>18.0</v>
      </c>
      <c r="F1057" s="104">
        <v>36.0</v>
      </c>
      <c r="G1057" s="104">
        <v>27.0</v>
      </c>
      <c r="H1057" s="104">
        <v>61.0</v>
      </c>
      <c r="I1057" s="104">
        <v>49.0</v>
      </c>
      <c r="J1057" s="104">
        <v>12.0</v>
      </c>
      <c r="K1057" s="104">
        <v>55.0</v>
      </c>
      <c r="L1057" s="104">
        <v>-28.0</v>
      </c>
      <c r="M1057" s="112"/>
      <c r="N1057" s="104" t="s">
        <v>2442</v>
      </c>
      <c r="O1057" s="104" t="s">
        <v>117</v>
      </c>
      <c r="P1057" s="256">
        <v>1.4554053E7</v>
      </c>
      <c r="Q1057" s="104">
        <v>15.0</v>
      </c>
      <c r="R1057" s="104">
        <v>3367.0</v>
      </c>
      <c r="S1057" s="104">
        <v>4323.0</v>
      </c>
      <c r="T1057" s="256">
        <v>7.7267296E7</v>
      </c>
      <c r="U1057" s="104">
        <v>77.0</v>
      </c>
      <c r="V1057" s="104">
        <v>4.2504936E7</v>
      </c>
      <c r="W1057" s="256">
        <v>1.19772232E8</v>
      </c>
      <c r="X1057" s="104">
        <v>120.0</v>
      </c>
      <c r="Y1057" s="157">
        <v>0.3549</v>
      </c>
      <c r="Z1057" s="104">
        <v>25.0</v>
      </c>
      <c r="AA1057" s="157">
        <v>4.7909</v>
      </c>
      <c r="AB1057" s="157">
        <v>0.5822</v>
      </c>
      <c r="AD1057" s="112"/>
      <c r="AE1057" s="33"/>
      <c r="AF1057" s="33"/>
      <c r="AG1057" s="33"/>
      <c r="AH1057" s="33"/>
      <c r="AI1057" s="33"/>
      <c r="AJ1057" s="33"/>
    </row>
    <row r="1058">
      <c r="A1058" s="104" t="s">
        <v>1046</v>
      </c>
      <c r="B1058" s="101">
        <v>2007.0</v>
      </c>
      <c r="C1058" s="101" t="s">
        <v>37</v>
      </c>
      <c r="D1058" s="140" t="s">
        <v>2449</v>
      </c>
      <c r="E1058" s="104">
        <v>44.0</v>
      </c>
      <c r="F1058" s="104">
        <v>49.0</v>
      </c>
      <c r="G1058" s="104">
        <v>46.5</v>
      </c>
      <c r="H1058" s="104">
        <v>63.0</v>
      </c>
      <c r="I1058" s="104">
        <v>69.0</v>
      </c>
      <c r="J1058" s="104">
        <v>-6.0</v>
      </c>
      <c r="K1058" s="104">
        <v>66.0</v>
      </c>
      <c r="L1058" s="104">
        <v>-19.5</v>
      </c>
      <c r="M1058" s="112"/>
      <c r="N1058" s="104" t="s">
        <v>2439</v>
      </c>
      <c r="O1058" s="104" t="s">
        <v>117</v>
      </c>
      <c r="P1058" s="256">
        <v>2.151408E7</v>
      </c>
      <c r="Q1058" s="104">
        <v>22.0</v>
      </c>
      <c r="R1058" s="104">
        <v>3192.0</v>
      </c>
      <c r="S1058" s="104">
        <v>6740.0</v>
      </c>
      <c r="T1058" s="256">
        <v>5.7011521E7</v>
      </c>
      <c r="U1058" s="104">
        <v>57.0</v>
      </c>
      <c r="V1058" s="104">
        <v>1.77978063E8</v>
      </c>
      <c r="W1058" s="256">
        <v>2.34989584E8</v>
      </c>
      <c r="X1058" s="104">
        <v>235.0</v>
      </c>
      <c r="Y1058" s="157">
        <v>0.7574</v>
      </c>
      <c r="Z1058" s="104">
        <v>50.0</v>
      </c>
      <c r="AA1058" s="157">
        <v>4.6998</v>
      </c>
      <c r="AB1058" s="157">
        <v>0.4303</v>
      </c>
      <c r="AD1058" s="112"/>
      <c r="AE1058" s="33"/>
      <c r="AF1058" s="33"/>
      <c r="AG1058" s="33"/>
      <c r="AH1058" s="33"/>
      <c r="AI1058" s="33"/>
      <c r="AJ1058" s="33"/>
    </row>
    <row r="1059">
      <c r="A1059" s="104" t="s">
        <v>938</v>
      </c>
      <c r="B1059" s="101">
        <v>2007.0</v>
      </c>
      <c r="C1059" s="101" t="s">
        <v>37</v>
      </c>
      <c r="D1059" s="140" t="s">
        <v>2446</v>
      </c>
      <c r="E1059" s="104">
        <v>88.0</v>
      </c>
      <c r="F1059" s="104">
        <v>78.0</v>
      </c>
      <c r="G1059" s="104">
        <v>83.0</v>
      </c>
      <c r="H1059" s="104">
        <v>90.0</v>
      </c>
      <c r="I1059" s="104">
        <v>84.0</v>
      </c>
      <c r="J1059" s="104">
        <v>6.0</v>
      </c>
      <c r="K1059" s="104">
        <v>87.0</v>
      </c>
      <c r="L1059" s="104">
        <v>-4.0</v>
      </c>
      <c r="M1059" s="112"/>
      <c r="N1059" s="104" t="s">
        <v>2511</v>
      </c>
      <c r="O1059" s="104" t="s">
        <v>939</v>
      </c>
      <c r="P1059" s="256">
        <v>1.60887295E8</v>
      </c>
      <c r="Q1059" s="104">
        <v>161.0</v>
      </c>
      <c r="R1059" s="104">
        <v>4404.0</v>
      </c>
      <c r="S1059" s="104">
        <v>36532.0</v>
      </c>
      <c r="T1059" s="256">
        <v>4.48139099E8</v>
      </c>
      <c r="U1059" s="104">
        <v>448.0</v>
      </c>
      <c r="V1059" s="104">
        <v>6.363E8</v>
      </c>
      <c r="W1059" s="256">
        <v>1.084439099E9</v>
      </c>
      <c r="X1059" s="104">
        <v>1084.0</v>
      </c>
      <c r="Y1059" s="157">
        <v>0.5868</v>
      </c>
      <c r="Z1059" s="104">
        <v>250.0</v>
      </c>
      <c r="AA1059" s="157">
        <v>4.3378</v>
      </c>
      <c r="AB1059" s="157">
        <v>0.6435</v>
      </c>
      <c r="AD1059" s="112"/>
      <c r="AE1059" s="33"/>
      <c r="AF1059" s="33"/>
      <c r="AG1059" s="33"/>
      <c r="AH1059" s="33"/>
      <c r="AI1059" s="33"/>
      <c r="AJ1059" s="33"/>
    </row>
    <row r="1060">
      <c r="A1060" s="104" t="s">
        <v>1072</v>
      </c>
      <c r="B1060" s="101">
        <v>2007.0</v>
      </c>
      <c r="C1060" s="101" t="s">
        <v>37</v>
      </c>
      <c r="D1060" s="140" t="s">
        <v>2490</v>
      </c>
      <c r="E1060" s="104">
        <v>42.0</v>
      </c>
      <c r="F1060" s="104">
        <v>43.0</v>
      </c>
      <c r="G1060" s="104">
        <v>42.5</v>
      </c>
      <c r="H1060" s="104">
        <v>69.0</v>
      </c>
      <c r="I1060" s="104">
        <v>46.0</v>
      </c>
      <c r="J1060" s="104">
        <v>23.0</v>
      </c>
      <c r="K1060" s="104">
        <v>57.5</v>
      </c>
      <c r="L1060" s="104">
        <v>-15.0</v>
      </c>
      <c r="M1060" s="112"/>
      <c r="N1060" s="104" t="s">
        <v>2511</v>
      </c>
      <c r="O1060" s="104" t="s">
        <v>1073</v>
      </c>
      <c r="P1060" s="256">
        <v>1.1731708E7</v>
      </c>
      <c r="Q1060" s="104">
        <v>12.0</v>
      </c>
      <c r="R1060" s="104">
        <v>2567.0</v>
      </c>
      <c r="S1060" s="104">
        <v>4570.0</v>
      </c>
      <c r="T1060" s="256">
        <v>3.5074677E7</v>
      </c>
      <c r="U1060" s="104">
        <v>35.0</v>
      </c>
      <c r="V1060" s="104">
        <v>1.05396069E8</v>
      </c>
      <c r="W1060" s="256">
        <v>1.40470746E8</v>
      </c>
      <c r="X1060" s="104">
        <v>140.0</v>
      </c>
      <c r="Y1060" s="157">
        <v>0.7503</v>
      </c>
      <c r="Z1060" s="104">
        <v>33.0</v>
      </c>
      <c r="AA1060" s="157">
        <v>4.2567</v>
      </c>
      <c r="AB1060" s="157">
        <v>0.3555</v>
      </c>
      <c r="AD1060" s="112"/>
      <c r="AE1060" s="33"/>
      <c r="AF1060" s="33"/>
      <c r="AG1060" s="33"/>
      <c r="AH1060" s="33"/>
      <c r="AI1060" s="33"/>
      <c r="AJ1060" s="33"/>
    </row>
    <row r="1061">
      <c r="A1061" s="104" t="s">
        <v>925</v>
      </c>
      <c r="B1061" s="101">
        <v>2007.0</v>
      </c>
      <c r="C1061" s="101" t="s">
        <v>41</v>
      </c>
      <c r="D1061" s="140" t="s">
        <v>2467</v>
      </c>
      <c r="E1061" s="104">
        <v>88.0</v>
      </c>
      <c r="F1061" s="104">
        <v>81.0</v>
      </c>
      <c r="G1061" s="104">
        <v>84.5</v>
      </c>
      <c r="H1061" s="104">
        <v>92.0</v>
      </c>
      <c r="I1061" s="104">
        <v>85.0</v>
      </c>
      <c r="J1061" s="104">
        <v>7.0</v>
      </c>
      <c r="K1061" s="104">
        <v>88.5</v>
      </c>
      <c r="L1061" s="104">
        <v>-4.0</v>
      </c>
      <c r="M1061" s="112"/>
      <c r="N1061" s="104" t="s">
        <v>2439</v>
      </c>
      <c r="O1061" s="104" t="s">
        <v>926</v>
      </c>
      <c r="P1061" s="256">
        <v>3.0122888E7</v>
      </c>
      <c r="Q1061" s="104">
        <v>30.0</v>
      </c>
      <c r="R1061" s="104">
        <v>3010.0</v>
      </c>
      <c r="S1061" s="104">
        <v>10008.0</v>
      </c>
      <c r="T1061" s="256">
        <v>1.62805434E8</v>
      </c>
      <c r="U1061" s="104">
        <v>163.0</v>
      </c>
      <c r="V1061" s="104">
        <v>2.62562804E8</v>
      </c>
      <c r="W1061" s="256">
        <v>4.25368238E8</v>
      </c>
      <c r="X1061" s="104">
        <v>425.0</v>
      </c>
      <c r="Y1061" s="157">
        <v>0.6173</v>
      </c>
      <c r="Z1061" s="104">
        <v>100.0</v>
      </c>
      <c r="AA1061" s="157">
        <v>4.2537</v>
      </c>
      <c r="AB1061" s="157">
        <v>0.3012</v>
      </c>
      <c r="AD1061" s="104" t="s">
        <v>2413</v>
      </c>
      <c r="AE1061" s="33"/>
      <c r="AF1061" s="33"/>
      <c r="AG1061" s="33"/>
      <c r="AH1061" s="33"/>
      <c r="AI1061" s="33"/>
      <c r="AJ1061" s="33"/>
    </row>
    <row r="1062">
      <c r="A1062" s="104" t="s">
        <v>995</v>
      </c>
      <c r="B1062" s="101">
        <v>2007.0</v>
      </c>
      <c r="C1062" s="101" t="s">
        <v>37</v>
      </c>
      <c r="D1062" s="140" t="s">
        <v>2446</v>
      </c>
      <c r="E1062" s="104">
        <v>52.0</v>
      </c>
      <c r="F1062" s="104">
        <v>41.0</v>
      </c>
      <c r="G1062" s="104">
        <v>46.5</v>
      </c>
      <c r="H1062" s="104">
        <v>60.0</v>
      </c>
      <c r="I1062" s="104">
        <v>58.0</v>
      </c>
      <c r="J1062" s="104">
        <v>2.0</v>
      </c>
      <c r="K1062" s="104">
        <v>59.0</v>
      </c>
      <c r="L1062" s="104">
        <v>-12.5</v>
      </c>
      <c r="M1062" s="112"/>
      <c r="N1062" s="104" t="s">
        <v>2442</v>
      </c>
      <c r="O1062" s="104" t="s">
        <v>996</v>
      </c>
      <c r="P1062" s="256">
        <v>2.7335363E7</v>
      </c>
      <c r="Q1062" s="104">
        <v>27.0</v>
      </c>
      <c r="R1062" s="104">
        <v>3470.0</v>
      </c>
      <c r="S1062" s="104">
        <v>7878.0</v>
      </c>
      <c r="T1062" s="256">
        <v>1.0386029E8</v>
      </c>
      <c r="U1062" s="104">
        <v>104.0</v>
      </c>
      <c r="V1062" s="104">
        <v>2.314E8</v>
      </c>
      <c r="W1062" s="256">
        <v>3.3526029E8</v>
      </c>
      <c r="X1062" s="104">
        <v>335.0</v>
      </c>
      <c r="Y1062" s="157">
        <v>0.6902</v>
      </c>
      <c r="Z1062" s="104">
        <v>79.0</v>
      </c>
      <c r="AA1062" s="157">
        <v>4.2438</v>
      </c>
      <c r="AB1062" s="157">
        <v>0.346</v>
      </c>
      <c r="AD1062" s="112"/>
      <c r="AE1062" s="33"/>
      <c r="AF1062" s="33"/>
      <c r="AG1062" s="33"/>
      <c r="AH1062" s="33"/>
      <c r="AI1062" s="33"/>
      <c r="AJ1062" s="33"/>
    </row>
    <row r="1063">
      <c r="A1063" s="104" t="s">
        <v>1016</v>
      </c>
      <c r="B1063" s="101">
        <v>2007.0</v>
      </c>
      <c r="C1063" s="101" t="s">
        <v>29</v>
      </c>
      <c r="D1063" s="140" t="s">
        <v>2443</v>
      </c>
      <c r="E1063" s="104">
        <v>90.0</v>
      </c>
      <c r="F1063" s="104">
        <v>86.0</v>
      </c>
      <c r="G1063" s="104">
        <v>88.0</v>
      </c>
      <c r="H1063" s="104">
        <v>81.0</v>
      </c>
      <c r="I1063" s="104">
        <v>75.0</v>
      </c>
      <c r="J1063" s="104">
        <v>6.0</v>
      </c>
      <c r="K1063" s="104">
        <v>78.0</v>
      </c>
      <c r="L1063" s="104">
        <v>10.0</v>
      </c>
      <c r="M1063" s="112"/>
      <c r="N1063" s="104" t="s">
        <v>2511</v>
      </c>
      <c r="O1063" s="104" t="s">
        <v>930</v>
      </c>
      <c r="P1063" s="256">
        <v>944308.0</v>
      </c>
      <c r="Q1063" s="104">
        <v>1.0</v>
      </c>
      <c r="R1063" s="104">
        <v>11.0</v>
      </c>
      <c r="S1063" s="104">
        <v>85846.0</v>
      </c>
      <c r="T1063" s="256">
        <v>1.82207973E8</v>
      </c>
      <c r="U1063" s="104">
        <v>182.0</v>
      </c>
      <c r="V1063" s="104">
        <v>9.3085477E7</v>
      </c>
      <c r="W1063" s="256">
        <v>2.7529345E8</v>
      </c>
      <c r="X1063" s="104">
        <v>275.0</v>
      </c>
      <c r="Y1063" s="157">
        <v>0.3381</v>
      </c>
      <c r="Z1063" s="104">
        <v>65.0</v>
      </c>
      <c r="AA1063" s="157">
        <v>4.2353</v>
      </c>
      <c r="AB1063" s="157">
        <v>0.0145</v>
      </c>
      <c r="AD1063" s="104" t="s">
        <v>2414</v>
      </c>
      <c r="AE1063" s="33"/>
      <c r="AF1063" s="33"/>
      <c r="AG1063" s="33"/>
      <c r="AH1063" s="33"/>
      <c r="AI1063" s="33"/>
      <c r="AJ1063" s="33"/>
    </row>
    <row r="1064">
      <c r="A1064" s="104" t="s">
        <v>989</v>
      </c>
      <c r="B1064" s="101">
        <v>2007.0</v>
      </c>
      <c r="C1064" s="101" t="s">
        <v>41</v>
      </c>
      <c r="D1064" s="140" t="s">
        <v>2470</v>
      </c>
      <c r="E1064" s="104">
        <v>45.0</v>
      </c>
      <c r="F1064" s="104">
        <v>47.0</v>
      </c>
      <c r="G1064" s="104">
        <v>46.0</v>
      </c>
      <c r="H1064" s="104">
        <v>72.0</v>
      </c>
      <c r="I1064" s="104">
        <v>67.0</v>
      </c>
      <c r="J1064" s="104">
        <v>5.0</v>
      </c>
      <c r="K1064" s="104">
        <v>69.5</v>
      </c>
      <c r="L1064" s="104">
        <v>-23.5</v>
      </c>
      <c r="M1064" s="112"/>
      <c r="N1064" s="104" t="s">
        <v>2442</v>
      </c>
      <c r="O1064" s="104" t="s">
        <v>990</v>
      </c>
      <c r="P1064" s="256">
        <v>4.2522194E7</v>
      </c>
      <c r="Q1064" s="104">
        <v>43.0</v>
      </c>
      <c r="R1064" s="104">
        <v>3349.0</v>
      </c>
      <c r="S1064" s="104">
        <v>12697.0</v>
      </c>
      <c r="T1064" s="256">
        <v>1.48313048E8</v>
      </c>
      <c r="U1064" s="104">
        <v>148.0</v>
      </c>
      <c r="V1064" s="104">
        <v>2.10062555E8</v>
      </c>
      <c r="W1064" s="256">
        <v>3.58375603E8</v>
      </c>
      <c r="X1064" s="104">
        <v>358.0</v>
      </c>
      <c r="Y1064" s="157">
        <v>0.5862</v>
      </c>
      <c r="Z1064" s="104">
        <v>85.0</v>
      </c>
      <c r="AA1064" s="157">
        <v>4.2162</v>
      </c>
      <c r="AB1064" s="157">
        <v>0.5003</v>
      </c>
      <c r="AD1064" s="112"/>
      <c r="AE1064" s="33"/>
      <c r="AF1064" s="33"/>
      <c r="AG1064" s="33"/>
      <c r="AH1064" s="33"/>
      <c r="AI1064" s="33"/>
      <c r="AJ1064" s="33"/>
    </row>
    <row r="1065">
      <c r="A1065" s="104" t="s">
        <v>1101</v>
      </c>
      <c r="B1065" s="101">
        <v>2007.0</v>
      </c>
      <c r="C1065" s="101" t="s">
        <v>29</v>
      </c>
      <c r="D1065" s="140" t="s">
        <v>2446</v>
      </c>
      <c r="E1065" s="104">
        <v>20.0</v>
      </c>
      <c r="F1065" s="104">
        <v>39.0</v>
      </c>
      <c r="G1065" s="104">
        <v>29.5</v>
      </c>
      <c r="H1065" s="104">
        <v>68.0</v>
      </c>
      <c r="I1065" s="104">
        <v>55.0</v>
      </c>
      <c r="J1065" s="104">
        <v>13.0</v>
      </c>
      <c r="K1065" s="104">
        <v>61.5</v>
      </c>
      <c r="L1065" s="104">
        <v>-32.0</v>
      </c>
      <c r="M1065" s="112"/>
      <c r="N1065" s="104" t="s">
        <v>2511</v>
      </c>
      <c r="O1065" s="104" t="s">
        <v>153</v>
      </c>
      <c r="P1065" s="256">
        <v>2.2518358E7</v>
      </c>
      <c r="Q1065" s="104">
        <v>23.0</v>
      </c>
      <c r="R1065" s="104">
        <v>3155.0</v>
      </c>
      <c r="S1065" s="104">
        <v>7137.0</v>
      </c>
      <c r="T1065" s="256">
        <v>6.0457138E7</v>
      </c>
      <c r="U1065" s="104">
        <v>60.0</v>
      </c>
      <c r="V1065" s="104">
        <v>3.89E7</v>
      </c>
      <c r="W1065" s="256">
        <v>9.9357138E7</v>
      </c>
      <c r="X1065" s="104">
        <v>99.0</v>
      </c>
      <c r="Y1065" s="157">
        <v>0.3915</v>
      </c>
      <c r="Z1065" s="104">
        <v>25.0</v>
      </c>
      <c r="AA1065" s="157">
        <v>3.9743</v>
      </c>
      <c r="AB1065" s="157">
        <v>0.9007</v>
      </c>
      <c r="AD1065" s="112"/>
      <c r="AE1065" s="33"/>
      <c r="AF1065" s="33"/>
      <c r="AG1065" s="33"/>
      <c r="AH1065" s="33"/>
      <c r="AI1065" s="33"/>
      <c r="AJ1065" s="33"/>
    </row>
    <row r="1066">
      <c r="A1066" s="104" t="s">
        <v>1141</v>
      </c>
      <c r="B1066" s="101">
        <v>2007.0</v>
      </c>
      <c r="C1066" s="101" t="s">
        <v>41</v>
      </c>
      <c r="D1066" s="140" t="s">
        <v>2481</v>
      </c>
      <c r="E1066" s="104">
        <v>10.0</v>
      </c>
      <c r="F1066" s="104">
        <v>31.0</v>
      </c>
      <c r="G1066" s="104">
        <v>20.5</v>
      </c>
      <c r="H1066" s="104">
        <v>42.0</v>
      </c>
      <c r="I1066" s="104">
        <v>52.0</v>
      </c>
      <c r="J1066" s="104">
        <v>-10.0</v>
      </c>
      <c r="K1066" s="104">
        <v>47.0</v>
      </c>
      <c r="L1066" s="104">
        <v>-26.5</v>
      </c>
      <c r="M1066" s="112"/>
      <c r="N1066" s="104" t="s">
        <v>2511</v>
      </c>
      <c r="O1066" s="104" t="s">
        <v>1094</v>
      </c>
      <c r="P1066" s="256">
        <v>1.2287234E7</v>
      </c>
      <c r="Q1066" s="104">
        <v>12.0</v>
      </c>
      <c r="R1066" s="104">
        <v>3083.0</v>
      </c>
      <c r="S1066" s="104">
        <v>3985.0</v>
      </c>
      <c r="T1066" s="256">
        <v>3.1611916E7</v>
      </c>
      <c r="U1066" s="104">
        <v>32.0</v>
      </c>
      <c r="V1066" s="104">
        <v>7850222.0</v>
      </c>
      <c r="W1066" s="256">
        <v>3.9462138E7</v>
      </c>
      <c r="X1066" s="104">
        <v>39.0</v>
      </c>
      <c r="Y1066" s="157">
        <v>0.1989</v>
      </c>
      <c r="Z1066" s="104">
        <v>10.0</v>
      </c>
      <c r="AA1066" s="157">
        <v>3.9462</v>
      </c>
      <c r="AB1066" s="157">
        <v>1.2287</v>
      </c>
      <c r="AD1066" s="112"/>
      <c r="AE1066" s="33"/>
      <c r="AF1066" s="33"/>
      <c r="AG1066" s="33"/>
      <c r="AH1066" s="33"/>
      <c r="AI1066" s="33"/>
      <c r="AJ1066" s="33"/>
    </row>
    <row r="1067">
      <c r="A1067" s="104" t="s">
        <v>1108</v>
      </c>
      <c r="B1067" s="101">
        <v>2007.0</v>
      </c>
      <c r="C1067" s="101" t="s">
        <v>2398</v>
      </c>
      <c r="D1067" s="140" t="s">
        <v>2449</v>
      </c>
      <c r="E1067" s="104">
        <v>51.0</v>
      </c>
      <c r="F1067" s="104">
        <v>51.0</v>
      </c>
      <c r="G1067" s="104">
        <v>51.0</v>
      </c>
      <c r="H1067" s="104">
        <v>58.0</v>
      </c>
      <c r="I1067" s="104">
        <v>60.0</v>
      </c>
      <c r="J1067" s="104">
        <v>-2.0</v>
      </c>
      <c r="K1067" s="104">
        <v>59.0</v>
      </c>
      <c r="L1067" s="104">
        <v>-8.0</v>
      </c>
      <c r="M1067" s="112"/>
      <c r="N1067" s="104" t="s">
        <v>2439</v>
      </c>
      <c r="O1067" s="104" t="s">
        <v>1109</v>
      </c>
      <c r="P1067" s="256">
        <v>2.4349815E7</v>
      </c>
      <c r="Q1067" s="104">
        <v>24.0</v>
      </c>
      <c r="R1067" s="104">
        <v>2863.0</v>
      </c>
      <c r="S1067" s="104">
        <v>8505.0</v>
      </c>
      <c r="T1067" s="256">
        <v>6.6528E7</v>
      </c>
      <c r="U1067" s="104">
        <v>67.0</v>
      </c>
      <c r="V1067" s="104">
        <v>2.9734212E7</v>
      </c>
      <c r="W1067" s="256">
        <v>9.6262212E7</v>
      </c>
      <c r="X1067" s="104">
        <v>96.0</v>
      </c>
      <c r="Y1067" s="157">
        <v>0.3089</v>
      </c>
      <c r="Z1067" s="104">
        <v>25.0</v>
      </c>
      <c r="AA1067" s="157">
        <v>3.8505</v>
      </c>
      <c r="AB1067" s="157">
        <v>0.974</v>
      </c>
      <c r="AD1067" s="112"/>
      <c r="AE1067" s="33"/>
      <c r="AF1067" s="33"/>
      <c r="AG1067" s="33"/>
      <c r="AH1067" s="33"/>
      <c r="AI1067" s="33"/>
      <c r="AJ1067" s="33"/>
    </row>
    <row r="1068">
      <c r="A1068" s="104" t="s">
        <v>1087</v>
      </c>
      <c r="B1068" s="101">
        <v>2007.0</v>
      </c>
      <c r="C1068" s="101" t="s">
        <v>41</v>
      </c>
      <c r="D1068" s="140" t="s">
        <v>2470</v>
      </c>
      <c r="E1068" s="104">
        <v>74.0</v>
      </c>
      <c r="F1068" s="104">
        <v>65.0</v>
      </c>
      <c r="G1068" s="104">
        <v>69.5</v>
      </c>
      <c r="H1068" s="104">
        <v>56.0</v>
      </c>
      <c r="I1068" s="104">
        <v>67.0</v>
      </c>
      <c r="J1068" s="104">
        <v>-11.0</v>
      </c>
      <c r="K1068" s="104">
        <v>61.5</v>
      </c>
      <c r="L1068" s="104">
        <v>8.0</v>
      </c>
      <c r="M1068" s="112"/>
      <c r="N1068" s="104" t="s">
        <v>2511</v>
      </c>
      <c r="O1068" s="104" t="s">
        <v>493</v>
      </c>
      <c r="P1068" s="256">
        <v>1.4650121E7</v>
      </c>
      <c r="Q1068" s="104">
        <v>15.0</v>
      </c>
      <c r="R1068" s="104">
        <v>2361.0</v>
      </c>
      <c r="S1068" s="104">
        <v>6205.0</v>
      </c>
      <c r="T1068" s="256">
        <v>6.3536011E7</v>
      </c>
      <c r="U1068" s="104">
        <v>64.0</v>
      </c>
      <c r="V1068" s="104">
        <v>5.074504E7</v>
      </c>
      <c r="W1068" s="256">
        <v>1.14281051E8</v>
      </c>
      <c r="X1068" s="104">
        <v>114.0</v>
      </c>
      <c r="Y1068" s="157">
        <v>0.444</v>
      </c>
      <c r="Z1068" s="104">
        <v>30.0</v>
      </c>
      <c r="AA1068" s="157">
        <v>3.8094</v>
      </c>
      <c r="AB1068" s="157">
        <v>0.4883</v>
      </c>
      <c r="AD1068" s="112"/>
      <c r="AE1068" s="33"/>
      <c r="AF1068" s="33"/>
      <c r="AG1068" s="33"/>
      <c r="AH1068" s="33"/>
      <c r="AI1068" s="33"/>
      <c r="AJ1068" s="33"/>
    </row>
    <row r="1069">
      <c r="A1069" s="104" t="s">
        <v>1023</v>
      </c>
      <c r="B1069" s="101">
        <v>2007.0</v>
      </c>
      <c r="C1069" s="101" t="s">
        <v>37</v>
      </c>
      <c r="D1069" s="140" t="s">
        <v>2486</v>
      </c>
      <c r="E1069" s="104">
        <v>31.0</v>
      </c>
      <c r="F1069" s="104">
        <v>39.0</v>
      </c>
      <c r="G1069" s="104">
        <v>35.0</v>
      </c>
      <c r="H1069" s="104">
        <v>51.0</v>
      </c>
      <c r="I1069" s="104">
        <v>50.0</v>
      </c>
      <c r="J1069" s="104">
        <v>1.0</v>
      </c>
      <c r="K1069" s="104">
        <v>50.5</v>
      </c>
      <c r="L1069" s="104">
        <v>-15.5</v>
      </c>
      <c r="M1069" s="112"/>
      <c r="N1069" s="104" t="s">
        <v>2439</v>
      </c>
      <c r="O1069" s="104" t="s">
        <v>2416</v>
      </c>
      <c r="P1069" s="256">
        <v>2.1052227E7</v>
      </c>
      <c r="Q1069" s="104">
        <v>21.0</v>
      </c>
      <c r="R1069" s="104">
        <v>3012.0</v>
      </c>
      <c r="S1069" s="104">
        <v>6989.0</v>
      </c>
      <c r="T1069" s="256">
        <v>4.2345531E7</v>
      </c>
      <c r="U1069" s="104">
        <v>42.0</v>
      </c>
      <c r="V1069" s="104">
        <v>1.97813724E8</v>
      </c>
      <c r="W1069" s="256">
        <v>2.40159255E8</v>
      </c>
      <c r="X1069" s="104">
        <v>240.0</v>
      </c>
      <c r="Y1069" s="157">
        <v>0.8237</v>
      </c>
      <c r="Z1069" s="104">
        <v>65.0</v>
      </c>
      <c r="AA1069" s="157">
        <v>3.6948</v>
      </c>
      <c r="AB1069" s="157">
        <v>0.3239</v>
      </c>
      <c r="AD1069" s="112"/>
      <c r="AE1069" s="33"/>
      <c r="AF1069" s="33"/>
      <c r="AG1069" s="33"/>
      <c r="AH1069" s="33"/>
      <c r="AI1069" s="33"/>
      <c r="AJ1069" s="33"/>
    </row>
    <row r="1070">
      <c r="A1070" s="104" t="s">
        <v>1029</v>
      </c>
      <c r="B1070" s="101">
        <v>2007.0</v>
      </c>
      <c r="C1070" s="101" t="s">
        <v>29</v>
      </c>
      <c r="D1070" s="140" t="s">
        <v>2494</v>
      </c>
      <c r="E1070" s="104">
        <v>61.0</v>
      </c>
      <c r="F1070" s="104">
        <v>50.0</v>
      </c>
      <c r="G1070" s="104">
        <v>55.5</v>
      </c>
      <c r="H1070" s="104">
        <v>67.0</v>
      </c>
      <c r="I1070" s="104">
        <v>62.0</v>
      </c>
      <c r="J1070" s="104">
        <v>5.0</v>
      </c>
      <c r="K1070" s="104">
        <v>64.5</v>
      </c>
      <c r="L1070" s="104">
        <v>-9.0</v>
      </c>
      <c r="M1070" s="112"/>
      <c r="N1070" s="104" t="s">
        <v>2511</v>
      </c>
      <c r="O1070" s="104" t="s">
        <v>939</v>
      </c>
      <c r="P1070" s="256">
        <v>1.5210156E7</v>
      </c>
      <c r="Q1070" s="104">
        <v>15.0</v>
      </c>
      <c r="R1070" s="104">
        <v>3352.0</v>
      </c>
      <c r="S1070" s="104">
        <v>4538.0</v>
      </c>
      <c r="T1070" s="256">
        <v>8.0070736E7</v>
      </c>
      <c r="U1070" s="104">
        <v>80.0</v>
      </c>
      <c r="V1070" s="104">
        <v>1.38269859E8</v>
      </c>
      <c r="W1070" s="256">
        <v>2.18340595E8</v>
      </c>
      <c r="X1070" s="104">
        <v>218.0</v>
      </c>
      <c r="Y1070" s="157">
        <v>0.6333</v>
      </c>
      <c r="Z1070" s="104">
        <v>60.0</v>
      </c>
      <c r="AA1070" s="157">
        <v>3.639</v>
      </c>
      <c r="AB1070" s="157">
        <v>0.2535</v>
      </c>
      <c r="AD1070" s="112"/>
      <c r="AE1070" s="33"/>
      <c r="AF1070" s="33"/>
      <c r="AG1070" s="33"/>
      <c r="AH1070" s="33"/>
      <c r="AI1070" s="33"/>
      <c r="AJ1070" s="33"/>
    </row>
    <row r="1071">
      <c r="A1071" s="104" t="s">
        <v>1113</v>
      </c>
      <c r="B1071" s="101">
        <v>2007.0</v>
      </c>
      <c r="C1071" s="101" t="s">
        <v>29</v>
      </c>
      <c r="D1071" s="140" t="s">
        <v>2440</v>
      </c>
      <c r="E1071" s="104">
        <v>51.0</v>
      </c>
      <c r="F1071" s="104">
        <v>54.0</v>
      </c>
      <c r="G1071" s="104">
        <v>52.5</v>
      </c>
      <c r="H1071" s="104">
        <v>64.0</v>
      </c>
      <c r="I1071" s="104">
        <v>71.0</v>
      </c>
      <c r="J1071" s="104">
        <v>-7.0</v>
      </c>
      <c r="K1071" s="104">
        <v>67.5</v>
      </c>
      <c r="L1071" s="104">
        <v>-15.0</v>
      </c>
      <c r="M1071" s="112"/>
      <c r="N1071" s="104" t="s">
        <v>2442</v>
      </c>
      <c r="O1071" s="104" t="s">
        <v>513</v>
      </c>
      <c r="P1071" s="256">
        <v>1.4623599E7</v>
      </c>
      <c r="Q1071" s="104">
        <v>15.0</v>
      </c>
      <c r="R1071" s="104">
        <v>3391.0</v>
      </c>
      <c r="S1071" s="104">
        <v>4312.0</v>
      </c>
      <c r="T1071" s="256">
        <v>4.9008662E7</v>
      </c>
      <c r="U1071" s="104">
        <v>49.0</v>
      </c>
      <c r="V1071" s="104">
        <v>2.8103514E7</v>
      </c>
      <c r="W1071" s="256">
        <v>7.7112176E7</v>
      </c>
      <c r="X1071" s="104">
        <v>77.0</v>
      </c>
      <c r="Y1071" s="157">
        <v>0.3644</v>
      </c>
      <c r="Z1071" s="104">
        <v>22.0</v>
      </c>
      <c r="AA1071" s="157">
        <v>3.5051</v>
      </c>
      <c r="AB1071" s="157">
        <v>0.6647</v>
      </c>
      <c r="AD1071" s="112"/>
      <c r="AE1071" s="33"/>
      <c r="AF1071" s="33"/>
      <c r="AG1071" s="33"/>
      <c r="AH1071" s="33"/>
      <c r="AI1071" s="33"/>
      <c r="AJ1071" s="33"/>
    </row>
    <row r="1072">
      <c r="A1072" s="104" t="s">
        <v>1061</v>
      </c>
      <c r="B1072" s="101">
        <v>2007.0</v>
      </c>
      <c r="C1072" s="101" t="s">
        <v>126</v>
      </c>
      <c r="D1072" s="140" t="s">
        <v>2470</v>
      </c>
      <c r="E1072" s="104">
        <v>93.0</v>
      </c>
      <c r="F1072" s="104">
        <v>95.0</v>
      </c>
      <c r="G1072" s="104">
        <v>94.0</v>
      </c>
      <c r="H1072" s="104">
        <v>80.0</v>
      </c>
      <c r="I1072" s="104">
        <v>66.0</v>
      </c>
      <c r="J1072" s="104">
        <v>14.0</v>
      </c>
      <c r="K1072" s="104">
        <v>73.0</v>
      </c>
      <c r="L1072" s="104">
        <v>21.0</v>
      </c>
      <c r="M1072" s="112"/>
      <c r="N1072" s="104" t="s">
        <v>2439</v>
      </c>
      <c r="O1072" s="104" t="s">
        <v>1062</v>
      </c>
      <c r="P1072" s="256">
        <v>417150.0</v>
      </c>
      <c r="Q1072" s="104">
        <v>0.0</v>
      </c>
      <c r="R1072" s="104">
        <v>5.0</v>
      </c>
      <c r="S1072" s="104">
        <v>83430.0</v>
      </c>
      <c r="T1072" s="256">
        <v>9.5720716E7</v>
      </c>
      <c r="U1072" s="104">
        <v>96.0</v>
      </c>
      <c r="V1072" s="104">
        <v>3.71E7</v>
      </c>
      <c r="W1072" s="256">
        <v>1.32820716E8</v>
      </c>
      <c r="X1072" s="104">
        <v>133.0</v>
      </c>
      <c r="Y1072" s="157">
        <v>0.2793</v>
      </c>
      <c r="Z1072" s="104">
        <v>40.0</v>
      </c>
      <c r="AA1072" s="157">
        <v>3.3205</v>
      </c>
      <c r="AB1072" s="157">
        <v>0.0104</v>
      </c>
      <c r="AD1072" s="112"/>
      <c r="AE1072" s="33"/>
      <c r="AF1072" s="33"/>
      <c r="AG1072" s="33"/>
      <c r="AH1072" s="33"/>
      <c r="AI1072" s="33"/>
      <c r="AJ1072" s="33"/>
    </row>
    <row r="1073">
      <c r="A1073" s="104" t="s">
        <v>941</v>
      </c>
      <c r="B1073" s="101">
        <v>2007.0</v>
      </c>
      <c r="C1073" s="101" t="s">
        <v>29</v>
      </c>
      <c r="D1073" s="140" t="s">
        <v>2470</v>
      </c>
      <c r="E1073" s="104">
        <v>73.0</v>
      </c>
      <c r="F1073" s="104">
        <v>66.0</v>
      </c>
      <c r="G1073" s="104">
        <v>69.5</v>
      </c>
      <c r="H1073" s="104">
        <v>77.0</v>
      </c>
      <c r="I1073" s="104">
        <v>72.0</v>
      </c>
      <c r="J1073" s="104">
        <v>5.0</v>
      </c>
      <c r="K1073" s="104">
        <v>74.5</v>
      </c>
      <c r="L1073" s="104">
        <v>-5.0</v>
      </c>
      <c r="M1073" s="112"/>
      <c r="N1073" s="104" t="s">
        <v>2511</v>
      </c>
      <c r="O1073" s="104" t="s">
        <v>936</v>
      </c>
      <c r="P1073" s="256">
        <v>6.2004688E7</v>
      </c>
      <c r="Q1073" s="104">
        <v>62.0</v>
      </c>
      <c r="R1073" s="104">
        <v>4318.0</v>
      </c>
      <c r="S1073" s="104">
        <v>14360.0</v>
      </c>
      <c r="T1073" s="256">
        <v>2.62030663E8</v>
      </c>
      <c r="U1073" s="104">
        <v>262.0</v>
      </c>
      <c r="V1073" s="104">
        <v>4.90185894E8</v>
      </c>
      <c r="W1073" s="256">
        <v>7.52216557E8</v>
      </c>
      <c r="X1073" s="104">
        <v>752.0</v>
      </c>
      <c r="Y1073" s="157">
        <v>0.6517</v>
      </c>
      <c r="Z1073" s="104">
        <v>230.0</v>
      </c>
      <c r="AA1073" s="157">
        <v>3.2705</v>
      </c>
      <c r="AB1073" s="157">
        <v>0.2696</v>
      </c>
      <c r="AD1073" s="112"/>
      <c r="AE1073" s="33"/>
      <c r="AF1073" s="33"/>
      <c r="AG1073" s="33"/>
      <c r="AH1073" s="33"/>
      <c r="AI1073" s="33"/>
      <c r="AJ1073" s="33"/>
    </row>
    <row r="1074">
      <c r="A1074" s="104" t="s">
        <v>969</v>
      </c>
      <c r="B1074" s="101">
        <v>2007.0</v>
      </c>
      <c r="C1074" s="101" t="s">
        <v>41</v>
      </c>
      <c r="D1074" s="140" t="s">
        <v>2440</v>
      </c>
      <c r="E1074" s="104">
        <v>74.0</v>
      </c>
      <c r="F1074" s="104">
        <v>65.0</v>
      </c>
      <c r="G1074" s="104">
        <v>69.5</v>
      </c>
      <c r="H1074" s="104">
        <v>69.0</v>
      </c>
      <c r="I1074" s="104">
        <v>65.0</v>
      </c>
      <c r="J1074" s="104">
        <v>4.0</v>
      </c>
      <c r="K1074" s="104">
        <v>67.0</v>
      </c>
      <c r="L1074" s="104">
        <v>2.5</v>
      </c>
      <c r="M1074" s="112"/>
      <c r="N1074" s="104" t="s">
        <v>2439</v>
      </c>
      <c r="O1074" s="104" t="s">
        <v>2419</v>
      </c>
      <c r="P1074" s="256">
        <v>5.1050101E7</v>
      </c>
      <c r="Q1074" s="104">
        <v>51.0</v>
      </c>
      <c r="R1074" s="104">
        <v>3396.0</v>
      </c>
      <c r="S1074" s="104">
        <v>15032.0</v>
      </c>
      <c r="T1074" s="256">
        <v>1.26477084E8</v>
      </c>
      <c r="U1074" s="104">
        <v>126.0</v>
      </c>
      <c r="V1074" s="104">
        <v>2.76877385E8</v>
      </c>
      <c r="W1074" s="256">
        <v>4.03354469E8</v>
      </c>
      <c r="X1074" s="104">
        <v>403.0</v>
      </c>
      <c r="Y1074" s="157">
        <v>0.6864</v>
      </c>
      <c r="Z1074" s="104">
        <v>130.0</v>
      </c>
      <c r="AA1074" s="157">
        <v>3.1027</v>
      </c>
      <c r="AB1074" s="157">
        <v>0.3927</v>
      </c>
      <c r="AD1074" s="112"/>
      <c r="AE1074" s="33"/>
      <c r="AF1074" s="33"/>
      <c r="AG1074" s="33"/>
      <c r="AH1074" s="33"/>
      <c r="AI1074" s="33"/>
      <c r="AJ1074" s="33"/>
    </row>
    <row r="1075">
      <c r="A1075" s="104" t="s">
        <v>1105</v>
      </c>
      <c r="B1075" s="101">
        <v>2007.0</v>
      </c>
      <c r="C1075" s="101" t="s">
        <v>41</v>
      </c>
      <c r="D1075" s="140" t="s">
        <v>2489</v>
      </c>
      <c r="E1075" s="104">
        <v>79.0</v>
      </c>
      <c r="F1075" s="104">
        <v>64.0</v>
      </c>
      <c r="G1075" s="104">
        <v>71.5</v>
      </c>
      <c r="H1075" s="104">
        <v>61.0</v>
      </c>
      <c r="I1075" s="104">
        <v>69.0</v>
      </c>
      <c r="J1075" s="104">
        <v>-8.0</v>
      </c>
      <c r="K1075" s="104">
        <v>65.0</v>
      </c>
      <c r="L1075" s="104">
        <v>6.5</v>
      </c>
      <c r="M1075" s="112"/>
      <c r="N1075" s="104" t="s">
        <v>2439</v>
      </c>
      <c r="O1075" s="104" t="s">
        <v>1106</v>
      </c>
      <c r="P1075" s="256">
        <v>1.9665101E7</v>
      </c>
      <c r="Q1075" s="104">
        <v>20.0</v>
      </c>
      <c r="R1075" s="104">
        <v>3185.0</v>
      </c>
      <c r="S1075" s="104">
        <v>6174.0</v>
      </c>
      <c r="T1075" s="256">
        <v>5.1580236E7</v>
      </c>
      <c r="U1075" s="104">
        <v>52.0</v>
      </c>
      <c r="V1075" s="104">
        <v>2.5698095E7</v>
      </c>
      <c r="W1075" s="256">
        <v>7.7278331E7</v>
      </c>
      <c r="X1075" s="104">
        <v>77.0</v>
      </c>
      <c r="Y1075" s="157">
        <v>0.3325</v>
      </c>
      <c r="Z1075" s="104">
        <v>25.0</v>
      </c>
      <c r="AA1075" s="157">
        <v>3.0911</v>
      </c>
      <c r="AB1075" s="157">
        <v>0.7866</v>
      </c>
      <c r="AD1075" s="112"/>
      <c r="AE1075" s="33"/>
      <c r="AF1075" s="33"/>
      <c r="AG1075" s="33"/>
      <c r="AH1075" s="33"/>
      <c r="AI1075" s="33"/>
      <c r="AJ1075" s="33"/>
    </row>
    <row r="1076">
      <c r="A1076" s="104" t="s">
        <v>982</v>
      </c>
      <c r="B1076" s="101">
        <v>2007.0</v>
      </c>
      <c r="C1076" s="101" t="s">
        <v>37</v>
      </c>
      <c r="D1076" s="140" t="s">
        <v>2495</v>
      </c>
      <c r="E1076" s="104">
        <v>65.0</v>
      </c>
      <c r="F1076" s="104">
        <v>51.0</v>
      </c>
      <c r="G1076" s="104">
        <v>58.0</v>
      </c>
      <c r="H1076" s="104">
        <v>68.0</v>
      </c>
      <c r="I1076" s="104">
        <v>70.0</v>
      </c>
      <c r="J1076" s="104">
        <v>-2.0</v>
      </c>
      <c r="K1076" s="104">
        <v>69.0</v>
      </c>
      <c r="L1076" s="104">
        <v>-11.0</v>
      </c>
      <c r="M1076" s="112"/>
      <c r="N1076" s="104" t="s">
        <v>2439</v>
      </c>
      <c r="O1076" s="104" t="s">
        <v>410</v>
      </c>
      <c r="P1076" s="256">
        <v>2.859137E7</v>
      </c>
      <c r="Q1076" s="104">
        <v>29.0</v>
      </c>
      <c r="R1076" s="104">
        <v>3316.0</v>
      </c>
      <c r="S1076" s="104">
        <v>8622.0</v>
      </c>
      <c r="T1076" s="256">
        <v>8.5028192E7</v>
      </c>
      <c r="U1076" s="104">
        <v>85.0</v>
      </c>
      <c r="V1076" s="104">
        <v>2.204E8</v>
      </c>
      <c r="W1076" s="256">
        <v>3.05428192E8</v>
      </c>
      <c r="X1076" s="104">
        <v>305.0</v>
      </c>
      <c r="Y1076" s="157">
        <v>0.7216</v>
      </c>
      <c r="Z1076" s="104">
        <v>100.0</v>
      </c>
      <c r="AA1076" s="157">
        <v>3.0543</v>
      </c>
      <c r="AB1076" s="157">
        <v>0.2859</v>
      </c>
      <c r="AD1076" s="112"/>
      <c r="AE1076" s="33"/>
      <c r="AF1076" s="33"/>
      <c r="AG1076" s="33"/>
      <c r="AH1076" s="33"/>
      <c r="AI1076" s="33"/>
      <c r="AJ1076" s="33"/>
    </row>
    <row r="1077">
      <c r="A1077" s="104" t="s">
        <v>1135</v>
      </c>
      <c r="B1077" s="101">
        <v>2007.0</v>
      </c>
      <c r="C1077" s="101" t="s">
        <v>41</v>
      </c>
      <c r="D1077" s="140" t="s">
        <v>2520</v>
      </c>
      <c r="E1077" s="104">
        <v>87.0</v>
      </c>
      <c r="F1077" s="104">
        <v>73.0</v>
      </c>
      <c r="G1077" s="104">
        <v>80.0</v>
      </c>
      <c r="H1077" s="104">
        <v>63.0</v>
      </c>
      <c r="I1077" s="104">
        <v>70.0</v>
      </c>
      <c r="J1077" s="104">
        <v>-7.0</v>
      </c>
      <c r="K1077" s="104">
        <v>66.5</v>
      </c>
      <c r="L1077" s="104">
        <v>13.5</v>
      </c>
      <c r="M1077" s="112"/>
      <c r="N1077" s="104" t="s">
        <v>2439</v>
      </c>
      <c r="O1077" s="104" t="s">
        <v>111</v>
      </c>
      <c r="P1077" s="256">
        <v>2002165.0</v>
      </c>
      <c r="Q1077" s="104">
        <v>2.0</v>
      </c>
      <c r="R1077" s="104">
        <v>197.0</v>
      </c>
      <c r="S1077" s="104">
        <v>10163.0</v>
      </c>
      <c r="T1077" s="256">
        <v>7919574.0</v>
      </c>
      <c r="U1077" s="104">
        <v>8.0</v>
      </c>
      <c r="V1077" s="104">
        <v>2.7565482E7</v>
      </c>
      <c r="W1077" s="256">
        <v>3.5485056E7</v>
      </c>
      <c r="X1077" s="104">
        <v>35.0</v>
      </c>
      <c r="Y1077" s="157">
        <v>0.7768</v>
      </c>
      <c r="Z1077" s="104">
        <v>12.0</v>
      </c>
      <c r="AA1077" s="157">
        <v>2.9571</v>
      </c>
      <c r="AB1077" s="157">
        <v>0.1668</v>
      </c>
      <c r="AD1077" s="112"/>
      <c r="AE1077" s="33"/>
      <c r="AF1077" s="33"/>
      <c r="AG1077" s="33"/>
      <c r="AH1077" s="33"/>
      <c r="AI1077" s="33"/>
      <c r="AJ1077" s="33"/>
    </row>
    <row r="1078">
      <c r="A1078" s="104" t="s">
        <v>920</v>
      </c>
      <c r="B1078" s="101">
        <v>2007.0</v>
      </c>
      <c r="C1078" s="101" t="s">
        <v>41</v>
      </c>
      <c r="D1078" s="140" t="s">
        <v>2443</v>
      </c>
      <c r="E1078" s="104">
        <v>78.0</v>
      </c>
      <c r="F1078" s="104">
        <v>69.0</v>
      </c>
      <c r="G1078" s="104">
        <v>73.5</v>
      </c>
      <c r="H1078" s="104">
        <v>76.0</v>
      </c>
      <c r="I1078" s="104">
        <v>72.0</v>
      </c>
      <c r="J1078" s="104">
        <v>4.0</v>
      </c>
      <c r="K1078" s="104">
        <v>74.0</v>
      </c>
      <c r="L1078" s="104">
        <v>-0.5</v>
      </c>
      <c r="M1078" s="112"/>
      <c r="N1078" s="104" t="s">
        <v>2442</v>
      </c>
      <c r="O1078" s="104" t="s">
        <v>921</v>
      </c>
      <c r="P1078" s="256">
        <v>6.6323594E7</v>
      </c>
      <c r="Q1078" s="104">
        <v>66.0</v>
      </c>
      <c r="R1078" s="104">
        <v>4164.0</v>
      </c>
      <c r="S1078" s="104">
        <v>15928.0</v>
      </c>
      <c r="T1078" s="256">
        <v>2.37283207E8</v>
      </c>
      <c r="U1078" s="104">
        <v>237.0</v>
      </c>
      <c r="V1078" s="104" t="s">
        <v>2521</v>
      </c>
      <c r="W1078" s="256" t="s">
        <v>2522</v>
      </c>
      <c r="X1078" s="104">
        <v>539.0</v>
      </c>
      <c r="Y1078" s="157">
        <v>0.5598</v>
      </c>
      <c r="Z1078" s="104">
        <v>185.0</v>
      </c>
      <c r="AA1078" s="157">
        <v>2.9134</v>
      </c>
      <c r="AB1078" s="157">
        <v>0.3585</v>
      </c>
      <c r="AD1078" s="104" t="s">
        <v>2420</v>
      </c>
      <c r="AE1078" s="33"/>
      <c r="AF1078" s="33"/>
      <c r="AG1078" s="33"/>
      <c r="AH1078" s="33"/>
      <c r="AI1078" s="33"/>
      <c r="AJ1078" s="33"/>
    </row>
    <row r="1079">
      <c r="A1079" s="104" t="s">
        <v>956</v>
      </c>
      <c r="B1079" s="101">
        <v>2007.0</v>
      </c>
      <c r="C1079" s="101" t="s">
        <v>41</v>
      </c>
      <c r="D1079" s="140" t="s">
        <v>2443</v>
      </c>
      <c r="E1079" s="104">
        <v>86.0</v>
      </c>
      <c r="F1079" s="104">
        <v>72.0</v>
      </c>
      <c r="G1079" s="104">
        <v>79.0</v>
      </c>
      <c r="H1079" s="104">
        <v>87.0</v>
      </c>
      <c r="I1079" s="104">
        <v>85.0</v>
      </c>
      <c r="J1079" s="104">
        <v>2.0</v>
      </c>
      <c r="K1079" s="104">
        <v>86.0</v>
      </c>
      <c r="L1079" s="104">
        <v>-7.0</v>
      </c>
      <c r="M1079" s="112"/>
      <c r="N1079" s="104" t="s">
        <v>2442</v>
      </c>
      <c r="O1079" s="104" t="s">
        <v>957</v>
      </c>
      <c r="P1079" s="256">
        <v>4.9038712E7</v>
      </c>
      <c r="Q1079" s="104">
        <v>49.0</v>
      </c>
      <c r="R1079" s="104">
        <v>3752.0</v>
      </c>
      <c r="S1079" s="104">
        <v>13070.0</v>
      </c>
      <c r="T1079" s="256">
        <v>1.89422889E8</v>
      </c>
      <c r="U1079" s="104">
        <v>189.0</v>
      </c>
      <c r="V1079" s="104">
        <v>2.818E8</v>
      </c>
      <c r="W1079" s="256">
        <v>4.71222889E8</v>
      </c>
      <c r="X1079" s="104">
        <v>471.0</v>
      </c>
      <c r="Y1079" s="157">
        <v>0.598</v>
      </c>
      <c r="Z1079" s="104">
        <v>165.0</v>
      </c>
      <c r="AA1079" s="157">
        <v>2.8559</v>
      </c>
      <c r="AB1079" s="157">
        <v>0.2972</v>
      </c>
      <c r="AD1079" s="112"/>
      <c r="AE1079" s="33"/>
      <c r="AF1079" s="33"/>
      <c r="AG1079" s="33"/>
      <c r="AH1079" s="33"/>
      <c r="AI1079" s="33"/>
      <c r="AJ1079" s="33"/>
    </row>
    <row r="1080">
      <c r="A1080" s="104" t="s">
        <v>942</v>
      </c>
      <c r="B1080" s="101">
        <v>2007.0</v>
      </c>
      <c r="C1080" s="101" t="s">
        <v>37</v>
      </c>
      <c r="D1080" s="140" t="s">
        <v>2470</v>
      </c>
      <c r="E1080" s="104">
        <v>70.0</v>
      </c>
      <c r="F1080" s="104">
        <v>58.0</v>
      </c>
      <c r="G1080" s="104">
        <v>64.0</v>
      </c>
      <c r="H1080" s="104">
        <v>71.0</v>
      </c>
      <c r="I1080" s="104">
        <v>69.0</v>
      </c>
      <c r="J1080" s="104">
        <v>2.0</v>
      </c>
      <c r="K1080" s="104">
        <v>70.0</v>
      </c>
      <c r="L1080" s="104">
        <v>-6.0</v>
      </c>
      <c r="M1080" s="112"/>
      <c r="N1080" s="104" t="s">
        <v>2511</v>
      </c>
      <c r="O1080" s="104" t="s">
        <v>2422</v>
      </c>
      <c r="P1080" s="256">
        <v>5.4592779E7</v>
      </c>
      <c r="Q1080" s="104">
        <v>55.0</v>
      </c>
      <c r="R1080" s="104">
        <v>4248.0</v>
      </c>
      <c r="S1080" s="104">
        <v>12851.0</v>
      </c>
      <c r="T1080" s="256">
        <v>1.79020854E8</v>
      </c>
      <c r="U1080" s="104">
        <v>179.0</v>
      </c>
      <c r="V1080" s="104">
        <v>4.45005922E8</v>
      </c>
      <c r="W1080" s="256">
        <v>6.24026776E8</v>
      </c>
      <c r="X1080" s="104">
        <v>624.0</v>
      </c>
      <c r="Y1080" s="157">
        <v>0.7131</v>
      </c>
      <c r="Z1080" s="104">
        <v>225.0</v>
      </c>
      <c r="AA1080" s="157">
        <v>2.7735</v>
      </c>
      <c r="AB1080" s="157">
        <v>0.2426</v>
      </c>
      <c r="AD1080" s="112"/>
      <c r="AE1080" s="33"/>
      <c r="AF1080" s="33"/>
      <c r="AG1080" s="33"/>
      <c r="AH1080" s="33"/>
      <c r="AI1080" s="33"/>
      <c r="AJ1080" s="33"/>
    </row>
    <row r="1081">
      <c r="A1081" s="104" t="s">
        <v>1018</v>
      </c>
      <c r="B1081" s="101">
        <v>2007.0</v>
      </c>
      <c r="C1081" s="101" t="s">
        <v>41</v>
      </c>
      <c r="D1081" s="140" t="s">
        <v>2494</v>
      </c>
      <c r="E1081" s="104">
        <v>57.0</v>
      </c>
      <c r="F1081" s="104">
        <v>58.0</v>
      </c>
      <c r="G1081" s="104">
        <v>57.5</v>
      </c>
      <c r="H1081" s="104">
        <v>45.0</v>
      </c>
      <c r="I1081" s="104">
        <v>62.0</v>
      </c>
      <c r="J1081" s="104">
        <v>-17.0</v>
      </c>
      <c r="K1081" s="104">
        <v>53.5</v>
      </c>
      <c r="L1081" s="104">
        <v>4.0</v>
      </c>
      <c r="M1081" s="112"/>
      <c r="N1081" s="104" t="s">
        <v>2439</v>
      </c>
      <c r="O1081" s="104" t="s">
        <v>117</v>
      </c>
      <c r="P1081" s="256">
        <v>1.7435092E7</v>
      </c>
      <c r="Q1081" s="104">
        <v>17.0</v>
      </c>
      <c r="R1081" s="104">
        <v>3008.0</v>
      </c>
      <c r="S1081" s="104">
        <v>5796.0</v>
      </c>
      <c r="T1081" s="256">
        <v>5.9650222E7</v>
      </c>
      <c r="U1081" s="104">
        <v>60.0</v>
      </c>
      <c r="V1081" s="104">
        <v>1.19729311E8</v>
      </c>
      <c r="W1081" s="256">
        <v>1.79379533E8</v>
      </c>
      <c r="X1081" s="104">
        <v>179.0</v>
      </c>
      <c r="Y1081" s="157">
        <v>0.6675</v>
      </c>
      <c r="Z1081" s="104">
        <v>65.0</v>
      </c>
      <c r="AA1081" s="157">
        <v>2.7597</v>
      </c>
      <c r="AB1081" s="157">
        <v>0.2682</v>
      </c>
      <c r="AD1081" s="112"/>
      <c r="AE1081" s="33"/>
      <c r="AF1081" s="33"/>
      <c r="AG1081" s="33"/>
      <c r="AH1081" s="33"/>
      <c r="AI1081" s="33"/>
      <c r="AJ1081" s="33"/>
    </row>
    <row r="1082">
      <c r="A1082" s="104" t="s">
        <v>2523</v>
      </c>
      <c r="B1082" s="101">
        <v>2007.0</v>
      </c>
      <c r="C1082" s="101" t="s">
        <v>2501</v>
      </c>
      <c r="D1082" s="140" t="s">
        <v>2494</v>
      </c>
      <c r="E1082" s="104">
        <v>78.0</v>
      </c>
      <c r="F1082" s="104">
        <v>57.0</v>
      </c>
      <c r="G1082" s="104">
        <v>67.5</v>
      </c>
      <c r="H1082" s="104">
        <v>73.0</v>
      </c>
      <c r="I1082" s="104">
        <v>51.0</v>
      </c>
      <c r="J1082" s="104">
        <v>22.0</v>
      </c>
      <c r="K1082" s="104">
        <v>62.0</v>
      </c>
      <c r="L1082" s="104">
        <v>5.5</v>
      </c>
      <c r="M1082" s="112"/>
      <c r="N1082" s="104" t="s">
        <v>2442</v>
      </c>
      <c r="O1082" s="104" t="s">
        <v>2524</v>
      </c>
      <c r="P1082" s="256">
        <v>7138266.0</v>
      </c>
      <c r="Q1082" s="104">
        <v>7.0</v>
      </c>
      <c r="R1082" s="104">
        <v>2730.0</v>
      </c>
      <c r="S1082" s="104">
        <v>2615.0</v>
      </c>
      <c r="T1082" s="256">
        <v>2.5326071E7</v>
      </c>
      <c r="U1082" s="104">
        <v>25.0</v>
      </c>
      <c r="V1082" s="104">
        <v>7400885.0</v>
      </c>
      <c r="W1082" s="256">
        <v>3.2726956E7</v>
      </c>
      <c r="X1082" s="104">
        <v>33.0</v>
      </c>
      <c r="Y1082" s="157">
        <v>0.2261</v>
      </c>
      <c r="Z1082" s="104">
        <v>12.0</v>
      </c>
      <c r="AA1082" s="157">
        <v>2.7272</v>
      </c>
      <c r="AB1082" s="157">
        <v>0.5949</v>
      </c>
      <c r="AD1082" s="112"/>
      <c r="AE1082" s="33"/>
      <c r="AF1082" s="33"/>
      <c r="AG1082" s="33"/>
      <c r="AH1082" s="33"/>
      <c r="AI1082" s="33"/>
      <c r="AJ1082" s="33"/>
    </row>
    <row r="1083">
      <c r="A1083" s="104" t="s">
        <v>1133</v>
      </c>
      <c r="B1083" s="101">
        <v>2007.0</v>
      </c>
      <c r="C1083" s="101" t="s">
        <v>29</v>
      </c>
      <c r="D1083" s="140" t="s">
        <v>2490</v>
      </c>
      <c r="E1083" s="104">
        <v>85.0</v>
      </c>
      <c r="F1083" s="104">
        <v>67.0</v>
      </c>
      <c r="G1083" s="104">
        <v>76.0</v>
      </c>
      <c r="H1083" s="104">
        <v>89.0</v>
      </c>
      <c r="I1083" s="104">
        <v>84.0</v>
      </c>
      <c r="J1083" s="104">
        <v>5.0</v>
      </c>
      <c r="K1083" s="104">
        <v>86.5</v>
      </c>
      <c r="L1083" s="104">
        <v>-10.5</v>
      </c>
      <c r="M1083" s="112"/>
      <c r="N1083" s="104" t="s">
        <v>2511</v>
      </c>
      <c r="O1083" s="104" t="s">
        <v>153</v>
      </c>
      <c r="P1083" s="256">
        <v>228359.0</v>
      </c>
      <c r="Q1083" s="104">
        <v>0.0</v>
      </c>
      <c r="R1083" s="104">
        <v>4.0</v>
      </c>
      <c r="S1083" s="104">
        <v>57090.0</v>
      </c>
      <c r="T1083" s="256">
        <v>1.7742948E7</v>
      </c>
      <c r="U1083" s="104">
        <v>18.0</v>
      </c>
      <c r="V1083" s="104">
        <v>1.5641179E7</v>
      </c>
      <c r="W1083" s="256">
        <v>3.3384127E7</v>
      </c>
      <c r="X1083" s="104">
        <v>33.0</v>
      </c>
      <c r="Y1083" s="157">
        <v>0.4685</v>
      </c>
      <c r="Z1083" s="104">
        <v>13.0</v>
      </c>
      <c r="AA1083" s="157">
        <v>2.568</v>
      </c>
      <c r="AB1083" s="157">
        <v>0.0176</v>
      </c>
      <c r="AD1083" s="112"/>
      <c r="AE1083" s="33"/>
      <c r="AF1083" s="33"/>
      <c r="AG1083" s="33"/>
      <c r="AH1083" s="33"/>
      <c r="AI1083" s="33"/>
      <c r="AJ1083" s="33"/>
    </row>
    <row r="1084">
      <c r="A1084" s="104" t="s">
        <v>1121</v>
      </c>
      <c r="B1084" s="101">
        <v>2007.0</v>
      </c>
      <c r="C1084" s="101" t="s">
        <v>29</v>
      </c>
      <c r="D1084" s="140" t="s">
        <v>2467</v>
      </c>
      <c r="E1084" s="104">
        <v>75.0</v>
      </c>
      <c r="F1084" s="104">
        <v>64.0</v>
      </c>
      <c r="G1084" s="104">
        <v>69.5</v>
      </c>
      <c r="H1084" s="104">
        <v>44.0</v>
      </c>
      <c r="I1084" s="104">
        <v>59.0</v>
      </c>
      <c r="J1084" s="104">
        <v>-15.0</v>
      </c>
      <c r="K1084" s="104">
        <v>51.5</v>
      </c>
      <c r="L1084" s="104">
        <v>18.0</v>
      </c>
      <c r="M1084" s="112"/>
      <c r="N1084" s="104" t="s">
        <v>2439</v>
      </c>
      <c r="O1084" s="104" t="s">
        <v>1049</v>
      </c>
      <c r="P1084" s="256">
        <v>6812900.0</v>
      </c>
      <c r="Q1084" s="104">
        <v>7.0</v>
      </c>
      <c r="R1084" s="104">
        <v>2424.0</v>
      </c>
      <c r="S1084" s="104">
        <v>2811.0</v>
      </c>
      <c r="T1084" s="256">
        <v>1.5026056E7</v>
      </c>
      <c r="U1084" s="104">
        <v>15.0</v>
      </c>
      <c r="V1084" s="104">
        <v>2.2904409E7</v>
      </c>
      <c r="W1084" s="256">
        <v>3.7930465E7</v>
      </c>
      <c r="X1084" s="104">
        <v>38.0</v>
      </c>
      <c r="Y1084" s="157">
        <v>0.6039</v>
      </c>
      <c r="Z1084" s="104">
        <v>15.0</v>
      </c>
      <c r="AA1084" s="157">
        <v>2.5287</v>
      </c>
      <c r="AB1084" s="157">
        <v>0.4542</v>
      </c>
      <c r="AD1084" s="112"/>
      <c r="AE1084" s="33"/>
      <c r="AF1084" s="33"/>
      <c r="AG1084" s="33"/>
      <c r="AH1084" s="33"/>
      <c r="AI1084" s="33"/>
      <c r="AJ1084" s="33"/>
    </row>
    <row r="1085">
      <c r="A1085" s="104" t="s">
        <v>1070</v>
      </c>
      <c r="B1085" s="101">
        <v>2007.0</v>
      </c>
      <c r="C1085" s="101" t="s">
        <v>37</v>
      </c>
      <c r="D1085" s="140" t="s">
        <v>2449</v>
      </c>
      <c r="E1085" s="104">
        <v>51.0</v>
      </c>
      <c r="F1085" s="104">
        <v>59.0</v>
      </c>
      <c r="G1085" s="104">
        <v>55.0</v>
      </c>
      <c r="H1085" s="104">
        <v>51.0</v>
      </c>
      <c r="I1085" s="104">
        <v>59.0</v>
      </c>
      <c r="J1085" s="104">
        <v>-8.0</v>
      </c>
      <c r="K1085" s="104">
        <v>55.0</v>
      </c>
      <c r="L1085" s="104">
        <v>0.0</v>
      </c>
      <c r="M1085" s="112"/>
      <c r="N1085" s="104" t="s">
        <v>2439</v>
      </c>
      <c r="O1085" s="104" t="s">
        <v>117</v>
      </c>
      <c r="P1085" s="256">
        <v>1.1579175E7</v>
      </c>
      <c r="Q1085" s="104">
        <v>12.0</v>
      </c>
      <c r="R1085" s="104">
        <v>2912.0</v>
      </c>
      <c r="S1085" s="104">
        <v>3976.0</v>
      </c>
      <c r="T1085" s="256">
        <v>6.7544505E7</v>
      </c>
      <c r="U1085" s="104">
        <v>68.0</v>
      </c>
      <c r="V1085" s="104">
        <v>2.0514281E7</v>
      </c>
      <c r="W1085" s="256">
        <v>8.8058786E7</v>
      </c>
      <c r="X1085" s="104">
        <v>88.0</v>
      </c>
      <c r="Y1085" s="157">
        <v>0.233</v>
      </c>
      <c r="Z1085" s="104">
        <v>35.0</v>
      </c>
      <c r="AA1085" s="157">
        <v>2.516</v>
      </c>
      <c r="AB1085" s="157">
        <v>0.3308</v>
      </c>
      <c r="AD1085" s="112"/>
      <c r="AE1085" s="33"/>
      <c r="AF1085" s="33"/>
      <c r="AG1085" s="33"/>
      <c r="AH1085" s="33"/>
      <c r="AI1085" s="33"/>
      <c r="AJ1085" s="33"/>
    </row>
    <row r="1086">
      <c r="A1086" s="104" t="s">
        <v>992</v>
      </c>
      <c r="B1086" s="101">
        <v>2007.0</v>
      </c>
      <c r="C1086" s="101" t="s">
        <v>41</v>
      </c>
      <c r="D1086" s="140" t="s">
        <v>2449</v>
      </c>
      <c r="E1086" s="104">
        <v>53.0</v>
      </c>
      <c r="F1086" s="104">
        <v>52.0</v>
      </c>
      <c r="G1086" s="104">
        <v>52.5</v>
      </c>
      <c r="H1086" s="104">
        <v>64.0</v>
      </c>
      <c r="I1086" s="104">
        <v>65.0</v>
      </c>
      <c r="J1086" s="104">
        <v>-1.0</v>
      </c>
      <c r="K1086" s="104">
        <v>64.5</v>
      </c>
      <c r="L1086" s="104">
        <v>-12.0</v>
      </c>
      <c r="M1086" s="112"/>
      <c r="N1086" s="104" t="s">
        <v>2439</v>
      </c>
      <c r="O1086" s="104" t="s">
        <v>993</v>
      </c>
      <c r="P1086" s="256">
        <v>4.017272E7</v>
      </c>
      <c r="Q1086" s="104">
        <v>40.0</v>
      </c>
      <c r="R1086" s="104">
        <v>3119.0</v>
      </c>
      <c r="S1086" s="104">
        <v>12880.0</v>
      </c>
      <c r="T1086" s="256">
        <v>1.26373434E8</v>
      </c>
      <c r="U1086" s="104">
        <v>126.0</v>
      </c>
      <c r="V1086" s="104">
        <v>8.1702771E7</v>
      </c>
      <c r="W1086" s="256">
        <v>2.08076205E8</v>
      </c>
      <c r="X1086" s="104">
        <v>208.0</v>
      </c>
      <c r="Y1086" s="157">
        <v>0.3927</v>
      </c>
      <c r="Z1086" s="104">
        <v>85.0</v>
      </c>
      <c r="AA1086" s="157">
        <v>2.448</v>
      </c>
      <c r="AB1086" s="157">
        <v>0.4726</v>
      </c>
      <c r="AD1086" s="112"/>
      <c r="AE1086" s="33"/>
      <c r="AF1086" s="33"/>
      <c r="AG1086" s="33"/>
      <c r="AH1086" s="33"/>
      <c r="AI1086" s="33"/>
      <c r="AJ1086" s="33"/>
    </row>
    <row r="1087">
      <c r="A1087" s="104" t="s">
        <v>954</v>
      </c>
      <c r="B1087" s="101">
        <v>2007.0</v>
      </c>
      <c r="C1087" s="101" t="s">
        <v>29</v>
      </c>
      <c r="D1087" s="140" t="s">
        <v>2449</v>
      </c>
      <c r="E1087" s="104">
        <v>48.0</v>
      </c>
      <c r="F1087" s="104">
        <v>57.0</v>
      </c>
      <c r="G1087" s="104">
        <v>52.5</v>
      </c>
      <c r="H1087" s="104">
        <v>52.0</v>
      </c>
      <c r="I1087" s="104">
        <v>62.0</v>
      </c>
      <c r="J1087" s="104">
        <v>-10.0</v>
      </c>
      <c r="K1087" s="104">
        <v>57.0</v>
      </c>
      <c r="L1087" s="104">
        <v>-4.5</v>
      </c>
      <c r="M1087" s="112"/>
      <c r="N1087" s="104" t="s">
        <v>2511</v>
      </c>
      <c r="O1087" s="104" t="s">
        <v>348</v>
      </c>
      <c r="P1087" s="256">
        <v>5.62177E7</v>
      </c>
      <c r="Q1087" s="104">
        <v>56.0</v>
      </c>
      <c r="R1087" s="104">
        <v>3773.0</v>
      </c>
      <c r="S1087" s="104">
        <v>14900.0</v>
      </c>
      <c r="T1087" s="256">
        <v>1.55332381E8</v>
      </c>
      <c r="U1087" s="104">
        <v>155.0</v>
      </c>
      <c r="V1087" s="104">
        <v>2.41260448E8</v>
      </c>
      <c r="W1087" s="256">
        <v>3.96592829E8</v>
      </c>
      <c r="X1087" s="104">
        <v>397.0</v>
      </c>
      <c r="Y1087" s="157">
        <v>0.6083</v>
      </c>
      <c r="Z1087" s="104">
        <v>170.0</v>
      </c>
      <c r="AA1087" s="157">
        <v>2.3329</v>
      </c>
      <c r="AB1087" s="157">
        <v>0.3307</v>
      </c>
      <c r="AD1087" s="112"/>
      <c r="AE1087" s="33"/>
      <c r="AF1087" s="33"/>
      <c r="AG1087" s="33"/>
      <c r="AH1087" s="33"/>
      <c r="AI1087" s="33"/>
      <c r="AJ1087" s="33"/>
    </row>
    <row r="1088">
      <c r="A1088" s="104" t="s">
        <v>1035</v>
      </c>
      <c r="B1088" s="101">
        <v>2007.0</v>
      </c>
      <c r="C1088" s="101" t="s">
        <v>29</v>
      </c>
      <c r="D1088" s="140" t="s">
        <v>2470</v>
      </c>
      <c r="E1088" s="104">
        <v>17.0</v>
      </c>
      <c r="F1088" s="104">
        <v>32.0</v>
      </c>
      <c r="G1088" s="104">
        <v>24.5</v>
      </c>
      <c r="H1088" s="104">
        <v>32.0</v>
      </c>
      <c r="I1088" s="104">
        <v>45.0</v>
      </c>
      <c r="J1088" s="104">
        <v>-13.0</v>
      </c>
      <c r="K1088" s="104">
        <v>38.5</v>
      </c>
      <c r="L1088" s="104">
        <v>-14.0</v>
      </c>
      <c r="M1088" s="112"/>
      <c r="N1088" s="104" t="s">
        <v>2511</v>
      </c>
      <c r="O1088" s="104" t="s">
        <v>1036</v>
      </c>
      <c r="P1088" s="256">
        <v>2.2115334E7</v>
      </c>
      <c r="Q1088" s="104">
        <v>22.0</v>
      </c>
      <c r="R1088" s="104">
        <v>3174.0</v>
      </c>
      <c r="S1088" s="104">
        <v>6968.0</v>
      </c>
      <c r="T1088" s="256">
        <v>5.1774002E7</v>
      </c>
      <c r="U1088" s="104">
        <v>52.0</v>
      </c>
      <c r="V1088" s="104">
        <v>8.0789928E7</v>
      </c>
      <c r="W1088" s="256">
        <v>1.3256393E8</v>
      </c>
      <c r="X1088" s="104">
        <v>133.0</v>
      </c>
      <c r="Y1088" s="157">
        <v>0.6094</v>
      </c>
      <c r="Z1088" s="104">
        <v>57.0</v>
      </c>
      <c r="AA1088" s="157">
        <v>2.3257</v>
      </c>
      <c r="AB1088" s="157">
        <v>0.388</v>
      </c>
      <c r="AD1088" s="112"/>
      <c r="AE1088" s="33"/>
      <c r="AF1088" s="33"/>
      <c r="AG1088" s="33"/>
      <c r="AH1088" s="33"/>
      <c r="AI1088" s="33"/>
      <c r="AJ1088" s="33"/>
    </row>
    <row r="1089">
      <c r="A1089" s="104" t="s">
        <v>1123</v>
      </c>
      <c r="B1089" s="101">
        <v>2007.0</v>
      </c>
      <c r="C1089" s="101" t="s">
        <v>29</v>
      </c>
      <c r="D1089" s="140" t="s">
        <v>2499</v>
      </c>
      <c r="E1089" s="104">
        <v>67.0</v>
      </c>
      <c r="F1089" s="104">
        <v>58.0</v>
      </c>
      <c r="G1089" s="104">
        <v>62.5</v>
      </c>
      <c r="H1089" s="104">
        <v>64.0</v>
      </c>
      <c r="I1089" s="104">
        <v>65.0</v>
      </c>
      <c r="J1089" s="104">
        <v>-1.0</v>
      </c>
      <c r="K1089" s="104">
        <v>64.5</v>
      </c>
      <c r="L1089" s="104">
        <v>-2.0</v>
      </c>
      <c r="M1089" s="112"/>
      <c r="N1089" s="104" t="s">
        <v>2511</v>
      </c>
      <c r="O1089" s="104" t="s">
        <v>493</v>
      </c>
      <c r="P1089" s="256">
        <v>225894.0</v>
      </c>
      <c r="Q1089" s="104">
        <v>0.0</v>
      </c>
      <c r="R1089" s="104">
        <v>18.0</v>
      </c>
      <c r="S1089" s="104">
        <v>12550.0</v>
      </c>
      <c r="T1089" s="256">
        <v>9047981.0</v>
      </c>
      <c r="U1089" s="104">
        <v>9.0</v>
      </c>
      <c r="V1089" s="104">
        <v>2.551667E7</v>
      </c>
      <c r="W1089" s="256">
        <v>3.4564651E7</v>
      </c>
      <c r="X1089" s="104">
        <v>35.0</v>
      </c>
      <c r="Y1089" s="157">
        <v>0.7382</v>
      </c>
      <c r="Z1089" s="104">
        <v>15.0</v>
      </c>
      <c r="AA1089" s="157">
        <v>2.3043</v>
      </c>
      <c r="AB1089" s="157">
        <v>0.0151</v>
      </c>
      <c r="AD1089" s="112"/>
      <c r="AE1089" s="33"/>
      <c r="AF1089" s="33"/>
      <c r="AG1089" s="33"/>
      <c r="AH1089" s="33"/>
      <c r="AI1089" s="33"/>
      <c r="AJ1089" s="33"/>
    </row>
    <row r="1090">
      <c r="A1090" s="104" t="s">
        <v>1008</v>
      </c>
      <c r="B1090" s="101">
        <v>2007.0</v>
      </c>
      <c r="C1090" s="101" t="s">
        <v>37</v>
      </c>
      <c r="D1090" s="140" t="s">
        <v>2486</v>
      </c>
      <c r="E1090" s="104">
        <v>26.0</v>
      </c>
      <c r="F1090" s="104">
        <v>39.0</v>
      </c>
      <c r="G1090" s="104">
        <v>32.5</v>
      </c>
      <c r="H1090" s="104">
        <v>62.0</v>
      </c>
      <c r="I1090" s="104">
        <v>63.0</v>
      </c>
      <c r="J1090" s="104">
        <v>-1.0</v>
      </c>
      <c r="K1090" s="104">
        <v>62.5</v>
      </c>
      <c r="L1090" s="104">
        <v>-30.0</v>
      </c>
      <c r="M1090" s="112"/>
      <c r="N1090" s="104" t="s">
        <v>2439</v>
      </c>
      <c r="O1090" s="104" t="s">
        <v>1009</v>
      </c>
      <c r="P1090" s="256">
        <v>2.5306725E7</v>
      </c>
      <c r="Q1090" s="104">
        <v>25.0</v>
      </c>
      <c r="R1090" s="104">
        <v>3078.0</v>
      </c>
      <c r="S1090" s="104">
        <v>8222.0</v>
      </c>
      <c r="T1090" s="256">
        <v>6.2321039E7</v>
      </c>
      <c r="U1090" s="104">
        <v>62.0</v>
      </c>
      <c r="V1090" s="104">
        <v>9.7791632E7</v>
      </c>
      <c r="W1090" s="256">
        <v>1.60112671E8</v>
      </c>
      <c r="X1090" s="104">
        <v>160.0</v>
      </c>
      <c r="Y1090" s="157">
        <v>0.6108</v>
      </c>
      <c r="Z1090" s="104">
        <v>70.0</v>
      </c>
      <c r="AA1090" s="157">
        <v>2.2873</v>
      </c>
      <c r="AB1090" s="157">
        <v>0.3615</v>
      </c>
      <c r="AD1090" s="112"/>
      <c r="AE1090" s="33"/>
      <c r="AF1090" s="33"/>
      <c r="AG1090" s="33"/>
      <c r="AH1090" s="33"/>
      <c r="AI1090" s="33"/>
      <c r="AJ1090" s="33"/>
    </row>
    <row r="1091">
      <c r="A1091" s="104" t="s">
        <v>1038</v>
      </c>
      <c r="B1091" s="101">
        <v>2007.0</v>
      </c>
      <c r="C1091" s="101" t="s">
        <v>29</v>
      </c>
      <c r="D1091" s="140" t="s">
        <v>2470</v>
      </c>
      <c r="E1091" s="104">
        <v>86.0</v>
      </c>
      <c r="F1091" s="104">
        <v>73.0</v>
      </c>
      <c r="G1091" s="104">
        <v>79.5</v>
      </c>
      <c r="H1091" s="104">
        <v>60.0</v>
      </c>
      <c r="I1091" s="104">
        <v>68.0</v>
      </c>
      <c r="J1091" s="104">
        <v>-8.0</v>
      </c>
      <c r="K1091" s="104">
        <v>64.0</v>
      </c>
      <c r="L1091" s="104">
        <v>15.5</v>
      </c>
      <c r="M1091" s="112"/>
      <c r="N1091" s="104" t="s">
        <v>2442</v>
      </c>
      <c r="O1091" s="104" t="s">
        <v>957</v>
      </c>
      <c r="P1091" s="256">
        <v>1.1137734E7</v>
      </c>
      <c r="Q1091" s="104">
        <v>11.0</v>
      </c>
      <c r="R1091" s="104">
        <v>3358.0</v>
      </c>
      <c r="S1091" s="104">
        <v>3317.0</v>
      </c>
      <c r="T1091" s="256">
        <v>3.1051126E7</v>
      </c>
      <c r="U1091" s="104">
        <v>31.0</v>
      </c>
      <c r="V1091" s="104">
        <v>9.2002915E7</v>
      </c>
      <c r="W1091" s="256">
        <v>1.23054041E8</v>
      </c>
      <c r="X1091" s="104">
        <v>123.0</v>
      </c>
      <c r="Y1091" s="157">
        <v>0.7477</v>
      </c>
      <c r="Z1091" s="104">
        <v>55.0</v>
      </c>
      <c r="AA1091" s="157">
        <v>2.2373</v>
      </c>
      <c r="AB1091" s="157">
        <v>0.2025</v>
      </c>
      <c r="AD1091" s="112"/>
      <c r="AE1091" s="33"/>
      <c r="AF1091" s="33"/>
      <c r="AG1091" s="33"/>
      <c r="AH1091" s="33"/>
      <c r="AI1091" s="33"/>
      <c r="AJ1091" s="33"/>
    </row>
    <row r="1092">
      <c r="A1092" s="104" t="s">
        <v>1077</v>
      </c>
      <c r="B1092" s="101">
        <v>2007.0</v>
      </c>
      <c r="C1092" s="101" t="s">
        <v>29</v>
      </c>
      <c r="D1092" s="140" t="s">
        <v>142</v>
      </c>
      <c r="E1092" s="104">
        <v>63.0</v>
      </c>
      <c r="F1092" s="104">
        <v>63.0</v>
      </c>
      <c r="G1092" s="104">
        <v>63.0</v>
      </c>
      <c r="H1092" s="104">
        <v>51.0</v>
      </c>
      <c r="I1092" s="104">
        <v>65.0</v>
      </c>
      <c r="J1092" s="104">
        <v>-14.0</v>
      </c>
      <c r="K1092" s="104">
        <v>58.0</v>
      </c>
      <c r="L1092" s="104">
        <v>5.0</v>
      </c>
      <c r="M1092" s="112"/>
      <c r="N1092" s="104" t="s">
        <v>2439</v>
      </c>
      <c r="O1092" s="104" t="s">
        <v>89</v>
      </c>
      <c r="P1092" s="256">
        <v>320690.0</v>
      </c>
      <c r="Q1092" s="104">
        <v>0.0</v>
      </c>
      <c r="R1092" s="104">
        <v>16.0</v>
      </c>
      <c r="S1092" s="104">
        <v>20043.0</v>
      </c>
      <c r="T1092" s="256">
        <v>1.2816367E7</v>
      </c>
      <c r="U1092" s="104">
        <v>13.0</v>
      </c>
      <c r="V1092" s="104">
        <v>5.6112783E7</v>
      </c>
      <c r="W1092" s="256">
        <v>6.892915E7</v>
      </c>
      <c r="X1092" s="104">
        <v>69.0</v>
      </c>
      <c r="Y1092" s="157">
        <v>0.8141</v>
      </c>
      <c r="Z1092" s="104">
        <v>31.0</v>
      </c>
      <c r="AA1092" s="157">
        <v>2.2235</v>
      </c>
      <c r="AB1092" s="157">
        <v>0.0103</v>
      </c>
      <c r="AD1092" s="112"/>
      <c r="AE1092" s="33"/>
      <c r="AF1092" s="33"/>
      <c r="AG1092" s="33"/>
      <c r="AH1092" s="33"/>
      <c r="AI1092" s="33"/>
      <c r="AJ1092" s="33"/>
    </row>
    <row r="1093">
      <c r="A1093" s="104" t="s">
        <v>1093</v>
      </c>
      <c r="B1093" s="101">
        <v>2007.0</v>
      </c>
      <c r="C1093" s="101" t="s">
        <v>41</v>
      </c>
      <c r="D1093" s="140" t="s">
        <v>2495</v>
      </c>
      <c r="E1093" s="104">
        <v>92.0</v>
      </c>
      <c r="F1093" s="104">
        <v>72.0</v>
      </c>
      <c r="G1093" s="104">
        <v>82.0</v>
      </c>
      <c r="H1093" s="104">
        <v>73.0</v>
      </c>
      <c r="I1093" s="104">
        <v>74.0</v>
      </c>
      <c r="J1093" s="104">
        <v>-1.0</v>
      </c>
      <c r="K1093" s="104">
        <v>73.5</v>
      </c>
      <c r="L1093" s="104">
        <v>8.5</v>
      </c>
      <c r="M1093" s="112"/>
      <c r="N1093" s="104" t="s">
        <v>2439</v>
      </c>
      <c r="O1093" s="104" t="s">
        <v>1094</v>
      </c>
      <c r="P1093" s="256">
        <v>1.4743614E7</v>
      </c>
      <c r="Q1093" s="104">
        <v>15.0</v>
      </c>
      <c r="R1093" s="104">
        <v>2811.0</v>
      </c>
      <c r="S1093" s="104">
        <v>5245.0</v>
      </c>
      <c r="T1093" s="256">
        <v>4.2073277E7</v>
      </c>
      <c r="U1093" s="104">
        <v>42.0</v>
      </c>
      <c r="V1093" s="104">
        <v>2.4412803E7</v>
      </c>
      <c r="W1093" s="256">
        <v>6.648608E7</v>
      </c>
      <c r="X1093" s="104">
        <v>66.0</v>
      </c>
      <c r="Y1093" s="157">
        <v>0.3672</v>
      </c>
      <c r="Z1093" s="104">
        <v>30.0</v>
      </c>
      <c r="AA1093" s="157">
        <v>2.2162</v>
      </c>
      <c r="AB1093" s="157">
        <v>0.4915</v>
      </c>
      <c r="AD1093" s="112"/>
      <c r="AE1093" s="33"/>
      <c r="AF1093" s="33"/>
      <c r="AG1093" s="33"/>
      <c r="AH1093" s="33"/>
      <c r="AI1093" s="33"/>
      <c r="AJ1093" s="33"/>
    </row>
    <row r="1094">
      <c r="A1094" s="104" t="s">
        <v>974</v>
      </c>
      <c r="B1094" s="101">
        <v>2007.0</v>
      </c>
      <c r="C1094" s="101" t="s">
        <v>37</v>
      </c>
      <c r="D1094" s="140" t="s">
        <v>2449</v>
      </c>
      <c r="E1094" s="104">
        <v>56.0</v>
      </c>
      <c r="F1094" s="104">
        <v>61.0</v>
      </c>
      <c r="G1094" s="104">
        <v>58.5</v>
      </c>
      <c r="H1094" s="104">
        <v>58.0</v>
      </c>
      <c r="I1094" s="104">
        <v>61.0</v>
      </c>
      <c r="J1094" s="104">
        <v>-3.0</v>
      </c>
      <c r="K1094" s="104">
        <v>59.5</v>
      </c>
      <c r="L1094" s="104">
        <v>-1.0</v>
      </c>
      <c r="M1094" s="112"/>
      <c r="N1094" s="104" t="s">
        <v>2511</v>
      </c>
      <c r="O1094" s="104" t="s">
        <v>975</v>
      </c>
      <c r="P1094" s="256">
        <v>3.8142825E7</v>
      </c>
      <c r="Q1094" s="104">
        <v>38.0</v>
      </c>
      <c r="R1094" s="104">
        <v>3745.0</v>
      </c>
      <c r="S1094" s="104">
        <v>10185.0</v>
      </c>
      <c r="T1094" s="256">
        <v>1.1320387E8</v>
      </c>
      <c r="U1094" s="104">
        <v>113.0</v>
      </c>
      <c r="V1094" s="104">
        <v>1.6294088E8</v>
      </c>
      <c r="W1094" s="256">
        <v>2.7614475E8</v>
      </c>
      <c r="X1094" s="104">
        <v>276.0</v>
      </c>
      <c r="Y1094" s="157">
        <v>0.5901</v>
      </c>
      <c r="Z1094" s="104">
        <v>125.0</v>
      </c>
      <c r="AA1094" s="157">
        <v>2.2092</v>
      </c>
      <c r="AB1094" s="157">
        <v>0.3051</v>
      </c>
      <c r="AD1094" s="112"/>
      <c r="AE1094" s="33"/>
      <c r="AF1094" s="33"/>
      <c r="AG1094" s="33"/>
      <c r="AH1094" s="33"/>
      <c r="AI1094" s="33"/>
      <c r="AJ1094" s="33"/>
    </row>
    <row r="1095">
      <c r="A1095" s="104" t="s">
        <v>964</v>
      </c>
      <c r="B1095" s="101">
        <v>2007.0</v>
      </c>
      <c r="C1095" s="101" t="s">
        <v>29</v>
      </c>
      <c r="D1095" s="140" t="s">
        <v>2516</v>
      </c>
      <c r="E1095" s="104">
        <v>74.0</v>
      </c>
      <c r="F1095" s="104">
        <v>57.0</v>
      </c>
      <c r="G1095" s="104">
        <v>65.5</v>
      </c>
      <c r="H1095" s="104">
        <v>81.0</v>
      </c>
      <c r="I1095" s="104">
        <v>75.0</v>
      </c>
      <c r="J1095" s="104">
        <v>6.0</v>
      </c>
      <c r="K1095" s="104">
        <v>78.0</v>
      </c>
      <c r="L1095" s="104">
        <v>-12.5</v>
      </c>
      <c r="M1095" s="112"/>
      <c r="N1095" s="104" t="s">
        <v>2442</v>
      </c>
      <c r="O1095" s="104" t="s">
        <v>965</v>
      </c>
      <c r="P1095" s="256">
        <v>2.3773465E7</v>
      </c>
      <c r="Q1095" s="104">
        <v>24.0</v>
      </c>
      <c r="R1095" s="104">
        <v>3653.0</v>
      </c>
      <c r="S1095" s="104">
        <v>6508.0</v>
      </c>
      <c r="T1095" s="256">
        <v>1.03412758E8</v>
      </c>
      <c r="U1095" s="104">
        <v>103.0</v>
      </c>
      <c r="V1095" s="104">
        <v>2.03528912E8</v>
      </c>
      <c r="W1095" s="256">
        <v>3.0694167E8</v>
      </c>
      <c r="X1095" s="104">
        <v>307.0</v>
      </c>
      <c r="Y1095" s="157">
        <v>0.6631</v>
      </c>
      <c r="Z1095" s="104">
        <v>145.0</v>
      </c>
      <c r="AA1095" s="157">
        <v>2.1168</v>
      </c>
      <c r="AB1095" s="157">
        <v>0.164</v>
      </c>
      <c r="AD1095" s="112"/>
      <c r="AE1095" s="33"/>
      <c r="AF1095" s="33"/>
      <c r="AG1095" s="33"/>
      <c r="AH1095" s="33"/>
      <c r="AI1095" s="33"/>
      <c r="AJ1095" s="33"/>
    </row>
    <row r="1096">
      <c r="A1096" s="104" t="s">
        <v>1059</v>
      </c>
      <c r="B1096" s="101">
        <v>2007.0</v>
      </c>
      <c r="C1096" s="101" t="s">
        <v>29</v>
      </c>
      <c r="D1096" s="140" t="s">
        <v>2495</v>
      </c>
      <c r="E1096" s="104">
        <v>22.0</v>
      </c>
      <c r="F1096" s="104">
        <v>41.0</v>
      </c>
      <c r="G1096" s="104">
        <v>31.5</v>
      </c>
      <c r="H1096" s="104">
        <v>48.0</v>
      </c>
      <c r="I1096" s="104">
        <v>49.0</v>
      </c>
      <c r="J1096" s="104">
        <v>-1.0</v>
      </c>
      <c r="K1096" s="104">
        <v>48.5</v>
      </c>
      <c r="L1096" s="104">
        <v>-17.0</v>
      </c>
      <c r="M1096" s="112"/>
      <c r="N1096" s="104" t="s">
        <v>2511</v>
      </c>
      <c r="O1096" s="104" t="s">
        <v>493</v>
      </c>
      <c r="P1096" s="256">
        <v>1.0547068E7</v>
      </c>
      <c r="Q1096" s="104">
        <v>11.0</v>
      </c>
      <c r="R1096" s="104">
        <v>3021.0</v>
      </c>
      <c r="S1096" s="104">
        <v>3491.0</v>
      </c>
      <c r="T1096" s="256">
        <v>4.1152203E7</v>
      </c>
      <c r="U1096" s="104">
        <v>41.0</v>
      </c>
      <c r="V1096" s="104">
        <v>4.3231799E7</v>
      </c>
      <c r="W1096" s="256">
        <v>8.4384002E7</v>
      </c>
      <c r="X1096" s="104">
        <v>84.0</v>
      </c>
      <c r="Y1096" s="157">
        <v>0.5123</v>
      </c>
      <c r="Z1096" s="104">
        <v>40.0</v>
      </c>
      <c r="AA1096" s="157">
        <v>2.1096</v>
      </c>
      <c r="AB1096" s="157">
        <v>0.2637</v>
      </c>
      <c r="AD1096" s="112"/>
      <c r="AE1096" s="33"/>
      <c r="AF1096" s="33"/>
      <c r="AG1096" s="33"/>
      <c r="AH1096" s="33"/>
      <c r="AI1096" s="33"/>
      <c r="AJ1096" s="33"/>
    </row>
    <row r="1097">
      <c r="A1097" s="104" t="s">
        <v>1066</v>
      </c>
      <c r="B1097" s="101">
        <v>2007.0</v>
      </c>
      <c r="C1097" s="101" t="s">
        <v>2398</v>
      </c>
      <c r="D1097" s="140" t="s">
        <v>2443</v>
      </c>
      <c r="E1097" s="104">
        <v>87.0</v>
      </c>
      <c r="F1097" s="104">
        <v>74.0</v>
      </c>
      <c r="G1097" s="104">
        <v>80.5</v>
      </c>
      <c r="H1097" s="104">
        <v>70.0</v>
      </c>
      <c r="I1097" s="104">
        <v>73.0</v>
      </c>
      <c r="J1097" s="104">
        <v>-3.0</v>
      </c>
      <c r="K1097" s="104">
        <v>71.5</v>
      </c>
      <c r="L1097" s="104">
        <v>9.0</v>
      </c>
      <c r="M1097" s="112"/>
      <c r="N1097" s="104" t="s">
        <v>2442</v>
      </c>
      <c r="O1097" s="104" t="s">
        <v>990</v>
      </c>
      <c r="P1097" s="256">
        <v>1.1412213E7</v>
      </c>
      <c r="Q1097" s="104">
        <v>11.0</v>
      </c>
      <c r="R1097" s="104">
        <v>3005.0</v>
      </c>
      <c r="S1097" s="104">
        <v>3798.0</v>
      </c>
      <c r="T1097" s="256">
        <v>3.5291068E7</v>
      </c>
      <c r="U1097" s="104">
        <v>35.0</v>
      </c>
      <c r="V1097" s="104">
        <v>4.62E7</v>
      </c>
      <c r="W1097" s="256">
        <v>8.1491068E7</v>
      </c>
      <c r="X1097" s="104">
        <v>81.0</v>
      </c>
      <c r="Y1097" s="157">
        <v>0.5669</v>
      </c>
      <c r="Z1097" s="104">
        <v>39.0</v>
      </c>
      <c r="AA1097" s="157">
        <v>2.0895</v>
      </c>
      <c r="AB1097" s="157">
        <v>0.2926</v>
      </c>
      <c r="AD1097" s="112"/>
      <c r="AE1097" s="33"/>
      <c r="AF1097" s="33"/>
      <c r="AG1097" s="33"/>
      <c r="AH1097" s="33"/>
      <c r="AI1097" s="33"/>
      <c r="AJ1097" s="33"/>
    </row>
    <row r="1098">
      <c r="A1098" s="104" t="s">
        <v>1098</v>
      </c>
      <c r="B1098" s="101">
        <v>2007.0</v>
      </c>
      <c r="C1098" s="101" t="s">
        <v>29</v>
      </c>
      <c r="D1098" s="140" t="s">
        <v>2467</v>
      </c>
      <c r="E1098" s="104">
        <v>67.0</v>
      </c>
      <c r="F1098" s="104">
        <v>58.0</v>
      </c>
      <c r="G1098" s="104">
        <v>62.5</v>
      </c>
      <c r="H1098" s="104">
        <v>75.0</v>
      </c>
      <c r="I1098" s="104">
        <v>70.0</v>
      </c>
      <c r="J1098" s="104">
        <v>5.0</v>
      </c>
      <c r="K1098" s="104">
        <v>72.5</v>
      </c>
      <c r="L1098" s="104">
        <v>-10.0</v>
      </c>
      <c r="M1098" s="112"/>
      <c r="N1098" s="104" t="s">
        <v>2439</v>
      </c>
      <c r="O1098" s="104" t="s">
        <v>1099</v>
      </c>
      <c r="P1098" s="256">
        <v>1.0001982E7</v>
      </c>
      <c r="Q1098" s="104">
        <v>10.0</v>
      </c>
      <c r="R1098" s="104">
        <v>2888.0</v>
      </c>
      <c r="S1098" s="104">
        <v>3463.0</v>
      </c>
      <c r="T1098" s="256">
        <v>3.7400127E7</v>
      </c>
      <c r="U1098" s="104">
        <v>37.0</v>
      </c>
      <c r="V1098" s="104">
        <v>1.6276453E7</v>
      </c>
      <c r="W1098" s="256">
        <v>5.367658E7</v>
      </c>
      <c r="X1098" s="104">
        <v>54.0</v>
      </c>
      <c r="Y1098" s="157">
        <v>0.3032</v>
      </c>
      <c r="Z1098" s="104">
        <v>26.0</v>
      </c>
      <c r="AA1098" s="157">
        <v>2.0645</v>
      </c>
      <c r="AB1098" s="157">
        <v>0.3847</v>
      </c>
      <c r="AD1098" s="112"/>
      <c r="AE1098" s="33"/>
      <c r="AF1098" s="33"/>
      <c r="AG1098" s="33"/>
      <c r="AH1098" s="33"/>
      <c r="AI1098" s="33"/>
      <c r="AJ1098" s="33"/>
    </row>
    <row r="1099">
      <c r="A1099" s="104" t="s">
        <v>962</v>
      </c>
      <c r="B1099" s="101">
        <v>2007.0</v>
      </c>
      <c r="C1099" s="101" t="s">
        <v>37</v>
      </c>
      <c r="D1099" s="140" t="s">
        <v>2446</v>
      </c>
      <c r="E1099" s="104">
        <v>25.0</v>
      </c>
      <c r="F1099" s="104">
        <v>37.0</v>
      </c>
      <c r="G1099" s="104">
        <v>31.0</v>
      </c>
      <c r="H1099" s="104">
        <v>49.0</v>
      </c>
      <c r="I1099" s="104">
        <v>52.0</v>
      </c>
      <c r="J1099" s="104">
        <v>-3.0</v>
      </c>
      <c r="K1099" s="104">
        <v>50.5</v>
      </c>
      <c r="L1099" s="104">
        <v>-19.5</v>
      </c>
      <c r="M1099" s="112"/>
      <c r="N1099" s="104" t="s">
        <v>2511</v>
      </c>
      <c r="O1099" s="104" t="s">
        <v>936</v>
      </c>
      <c r="P1099" s="256">
        <v>3.3457188E7</v>
      </c>
      <c r="Q1099" s="104">
        <v>33.0</v>
      </c>
      <c r="R1099" s="104">
        <v>3545.0</v>
      </c>
      <c r="S1099" s="104">
        <v>9438.0</v>
      </c>
      <c r="T1099" s="256">
        <v>8.3670083E7</v>
      </c>
      <c r="U1099" s="104">
        <v>84.0</v>
      </c>
      <c r="V1099" s="104">
        <v>2.216E8</v>
      </c>
      <c r="W1099" s="256">
        <v>3.05270083E8</v>
      </c>
      <c r="X1099" s="104">
        <v>305.0</v>
      </c>
      <c r="Y1099" s="157">
        <v>0.7259</v>
      </c>
      <c r="Z1099" s="104">
        <v>150.0</v>
      </c>
      <c r="AA1099" s="157">
        <v>2.0351</v>
      </c>
      <c r="AB1099" s="157">
        <v>0.223</v>
      </c>
      <c r="AD1099" s="112"/>
      <c r="AE1099" s="33"/>
      <c r="AF1099" s="33"/>
      <c r="AG1099" s="33"/>
      <c r="AH1099" s="33"/>
      <c r="AI1099" s="33"/>
      <c r="AJ1099" s="33"/>
    </row>
    <row r="1100">
      <c r="A1100" s="104" t="s">
        <v>986</v>
      </c>
      <c r="B1100" s="101">
        <v>2007.0</v>
      </c>
      <c r="C1100" s="101" t="s">
        <v>29</v>
      </c>
      <c r="D1100" s="140" t="s">
        <v>2481</v>
      </c>
      <c r="E1100" s="104">
        <v>49.0</v>
      </c>
      <c r="F1100" s="104">
        <v>46.0</v>
      </c>
      <c r="G1100" s="104">
        <v>47.5</v>
      </c>
      <c r="H1100" s="104">
        <v>45.0</v>
      </c>
      <c r="I1100" s="104">
        <v>53.0</v>
      </c>
      <c r="J1100" s="104">
        <v>-8.0</v>
      </c>
      <c r="K1100" s="104">
        <v>49.0</v>
      </c>
      <c r="L1100" s="104">
        <v>-1.5</v>
      </c>
      <c r="M1100" s="112"/>
      <c r="N1100" s="104" t="s">
        <v>2442</v>
      </c>
      <c r="O1100" s="104" t="s">
        <v>987</v>
      </c>
      <c r="P1100" s="256">
        <v>1.8132085E7</v>
      </c>
      <c r="Q1100" s="104">
        <v>18.0</v>
      </c>
      <c r="R1100" s="104">
        <v>3603.0</v>
      </c>
      <c r="S1100" s="104">
        <v>5032.0</v>
      </c>
      <c r="T1100" s="256">
        <v>6.4935167E7</v>
      </c>
      <c r="U1100" s="104">
        <v>65.0</v>
      </c>
      <c r="V1100" s="104">
        <v>1.01235755E8</v>
      </c>
      <c r="W1100" s="256">
        <v>1.66170922E8</v>
      </c>
      <c r="X1100" s="104">
        <v>166.0</v>
      </c>
      <c r="Y1100" s="157">
        <v>0.6092</v>
      </c>
      <c r="Z1100" s="104">
        <v>85.0</v>
      </c>
      <c r="AA1100" s="157">
        <v>1.955</v>
      </c>
      <c r="AB1100" s="157">
        <v>0.2133</v>
      </c>
      <c r="AD1100" s="112"/>
      <c r="AE1100" s="33"/>
      <c r="AF1100" s="33"/>
      <c r="AG1100" s="33"/>
      <c r="AH1100" s="33"/>
      <c r="AI1100" s="33"/>
      <c r="AJ1100" s="33"/>
    </row>
    <row r="1101">
      <c r="A1101" s="104" t="s">
        <v>1048</v>
      </c>
      <c r="B1101" s="101">
        <v>2007.0</v>
      </c>
      <c r="C1101" s="101" t="s">
        <v>29</v>
      </c>
      <c r="D1101" s="140" t="s">
        <v>2449</v>
      </c>
      <c r="E1101" s="104">
        <v>51.0</v>
      </c>
      <c r="F1101" s="104">
        <v>59.0</v>
      </c>
      <c r="G1101" s="104">
        <v>55.0</v>
      </c>
      <c r="H1101" s="104">
        <v>55.0</v>
      </c>
      <c r="I1101" s="112"/>
      <c r="J1101" s="104">
        <v>55.0</v>
      </c>
      <c r="K1101" s="104">
        <v>55.0</v>
      </c>
      <c r="L1101" s="104">
        <v>0.0</v>
      </c>
      <c r="M1101" s="112"/>
      <c r="N1101" s="104" t="s">
        <v>2439</v>
      </c>
      <c r="O1101" s="104" t="s">
        <v>1049</v>
      </c>
      <c r="P1101" s="256">
        <v>1.601691E7</v>
      </c>
      <c r="Q1101" s="104">
        <v>16.0</v>
      </c>
      <c r="R1101" s="104">
        <v>2628.0</v>
      </c>
      <c r="S1101" s="104">
        <v>6095.0</v>
      </c>
      <c r="T1101" s="256">
        <v>4.7382068E7</v>
      </c>
      <c r="U1101" s="104">
        <v>47.0</v>
      </c>
      <c r="V1101" s="104">
        <v>3.5584084E7</v>
      </c>
      <c r="W1101" s="256">
        <v>8.2966152E7</v>
      </c>
      <c r="X1101" s="104">
        <v>83.0</v>
      </c>
      <c r="Y1101" s="157">
        <v>0.4289</v>
      </c>
      <c r="Z1101" s="104">
        <v>45.0</v>
      </c>
      <c r="AA1101" s="157">
        <v>1.8437</v>
      </c>
      <c r="AB1101" s="157">
        <v>0.3559</v>
      </c>
      <c r="AD1101" s="112"/>
      <c r="AE1101" s="33"/>
      <c r="AF1101" s="33"/>
      <c r="AG1101" s="33"/>
      <c r="AH1101" s="33"/>
      <c r="AI1101" s="33"/>
      <c r="AJ1101" s="33"/>
    </row>
    <row r="1102">
      <c r="A1102" s="104" t="s">
        <v>1081</v>
      </c>
      <c r="B1102" s="101">
        <v>2007.0</v>
      </c>
      <c r="C1102" s="101" t="s">
        <v>29</v>
      </c>
      <c r="D1102" s="140" t="s">
        <v>2440</v>
      </c>
      <c r="E1102" s="104">
        <v>52.0</v>
      </c>
      <c r="F1102" s="104">
        <v>56.0</v>
      </c>
      <c r="G1102" s="104">
        <v>54.0</v>
      </c>
      <c r="H1102" s="104">
        <v>49.0</v>
      </c>
      <c r="I1102" s="104">
        <v>59.0</v>
      </c>
      <c r="J1102" s="104">
        <v>-10.0</v>
      </c>
      <c r="K1102" s="104">
        <v>54.0</v>
      </c>
      <c r="L1102" s="104">
        <v>0.0</v>
      </c>
      <c r="M1102" s="112"/>
      <c r="N1102" s="104" t="s">
        <v>2442</v>
      </c>
      <c r="O1102" s="104" t="s">
        <v>117</v>
      </c>
      <c r="P1102" s="256">
        <v>1.7010125E7</v>
      </c>
      <c r="Q1102" s="104">
        <v>17.0</v>
      </c>
      <c r="R1102" s="104">
        <v>3477.0</v>
      </c>
      <c r="S1102" s="104">
        <v>4892.0</v>
      </c>
      <c r="T1102" s="256">
        <v>4.4338224E7</v>
      </c>
      <c r="U1102" s="104">
        <v>44.0</v>
      </c>
      <c r="V1102" s="104">
        <v>1.0481077E7</v>
      </c>
      <c r="W1102" s="256">
        <v>5.4819301E7</v>
      </c>
      <c r="X1102" s="104">
        <v>55.0</v>
      </c>
      <c r="Y1102" s="157">
        <v>0.1912</v>
      </c>
      <c r="Z1102" s="104">
        <v>30.0</v>
      </c>
      <c r="AA1102" s="157">
        <v>1.8273</v>
      </c>
      <c r="AB1102" s="157">
        <v>0.567</v>
      </c>
      <c r="AD1102" s="112"/>
      <c r="AE1102" s="33"/>
      <c r="AF1102" s="33"/>
      <c r="AG1102" s="33"/>
      <c r="AH1102" s="33"/>
      <c r="AI1102" s="33"/>
      <c r="AJ1102" s="33"/>
    </row>
    <row r="1103">
      <c r="A1103" s="104" t="s">
        <v>1096</v>
      </c>
      <c r="B1103" s="101">
        <v>2007.0</v>
      </c>
      <c r="C1103" s="101" t="s">
        <v>41</v>
      </c>
      <c r="D1103" s="140" t="s">
        <v>2449</v>
      </c>
      <c r="E1103" s="104">
        <v>63.0</v>
      </c>
      <c r="F1103" s="104">
        <v>62.0</v>
      </c>
      <c r="G1103" s="104">
        <v>62.5</v>
      </c>
      <c r="H1103" s="104">
        <v>52.0</v>
      </c>
      <c r="I1103" s="104">
        <v>63.0</v>
      </c>
      <c r="J1103" s="104">
        <v>-11.0</v>
      </c>
      <c r="K1103" s="104">
        <v>57.5</v>
      </c>
      <c r="L1103" s="104">
        <v>5.0</v>
      </c>
      <c r="M1103" s="112"/>
      <c r="N1103" s="104" t="s">
        <v>2439</v>
      </c>
      <c r="O1103" s="104" t="s">
        <v>493</v>
      </c>
      <c r="P1103" s="256">
        <v>1.061006E7</v>
      </c>
      <c r="Q1103" s="104">
        <v>11.0</v>
      </c>
      <c r="R1103" s="104">
        <v>2936.0</v>
      </c>
      <c r="S1103" s="104">
        <v>3614.0</v>
      </c>
      <c r="T1103" s="256">
        <v>2.8835528E7</v>
      </c>
      <c r="U1103" s="104">
        <v>29.0</v>
      </c>
      <c r="V1103" s="104">
        <v>2.5074223E7</v>
      </c>
      <c r="W1103" s="256">
        <v>5.3909751E7</v>
      </c>
      <c r="X1103" s="104">
        <v>54.0</v>
      </c>
      <c r="Y1103" s="157">
        <v>0.4651</v>
      </c>
      <c r="Z1103" s="104">
        <v>30.0</v>
      </c>
      <c r="AA1103" s="157">
        <v>1.797</v>
      </c>
      <c r="AB1103" s="157">
        <v>0.3537</v>
      </c>
      <c r="AD1103" s="112"/>
      <c r="AE1103" s="33"/>
      <c r="AF1103" s="33"/>
      <c r="AG1103" s="33"/>
      <c r="AH1103" s="33"/>
      <c r="AI1103" s="33"/>
      <c r="AJ1103" s="33"/>
    </row>
    <row r="1104">
      <c r="A1104" s="104" t="s">
        <v>1031</v>
      </c>
      <c r="B1104" s="101">
        <v>2007.0</v>
      </c>
      <c r="C1104" s="101" t="s">
        <v>41</v>
      </c>
      <c r="D1104" s="140" t="s">
        <v>142</v>
      </c>
      <c r="E1104" s="104">
        <v>87.0</v>
      </c>
      <c r="F1104" s="104">
        <v>72.0</v>
      </c>
      <c r="G1104" s="104">
        <v>79.5</v>
      </c>
      <c r="H1104" s="104">
        <v>72.0</v>
      </c>
      <c r="I1104" s="104">
        <v>71.0</v>
      </c>
      <c r="J1104" s="104">
        <v>1.0</v>
      </c>
      <c r="K1104" s="104">
        <v>71.5</v>
      </c>
      <c r="L1104" s="104">
        <v>8.0</v>
      </c>
      <c r="M1104" s="112"/>
      <c r="N1104" s="104" t="s">
        <v>2442</v>
      </c>
      <c r="O1104" s="104" t="s">
        <v>957</v>
      </c>
      <c r="P1104" s="256">
        <v>1.408705E7</v>
      </c>
      <c r="Q1104" s="104">
        <v>14.0</v>
      </c>
      <c r="R1104" s="104">
        <v>3429.0</v>
      </c>
      <c r="S1104" s="104">
        <v>4108.0</v>
      </c>
      <c r="T1104" s="256">
        <v>5.6003051E7</v>
      </c>
      <c r="U1104" s="104">
        <v>56.0</v>
      </c>
      <c r="V1104" s="104">
        <v>5.1136348E7</v>
      </c>
      <c r="W1104" s="256">
        <v>1.07139399E8</v>
      </c>
      <c r="X1104" s="104">
        <v>107.0</v>
      </c>
      <c r="Y1104" s="157">
        <v>0.4773</v>
      </c>
      <c r="Z1104" s="104">
        <v>60.0</v>
      </c>
      <c r="AA1104" s="157">
        <v>1.7857</v>
      </c>
      <c r="AB1104" s="157">
        <v>0.2348</v>
      </c>
      <c r="AD1104" s="112"/>
      <c r="AE1104" s="33"/>
      <c r="AF1104" s="33"/>
      <c r="AG1104" s="33"/>
      <c r="AH1104" s="33"/>
      <c r="AI1104" s="33"/>
      <c r="AJ1104" s="33"/>
    </row>
    <row r="1105">
      <c r="A1105" s="104" t="s">
        <v>1130</v>
      </c>
      <c r="B1105" s="101">
        <v>2007.0</v>
      </c>
      <c r="C1105" s="101" t="s">
        <v>2398</v>
      </c>
      <c r="D1105" s="140" t="s">
        <v>2493</v>
      </c>
      <c r="E1105" s="104">
        <v>57.0</v>
      </c>
      <c r="F1105" s="104">
        <v>54.0</v>
      </c>
      <c r="G1105" s="104">
        <v>55.5</v>
      </c>
      <c r="H1105" s="104">
        <v>65.0</v>
      </c>
      <c r="I1105" s="104">
        <v>63.0</v>
      </c>
      <c r="J1105" s="104">
        <v>2.0</v>
      </c>
      <c r="K1105" s="104">
        <v>64.0</v>
      </c>
      <c r="L1105" s="104">
        <v>-8.5</v>
      </c>
      <c r="M1105" s="112"/>
      <c r="N1105" s="104" t="s">
        <v>2511</v>
      </c>
      <c r="O1105" s="104" t="s">
        <v>1131</v>
      </c>
      <c r="P1105" s="256">
        <v>1.1643342E7</v>
      </c>
      <c r="Q1105" s="104">
        <v>12.0</v>
      </c>
      <c r="R1105" s="104">
        <v>2244.0</v>
      </c>
      <c r="S1105" s="104">
        <v>5189.0</v>
      </c>
      <c r="T1105" s="256">
        <v>2.4397469E7</v>
      </c>
      <c r="U1105" s="104">
        <v>24.0</v>
      </c>
      <c r="V1105" s="104">
        <v>240000.0</v>
      </c>
      <c r="W1105" s="256">
        <v>2.4637469E7</v>
      </c>
      <c r="X1105" s="104">
        <v>25.0</v>
      </c>
      <c r="Y1105" s="157">
        <v>0.0097</v>
      </c>
      <c r="Z1105" s="104">
        <v>14.0</v>
      </c>
      <c r="AA1105" s="157">
        <v>1.7598</v>
      </c>
      <c r="AB1105" s="157">
        <v>0.8317</v>
      </c>
      <c r="AD1105" s="112"/>
      <c r="AE1105" s="33"/>
      <c r="AF1105" s="33"/>
      <c r="AG1105" s="33"/>
      <c r="AH1105" s="33"/>
      <c r="AI1105" s="33"/>
      <c r="AJ1105" s="33"/>
    </row>
    <row r="1106">
      <c r="A1106" s="104" t="s">
        <v>1011</v>
      </c>
      <c r="B1106" s="101">
        <v>2007.0</v>
      </c>
      <c r="C1106" s="101" t="s">
        <v>29</v>
      </c>
      <c r="D1106" s="140" t="s">
        <v>2440</v>
      </c>
      <c r="E1106" s="104">
        <v>35.0</v>
      </c>
      <c r="F1106" s="104">
        <v>42.0</v>
      </c>
      <c r="G1106" s="104">
        <v>38.5</v>
      </c>
      <c r="H1106" s="104">
        <v>51.0</v>
      </c>
      <c r="I1106" s="104">
        <v>59.0</v>
      </c>
      <c r="J1106" s="104">
        <v>-8.0</v>
      </c>
      <c r="K1106" s="104">
        <v>55.0</v>
      </c>
      <c r="L1106" s="104">
        <v>-16.5</v>
      </c>
      <c r="M1106" s="112"/>
      <c r="N1106" s="104" t="s">
        <v>2439</v>
      </c>
      <c r="O1106" s="104" t="s">
        <v>1009</v>
      </c>
      <c r="P1106" s="256">
        <v>1.6306974E7</v>
      </c>
      <c r="Q1106" s="104">
        <v>16.0</v>
      </c>
      <c r="R1106" s="104">
        <v>3108.0</v>
      </c>
      <c r="S1106" s="104">
        <v>5247.0</v>
      </c>
      <c r="T1106" s="256">
        <v>3.7519139E7</v>
      </c>
      <c r="U1106" s="104">
        <v>38.0</v>
      </c>
      <c r="V1106" s="104">
        <v>7.8952441E7</v>
      </c>
      <c r="W1106" s="256">
        <v>1.1647158E8</v>
      </c>
      <c r="X1106" s="104">
        <v>116.0</v>
      </c>
      <c r="Y1106" s="157">
        <v>0.6779</v>
      </c>
      <c r="Z1106" s="104">
        <v>69.0</v>
      </c>
      <c r="AA1106" s="157">
        <v>1.688</v>
      </c>
      <c r="AB1106" s="157">
        <v>0.2363</v>
      </c>
      <c r="AD1106" s="112"/>
      <c r="AE1106" s="33"/>
      <c r="AF1106" s="33"/>
      <c r="AG1106" s="33"/>
      <c r="AH1106" s="33"/>
      <c r="AI1106" s="33"/>
      <c r="AJ1106" s="33"/>
    </row>
    <row r="1107">
      <c r="A1107" s="104" t="s">
        <v>959</v>
      </c>
      <c r="B1107" s="101">
        <v>2007.0</v>
      </c>
      <c r="C1107" s="101" t="s">
        <v>29</v>
      </c>
      <c r="D1107" s="140" t="s">
        <v>2446</v>
      </c>
      <c r="E1107" s="104">
        <v>38.0</v>
      </c>
      <c r="F1107" s="104">
        <v>55.0</v>
      </c>
      <c r="G1107" s="104">
        <v>46.5</v>
      </c>
      <c r="H1107" s="104">
        <v>46.0</v>
      </c>
      <c r="I1107" s="104">
        <v>56.0</v>
      </c>
      <c r="J1107" s="104">
        <v>-10.0</v>
      </c>
      <c r="K1107" s="104">
        <v>51.0</v>
      </c>
      <c r="L1107" s="104">
        <v>-4.5</v>
      </c>
      <c r="M1107" s="112"/>
      <c r="N1107" s="104" t="s">
        <v>2511</v>
      </c>
      <c r="O1107" s="104" t="s">
        <v>960</v>
      </c>
      <c r="P1107" s="256">
        <v>2.9685274E7</v>
      </c>
      <c r="Q1107" s="104">
        <v>30.0</v>
      </c>
      <c r="R1107" s="104">
        <v>3755.0</v>
      </c>
      <c r="S1107" s="104">
        <v>7906.0</v>
      </c>
      <c r="T1107" s="256">
        <v>7.9727149E7</v>
      </c>
      <c r="U1107" s="104">
        <v>80.0</v>
      </c>
      <c r="V1107" s="104">
        <v>1.658E8</v>
      </c>
      <c r="W1107" s="256">
        <v>2.45527149E8</v>
      </c>
      <c r="X1107" s="104">
        <v>246.0</v>
      </c>
      <c r="Y1107" s="157">
        <v>0.6753</v>
      </c>
      <c r="Z1107" s="104">
        <v>150.0</v>
      </c>
      <c r="AA1107" s="157">
        <v>1.6368</v>
      </c>
      <c r="AB1107" s="157">
        <v>0.1979</v>
      </c>
      <c r="AD1107" s="112"/>
      <c r="AE1107" s="33"/>
      <c r="AF1107" s="33"/>
      <c r="AG1107" s="33"/>
      <c r="AH1107" s="33"/>
      <c r="AI1107" s="33"/>
      <c r="AJ1107" s="33"/>
    </row>
    <row r="1108">
      <c r="A1108" s="104" t="s">
        <v>972</v>
      </c>
      <c r="B1108" s="101">
        <v>2007.0</v>
      </c>
      <c r="C1108" s="101" t="s">
        <v>29</v>
      </c>
      <c r="D1108" s="140" t="s">
        <v>2470</v>
      </c>
      <c r="E1108" s="104">
        <v>30.0</v>
      </c>
      <c r="F1108" s="104">
        <v>43.0</v>
      </c>
      <c r="G1108" s="104">
        <v>36.5</v>
      </c>
      <c r="H1108" s="104">
        <v>47.0</v>
      </c>
      <c r="I1108" s="104">
        <v>59.0</v>
      </c>
      <c r="J1108" s="104">
        <v>-12.0</v>
      </c>
      <c r="K1108" s="104">
        <v>53.0</v>
      </c>
      <c r="L1108" s="104">
        <v>-16.5</v>
      </c>
      <c r="M1108" s="112"/>
      <c r="N1108" s="104" t="s">
        <v>2511</v>
      </c>
      <c r="O1108" s="104" t="s">
        <v>2408</v>
      </c>
      <c r="P1108" s="256">
        <v>2.5577758E7</v>
      </c>
      <c r="Q1108" s="104">
        <v>26.0</v>
      </c>
      <c r="R1108" s="104">
        <v>3601.0</v>
      </c>
      <c r="S1108" s="104">
        <v>7103.0</v>
      </c>
      <c r="T1108" s="256">
        <v>5.8877969E7</v>
      </c>
      <c r="U1108" s="104">
        <v>59.0</v>
      </c>
      <c r="V1108" s="104">
        <v>1.39589199E8</v>
      </c>
      <c r="W1108" s="256">
        <v>1.98467168E8</v>
      </c>
      <c r="X1108" s="104">
        <v>198.0</v>
      </c>
      <c r="Y1108" s="157">
        <v>0.7033</v>
      </c>
      <c r="Z1108" s="104">
        <v>125.0</v>
      </c>
      <c r="AA1108" s="157">
        <v>1.5877</v>
      </c>
      <c r="AB1108" s="157">
        <v>0.2046</v>
      </c>
      <c r="AD1108" s="112"/>
      <c r="AE1108" s="33"/>
      <c r="AF1108" s="33"/>
      <c r="AG1108" s="33"/>
      <c r="AH1108" s="33"/>
      <c r="AI1108" s="33"/>
      <c r="AJ1108" s="33"/>
    </row>
    <row r="1109">
      <c r="A1109" s="104" t="s">
        <v>1111</v>
      </c>
      <c r="B1109" s="101">
        <v>2007.0</v>
      </c>
      <c r="C1109" s="101" t="s">
        <v>41</v>
      </c>
      <c r="D1109" s="140" t="s">
        <v>2481</v>
      </c>
      <c r="E1109" s="104">
        <v>80.0</v>
      </c>
      <c r="F1109" s="104">
        <v>67.0</v>
      </c>
      <c r="G1109" s="104">
        <v>73.5</v>
      </c>
      <c r="H1109" s="104">
        <v>40.0</v>
      </c>
      <c r="I1109" s="104">
        <v>55.0</v>
      </c>
      <c r="J1109" s="104">
        <v>-15.0</v>
      </c>
      <c r="K1109" s="104">
        <v>47.5</v>
      </c>
      <c r="L1109" s="104">
        <v>26.0</v>
      </c>
      <c r="M1109" s="112"/>
      <c r="N1109" s="104" t="s">
        <v>2439</v>
      </c>
      <c r="O1109" s="104" t="s">
        <v>454</v>
      </c>
      <c r="P1109" s="256">
        <v>8425370.0</v>
      </c>
      <c r="Q1109" s="104">
        <v>8.0</v>
      </c>
      <c r="R1109" s="104">
        <v>2439.0</v>
      </c>
      <c r="S1109" s="104">
        <v>3454.0</v>
      </c>
      <c r="T1109" s="256">
        <v>1.8942396E7</v>
      </c>
      <c r="U1109" s="104">
        <v>19.0</v>
      </c>
      <c r="V1109" s="104">
        <v>1.443021E7</v>
      </c>
      <c r="W1109" s="256">
        <v>3.3372606E7</v>
      </c>
      <c r="X1109" s="104">
        <v>33.0</v>
      </c>
      <c r="Y1109" s="157">
        <v>0.4324</v>
      </c>
      <c r="Z1109" s="104">
        <v>23.0</v>
      </c>
      <c r="AA1109" s="157">
        <v>1.451</v>
      </c>
      <c r="AB1109" s="157">
        <v>0.3663</v>
      </c>
      <c r="AD1109" s="112"/>
      <c r="AE1109" s="33"/>
      <c r="AF1109" s="33"/>
      <c r="AG1109" s="33"/>
      <c r="AH1109" s="33"/>
      <c r="AI1109" s="33"/>
      <c r="AJ1109" s="33"/>
    </row>
    <row r="1110">
      <c r="A1110" s="104" t="s">
        <v>947</v>
      </c>
      <c r="B1110" s="101">
        <v>2007.0</v>
      </c>
      <c r="C1110" s="101" t="s">
        <v>41</v>
      </c>
      <c r="D1110" s="140" t="s">
        <v>2449</v>
      </c>
      <c r="E1110" s="104">
        <v>34.0</v>
      </c>
      <c r="F1110" s="104">
        <v>41.0</v>
      </c>
      <c r="G1110" s="104">
        <v>37.5</v>
      </c>
      <c r="H1110" s="104">
        <v>55.0</v>
      </c>
      <c r="I1110" s="104">
        <v>56.0</v>
      </c>
      <c r="J1110" s="104">
        <v>-1.0</v>
      </c>
      <c r="K1110" s="104">
        <v>55.5</v>
      </c>
      <c r="L1110" s="104">
        <v>-18.0</v>
      </c>
      <c r="M1110" s="112"/>
      <c r="N1110" s="104" t="s">
        <v>2511</v>
      </c>
      <c r="O1110" s="104" t="s">
        <v>2525</v>
      </c>
      <c r="P1110" s="256">
        <v>2.5534825E7</v>
      </c>
      <c r="Q1110" s="104">
        <v>26.0</v>
      </c>
      <c r="R1110" s="104">
        <v>3690.0</v>
      </c>
      <c r="S1110" s="104">
        <v>6920.0</v>
      </c>
      <c r="T1110" s="256">
        <v>6.5422625E7</v>
      </c>
      <c r="U1110" s="104">
        <v>65.0</v>
      </c>
      <c r="V1110" s="104">
        <v>2.3760286E8</v>
      </c>
      <c r="W1110" s="256">
        <v>3.03025485E8</v>
      </c>
      <c r="X1110" s="104">
        <v>303.0</v>
      </c>
      <c r="Y1110" s="157">
        <v>0.7841</v>
      </c>
      <c r="Z1110" s="104">
        <v>209.0</v>
      </c>
      <c r="AA1110" s="157">
        <v>1.4499</v>
      </c>
      <c r="AB1110" s="157">
        <v>0.1222</v>
      </c>
      <c r="AD1110" s="112"/>
      <c r="AE1110" s="33"/>
      <c r="AF1110" s="33"/>
      <c r="AG1110" s="33"/>
      <c r="AH1110" s="33"/>
      <c r="AI1110" s="33"/>
      <c r="AJ1110" s="33"/>
    </row>
    <row r="1111">
      <c r="A1111" s="104" t="s">
        <v>1120</v>
      </c>
      <c r="B1111" s="101">
        <v>2007.0</v>
      </c>
      <c r="C1111" s="101" t="s">
        <v>41</v>
      </c>
      <c r="D1111" s="140" t="s">
        <v>142</v>
      </c>
      <c r="E1111" s="104">
        <v>94.0</v>
      </c>
      <c r="F1111" s="104">
        <v>84.0</v>
      </c>
      <c r="G1111" s="104">
        <v>89.0</v>
      </c>
      <c r="H1111" s="104">
        <v>86.0</v>
      </c>
      <c r="I1111" s="104">
        <v>80.0</v>
      </c>
      <c r="J1111" s="104">
        <v>6.0</v>
      </c>
      <c r="K1111" s="104">
        <v>83.0</v>
      </c>
      <c r="L1111" s="104">
        <v>6.0</v>
      </c>
      <c r="M1111" s="112"/>
      <c r="N1111" s="104" t="s">
        <v>2511</v>
      </c>
      <c r="O1111" s="104" t="s">
        <v>493</v>
      </c>
      <c r="P1111" s="256">
        <v>522996.0</v>
      </c>
      <c r="Q1111" s="104">
        <v>1.0</v>
      </c>
      <c r="R1111" s="104">
        <v>4.0</v>
      </c>
      <c r="S1111" s="104">
        <v>130749.0</v>
      </c>
      <c r="T1111" s="256">
        <v>4.5512466E7</v>
      </c>
      <c r="U1111" s="104">
        <v>46.0</v>
      </c>
      <c r="V1111" s="104">
        <v>2.27507E7</v>
      </c>
      <c r="W1111" s="256">
        <v>2.27507E7</v>
      </c>
      <c r="X1111" s="104">
        <v>23.0</v>
      </c>
      <c r="Y1111" s="157">
        <v>1.0</v>
      </c>
      <c r="Z1111" s="104">
        <v>16.0</v>
      </c>
      <c r="AA1111" s="157">
        <v>1.4219</v>
      </c>
      <c r="AB1111" s="157">
        <v>0.0327</v>
      </c>
      <c r="AD1111" s="112"/>
      <c r="AE1111" s="33"/>
      <c r="AF1111" s="33"/>
      <c r="AG1111" s="33"/>
      <c r="AH1111" s="33"/>
      <c r="AI1111" s="33"/>
      <c r="AJ1111" s="33"/>
    </row>
    <row r="1112">
      <c r="A1112" s="104" t="s">
        <v>1091</v>
      </c>
      <c r="B1112" s="101">
        <v>2007.0</v>
      </c>
      <c r="C1112" s="101" t="s">
        <v>41</v>
      </c>
      <c r="D1112" s="140" t="s">
        <v>2495</v>
      </c>
      <c r="E1112" s="104">
        <v>57.0</v>
      </c>
      <c r="F1112" s="104">
        <v>55.0</v>
      </c>
      <c r="G1112" s="104">
        <v>56.0</v>
      </c>
      <c r="H1112" s="104">
        <v>60.0</v>
      </c>
      <c r="I1112" s="104">
        <v>63.0</v>
      </c>
      <c r="J1112" s="104">
        <v>-3.0</v>
      </c>
      <c r="K1112" s="104">
        <v>61.5</v>
      </c>
      <c r="L1112" s="104">
        <v>-5.5</v>
      </c>
      <c r="M1112" s="112"/>
      <c r="N1112" s="104" t="s">
        <v>2439</v>
      </c>
      <c r="O1112" s="104" t="s">
        <v>939</v>
      </c>
      <c r="P1112" s="256">
        <v>7892539.0</v>
      </c>
      <c r="Q1112" s="104">
        <v>8.0</v>
      </c>
      <c r="R1112" s="104">
        <v>2266.0</v>
      </c>
      <c r="S1112" s="104">
        <v>3483.0</v>
      </c>
      <c r="T1112" s="256">
        <v>1.714208E7</v>
      </c>
      <c r="U1112" s="104">
        <v>17.0</v>
      </c>
      <c r="V1112" s="104">
        <v>2.3204106E7</v>
      </c>
      <c r="W1112" s="256">
        <v>4.0346186E7</v>
      </c>
      <c r="X1112" s="104">
        <v>40.0</v>
      </c>
      <c r="Y1112" s="157">
        <v>0.5751</v>
      </c>
      <c r="Z1112" s="104">
        <v>30.0</v>
      </c>
      <c r="AA1112" s="157">
        <v>1.3449</v>
      </c>
      <c r="AB1112" s="157">
        <v>0.2631</v>
      </c>
      <c r="AD1112" s="112"/>
      <c r="AE1112" s="33"/>
      <c r="AF1112" s="33"/>
      <c r="AG1112" s="33"/>
      <c r="AH1112" s="33"/>
      <c r="AI1112" s="33"/>
      <c r="AJ1112" s="33"/>
    </row>
    <row r="1113">
      <c r="A1113" s="104" t="s">
        <v>1125</v>
      </c>
      <c r="B1113" s="101">
        <v>2007.0</v>
      </c>
      <c r="C1113" s="101" t="s">
        <v>41</v>
      </c>
      <c r="D1113" s="140" t="s">
        <v>2499</v>
      </c>
      <c r="E1113" s="104">
        <v>83.0</v>
      </c>
      <c r="F1113" s="104">
        <v>66.0</v>
      </c>
      <c r="G1113" s="104">
        <v>74.5</v>
      </c>
      <c r="H1113" s="104">
        <v>71.0</v>
      </c>
      <c r="I1113" s="104">
        <v>74.0</v>
      </c>
      <c r="J1113" s="104">
        <v>-3.0</v>
      </c>
      <c r="K1113" s="104">
        <v>72.5</v>
      </c>
      <c r="L1113" s="104">
        <v>2.0</v>
      </c>
      <c r="M1113" s="112"/>
      <c r="N1113" s="104" t="s">
        <v>2439</v>
      </c>
      <c r="O1113" s="104" t="s">
        <v>1126</v>
      </c>
      <c r="P1113" s="256">
        <v>4174915.0</v>
      </c>
      <c r="Q1113" s="104">
        <v>4.0</v>
      </c>
      <c r="R1113" s="104">
        <v>1480.0</v>
      </c>
      <c r="S1113" s="104">
        <v>2821.0</v>
      </c>
      <c r="T1113" s="256">
        <v>1.5024049E7</v>
      </c>
      <c r="U1113" s="104">
        <v>15.0</v>
      </c>
      <c r="V1113" s="104">
        <v>4398212.0</v>
      </c>
      <c r="W1113" s="256">
        <v>1.9422261E7</v>
      </c>
      <c r="X1113" s="104">
        <v>19.0</v>
      </c>
      <c r="Y1113" s="157">
        <v>0.2265</v>
      </c>
      <c r="Z1113" s="104">
        <v>15.0</v>
      </c>
      <c r="AA1113" s="157">
        <v>1.2948</v>
      </c>
      <c r="AB1113" s="157">
        <v>0.2783</v>
      </c>
      <c r="AD1113" s="112"/>
      <c r="AE1113" s="33"/>
      <c r="AF1113" s="33"/>
      <c r="AG1113" s="33"/>
      <c r="AH1113" s="33"/>
      <c r="AI1113" s="33"/>
      <c r="AJ1113" s="33"/>
    </row>
    <row r="1114">
      <c r="A1114" s="104" t="s">
        <v>979</v>
      </c>
      <c r="B1114" s="101">
        <v>2007.0</v>
      </c>
      <c r="C1114" s="101" t="s">
        <v>29</v>
      </c>
      <c r="D1114" s="140" t="s">
        <v>2446</v>
      </c>
      <c r="E1114" s="104">
        <v>66.0</v>
      </c>
      <c r="F1114" s="104">
        <v>55.0</v>
      </c>
      <c r="G1114" s="104">
        <v>60.5</v>
      </c>
      <c r="H1114" s="104">
        <v>67.0</v>
      </c>
      <c r="I1114" s="104">
        <v>81.0</v>
      </c>
      <c r="J1114" s="104">
        <v>-14.0</v>
      </c>
      <c r="K1114" s="104">
        <v>74.0</v>
      </c>
      <c r="L1114" s="104">
        <v>-13.5</v>
      </c>
      <c r="M1114" s="112"/>
      <c r="N1114" s="104" t="s">
        <v>2439</v>
      </c>
      <c r="O1114" s="104" t="s">
        <v>2426</v>
      </c>
      <c r="P1114" s="256">
        <v>9612247.0</v>
      </c>
      <c r="Q1114" s="104">
        <v>10.0</v>
      </c>
      <c r="R1114" s="104">
        <v>2008.0</v>
      </c>
      <c r="S1114" s="104">
        <v>4787.0</v>
      </c>
      <c r="T1114" s="256">
        <v>2.7108272E7</v>
      </c>
      <c r="U1114" s="104">
        <v>27.0</v>
      </c>
      <c r="V1114" s="104">
        <v>1.03374596E8</v>
      </c>
      <c r="W1114" s="256">
        <v>1.30482868E8</v>
      </c>
      <c r="X1114" s="104">
        <v>130.0</v>
      </c>
      <c r="Y1114" s="157">
        <v>0.7922</v>
      </c>
      <c r="Z1114" s="104">
        <v>102.0</v>
      </c>
      <c r="AA1114" s="157">
        <v>1.2792</v>
      </c>
      <c r="AB1114" s="157">
        <v>0.0942</v>
      </c>
      <c r="AD1114" s="112"/>
      <c r="AE1114" s="33"/>
      <c r="AF1114" s="33"/>
      <c r="AG1114" s="33"/>
      <c r="AH1114" s="33"/>
      <c r="AI1114" s="33"/>
      <c r="AJ1114" s="33"/>
    </row>
    <row r="1115">
      <c r="A1115" s="104" t="s">
        <v>935</v>
      </c>
      <c r="B1115" s="101">
        <v>2007.0</v>
      </c>
      <c r="C1115" s="101" t="s">
        <v>29</v>
      </c>
      <c r="D1115" s="140" t="s">
        <v>2443</v>
      </c>
      <c r="E1115" s="104">
        <v>51.0</v>
      </c>
      <c r="F1115" s="104">
        <v>51.0</v>
      </c>
      <c r="G1115" s="104">
        <v>51.0</v>
      </c>
      <c r="H1115" s="104">
        <v>60.0</v>
      </c>
      <c r="I1115" s="104">
        <v>70.0</v>
      </c>
      <c r="J1115" s="104">
        <v>-10.0</v>
      </c>
      <c r="K1115" s="104">
        <v>65.0</v>
      </c>
      <c r="L1115" s="104">
        <v>-14.0</v>
      </c>
      <c r="M1115" s="112"/>
      <c r="N1115" s="104" t="s">
        <v>2511</v>
      </c>
      <c r="O1115" s="104" t="s">
        <v>936</v>
      </c>
      <c r="P1115" s="256">
        <v>3.0180188E7</v>
      </c>
      <c r="Q1115" s="104">
        <v>30.0</v>
      </c>
      <c r="R1115" s="104">
        <v>3749.0</v>
      </c>
      <c r="S1115" s="104">
        <v>8050.0</v>
      </c>
      <c r="T1115" s="256">
        <v>7.30781E7</v>
      </c>
      <c r="U1115" s="104">
        <v>73.0</v>
      </c>
      <c r="V1115" s="104">
        <v>2.11061E8</v>
      </c>
      <c r="W1115" s="256">
        <v>2.841391E8</v>
      </c>
      <c r="X1115" s="104">
        <v>284.0</v>
      </c>
      <c r="Y1115" s="157">
        <v>0.7428</v>
      </c>
      <c r="Z1115" s="104">
        <v>250.0</v>
      </c>
      <c r="AA1115" s="157">
        <v>1.1366</v>
      </c>
      <c r="AB1115" s="157">
        <v>0.1207</v>
      </c>
      <c r="AD1115" s="112"/>
      <c r="AE1115" s="33"/>
      <c r="AF1115" s="33"/>
      <c r="AG1115" s="33"/>
      <c r="AH1115" s="33"/>
      <c r="AI1115" s="33"/>
      <c r="AJ1115" s="33"/>
    </row>
    <row r="1116">
      <c r="A1116" s="257" t="s">
        <v>1055</v>
      </c>
      <c r="B1116" s="101">
        <v>2012.0</v>
      </c>
      <c r="C1116" s="102" t="s">
        <v>41</v>
      </c>
      <c r="D1116" s="159" t="s">
        <v>2490</v>
      </c>
      <c r="E1116" s="103">
        <v>32.0</v>
      </c>
      <c r="F1116" s="104">
        <v>40.0</v>
      </c>
      <c r="G1116" s="104">
        <v>36.0</v>
      </c>
      <c r="H1116" s="104">
        <v>52.0</v>
      </c>
      <c r="I1116" s="104">
        <v>62.0</v>
      </c>
      <c r="J1116" s="159">
        <v>-10.0</v>
      </c>
      <c r="K1116" s="159">
        <v>57.0</v>
      </c>
      <c r="L1116" s="159">
        <v>-21.0</v>
      </c>
      <c r="N1116" s="104" t="s">
        <v>2511</v>
      </c>
      <c r="O1116" s="104" t="s">
        <v>939</v>
      </c>
      <c r="P1116" s="256">
        <v>8001932.0</v>
      </c>
      <c r="Q1116" s="159">
        <v>8.0</v>
      </c>
      <c r="R1116" s="159">
        <v>2998.0</v>
      </c>
      <c r="S1116" s="159">
        <v>2669.0</v>
      </c>
      <c r="T1116" s="256">
        <v>1.862E7</v>
      </c>
      <c r="U1116" s="159">
        <v>19.0</v>
      </c>
      <c r="V1116" s="159">
        <v>2.7601189E7</v>
      </c>
      <c r="W1116" s="256">
        <v>4.6221189E7</v>
      </c>
      <c r="X1116" s="159">
        <v>46.0</v>
      </c>
      <c r="Y1116" s="258">
        <v>0.5972</v>
      </c>
      <c r="Z1116" s="159">
        <v>42.0</v>
      </c>
      <c r="AA1116" s="258">
        <v>1.1005</v>
      </c>
      <c r="AB1116" s="258">
        <v>0.1905</v>
      </c>
      <c r="AD1116" s="112"/>
      <c r="AE1116" s="33"/>
      <c r="AF1116" s="33"/>
      <c r="AG1116" s="33"/>
      <c r="AH1116" s="33"/>
      <c r="AI1116" s="33"/>
      <c r="AJ1116" s="33"/>
    </row>
    <row r="1117">
      <c r="A1117" s="257" t="s">
        <v>1064</v>
      </c>
      <c r="B1117" s="101">
        <v>2012.0</v>
      </c>
      <c r="C1117" s="102" t="s">
        <v>41</v>
      </c>
      <c r="D1117" s="159" t="s">
        <v>2494</v>
      </c>
      <c r="E1117" s="103">
        <v>38.0</v>
      </c>
      <c r="F1117" s="104">
        <v>50.0</v>
      </c>
      <c r="G1117" s="104">
        <v>44.0</v>
      </c>
      <c r="H1117" s="104">
        <v>40.0</v>
      </c>
      <c r="I1117" s="104">
        <v>66.0</v>
      </c>
      <c r="J1117" s="159">
        <v>-26.0</v>
      </c>
      <c r="K1117" s="159">
        <v>53.0</v>
      </c>
      <c r="L1117" s="159">
        <v>-9.0</v>
      </c>
      <c r="N1117" s="104" t="s">
        <v>2511</v>
      </c>
      <c r="O1117" s="104" t="s">
        <v>117</v>
      </c>
      <c r="P1117" s="256">
        <v>5290629.0</v>
      </c>
      <c r="Q1117" s="159">
        <v>5.0</v>
      </c>
      <c r="R1117" s="159">
        <v>2431.0</v>
      </c>
      <c r="S1117" s="159">
        <v>2176.0</v>
      </c>
      <c r="T1117" s="256">
        <v>3.7134215E7</v>
      </c>
      <c r="U1117" s="159">
        <v>37.0</v>
      </c>
      <c r="V1117" s="159">
        <v>4726399.0</v>
      </c>
      <c r="W1117" s="256">
        <v>4.1860614E7</v>
      </c>
      <c r="X1117" s="159">
        <v>42.0</v>
      </c>
      <c r="Y1117" s="258">
        <v>0.1129</v>
      </c>
      <c r="Z1117" s="159">
        <v>40.0</v>
      </c>
      <c r="AA1117" s="258">
        <v>1.0465</v>
      </c>
      <c r="AB1117" s="258">
        <v>0.1323</v>
      </c>
      <c r="AD1117" s="112"/>
      <c r="AE1117" s="33"/>
      <c r="AF1117" s="33"/>
      <c r="AG1117" s="33"/>
      <c r="AH1117" s="33"/>
      <c r="AI1117" s="33"/>
      <c r="AJ1117" s="33"/>
    </row>
    <row r="1118">
      <c r="A1118" s="257" t="s">
        <v>1013</v>
      </c>
      <c r="B1118" s="101">
        <v>2012.0</v>
      </c>
      <c r="C1118" s="102" t="s">
        <v>41</v>
      </c>
      <c r="D1118" s="159" t="s">
        <v>2440</v>
      </c>
      <c r="E1118" s="103">
        <v>17.0</v>
      </c>
      <c r="F1118" s="104">
        <v>36.0</v>
      </c>
      <c r="G1118" s="104">
        <v>26.5</v>
      </c>
      <c r="H1118" s="104">
        <v>40.0</v>
      </c>
      <c r="I1118" s="104">
        <v>55.0</v>
      </c>
      <c r="J1118" s="159">
        <v>-15.0</v>
      </c>
      <c r="K1118" s="159">
        <v>47.5</v>
      </c>
      <c r="L1118" s="159">
        <v>-21.0</v>
      </c>
      <c r="N1118" s="104" t="s">
        <v>2439</v>
      </c>
      <c r="O1118" s="104" t="s">
        <v>2427</v>
      </c>
      <c r="P1118" s="256">
        <v>1.2750297E7</v>
      </c>
      <c r="Q1118" s="159">
        <v>13.0</v>
      </c>
      <c r="R1118" s="159">
        <v>3168.0</v>
      </c>
      <c r="S1118" s="159">
        <v>4025.0</v>
      </c>
      <c r="T1118" s="256">
        <v>3.5353E7</v>
      </c>
      <c r="U1118" s="159">
        <v>35.0</v>
      </c>
      <c r="V1118" s="159">
        <v>3.2914862E7</v>
      </c>
      <c r="W1118" s="256">
        <v>6.8267862E7</v>
      </c>
      <c r="X1118" s="159">
        <v>68.0</v>
      </c>
      <c r="Y1118" s="258">
        <v>0.4821</v>
      </c>
      <c r="Z1118" s="159">
        <v>68.0</v>
      </c>
      <c r="AA1118" s="258">
        <v>1.0039</v>
      </c>
      <c r="AB1118" s="258">
        <v>0.1875</v>
      </c>
      <c r="AD1118" s="112"/>
      <c r="AE1118" s="33"/>
      <c r="AF1118" s="33"/>
      <c r="AG1118" s="33"/>
      <c r="AH1118" s="33"/>
      <c r="AI1118" s="33"/>
      <c r="AJ1118" s="33"/>
    </row>
    <row r="1119">
      <c r="A1119" s="257" t="s">
        <v>1068</v>
      </c>
      <c r="B1119" s="101">
        <v>2012.0</v>
      </c>
      <c r="C1119" s="102" t="s">
        <v>41</v>
      </c>
      <c r="D1119" s="159" t="s">
        <v>2470</v>
      </c>
      <c r="E1119" s="103">
        <v>76.0</v>
      </c>
      <c r="F1119" s="104">
        <v>66.0</v>
      </c>
      <c r="G1119" s="104">
        <v>71.0</v>
      </c>
      <c r="H1119" s="104">
        <v>60.0</v>
      </c>
      <c r="I1119" s="104">
        <v>68.0</v>
      </c>
      <c r="J1119" s="159">
        <v>-8.0</v>
      </c>
      <c r="K1119" s="159">
        <v>64.0</v>
      </c>
      <c r="L1119" s="159">
        <v>7.0</v>
      </c>
      <c r="N1119" s="104" t="s">
        <v>2511</v>
      </c>
      <c r="O1119" s="104" t="s">
        <v>939</v>
      </c>
      <c r="P1119" s="256">
        <v>6030164.0</v>
      </c>
      <c r="Q1119" s="159">
        <v>6.0</v>
      </c>
      <c r="R1119" s="159">
        <v>2255.0</v>
      </c>
      <c r="S1119" s="159">
        <v>2674.0</v>
      </c>
      <c r="T1119" s="256">
        <v>2.0275446E7</v>
      </c>
      <c r="U1119" s="159">
        <v>20.0</v>
      </c>
      <c r="V1119" s="159">
        <v>1.0808153E7</v>
      </c>
      <c r="W1119" s="256">
        <v>3.1083599E7</v>
      </c>
      <c r="X1119" s="159">
        <v>31.0</v>
      </c>
      <c r="Y1119" s="258">
        <v>0.3477</v>
      </c>
      <c r="Z1119" s="159">
        <v>35.0</v>
      </c>
      <c r="AA1119" s="258">
        <v>0.8881</v>
      </c>
      <c r="AB1119" s="258">
        <v>0.1723</v>
      </c>
      <c r="AD1119" s="112"/>
      <c r="AE1119" s="33"/>
      <c r="AF1119" s="33"/>
      <c r="AG1119" s="33"/>
      <c r="AH1119" s="33"/>
      <c r="AI1119" s="33"/>
      <c r="AJ1119" s="33"/>
    </row>
    <row r="1120">
      <c r="A1120" s="257" t="s">
        <v>1075</v>
      </c>
      <c r="B1120" s="101">
        <v>2012.0</v>
      </c>
      <c r="C1120" s="102" t="s">
        <v>41</v>
      </c>
      <c r="D1120" s="159" t="s">
        <v>2467</v>
      </c>
      <c r="E1120" s="103">
        <v>85.0</v>
      </c>
      <c r="F1120" s="104">
        <v>86.0</v>
      </c>
      <c r="G1120" s="104">
        <v>85.5</v>
      </c>
      <c r="H1120" s="104">
        <v>59.0</v>
      </c>
      <c r="I1120" s="104">
        <v>69.0</v>
      </c>
      <c r="J1120" s="159">
        <v>-10.0</v>
      </c>
      <c r="K1120" s="159">
        <v>64.0</v>
      </c>
      <c r="L1120" s="159">
        <v>21.5</v>
      </c>
      <c r="N1120" s="104" t="s">
        <v>2439</v>
      </c>
      <c r="O1120" s="104" t="s">
        <v>89</v>
      </c>
      <c r="P1120" s="256">
        <v>736311.0</v>
      </c>
      <c r="Q1120" s="159">
        <v>1.0</v>
      </c>
      <c r="R1120" s="159">
        <v>5.0</v>
      </c>
      <c r="S1120" s="159">
        <v>147262.0</v>
      </c>
      <c r="T1120" s="256">
        <v>1.6377274E7</v>
      </c>
      <c r="U1120" s="159">
        <v>16.0</v>
      </c>
      <c r="V1120" s="159">
        <v>1.1880786E7</v>
      </c>
      <c r="W1120" s="256">
        <v>2.825806E7</v>
      </c>
      <c r="X1120" s="159">
        <v>28.0</v>
      </c>
      <c r="Y1120" s="258">
        <v>0.4204</v>
      </c>
      <c r="Z1120" s="159">
        <v>32.0</v>
      </c>
      <c r="AA1120" s="258">
        <v>0.8831</v>
      </c>
      <c r="AB1120" s="258">
        <v>0.023</v>
      </c>
      <c r="AD1120" s="112"/>
      <c r="AE1120" s="33"/>
      <c r="AF1120" s="33"/>
      <c r="AG1120" s="33"/>
      <c r="AH1120" s="33"/>
      <c r="AI1120" s="33"/>
      <c r="AJ1120" s="33"/>
    </row>
    <row r="1121">
      <c r="A1121" s="257" t="s">
        <v>1033</v>
      </c>
      <c r="B1121" s="101">
        <v>2012.0</v>
      </c>
      <c r="C1121" s="102" t="s">
        <v>126</v>
      </c>
      <c r="D1121" s="159" t="s">
        <v>2440</v>
      </c>
      <c r="E1121" s="103">
        <v>40.0</v>
      </c>
      <c r="F1121" s="104">
        <v>46.0</v>
      </c>
      <c r="G1121" s="104">
        <v>43.0</v>
      </c>
      <c r="H1121" s="104">
        <v>58.0</v>
      </c>
      <c r="I1121" s="104">
        <v>59.0</v>
      </c>
      <c r="J1121" s="159">
        <v>-1.0</v>
      </c>
      <c r="K1121" s="159">
        <v>58.5</v>
      </c>
      <c r="L1121" s="159">
        <v>-15.5</v>
      </c>
      <c r="N1121" s="104" t="s">
        <v>2511</v>
      </c>
      <c r="O1121" s="104" t="s">
        <v>34</v>
      </c>
      <c r="P1121" s="256">
        <v>1.8782154E7</v>
      </c>
      <c r="Q1121" s="159">
        <v>19.0</v>
      </c>
      <c r="R1121" s="159">
        <v>2512.0</v>
      </c>
      <c r="S1121" s="159">
        <v>7477.0</v>
      </c>
      <c r="T1121" s="256">
        <v>4.9876377E7</v>
      </c>
      <c r="U1121" s="159">
        <v>50.0</v>
      </c>
      <c r="V1121" s="159">
        <v>489000.0</v>
      </c>
      <c r="W1121" s="256">
        <v>5.0365377E7</v>
      </c>
      <c r="X1121" s="159">
        <v>50.0</v>
      </c>
      <c r="Y1121" s="258">
        <v>0.0097</v>
      </c>
      <c r="Z1121" s="159">
        <v>58.0</v>
      </c>
      <c r="AA1121" s="258">
        <v>0.8684</v>
      </c>
      <c r="AB1121" s="258">
        <v>0.3238</v>
      </c>
      <c r="AD1121" s="112"/>
      <c r="AE1121" s="33"/>
      <c r="AF1121" s="33"/>
      <c r="AG1121" s="33"/>
      <c r="AH1121" s="33"/>
      <c r="AI1121" s="33"/>
      <c r="AJ1121" s="33"/>
    </row>
    <row r="1122">
      <c r="A1122" s="257" t="s">
        <v>1006</v>
      </c>
      <c r="B1122" s="101">
        <v>2012.0</v>
      </c>
      <c r="C1122" s="102" t="s">
        <v>41</v>
      </c>
      <c r="D1122" s="159" t="s">
        <v>2470</v>
      </c>
      <c r="E1122" s="103">
        <v>20.0</v>
      </c>
      <c r="F1122" s="104">
        <v>31.0</v>
      </c>
      <c r="G1122" s="104">
        <v>25.5</v>
      </c>
      <c r="H1122" s="104">
        <v>53.0</v>
      </c>
      <c r="I1122" s="104">
        <v>54.0</v>
      </c>
      <c r="J1122" s="159">
        <v>-1.0</v>
      </c>
      <c r="K1122" s="159">
        <v>53.5</v>
      </c>
      <c r="L1122" s="159">
        <v>-28.0</v>
      </c>
      <c r="N1122" s="104" t="s">
        <v>2439</v>
      </c>
      <c r="O1122" s="104" t="s">
        <v>117</v>
      </c>
      <c r="P1122" s="256">
        <v>1.3453714E7</v>
      </c>
      <c r="Q1122" s="159">
        <v>13.0</v>
      </c>
      <c r="R1122" s="159">
        <v>3030.0</v>
      </c>
      <c r="S1122" s="159">
        <v>4440.0</v>
      </c>
      <c r="T1122" s="256">
        <v>3.6931089E7</v>
      </c>
      <c r="U1122" s="159">
        <v>37.0</v>
      </c>
      <c r="V1122" s="159">
        <v>2.0788004E7</v>
      </c>
      <c r="W1122" s="256">
        <v>5.7719093E7</v>
      </c>
      <c r="X1122" s="159">
        <v>58.0</v>
      </c>
      <c r="Y1122" s="258">
        <v>0.3602</v>
      </c>
      <c r="Z1122" s="159">
        <v>70.0</v>
      </c>
      <c r="AA1122" s="258">
        <v>0.8246</v>
      </c>
      <c r="AB1122" s="258">
        <v>0.1922</v>
      </c>
      <c r="AD1122" s="112"/>
      <c r="AE1122" s="33"/>
      <c r="AF1122" s="33"/>
      <c r="AG1122" s="33"/>
      <c r="AH1122" s="33"/>
      <c r="AI1122" s="33"/>
      <c r="AJ1122" s="33"/>
    </row>
    <row r="1123">
      <c r="A1123" s="257" t="s">
        <v>1001</v>
      </c>
      <c r="B1123" s="101">
        <v>2012.0</v>
      </c>
      <c r="C1123" s="102" t="s">
        <v>29</v>
      </c>
      <c r="D1123" s="159" t="s">
        <v>2488</v>
      </c>
      <c r="E1123" s="103">
        <v>41.0</v>
      </c>
      <c r="F1123" s="104">
        <v>47.0</v>
      </c>
      <c r="G1123" s="104">
        <v>44.0</v>
      </c>
      <c r="H1123" s="104">
        <v>55.0</v>
      </c>
      <c r="I1123" s="104">
        <v>59.0</v>
      </c>
      <c r="J1123" s="159">
        <v>-4.0</v>
      </c>
      <c r="K1123" s="159">
        <v>57.0</v>
      </c>
      <c r="L1123" s="159">
        <v>-13.0</v>
      </c>
      <c r="N1123" s="104" t="s">
        <v>2511</v>
      </c>
      <c r="O1123" s="104" t="s">
        <v>1002</v>
      </c>
      <c r="P1123" s="256">
        <v>1.4437269E7</v>
      </c>
      <c r="Q1123" s="159">
        <v>14.0</v>
      </c>
      <c r="R1123" s="159">
        <v>3470.0</v>
      </c>
      <c r="S1123" s="159">
        <v>4161.0</v>
      </c>
      <c r="T1123" s="256">
        <v>3.8518613E7</v>
      </c>
      <c r="U1123" s="159">
        <v>39.0</v>
      </c>
      <c r="V1123" s="159">
        <v>2.09E7</v>
      </c>
      <c r="W1123" s="256">
        <v>5.9418613E7</v>
      </c>
      <c r="X1123" s="159">
        <v>59.0</v>
      </c>
      <c r="Y1123" s="258">
        <v>0.3517</v>
      </c>
      <c r="Z1123" s="159">
        <v>75.0</v>
      </c>
      <c r="AA1123" s="258">
        <v>0.7922</v>
      </c>
      <c r="AB1123" s="258">
        <v>0.1925</v>
      </c>
      <c r="AD1123" s="112"/>
      <c r="AE1123" s="33"/>
      <c r="AF1123" s="33"/>
      <c r="AG1123" s="33"/>
      <c r="AH1123" s="33"/>
      <c r="AI1123" s="33"/>
      <c r="AJ1123" s="33"/>
    </row>
    <row r="1124">
      <c r="A1124" s="257" t="s">
        <v>1040</v>
      </c>
      <c r="B1124" s="101">
        <v>2012.0</v>
      </c>
      <c r="C1124" s="102" t="s">
        <v>29</v>
      </c>
      <c r="D1124" s="159" t="s">
        <v>2495</v>
      </c>
      <c r="E1124" s="103">
        <v>78.0</v>
      </c>
      <c r="F1124" s="104">
        <v>59.0</v>
      </c>
      <c r="G1124" s="104">
        <v>68.5</v>
      </c>
      <c r="H1124" s="104">
        <v>72.0</v>
      </c>
      <c r="I1124" s="104">
        <v>82.0</v>
      </c>
      <c r="J1124" s="159">
        <v>-10.0</v>
      </c>
      <c r="K1124" s="159">
        <v>77.0</v>
      </c>
      <c r="L1124" s="159">
        <v>-8.5</v>
      </c>
      <c r="N1124" s="104" t="s">
        <v>2439</v>
      </c>
      <c r="O1124" s="104" t="s">
        <v>2526</v>
      </c>
      <c r="P1124" s="256">
        <v>6278491.0</v>
      </c>
      <c r="Q1124" s="159">
        <v>6.0</v>
      </c>
      <c r="R1124" s="159">
        <v>2506.0</v>
      </c>
      <c r="S1124" s="159">
        <v>2505.0</v>
      </c>
      <c r="T1124" s="256">
        <v>1.3414714E7</v>
      </c>
      <c r="U1124" s="159">
        <v>13.0</v>
      </c>
      <c r="V1124" s="159">
        <v>2.2211811E7</v>
      </c>
      <c r="W1124" s="256">
        <v>3.5626525E7</v>
      </c>
      <c r="X1124" s="159">
        <v>36.0</v>
      </c>
      <c r="Y1124" s="258">
        <v>0.6235</v>
      </c>
      <c r="Z1124" s="159">
        <v>50.0</v>
      </c>
      <c r="AA1124" s="258">
        <v>0.7125</v>
      </c>
      <c r="AB1124" s="258">
        <v>0.1256</v>
      </c>
      <c r="AD1124" s="112"/>
      <c r="AE1124" s="33"/>
      <c r="AF1124" s="33"/>
      <c r="AG1124" s="33"/>
      <c r="AH1124" s="33"/>
      <c r="AI1124" s="33"/>
      <c r="AJ1124" s="33"/>
    </row>
    <row r="1125">
      <c r="A1125" s="257" t="s">
        <v>1020</v>
      </c>
      <c r="B1125" s="101">
        <v>2012.0</v>
      </c>
      <c r="C1125" s="102" t="s">
        <v>2398</v>
      </c>
      <c r="D1125" s="159" t="s">
        <v>2496</v>
      </c>
      <c r="E1125" s="103">
        <v>12.0</v>
      </c>
      <c r="F1125" s="104">
        <v>31.0</v>
      </c>
      <c r="G1125" s="104">
        <v>21.5</v>
      </c>
      <c r="H1125" s="104">
        <v>52.0</v>
      </c>
      <c r="I1125" s="104">
        <v>45.0</v>
      </c>
      <c r="J1125" s="159">
        <v>7.0</v>
      </c>
      <c r="K1125" s="159">
        <v>48.5</v>
      </c>
      <c r="L1125" s="159">
        <v>-27.0</v>
      </c>
      <c r="N1125" s="104" t="s">
        <v>2511</v>
      </c>
      <c r="O1125" s="104" t="s">
        <v>1021</v>
      </c>
      <c r="P1125" s="256">
        <v>1.4276668E7</v>
      </c>
      <c r="Q1125" s="159">
        <v>14.0</v>
      </c>
      <c r="R1125" s="159">
        <v>2724.0</v>
      </c>
      <c r="S1125" s="159">
        <v>5241.0</v>
      </c>
      <c r="T1125" s="256">
        <v>4.4806783E7</v>
      </c>
      <c r="U1125" s="159">
        <v>45.0</v>
      </c>
      <c r="V1125" s="159" t="s">
        <v>2513</v>
      </c>
      <c r="W1125" s="256">
        <v>4.4806783E7</v>
      </c>
      <c r="X1125" s="159">
        <v>45.0</v>
      </c>
      <c r="Y1125" s="159" t="e">
        <v>#VALUE!</v>
      </c>
      <c r="Z1125" s="159">
        <v>65.0</v>
      </c>
      <c r="AA1125" s="258">
        <v>0.6893</v>
      </c>
      <c r="AB1125" s="258">
        <v>0.2196</v>
      </c>
      <c r="AD1125" s="112"/>
      <c r="AE1125" s="33"/>
      <c r="AF1125" s="33"/>
      <c r="AG1125" s="33"/>
      <c r="AH1125" s="33"/>
      <c r="AI1125" s="33"/>
      <c r="AJ1125" s="33"/>
    </row>
    <row r="1126">
      <c r="A1126" s="257" t="s">
        <v>1057</v>
      </c>
      <c r="B1126" s="101">
        <v>2012.0</v>
      </c>
      <c r="C1126" s="102" t="s">
        <v>29</v>
      </c>
      <c r="D1126" s="159" t="s">
        <v>2449</v>
      </c>
      <c r="E1126" s="103">
        <v>74.0</v>
      </c>
      <c r="F1126" s="104">
        <v>61.0</v>
      </c>
      <c r="G1126" s="104">
        <v>67.5</v>
      </c>
      <c r="H1126" s="104">
        <v>64.0</v>
      </c>
      <c r="I1126" s="104">
        <v>59.0</v>
      </c>
      <c r="J1126" s="159">
        <v>5.0</v>
      </c>
      <c r="K1126" s="159">
        <v>61.5</v>
      </c>
      <c r="L1126" s="159">
        <v>6.0</v>
      </c>
      <c r="N1126" s="104" t="s">
        <v>2442</v>
      </c>
      <c r="O1126" s="104" t="s">
        <v>153</v>
      </c>
      <c r="P1126" s="256">
        <v>7760205.0</v>
      </c>
      <c r="Q1126" s="159">
        <v>8.0</v>
      </c>
      <c r="R1126" s="159">
        <v>2129.0</v>
      </c>
      <c r="S1126" s="159">
        <v>3645.0</v>
      </c>
      <c r="T1126" s="256">
        <v>2.01573E7</v>
      </c>
      <c r="U1126" s="159">
        <v>20.0</v>
      </c>
      <c r="V1126" s="159">
        <v>4561915.0</v>
      </c>
      <c r="W1126" s="256">
        <v>2.4719215E7</v>
      </c>
      <c r="X1126" s="159">
        <v>25.0</v>
      </c>
      <c r="Y1126" s="258">
        <v>0.1845</v>
      </c>
      <c r="Z1126" s="159">
        <v>40.0</v>
      </c>
      <c r="AA1126" s="258">
        <v>0.618</v>
      </c>
      <c r="AB1126" s="258">
        <v>0.194</v>
      </c>
      <c r="AD1126" s="112"/>
      <c r="AE1126" s="33"/>
      <c r="AF1126" s="33"/>
      <c r="AG1126" s="33"/>
      <c r="AH1126" s="33"/>
      <c r="AI1126" s="33"/>
      <c r="AJ1126" s="33"/>
    </row>
    <row r="1127">
      <c r="A1127" s="104"/>
      <c r="B1127" s="44"/>
      <c r="C1127" s="44"/>
      <c r="D1127" s="104"/>
      <c r="E1127" s="104"/>
      <c r="F1127" s="104"/>
      <c r="G1127" s="112"/>
      <c r="H1127" s="104"/>
      <c r="I1127" s="104"/>
      <c r="J1127" s="112"/>
      <c r="K1127" s="112"/>
      <c r="L1127" s="112"/>
      <c r="M1127" s="104"/>
      <c r="N1127" s="104"/>
      <c r="O1127" s="104"/>
      <c r="P1127" s="255"/>
      <c r="Q1127" s="104"/>
      <c r="R1127" s="112"/>
      <c r="S1127" s="112"/>
      <c r="T1127" s="255"/>
      <c r="U1127" s="104"/>
      <c r="V1127" s="104"/>
      <c r="W1127" s="255"/>
      <c r="X1127" s="104"/>
      <c r="Y1127" s="126"/>
      <c r="Z1127" s="104"/>
      <c r="AA1127" s="126"/>
      <c r="AB1127" s="126"/>
      <c r="AC1127" s="112"/>
      <c r="AD1127" s="112"/>
      <c r="AE1127" s="33"/>
      <c r="AF1127" s="33"/>
      <c r="AG1127" s="33"/>
      <c r="AH1127" s="33"/>
      <c r="AI1127" s="33"/>
      <c r="AJ1127" s="33"/>
    </row>
    <row r="1128">
      <c r="A1128" s="104"/>
      <c r="B1128" s="44"/>
      <c r="C1128" s="44"/>
      <c r="D1128" s="104"/>
      <c r="E1128" s="104"/>
      <c r="F1128" s="104"/>
      <c r="G1128" s="112"/>
      <c r="H1128" s="104"/>
      <c r="I1128" s="104"/>
      <c r="J1128" s="112"/>
      <c r="K1128" s="112"/>
      <c r="L1128" s="112"/>
      <c r="M1128" s="104"/>
      <c r="N1128" s="104"/>
      <c r="O1128" s="104"/>
      <c r="P1128" s="255"/>
      <c r="Q1128" s="104"/>
      <c r="R1128" s="112"/>
      <c r="S1128" s="112"/>
      <c r="T1128" s="255"/>
      <c r="U1128" s="104"/>
      <c r="V1128" s="104"/>
      <c r="W1128" s="255"/>
      <c r="X1128" s="104"/>
      <c r="Y1128" s="126"/>
      <c r="Z1128" s="104"/>
      <c r="AA1128" s="126"/>
      <c r="AB1128" s="126"/>
      <c r="AC1128" s="112"/>
      <c r="AD1128" s="112"/>
      <c r="AE1128" s="33"/>
      <c r="AF1128" s="33"/>
      <c r="AG1128" s="33"/>
      <c r="AH1128" s="33"/>
      <c r="AI1128" s="33"/>
      <c r="AJ1128" s="33"/>
    </row>
    <row r="1129">
      <c r="A1129" s="104"/>
      <c r="B1129" s="44"/>
      <c r="C1129" s="44"/>
      <c r="D1129" s="104"/>
      <c r="E1129" s="104"/>
      <c r="F1129" s="104"/>
      <c r="G1129" s="112"/>
      <c r="H1129" s="104"/>
      <c r="I1129" s="104"/>
      <c r="J1129" s="112"/>
      <c r="K1129" s="112"/>
      <c r="L1129" s="112"/>
      <c r="M1129" s="104"/>
      <c r="N1129" s="104"/>
      <c r="O1129" s="104"/>
      <c r="P1129" s="255"/>
      <c r="Q1129" s="104"/>
      <c r="R1129" s="112"/>
      <c r="S1129" s="112"/>
      <c r="T1129" s="255"/>
      <c r="U1129" s="104"/>
      <c r="V1129" s="104"/>
      <c r="W1129" s="255"/>
      <c r="X1129" s="104"/>
      <c r="Y1129" s="126"/>
      <c r="Z1129" s="104"/>
      <c r="AA1129" s="126"/>
      <c r="AB1129" s="126"/>
      <c r="AC1129" s="112"/>
      <c r="AD1129" s="112"/>
      <c r="AE1129" s="33"/>
      <c r="AF1129" s="33"/>
      <c r="AG1129" s="33"/>
      <c r="AH1129" s="33"/>
      <c r="AI1129" s="33"/>
      <c r="AJ1129" s="33"/>
    </row>
    <row r="1130">
      <c r="A1130" s="104"/>
      <c r="B1130" s="44"/>
      <c r="C1130" s="44"/>
      <c r="D1130" s="104"/>
      <c r="E1130" s="104"/>
      <c r="F1130" s="104"/>
      <c r="G1130" s="112"/>
      <c r="H1130" s="104"/>
      <c r="I1130" s="104"/>
      <c r="J1130" s="112"/>
      <c r="K1130" s="112"/>
      <c r="L1130" s="112"/>
      <c r="M1130" s="104"/>
      <c r="N1130" s="104"/>
      <c r="O1130" s="104"/>
      <c r="P1130" s="255"/>
      <c r="Q1130" s="104"/>
      <c r="R1130" s="112"/>
      <c r="S1130" s="112"/>
      <c r="T1130" s="255"/>
      <c r="U1130" s="104"/>
      <c r="V1130" s="104"/>
      <c r="W1130" s="255"/>
      <c r="X1130" s="104"/>
      <c r="Y1130" s="126"/>
      <c r="Z1130" s="104"/>
      <c r="AA1130" s="126"/>
      <c r="AB1130" s="126"/>
      <c r="AC1130" s="112"/>
      <c r="AD1130" s="112"/>
      <c r="AE1130" s="33"/>
      <c r="AF1130" s="33"/>
      <c r="AG1130" s="33"/>
      <c r="AH1130" s="33"/>
      <c r="AI1130" s="33"/>
      <c r="AJ1130" s="33"/>
    </row>
    <row r="1131">
      <c r="A1131" s="104"/>
      <c r="B1131" s="44"/>
      <c r="C1131" s="44"/>
      <c r="D1131" s="104"/>
      <c r="E1131" s="104"/>
      <c r="F1131" s="104"/>
      <c r="G1131" s="112"/>
      <c r="H1131" s="104"/>
      <c r="I1131" s="104"/>
      <c r="J1131" s="112"/>
      <c r="K1131" s="112"/>
      <c r="L1131" s="112"/>
      <c r="M1131" s="104"/>
      <c r="N1131" s="104"/>
      <c r="O1131" s="104"/>
      <c r="P1131" s="255"/>
      <c r="Q1131" s="104"/>
      <c r="R1131" s="112"/>
      <c r="S1131" s="112"/>
      <c r="T1131" s="255"/>
      <c r="U1131" s="104"/>
      <c r="V1131" s="104"/>
      <c r="W1131" s="255"/>
      <c r="X1131" s="104"/>
      <c r="Y1131" s="126"/>
      <c r="Z1131" s="104"/>
      <c r="AA1131" s="126"/>
      <c r="AB1131" s="126"/>
      <c r="AC1131" s="112"/>
      <c r="AD1131" s="112"/>
      <c r="AE1131" s="33"/>
      <c r="AF1131" s="33"/>
      <c r="AG1131" s="33"/>
      <c r="AH1131" s="33"/>
      <c r="AI1131" s="33"/>
      <c r="AJ1131" s="33"/>
    </row>
    <row r="1132">
      <c r="A1132" s="104"/>
      <c r="B1132" s="44"/>
      <c r="C1132" s="44"/>
      <c r="D1132" s="104"/>
      <c r="E1132" s="104"/>
      <c r="F1132" s="104"/>
      <c r="G1132" s="112"/>
      <c r="H1132" s="104"/>
      <c r="I1132" s="104"/>
      <c r="J1132" s="112"/>
      <c r="K1132" s="112"/>
      <c r="L1132" s="112"/>
      <c r="M1132" s="104"/>
      <c r="N1132" s="104"/>
      <c r="O1132" s="104"/>
      <c r="P1132" s="255"/>
      <c r="Q1132" s="104"/>
      <c r="R1132" s="112"/>
      <c r="S1132" s="112"/>
      <c r="T1132" s="255"/>
      <c r="U1132" s="104"/>
      <c r="V1132" s="104"/>
      <c r="W1132" s="255"/>
      <c r="X1132" s="104"/>
      <c r="Y1132" s="126"/>
      <c r="Z1132" s="104"/>
      <c r="AA1132" s="126"/>
      <c r="AB1132" s="126"/>
      <c r="AC1132" s="112"/>
      <c r="AD1132" s="112"/>
      <c r="AE1132" s="33"/>
      <c r="AF1132" s="33"/>
      <c r="AG1132" s="33"/>
      <c r="AH1132" s="33"/>
      <c r="AI1132" s="33"/>
      <c r="AJ1132" s="33"/>
    </row>
    <row r="1133">
      <c r="A1133" s="104"/>
      <c r="B1133" s="44"/>
      <c r="C1133" s="44"/>
      <c r="D1133" s="104"/>
      <c r="E1133" s="104"/>
      <c r="F1133" s="104"/>
      <c r="G1133" s="112"/>
      <c r="H1133" s="104"/>
      <c r="I1133" s="104"/>
      <c r="J1133" s="112"/>
      <c r="K1133" s="112"/>
      <c r="L1133" s="112"/>
      <c r="M1133" s="104"/>
      <c r="N1133" s="104"/>
      <c r="O1133" s="104"/>
      <c r="P1133" s="255"/>
      <c r="Q1133" s="104"/>
      <c r="R1133" s="112"/>
      <c r="S1133" s="112"/>
      <c r="T1133" s="255"/>
      <c r="U1133" s="104"/>
      <c r="V1133" s="104"/>
      <c r="W1133" s="255"/>
      <c r="X1133" s="104"/>
      <c r="Y1133" s="126"/>
      <c r="Z1133" s="104"/>
      <c r="AA1133" s="126"/>
      <c r="AB1133" s="126"/>
      <c r="AC1133" s="112"/>
      <c r="AD1133" s="112"/>
      <c r="AE1133" s="33"/>
      <c r="AF1133" s="33"/>
      <c r="AG1133" s="33"/>
      <c r="AH1133" s="33"/>
      <c r="AI1133" s="33"/>
      <c r="AJ1133" s="33"/>
    </row>
    <row r="1134">
      <c r="A1134" s="104"/>
      <c r="B1134" s="44"/>
      <c r="C1134" s="44"/>
      <c r="D1134" s="104"/>
      <c r="E1134" s="104"/>
      <c r="F1134" s="104"/>
      <c r="G1134" s="112"/>
      <c r="H1134" s="104"/>
      <c r="I1134" s="104"/>
      <c r="J1134" s="112"/>
      <c r="K1134" s="112"/>
      <c r="L1134" s="112"/>
      <c r="M1134" s="104"/>
      <c r="N1134" s="104"/>
      <c r="O1134" s="104"/>
      <c r="P1134" s="255"/>
      <c r="Q1134" s="104"/>
      <c r="R1134" s="112"/>
      <c r="S1134" s="112"/>
      <c r="T1134" s="255"/>
      <c r="U1134" s="104"/>
      <c r="V1134" s="104"/>
      <c r="W1134" s="255"/>
      <c r="X1134" s="104"/>
      <c r="Y1134" s="126"/>
      <c r="Z1134" s="104"/>
      <c r="AA1134" s="126"/>
      <c r="AB1134" s="126"/>
      <c r="AC1134" s="112"/>
      <c r="AD1134" s="112"/>
      <c r="AE1134" s="33"/>
      <c r="AF1134" s="33"/>
      <c r="AG1134" s="33"/>
      <c r="AH1134" s="33"/>
      <c r="AI1134" s="33"/>
      <c r="AJ1134" s="33"/>
    </row>
    <row r="1135">
      <c r="A1135" s="104"/>
      <c r="B1135" s="44"/>
      <c r="C1135" s="44"/>
      <c r="D1135" s="104"/>
      <c r="E1135" s="104"/>
      <c r="F1135" s="104"/>
      <c r="G1135" s="112"/>
      <c r="H1135" s="104"/>
      <c r="I1135" s="104"/>
      <c r="J1135" s="112"/>
      <c r="K1135" s="112"/>
      <c r="L1135" s="112"/>
      <c r="M1135" s="104"/>
      <c r="N1135" s="104"/>
      <c r="O1135" s="104"/>
      <c r="P1135" s="255"/>
      <c r="Q1135" s="104"/>
      <c r="R1135" s="112"/>
      <c r="S1135" s="112"/>
      <c r="T1135" s="255"/>
      <c r="U1135" s="104"/>
      <c r="V1135" s="104"/>
      <c r="W1135" s="255"/>
      <c r="X1135" s="104"/>
      <c r="Y1135" s="126"/>
      <c r="Z1135" s="104"/>
      <c r="AA1135" s="126"/>
      <c r="AB1135" s="126"/>
      <c r="AC1135" s="112"/>
      <c r="AD1135" s="112"/>
      <c r="AE1135" s="33"/>
      <c r="AF1135" s="33"/>
      <c r="AG1135" s="33"/>
      <c r="AH1135" s="33"/>
      <c r="AI1135" s="33"/>
      <c r="AJ1135" s="33"/>
    </row>
    <row r="1136">
      <c r="A1136" s="104"/>
      <c r="B1136" s="44"/>
      <c r="C1136" s="44"/>
      <c r="D1136" s="104"/>
      <c r="E1136" s="104"/>
      <c r="F1136" s="104"/>
      <c r="G1136" s="112"/>
      <c r="H1136" s="104"/>
      <c r="I1136" s="104"/>
      <c r="J1136" s="112"/>
      <c r="K1136" s="112"/>
      <c r="L1136" s="112"/>
      <c r="M1136" s="104"/>
      <c r="N1136" s="104"/>
      <c r="O1136" s="104"/>
      <c r="P1136" s="255"/>
      <c r="Q1136" s="104"/>
      <c r="R1136" s="112"/>
      <c r="S1136" s="112"/>
      <c r="T1136" s="255"/>
      <c r="U1136" s="104"/>
      <c r="V1136" s="104"/>
      <c r="W1136" s="255"/>
      <c r="X1136" s="104"/>
      <c r="Y1136" s="126"/>
      <c r="Z1136" s="104"/>
      <c r="AA1136" s="126"/>
      <c r="AB1136" s="126"/>
      <c r="AC1136" s="112"/>
      <c r="AD1136" s="112"/>
      <c r="AE1136" s="33"/>
      <c r="AF1136" s="33"/>
      <c r="AG1136" s="33"/>
      <c r="AH1136" s="33"/>
      <c r="AI1136" s="33"/>
      <c r="AJ1136" s="33"/>
    </row>
    <row r="1137">
      <c r="A1137" s="104"/>
      <c r="B1137" s="44"/>
      <c r="C1137" s="44"/>
      <c r="D1137" s="104"/>
      <c r="E1137" s="104"/>
      <c r="F1137" s="104"/>
      <c r="G1137" s="112"/>
      <c r="H1137" s="104"/>
      <c r="I1137" s="104"/>
      <c r="J1137" s="112"/>
      <c r="K1137" s="112"/>
      <c r="L1137" s="112"/>
      <c r="M1137" s="104"/>
      <c r="N1137" s="104"/>
      <c r="O1137" s="104"/>
      <c r="P1137" s="255"/>
      <c r="Q1137" s="104"/>
      <c r="R1137" s="112"/>
      <c r="S1137" s="112"/>
      <c r="T1137" s="255"/>
      <c r="U1137" s="104"/>
      <c r="V1137" s="104"/>
      <c r="W1137" s="255"/>
      <c r="X1137" s="104"/>
      <c r="Y1137" s="126"/>
      <c r="Z1137" s="104"/>
      <c r="AA1137" s="126"/>
      <c r="AB1137" s="126"/>
      <c r="AC1137" s="112"/>
      <c r="AD1137" s="112"/>
      <c r="AE1137" s="33"/>
      <c r="AF1137" s="33"/>
      <c r="AG1137" s="33"/>
      <c r="AH1137" s="33"/>
      <c r="AI1137" s="33"/>
      <c r="AJ1137" s="33"/>
    </row>
    <row r="1138">
      <c r="A1138" s="104"/>
      <c r="B1138" s="44"/>
      <c r="C1138" s="44"/>
      <c r="D1138" s="104"/>
      <c r="E1138" s="104"/>
      <c r="F1138" s="104"/>
      <c r="G1138" s="112"/>
      <c r="H1138" s="104"/>
      <c r="I1138" s="104"/>
      <c r="J1138" s="112"/>
      <c r="K1138" s="112"/>
      <c r="L1138" s="112"/>
      <c r="M1138" s="104"/>
      <c r="N1138" s="104"/>
      <c r="O1138" s="104"/>
      <c r="P1138" s="255"/>
      <c r="Q1138" s="104"/>
      <c r="R1138" s="112"/>
      <c r="S1138" s="112"/>
      <c r="T1138" s="255"/>
      <c r="U1138" s="104"/>
      <c r="V1138" s="104"/>
      <c r="W1138" s="255"/>
      <c r="X1138" s="104"/>
      <c r="Y1138" s="126"/>
      <c r="Z1138" s="104"/>
      <c r="AA1138" s="126"/>
      <c r="AB1138" s="126"/>
      <c r="AC1138" s="112"/>
      <c r="AD1138" s="112"/>
      <c r="AE1138" s="33"/>
      <c r="AF1138" s="33"/>
      <c r="AG1138" s="33"/>
      <c r="AH1138" s="33"/>
      <c r="AI1138" s="33"/>
      <c r="AJ1138" s="33"/>
    </row>
    <row r="1139">
      <c r="A1139" s="104"/>
      <c r="B1139" s="44"/>
      <c r="C1139" s="44"/>
      <c r="D1139" s="104"/>
      <c r="E1139" s="104"/>
      <c r="F1139" s="104"/>
      <c r="G1139" s="112"/>
      <c r="H1139" s="104"/>
      <c r="I1139" s="104"/>
      <c r="J1139" s="112"/>
      <c r="K1139" s="112"/>
      <c r="L1139" s="112"/>
      <c r="M1139" s="104"/>
      <c r="N1139" s="104"/>
      <c r="O1139" s="104"/>
      <c r="P1139" s="255"/>
      <c r="Q1139" s="104"/>
      <c r="R1139" s="112"/>
      <c r="S1139" s="112"/>
      <c r="T1139" s="255"/>
      <c r="U1139" s="104"/>
      <c r="V1139" s="104"/>
      <c r="W1139" s="255"/>
      <c r="X1139" s="104"/>
      <c r="Y1139" s="126"/>
      <c r="Z1139" s="104"/>
      <c r="AA1139" s="126"/>
      <c r="AB1139" s="126"/>
      <c r="AC1139" s="112"/>
      <c r="AD1139" s="112"/>
      <c r="AE1139" s="33"/>
      <c r="AF1139" s="33"/>
      <c r="AG1139" s="33"/>
      <c r="AH1139" s="33"/>
      <c r="AI1139" s="33"/>
      <c r="AJ1139" s="33"/>
    </row>
    <row r="1140">
      <c r="A1140" s="104"/>
      <c r="B1140" s="44"/>
      <c r="C1140" s="44"/>
      <c r="D1140" s="104"/>
      <c r="E1140" s="104"/>
      <c r="F1140" s="104"/>
      <c r="G1140" s="112"/>
      <c r="H1140" s="104"/>
      <c r="I1140" s="104"/>
      <c r="J1140" s="112"/>
      <c r="K1140" s="112"/>
      <c r="L1140" s="112"/>
      <c r="M1140" s="104"/>
      <c r="N1140" s="104"/>
      <c r="O1140" s="104"/>
      <c r="P1140" s="255"/>
      <c r="Q1140" s="104"/>
      <c r="R1140" s="112"/>
      <c r="S1140" s="112"/>
      <c r="T1140" s="255"/>
      <c r="U1140" s="104"/>
      <c r="V1140" s="104"/>
      <c r="W1140" s="255"/>
      <c r="X1140" s="104"/>
      <c r="Y1140" s="126"/>
      <c r="Z1140" s="104"/>
      <c r="AA1140" s="126"/>
      <c r="AB1140" s="126"/>
      <c r="AC1140" s="112"/>
      <c r="AD1140" s="112"/>
      <c r="AE1140" s="33"/>
      <c r="AF1140" s="33"/>
      <c r="AG1140" s="33"/>
      <c r="AH1140" s="33"/>
      <c r="AI1140" s="33"/>
      <c r="AJ1140" s="33"/>
    </row>
    <row r="1141">
      <c r="A1141" s="104"/>
      <c r="B1141" s="44"/>
      <c r="C1141" s="44"/>
      <c r="D1141" s="104"/>
      <c r="E1141" s="104"/>
      <c r="F1141" s="104"/>
      <c r="G1141" s="112"/>
      <c r="H1141" s="104"/>
      <c r="I1141" s="104"/>
      <c r="J1141" s="112"/>
      <c r="K1141" s="112"/>
      <c r="L1141" s="112"/>
      <c r="M1141" s="104"/>
      <c r="N1141" s="104"/>
      <c r="O1141" s="104"/>
      <c r="P1141" s="255"/>
      <c r="Q1141" s="104"/>
      <c r="R1141" s="112"/>
      <c r="S1141" s="112"/>
      <c r="T1141" s="255"/>
      <c r="U1141" s="104"/>
      <c r="V1141" s="104"/>
      <c r="W1141" s="255"/>
      <c r="X1141" s="104"/>
      <c r="Y1141" s="126"/>
      <c r="Z1141" s="104"/>
      <c r="AA1141" s="126"/>
      <c r="AB1141" s="126"/>
      <c r="AC1141" s="112"/>
      <c r="AD1141" s="112"/>
      <c r="AE1141" s="33"/>
      <c r="AF1141" s="33"/>
      <c r="AG1141" s="33"/>
      <c r="AH1141" s="33"/>
      <c r="AI1141" s="33"/>
      <c r="AJ1141" s="33"/>
    </row>
    <row r="1142">
      <c r="A1142" s="104"/>
      <c r="B1142" s="44"/>
      <c r="C1142" s="44"/>
      <c r="D1142" s="104"/>
      <c r="E1142" s="104"/>
      <c r="F1142" s="104"/>
      <c r="G1142" s="112"/>
      <c r="H1142" s="104"/>
      <c r="I1142" s="104"/>
      <c r="J1142" s="112"/>
      <c r="K1142" s="112"/>
      <c r="L1142" s="112"/>
      <c r="M1142" s="104"/>
      <c r="N1142" s="104"/>
      <c r="O1142" s="104"/>
      <c r="P1142" s="255"/>
      <c r="Q1142" s="104"/>
      <c r="R1142" s="112"/>
      <c r="S1142" s="112"/>
      <c r="T1142" s="255"/>
      <c r="U1142" s="104"/>
      <c r="V1142" s="104"/>
      <c r="W1142" s="255"/>
      <c r="X1142" s="104"/>
      <c r="Y1142" s="126"/>
      <c r="Z1142" s="104"/>
      <c r="AA1142" s="126"/>
      <c r="AB1142" s="126"/>
      <c r="AC1142" s="112"/>
      <c r="AD1142" s="112"/>
      <c r="AE1142" s="33"/>
      <c r="AF1142" s="33"/>
      <c r="AG1142" s="33"/>
      <c r="AH1142" s="33"/>
      <c r="AI1142" s="33"/>
      <c r="AJ1142" s="33"/>
    </row>
    <row r="1143">
      <c r="A1143" s="104"/>
      <c r="B1143" s="44"/>
      <c r="C1143" s="44"/>
      <c r="D1143" s="104"/>
      <c r="E1143" s="104"/>
      <c r="F1143" s="104"/>
      <c r="G1143" s="112"/>
      <c r="H1143" s="104"/>
      <c r="I1143" s="104"/>
      <c r="J1143" s="112"/>
      <c r="K1143" s="112"/>
      <c r="L1143" s="112"/>
      <c r="M1143" s="104"/>
      <c r="N1143" s="104"/>
      <c r="O1143" s="104"/>
      <c r="P1143" s="255"/>
      <c r="Q1143" s="104"/>
      <c r="R1143" s="112"/>
      <c r="S1143" s="112"/>
      <c r="T1143" s="255"/>
      <c r="U1143" s="104"/>
      <c r="V1143" s="104"/>
      <c r="W1143" s="255"/>
      <c r="X1143" s="104"/>
      <c r="Y1143" s="126"/>
      <c r="Z1143" s="104"/>
      <c r="AA1143" s="126"/>
      <c r="AB1143" s="126"/>
      <c r="AC1143" s="112"/>
      <c r="AD1143" s="112"/>
      <c r="AE1143" s="33"/>
      <c r="AF1143" s="33"/>
      <c r="AG1143" s="33"/>
      <c r="AH1143" s="33"/>
      <c r="AI1143" s="33"/>
      <c r="AJ1143" s="33"/>
    </row>
    <row r="1144">
      <c r="A1144" s="104"/>
      <c r="B1144" s="44"/>
      <c r="C1144" s="44"/>
      <c r="D1144" s="104"/>
      <c r="E1144" s="104"/>
      <c r="F1144" s="104"/>
      <c r="G1144" s="112"/>
      <c r="H1144" s="104"/>
      <c r="I1144" s="104"/>
      <c r="J1144" s="112"/>
      <c r="K1144" s="112"/>
      <c r="L1144" s="112"/>
      <c r="M1144" s="104"/>
      <c r="N1144" s="104"/>
      <c r="O1144" s="104"/>
      <c r="P1144" s="255"/>
      <c r="Q1144" s="104"/>
      <c r="R1144" s="112"/>
      <c r="S1144" s="112"/>
      <c r="T1144" s="255"/>
      <c r="U1144" s="104"/>
      <c r="V1144" s="104"/>
      <c r="W1144" s="255"/>
      <c r="X1144" s="104"/>
      <c r="Y1144" s="126"/>
      <c r="Z1144" s="104"/>
      <c r="AA1144" s="126"/>
      <c r="AB1144" s="126"/>
      <c r="AC1144" s="112"/>
      <c r="AD1144" s="112"/>
      <c r="AE1144" s="33"/>
      <c r="AF1144" s="33"/>
      <c r="AG1144" s="33"/>
      <c r="AH1144" s="33"/>
      <c r="AI1144" s="33"/>
      <c r="AJ1144" s="33"/>
    </row>
    <row r="1145">
      <c r="A1145" s="104"/>
      <c r="B1145" s="44"/>
      <c r="C1145" s="44"/>
      <c r="D1145" s="104"/>
      <c r="E1145" s="104"/>
      <c r="F1145" s="104"/>
      <c r="G1145" s="112"/>
      <c r="H1145" s="104"/>
      <c r="I1145" s="104"/>
      <c r="J1145" s="112"/>
      <c r="K1145" s="112"/>
      <c r="L1145" s="112"/>
      <c r="M1145" s="104"/>
      <c r="N1145" s="104"/>
      <c r="O1145" s="104"/>
      <c r="P1145" s="255"/>
      <c r="Q1145" s="104"/>
      <c r="R1145" s="112"/>
      <c r="S1145" s="112"/>
      <c r="T1145" s="255"/>
      <c r="U1145" s="104"/>
      <c r="V1145" s="104"/>
      <c r="W1145" s="255"/>
      <c r="X1145" s="104"/>
      <c r="Y1145" s="126"/>
      <c r="Z1145" s="104"/>
      <c r="AA1145" s="126"/>
      <c r="AB1145" s="126"/>
      <c r="AC1145" s="112"/>
      <c r="AD1145" s="112"/>
      <c r="AE1145" s="33"/>
      <c r="AF1145" s="33"/>
      <c r="AG1145" s="33"/>
      <c r="AH1145" s="33"/>
      <c r="AI1145" s="33"/>
      <c r="AJ1145" s="33"/>
    </row>
    <row r="1146">
      <c r="A1146" s="104"/>
      <c r="B1146" s="44"/>
      <c r="C1146" s="44"/>
      <c r="D1146" s="104"/>
      <c r="E1146" s="104"/>
      <c r="F1146" s="104"/>
      <c r="G1146" s="112"/>
      <c r="H1146" s="104"/>
      <c r="I1146" s="104"/>
      <c r="J1146" s="112"/>
      <c r="K1146" s="112"/>
      <c r="L1146" s="112"/>
      <c r="M1146" s="104"/>
      <c r="N1146" s="104"/>
      <c r="O1146" s="104"/>
      <c r="P1146" s="255"/>
      <c r="Q1146" s="104"/>
      <c r="R1146" s="112"/>
      <c r="S1146" s="112"/>
      <c r="T1146" s="255"/>
      <c r="U1146" s="104"/>
      <c r="V1146" s="104"/>
      <c r="W1146" s="255"/>
      <c r="X1146" s="104"/>
      <c r="Y1146" s="126"/>
      <c r="Z1146" s="104"/>
      <c r="AA1146" s="126"/>
      <c r="AB1146" s="126"/>
      <c r="AC1146" s="112"/>
      <c r="AD1146" s="112"/>
      <c r="AE1146" s="33"/>
      <c r="AF1146" s="33"/>
      <c r="AG1146" s="33"/>
      <c r="AH1146" s="33"/>
      <c r="AI1146" s="33"/>
      <c r="AJ1146" s="33"/>
    </row>
    <row r="1147">
      <c r="A1147" s="104"/>
      <c r="B1147" s="44"/>
      <c r="C1147" s="44"/>
      <c r="D1147" s="104"/>
      <c r="E1147" s="104"/>
      <c r="F1147" s="104"/>
      <c r="G1147" s="112"/>
      <c r="H1147" s="104"/>
      <c r="I1147" s="104"/>
      <c r="J1147" s="112"/>
      <c r="K1147" s="112"/>
      <c r="L1147" s="112"/>
      <c r="M1147" s="104"/>
      <c r="N1147" s="104"/>
      <c r="O1147" s="104"/>
      <c r="P1147" s="255"/>
      <c r="Q1147" s="104"/>
      <c r="R1147" s="112"/>
      <c r="S1147" s="112"/>
      <c r="T1147" s="255"/>
      <c r="U1147" s="104"/>
      <c r="V1147" s="104"/>
      <c r="W1147" s="255"/>
      <c r="X1147" s="104"/>
      <c r="Y1147" s="126"/>
      <c r="Z1147" s="104"/>
      <c r="AA1147" s="126"/>
      <c r="AB1147" s="126"/>
      <c r="AC1147" s="112"/>
      <c r="AD1147" s="112"/>
      <c r="AE1147" s="33"/>
      <c r="AF1147" s="33"/>
      <c r="AG1147" s="33"/>
      <c r="AH1147" s="33"/>
      <c r="AI1147" s="33"/>
      <c r="AJ1147" s="33"/>
    </row>
    <row r="1148">
      <c r="A1148" s="104"/>
      <c r="B1148" s="44"/>
      <c r="C1148" s="44"/>
      <c r="D1148" s="104"/>
      <c r="E1148" s="104"/>
      <c r="F1148" s="104"/>
      <c r="G1148" s="112"/>
      <c r="H1148" s="104"/>
      <c r="I1148" s="104"/>
      <c r="J1148" s="112"/>
      <c r="K1148" s="112"/>
      <c r="L1148" s="112"/>
      <c r="M1148" s="104"/>
      <c r="N1148" s="104"/>
      <c r="O1148" s="104"/>
      <c r="P1148" s="255"/>
      <c r="Q1148" s="104"/>
      <c r="R1148" s="112"/>
      <c r="S1148" s="112"/>
      <c r="T1148" s="255"/>
      <c r="U1148" s="104"/>
      <c r="V1148" s="104"/>
      <c r="W1148" s="255"/>
      <c r="X1148" s="104"/>
      <c r="Y1148" s="126"/>
      <c r="Z1148" s="104"/>
      <c r="AA1148" s="126"/>
      <c r="AB1148" s="126"/>
      <c r="AC1148" s="112"/>
      <c r="AD1148" s="112"/>
      <c r="AE1148" s="33"/>
      <c r="AF1148" s="33"/>
      <c r="AG1148" s="33"/>
      <c r="AH1148" s="33"/>
      <c r="AI1148" s="33"/>
      <c r="AJ1148" s="33"/>
    </row>
    <row r="1149">
      <c r="A1149" s="104"/>
      <c r="B1149" s="44"/>
      <c r="C1149" s="44"/>
      <c r="D1149" s="104"/>
      <c r="E1149" s="104"/>
      <c r="F1149" s="104"/>
      <c r="G1149" s="112"/>
      <c r="H1149" s="104"/>
      <c r="I1149" s="104"/>
      <c r="J1149" s="112"/>
      <c r="K1149" s="112"/>
      <c r="L1149" s="112"/>
      <c r="M1149" s="104"/>
      <c r="N1149" s="104"/>
      <c r="O1149" s="104"/>
      <c r="P1149" s="255"/>
      <c r="Q1149" s="104"/>
      <c r="R1149" s="112"/>
      <c r="S1149" s="112"/>
      <c r="T1149" s="255"/>
      <c r="U1149" s="104"/>
      <c r="V1149" s="104"/>
      <c r="W1149" s="255"/>
      <c r="X1149" s="104"/>
      <c r="Y1149" s="126"/>
      <c r="Z1149" s="104"/>
      <c r="AA1149" s="126"/>
      <c r="AB1149" s="126"/>
      <c r="AC1149" s="112"/>
      <c r="AD1149" s="112"/>
      <c r="AE1149" s="33"/>
      <c r="AF1149" s="33"/>
      <c r="AG1149" s="33"/>
      <c r="AH1149" s="33"/>
      <c r="AI1149" s="33"/>
      <c r="AJ1149" s="33"/>
    </row>
    <row r="1150">
      <c r="A1150" s="104"/>
      <c r="B1150" s="44"/>
      <c r="C1150" s="44"/>
      <c r="D1150" s="104"/>
      <c r="E1150" s="104"/>
      <c r="F1150" s="104"/>
      <c r="G1150" s="112"/>
      <c r="H1150" s="104"/>
      <c r="I1150" s="104"/>
      <c r="J1150" s="112"/>
      <c r="K1150" s="112"/>
      <c r="L1150" s="112"/>
      <c r="M1150" s="104"/>
      <c r="N1150" s="104"/>
      <c r="O1150" s="104"/>
      <c r="P1150" s="255"/>
      <c r="Q1150" s="104"/>
      <c r="R1150" s="112"/>
      <c r="S1150" s="112"/>
      <c r="T1150" s="255"/>
      <c r="U1150" s="104"/>
      <c r="V1150" s="104"/>
      <c r="W1150" s="255"/>
      <c r="X1150" s="104"/>
      <c r="Y1150" s="126"/>
      <c r="Z1150" s="104"/>
      <c r="AA1150" s="126"/>
      <c r="AB1150" s="126"/>
      <c r="AC1150" s="112"/>
      <c r="AD1150" s="112"/>
      <c r="AE1150" s="33"/>
      <c r="AF1150" s="33"/>
      <c r="AG1150" s="33"/>
      <c r="AH1150" s="33"/>
      <c r="AI1150" s="33"/>
      <c r="AJ1150" s="33"/>
    </row>
    <row r="1151">
      <c r="A1151" s="104"/>
      <c r="B1151" s="44"/>
      <c r="C1151" s="44"/>
      <c r="D1151" s="104"/>
      <c r="E1151" s="104"/>
      <c r="F1151" s="104"/>
      <c r="G1151" s="112"/>
      <c r="H1151" s="104"/>
      <c r="I1151" s="104"/>
      <c r="J1151" s="112"/>
      <c r="K1151" s="112"/>
      <c r="L1151" s="112"/>
      <c r="M1151" s="104"/>
      <c r="N1151" s="104"/>
      <c r="O1151" s="104"/>
      <c r="P1151" s="255"/>
      <c r="Q1151" s="104"/>
      <c r="R1151" s="112"/>
      <c r="S1151" s="112"/>
      <c r="T1151" s="255"/>
      <c r="U1151" s="104"/>
      <c r="V1151" s="104"/>
      <c r="W1151" s="255"/>
      <c r="X1151" s="104"/>
      <c r="Y1151" s="126"/>
      <c r="Z1151" s="104"/>
      <c r="AA1151" s="126"/>
      <c r="AB1151" s="126"/>
      <c r="AC1151" s="112"/>
      <c r="AD1151" s="112"/>
      <c r="AE1151" s="33"/>
      <c r="AF1151" s="33"/>
      <c r="AG1151" s="33"/>
      <c r="AH1151" s="33"/>
      <c r="AI1151" s="33"/>
      <c r="AJ1151" s="33"/>
    </row>
    <row r="1152">
      <c r="A1152" s="104"/>
      <c r="B1152" s="44"/>
      <c r="C1152" s="44"/>
      <c r="D1152" s="104"/>
      <c r="E1152" s="104"/>
      <c r="F1152" s="104"/>
      <c r="G1152" s="112"/>
      <c r="H1152" s="104"/>
      <c r="I1152" s="104"/>
      <c r="J1152" s="112"/>
      <c r="K1152" s="112"/>
      <c r="L1152" s="112"/>
      <c r="M1152" s="104"/>
      <c r="N1152" s="104"/>
      <c r="O1152" s="104"/>
      <c r="P1152" s="255"/>
      <c r="Q1152" s="104"/>
      <c r="R1152" s="112"/>
      <c r="S1152" s="112"/>
      <c r="T1152" s="255"/>
      <c r="U1152" s="104"/>
      <c r="V1152" s="104"/>
      <c r="W1152" s="255"/>
      <c r="X1152" s="104"/>
      <c r="Y1152" s="126"/>
      <c r="Z1152" s="104"/>
      <c r="AA1152" s="126"/>
      <c r="AB1152" s="126"/>
      <c r="AC1152" s="112"/>
      <c r="AD1152" s="112"/>
      <c r="AE1152" s="33"/>
      <c r="AF1152" s="33"/>
      <c r="AG1152" s="33"/>
      <c r="AH1152" s="33"/>
      <c r="AI1152" s="33"/>
      <c r="AJ1152" s="33"/>
    </row>
    <row r="1153">
      <c r="A1153" s="104"/>
      <c r="B1153" s="44"/>
      <c r="C1153" s="44"/>
      <c r="D1153" s="104"/>
      <c r="E1153" s="104"/>
      <c r="F1153" s="104"/>
      <c r="G1153" s="112"/>
      <c r="H1153" s="104"/>
      <c r="I1153" s="104"/>
      <c r="J1153" s="112"/>
      <c r="K1153" s="112"/>
      <c r="L1153" s="112"/>
      <c r="M1153" s="104"/>
      <c r="N1153" s="104"/>
      <c r="O1153" s="104"/>
      <c r="P1153" s="255"/>
      <c r="Q1153" s="104"/>
      <c r="R1153" s="112"/>
      <c r="S1153" s="112"/>
      <c r="T1153" s="255"/>
      <c r="U1153" s="104"/>
      <c r="V1153" s="104"/>
      <c r="W1153" s="255"/>
      <c r="X1153" s="104"/>
      <c r="Y1153" s="126"/>
      <c r="Z1153" s="104"/>
      <c r="AA1153" s="126"/>
      <c r="AB1153" s="126"/>
      <c r="AC1153" s="112"/>
      <c r="AD1153" s="112"/>
      <c r="AE1153" s="33"/>
      <c r="AF1153" s="33"/>
      <c r="AG1153" s="33"/>
      <c r="AH1153" s="33"/>
      <c r="AI1153" s="33"/>
      <c r="AJ1153" s="33"/>
    </row>
    <row r="1154">
      <c r="A1154" s="104"/>
      <c r="B1154" s="44"/>
      <c r="C1154" s="44"/>
      <c r="D1154" s="104"/>
      <c r="E1154" s="104"/>
      <c r="F1154" s="104"/>
      <c r="G1154" s="112"/>
      <c r="H1154" s="104"/>
      <c r="I1154" s="104"/>
      <c r="J1154" s="112"/>
      <c r="K1154" s="112"/>
      <c r="L1154" s="112"/>
      <c r="M1154" s="104"/>
      <c r="N1154" s="104"/>
      <c r="O1154" s="104"/>
      <c r="P1154" s="255"/>
      <c r="Q1154" s="104"/>
      <c r="R1154" s="112"/>
      <c r="S1154" s="112"/>
      <c r="T1154" s="255"/>
      <c r="U1154" s="104"/>
      <c r="V1154" s="104"/>
      <c r="W1154" s="255"/>
      <c r="X1154" s="104"/>
      <c r="Y1154" s="126"/>
      <c r="Z1154" s="104"/>
      <c r="AA1154" s="126"/>
      <c r="AB1154" s="126"/>
      <c r="AC1154" s="112"/>
      <c r="AD1154" s="112"/>
      <c r="AE1154" s="33"/>
      <c r="AF1154" s="33"/>
      <c r="AG1154" s="33"/>
      <c r="AH1154" s="33"/>
      <c r="AI1154" s="33"/>
      <c r="AJ1154" s="33"/>
    </row>
    <row r="1155">
      <c r="A1155" s="104"/>
      <c r="B1155" s="44"/>
      <c r="C1155" s="44"/>
      <c r="D1155" s="104"/>
      <c r="E1155" s="104"/>
      <c r="F1155" s="104"/>
      <c r="G1155" s="112"/>
      <c r="H1155" s="104"/>
      <c r="I1155" s="104"/>
      <c r="J1155" s="112"/>
      <c r="K1155" s="112"/>
      <c r="L1155" s="112"/>
      <c r="M1155" s="104"/>
      <c r="N1155" s="104"/>
      <c r="O1155" s="104"/>
      <c r="P1155" s="255"/>
      <c r="Q1155" s="104"/>
      <c r="R1155" s="112"/>
      <c r="S1155" s="112"/>
      <c r="T1155" s="255"/>
      <c r="U1155" s="104"/>
      <c r="V1155" s="104"/>
      <c r="W1155" s="255"/>
      <c r="X1155" s="104"/>
      <c r="Y1155" s="126"/>
      <c r="Z1155" s="104"/>
      <c r="AA1155" s="126"/>
      <c r="AB1155" s="126"/>
      <c r="AC1155" s="112"/>
      <c r="AD1155" s="112"/>
      <c r="AE1155" s="33"/>
      <c r="AF1155" s="33"/>
      <c r="AG1155" s="33"/>
      <c r="AH1155" s="33"/>
      <c r="AI1155" s="33"/>
      <c r="AJ1155" s="33"/>
    </row>
    <row r="1156">
      <c r="A1156" s="104"/>
      <c r="B1156" s="44"/>
      <c r="C1156" s="44"/>
      <c r="D1156" s="104"/>
      <c r="E1156" s="104"/>
      <c r="F1156" s="104"/>
      <c r="G1156" s="112"/>
      <c r="H1156" s="104"/>
      <c r="I1156" s="104"/>
      <c r="J1156" s="112"/>
      <c r="K1156" s="112"/>
      <c r="L1156" s="112"/>
      <c r="M1156" s="104"/>
      <c r="N1156" s="104"/>
      <c r="O1156" s="104"/>
      <c r="P1156" s="255"/>
      <c r="Q1156" s="104"/>
      <c r="R1156" s="112"/>
      <c r="S1156" s="112"/>
      <c r="T1156" s="255"/>
      <c r="U1156" s="104"/>
      <c r="V1156" s="104"/>
      <c r="W1156" s="255"/>
      <c r="X1156" s="104"/>
      <c r="Y1156" s="126"/>
      <c r="Z1156" s="104"/>
      <c r="AA1156" s="126"/>
      <c r="AB1156" s="126"/>
      <c r="AC1156" s="112"/>
      <c r="AD1156" s="112"/>
      <c r="AE1156" s="33"/>
      <c r="AF1156" s="33"/>
      <c r="AG1156" s="33"/>
      <c r="AH1156" s="33"/>
      <c r="AI1156" s="33"/>
      <c r="AJ1156" s="33"/>
    </row>
    <row r="1157">
      <c r="A1157" s="104"/>
      <c r="B1157" s="44"/>
      <c r="C1157" s="44"/>
      <c r="D1157" s="104"/>
      <c r="E1157" s="104"/>
      <c r="F1157" s="104"/>
      <c r="G1157" s="112"/>
      <c r="H1157" s="104"/>
      <c r="I1157" s="104"/>
      <c r="J1157" s="112"/>
      <c r="K1157" s="112"/>
      <c r="L1157" s="112"/>
      <c r="M1157" s="104"/>
      <c r="N1157" s="104"/>
      <c r="O1157" s="104"/>
      <c r="P1157" s="255"/>
      <c r="Q1157" s="104"/>
      <c r="R1157" s="112"/>
      <c r="S1157" s="112"/>
      <c r="T1157" s="255"/>
      <c r="U1157" s="104"/>
      <c r="V1157" s="104"/>
      <c r="W1157" s="255"/>
      <c r="X1157" s="104"/>
      <c r="Y1157" s="126"/>
      <c r="Z1157" s="104"/>
      <c r="AA1157" s="126"/>
      <c r="AB1157" s="126"/>
      <c r="AC1157" s="112"/>
      <c r="AD1157" s="112"/>
      <c r="AE1157" s="33"/>
      <c r="AF1157" s="33"/>
      <c r="AG1157" s="33"/>
      <c r="AH1157" s="33"/>
      <c r="AI1157" s="33"/>
      <c r="AJ1157" s="33"/>
    </row>
    <row r="1158">
      <c r="A1158" s="104"/>
      <c r="B1158" s="44"/>
      <c r="C1158" s="44"/>
      <c r="D1158" s="104"/>
      <c r="E1158" s="104"/>
      <c r="F1158" s="104"/>
      <c r="G1158" s="112"/>
      <c r="H1158" s="104"/>
      <c r="I1158" s="104"/>
      <c r="J1158" s="112"/>
      <c r="K1158" s="112"/>
      <c r="L1158" s="112"/>
      <c r="M1158" s="104"/>
      <c r="N1158" s="104"/>
      <c r="O1158" s="104"/>
      <c r="P1158" s="255"/>
      <c r="Q1158" s="104"/>
      <c r="R1158" s="112"/>
      <c r="S1158" s="112"/>
      <c r="T1158" s="255"/>
      <c r="U1158" s="104"/>
      <c r="V1158" s="104"/>
      <c r="W1158" s="255"/>
      <c r="X1158" s="104"/>
      <c r="Y1158" s="126"/>
      <c r="Z1158" s="104"/>
      <c r="AA1158" s="126"/>
      <c r="AB1158" s="126"/>
      <c r="AC1158" s="112"/>
      <c r="AD1158" s="112"/>
      <c r="AE1158" s="33"/>
      <c r="AF1158" s="33"/>
      <c r="AG1158" s="33"/>
      <c r="AH1158" s="33"/>
      <c r="AI1158" s="33"/>
      <c r="AJ1158" s="33"/>
    </row>
    <row r="1159">
      <c r="A1159" s="104"/>
      <c r="B1159" s="44"/>
      <c r="C1159" s="44"/>
      <c r="D1159" s="104"/>
      <c r="E1159" s="104"/>
      <c r="F1159" s="104"/>
      <c r="G1159" s="112"/>
      <c r="H1159" s="104"/>
      <c r="I1159" s="104"/>
      <c r="J1159" s="112"/>
      <c r="K1159" s="112"/>
      <c r="L1159" s="112"/>
      <c r="M1159" s="104"/>
      <c r="N1159" s="104"/>
      <c r="O1159" s="104"/>
      <c r="P1159" s="255"/>
      <c r="Q1159" s="104"/>
      <c r="R1159" s="112"/>
      <c r="S1159" s="112"/>
      <c r="T1159" s="255"/>
      <c r="U1159" s="104"/>
      <c r="V1159" s="104"/>
      <c r="W1159" s="255"/>
      <c r="X1159" s="104"/>
      <c r="Y1159" s="126"/>
      <c r="Z1159" s="104"/>
      <c r="AA1159" s="126"/>
      <c r="AB1159" s="126"/>
      <c r="AC1159" s="112"/>
      <c r="AD1159" s="112"/>
      <c r="AE1159" s="33"/>
      <c r="AF1159" s="33"/>
      <c r="AG1159" s="33"/>
      <c r="AH1159" s="33"/>
      <c r="AI1159" s="33"/>
      <c r="AJ1159" s="33"/>
    </row>
    <row r="1160">
      <c r="A1160" s="104"/>
      <c r="B1160" s="44"/>
      <c r="C1160" s="44"/>
      <c r="D1160" s="104"/>
      <c r="E1160" s="104"/>
      <c r="F1160" s="104"/>
      <c r="G1160" s="112"/>
      <c r="H1160" s="104"/>
      <c r="I1160" s="104"/>
      <c r="J1160" s="112"/>
      <c r="K1160" s="112"/>
      <c r="L1160" s="112"/>
      <c r="M1160" s="104"/>
      <c r="N1160" s="104"/>
      <c r="O1160" s="104"/>
      <c r="P1160" s="255"/>
      <c r="Q1160" s="104"/>
      <c r="R1160" s="112"/>
      <c r="S1160" s="112"/>
      <c r="T1160" s="255"/>
      <c r="U1160" s="104"/>
      <c r="V1160" s="104"/>
      <c r="W1160" s="255"/>
      <c r="X1160" s="104"/>
      <c r="Y1160" s="126"/>
      <c r="Z1160" s="104"/>
      <c r="AA1160" s="126"/>
      <c r="AB1160" s="126"/>
      <c r="AC1160" s="112"/>
      <c r="AD1160" s="112"/>
      <c r="AE1160" s="33"/>
      <c r="AF1160" s="33"/>
      <c r="AG1160" s="33"/>
      <c r="AH1160" s="33"/>
      <c r="AI1160" s="33"/>
      <c r="AJ1160" s="33"/>
    </row>
    <row r="1161">
      <c r="A1161" s="104"/>
      <c r="B1161" s="44"/>
      <c r="C1161" s="44"/>
      <c r="D1161" s="104"/>
      <c r="E1161" s="104"/>
      <c r="F1161" s="104"/>
      <c r="G1161" s="112"/>
      <c r="H1161" s="104"/>
      <c r="I1161" s="104"/>
      <c r="J1161" s="112"/>
      <c r="K1161" s="112"/>
      <c r="L1161" s="112"/>
      <c r="M1161" s="104"/>
      <c r="N1161" s="104"/>
      <c r="O1161" s="104"/>
      <c r="P1161" s="255"/>
      <c r="Q1161" s="104"/>
      <c r="R1161" s="112"/>
      <c r="S1161" s="112"/>
      <c r="T1161" s="255"/>
      <c r="U1161" s="104"/>
      <c r="V1161" s="104"/>
      <c r="W1161" s="255"/>
      <c r="X1161" s="104"/>
      <c r="Y1161" s="126"/>
      <c r="Z1161" s="104"/>
      <c r="AA1161" s="126"/>
      <c r="AB1161" s="126"/>
      <c r="AC1161" s="112"/>
      <c r="AD1161" s="112"/>
      <c r="AE1161" s="33"/>
      <c r="AF1161" s="33"/>
      <c r="AG1161" s="33"/>
      <c r="AH1161" s="33"/>
      <c r="AI1161" s="33"/>
      <c r="AJ1161" s="33"/>
    </row>
    <row r="1162">
      <c r="A1162" s="104"/>
      <c r="B1162" s="44"/>
      <c r="C1162" s="44"/>
      <c r="D1162" s="104"/>
      <c r="E1162" s="104"/>
      <c r="F1162" s="104"/>
      <c r="G1162" s="112"/>
      <c r="H1162" s="104"/>
      <c r="I1162" s="104"/>
      <c r="J1162" s="112"/>
      <c r="K1162" s="112"/>
      <c r="L1162" s="112"/>
      <c r="M1162" s="104"/>
      <c r="N1162" s="104"/>
      <c r="O1162" s="104"/>
      <c r="P1162" s="255"/>
      <c r="Q1162" s="104"/>
      <c r="R1162" s="112"/>
      <c r="S1162" s="112"/>
      <c r="T1162" s="255"/>
      <c r="U1162" s="104"/>
      <c r="V1162" s="104"/>
      <c r="W1162" s="255"/>
      <c r="X1162" s="104"/>
      <c r="Y1162" s="126"/>
      <c r="Z1162" s="104"/>
      <c r="AA1162" s="126"/>
      <c r="AB1162" s="126"/>
      <c r="AC1162" s="112"/>
      <c r="AD1162" s="112"/>
      <c r="AE1162" s="33"/>
      <c r="AF1162" s="33"/>
      <c r="AG1162" s="33"/>
      <c r="AH1162" s="33"/>
      <c r="AI1162" s="33"/>
      <c r="AJ1162" s="33"/>
    </row>
    <row r="1163">
      <c r="A1163" s="104"/>
      <c r="B1163" s="44"/>
      <c r="C1163" s="44"/>
      <c r="D1163" s="104"/>
      <c r="E1163" s="104"/>
      <c r="F1163" s="104"/>
      <c r="G1163" s="112"/>
      <c r="H1163" s="104"/>
      <c r="I1163" s="104"/>
      <c r="J1163" s="112"/>
      <c r="K1163" s="112"/>
      <c r="L1163" s="112"/>
      <c r="M1163" s="104"/>
      <c r="N1163" s="104"/>
      <c r="O1163" s="104"/>
      <c r="P1163" s="255"/>
      <c r="Q1163" s="104"/>
      <c r="R1163" s="112"/>
      <c r="S1163" s="112"/>
      <c r="T1163" s="255"/>
      <c r="U1163" s="104"/>
      <c r="V1163" s="104"/>
      <c r="W1163" s="255"/>
      <c r="X1163" s="104"/>
      <c r="Y1163" s="126"/>
      <c r="Z1163" s="104"/>
      <c r="AA1163" s="126"/>
      <c r="AB1163" s="126"/>
      <c r="AC1163" s="112"/>
      <c r="AD1163" s="112"/>
      <c r="AE1163" s="33"/>
      <c r="AF1163" s="33"/>
      <c r="AG1163" s="33"/>
      <c r="AH1163" s="33"/>
      <c r="AI1163" s="33"/>
      <c r="AJ1163" s="33"/>
    </row>
    <row r="1164">
      <c r="A1164" s="104"/>
      <c r="B1164" s="44"/>
      <c r="C1164" s="44"/>
      <c r="D1164" s="104"/>
      <c r="E1164" s="104"/>
      <c r="F1164" s="104"/>
      <c r="G1164" s="112"/>
      <c r="H1164" s="104"/>
      <c r="I1164" s="104"/>
      <c r="J1164" s="112"/>
      <c r="K1164" s="112"/>
      <c r="L1164" s="112"/>
      <c r="M1164" s="104"/>
      <c r="N1164" s="104"/>
      <c r="O1164" s="104"/>
      <c r="P1164" s="255"/>
      <c r="Q1164" s="104"/>
      <c r="R1164" s="112"/>
      <c r="S1164" s="112"/>
      <c r="T1164" s="255"/>
      <c r="U1164" s="104"/>
      <c r="V1164" s="104"/>
      <c r="W1164" s="255"/>
      <c r="X1164" s="104"/>
      <c r="Y1164" s="126"/>
      <c r="Z1164" s="104"/>
      <c r="AA1164" s="126"/>
      <c r="AB1164" s="126"/>
      <c r="AC1164" s="112"/>
      <c r="AD1164" s="112"/>
      <c r="AE1164" s="33"/>
      <c r="AF1164" s="33"/>
      <c r="AG1164" s="33"/>
      <c r="AH1164" s="33"/>
      <c r="AI1164" s="33"/>
      <c r="AJ1164" s="33"/>
    </row>
    <row r="1165">
      <c r="A1165" s="104"/>
      <c r="B1165" s="44"/>
      <c r="C1165" s="44"/>
      <c r="D1165" s="104"/>
      <c r="E1165" s="104"/>
      <c r="F1165" s="104"/>
      <c r="G1165" s="112"/>
      <c r="H1165" s="104"/>
      <c r="I1165" s="104"/>
      <c r="J1165" s="112"/>
      <c r="K1165" s="112"/>
      <c r="L1165" s="112"/>
      <c r="M1165" s="104"/>
      <c r="N1165" s="104"/>
      <c r="O1165" s="104"/>
      <c r="P1165" s="255"/>
      <c r="Q1165" s="104"/>
      <c r="R1165" s="112"/>
      <c r="S1165" s="112"/>
      <c r="T1165" s="255"/>
      <c r="U1165" s="104"/>
      <c r="V1165" s="104"/>
      <c r="W1165" s="255"/>
      <c r="X1165" s="104"/>
      <c r="Y1165" s="126"/>
      <c r="Z1165" s="104"/>
      <c r="AA1165" s="126"/>
      <c r="AB1165" s="126"/>
      <c r="AC1165" s="112"/>
      <c r="AD1165" s="112"/>
      <c r="AE1165" s="33"/>
      <c r="AF1165" s="33"/>
      <c r="AG1165" s="33"/>
      <c r="AH1165" s="33"/>
      <c r="AI1165" s="33"/>
      <c r="AJ1165" s="33"/>
    </row>
    <row r="1166">
      <c r="A1166" s="104"/>
      <c r="B1166" s="44"/>
      <c r="C1166" s="44"/>
      <c r="D1166" s="104"/>
      <c r="E1166" s="104"/>
      <c r="F1166" s="104"/>
      <c r="G1166" s="112"/>
      <c r="H1166" s="104"/>
      <c r="I1166" s="104"/>
      <c r="J1166" s="112"/>
      <c r="K1166" s="112"/>
      <c r="L1166" s="112"/>
      <c r="M1166" s="104"/>
      <c r="N1166" s="104"/>
      <c r="O1166" s="104"/>
      <c r="P1166" s="255"/>
      <c r="Q1166" s="104"/>
      <c r="R1166" s="112"/>
      <c r="S1166" s="112"/>
      <c r="T1166" s="255"/>
      <c r="U1166" s="104"/>
      <c r="V1166" s="104"/>
      <c r="W1166" s="255"/>
      <c r="X1166" s="104"/>
      <c r="Y1166" s="126"/>
      <c r="Z1166" s="104"/>
      <c r="AA1166" s="126"/>
      <c r="AB1166" s="126"/>
      <c r="AC1166" s="112"/>
      <c r="AD1166" s="112"/>
      <c r="AE1166" s="33"/>
      <c r="AF1166" s="33"/>
      <c r="AG1166" s="33"/>
      <c r="AH1166" s="33"/>
      <c r="AI1166" s="33"/>
      <c r="AJ1166" s="33"/>
    </row>
    <row r="1167">
      <c r="A1167" s="104"/>
      <c r="B1167" s="44"/>
      <c r="C1167" s="44"/>
      <c r="D1167" s="104"/>
      <c r="E1167" s="104"/>
      <c r="F1167" s="104"/>
      <c r="G1167" s="112"/>
      <c r="H1167" s="104"/>
      <c r="I1167" s="104"/>
      <c r="J1167" s="112"/>
      <c r="K1167" s="112"/>
      <c r="L1167" s="112"/>
      <c r="M1167" s="104"/>
      <c r="N1167" s="104"/>
      <c r="O1167" s="104"/>
      <c r="P1167" s="255"/>
      <c r="Q1167" s="104"/>
      <c r="R1167" s="112"/>
      <c r="S1167" s="112"/>
      <c r="T1167" s="255"/>
      <c r="U1167" s="104"/>
      <c r="V1167" s="104"/>
      <c r="W1167" s="255"/>
      <c r="X1167" s="104"/>
      <c r="Y1167" s="126"/>
      <c r="Z1167" s="104"/>
      <c r="AA1167" s="126"/>
      <c r="AB1167" s="126"/>
      <c r="AC1167" s="112"/>
      <c r="AD1167" s="112"/>
      <c r="AE1167" s="33"/>
      <c r="AF1167" s="33"/>
      <c r="AG1167" s="33"/>
      <c r="AH1167" s="33"/>
      <c r="AI1167" s="33"/>
      <c r="AJ1167" s="33"/>
    </row>
    <row r="1168">
      <c r="A1168" s="104"/>
      <c r="B1168" s="44"/>
      <c r="C1168" s="44"/>
      <c r="D1168" s="104"/>
      <c r="E1168" s="104"/>
      <c r="F1168" s="104"/>
      <c r="G1168" s="112"/>
      <c r="H1168" s="104"/>
      <c r="I1168" s="104"/>
      <c r="J1168" s="112"/>
      <c r="K1168" s="112"/>
      <c r="L1168" s="112"/>
      <c r="M1168" s="104"/>
      <c r="N1168" s="104"/>
      <c r="O1168" s="104"/>
      <c r="P1168" s="255"/>
      <c r="Q1168" s="104"/>
      <c r="R1168" s="112"/>
      <c r="S1168" s="112"/>
      <c r="T1168" s="255"/>
      <c r="U1168" s="104"/>
      <c r="V1168" s="104"/>
      <c r="W1168" s="255"/>
      <c r="X1168" s="104"/>
      <c r="Y1168" s="126"/>
      <c r="Z1168" s="104"/>
      <c r="AA1168" s="126"/>
      <c r="AB1168" s="126"/>
      <c r="AC1168" s="112"/>
      <c r="AD1168" s="112"/>
      <c r="AE1168" s="33"/>
      <c r="AF1168" s="33"/>
      <c r="AG1168" s="33"/>
      <c r="AH1168" s="33"/>
      <c r="AI1168" s="33"/>
      <c r="AJ1168" s="33"/>
    </row>
    <row r="1169">
      <c r="A1169" s="104"/>
      <c r="B1169" s="44"/>
      <c r="C1169" s="44"/>
      <c r="D1169" s="104"/>
      <c r="E1169" s="104"/>
      <c r="F1169" s="104"/>
      <c r="G1169" s="112"/>
      <c r="H1169" s="104"/>
      <c r="I1169" s="104"/>
      <c r="J1169" s="112"/>
      <c r="K1169" s="112"/>
      <c r="L1169" s="112"/>
      <c r="M1169" s="104"/>
      <c r="N1169" s="104"/>
      <c r="O1169" s="104"/>
      <c r="P1169" s="255"/>
      <c r="Q1169" s="104"/>
      <c r="R1169" s="112"/>
      <c r="S1169" s="112"/>
      <c r="T1169" s="255"/>
      <c r="U1169" s="104"/>
      <c r="V1169" s="104"/>
      <c r="W1169" s="255"/>
      <c r="X1169" s="104"/>
      <c r="Y1169" s="126"/>
      <c r="Z1169" s="104"/>
      <c r="AA1169" s="126"/>
      <c r="AB1169" s="126"/>
      <c r="AC1169" s="112"/>
      <c r="AD1169" s="112"/>
      <c r="AE1169" s="33"/>
      <c r="AF1169" s="33"/>
      <c r="AG1169" s="33"/>
      <c r="AH1169" s="33"/>
      <c r="AI1169" s="33"/>
      <c r="AJ1169" s="33"/>
    </row>
    <row r="1170">
      <c r="A1170" s="104"/>
      <c r="B1170" s="44"/>
      <c r="C1170" s="44"/>
      <c r="D1170" s="104"/>
      <c r="E1170" s="104"/>
      <c r="F1170" s="104"/>
      <c r="G1170" s="112"/>
      <c r="H1170" s="104"/>
      <c r="I1170" s="104"/>
      <c r="J1170" s="112"/>
      <c r="K1170" s="112"/>
      <c r="L1170" s="112"/>
      <c r="M1170" s="104"/>
      <c r="N1170" s="104"/>
      <c r="O1170" s="104"/>
      <c r="P1170" s="255"/>
      <c r="Q1170" s="104"/>
      <c r="R1170" s="112"/>
      <c r="S1170" s="112"/>
      <c r="T1170" s="255"/>
      <c r="U1170" s="104"/>
      <c r="V1170" s="104"/>
      <c r="W1170" s="255"/>
      <c r="X1170" s="104"/>
      <c r="Y1170" s="126"/>
      <c r="Z1170" s="104"/>
      <c r="AA1170" s="126"/>
      <c r="AB1170" s="126"/>
      <c r="AC1170" s="112"/>
      <c r="AD1170" s="112"/>
      <c r="AE1170" s="33"/>
      <c r="AF1170" s="33"/>
      <c r="AG1170" s="33"/>
      <c r="AH1170" s="33"/>
      <c r="AI1170" s="33"/>
      <c r="AJ1170" s="33"/>
    </row>
    <row r="1171">
      <c r="A1171" s="104"/>
      <c r="B1171" s="44"/>
      <c r="C1171" s="44"/>
      <c r="D1171" s="104"/>
      <c r="E1171" s="104"/>
      <c r="F1171" s="104"/>
      <c r="G1171" s="112"/>
      <c r="H1171" s="104"/>
      <c r="I1171" s="104"/>
      <c r="J1171" s="112"/>
      <c r="K1171" s="112"/>
      <c r="L1171" s="112"/>
      <c r="M1171" s="104"/>
      <c r="N1171" s="104"/>
      <c r="O1171" s="104"/>
      <c r="P1171" s="255"/>
      <c r="Q1171" s="104"/>
      <c r="R1171" s="112"/>
      <c r="S1171" s="112"/>
      <c r="T1171" s="255"/>
      <c r="U1171" s="104"/>
      <c r="V1171" s="104"/>
      <c r="W1171" s="255"/>
      <c r="X1171" s="104"/>
      <c r="Y1171" s="126"/>
      <c r="Z1171" s="104"/>
      <c r="AA1171" s="126"/>
      <c r="AB1171" s="126"/>
      <c r="AC1171" s="112"/>
      <c r="AD1171" s="112"/>
      <c r="AE1171" s="33"/>
      <c r="AF1171" s="33"/>
      <c r="AG1171" s="33"/>
      <c r="AH1171" s="33"/>
      <c r="AI1171" s="33"/>
      <c r="AJ1171" s="33"/>
    </row>
    <row r="1172">
      <c r="A1172" s="104"/>
      <c r="B1172" s="44"/>
      <c r="C1172" s="44"/>
      <c r="D1172" s="104"/>
      <c r="E1172" s="104"/>
      <c r="F1172" s="104"/>
      <c r="G1172" s="112"/>
      <c r="H1172" s="104"/>
      <c r="I1172" s="104"/>
      <c r="J1172" s="112"/>
      <c r="K1172" s="112"/>
      <c r="L1172" s="112"/>
      <c r="M1172" s="104"/>
      <c r="N1172" s="104"/>
      <c r="O1172" s="104"/>
      <c r="P1172" s="255"/>
      <c r="Q1172" s="104"/>
      <c r="R1172" s="112"/>
      <c r="S1172" s="112"/>
      <c r="T1172" s="255"/>
      <c r="U1172" s="104"/>
      <c r="V1172" s="104"/>
      <c r="W1172" s="255"/>
      <c r="X1172" s="104"/>
      <c r="Y1172" s="126"/>
      <c r="Z1172" s="104"/>
      <c r="AA1172" s="126"/>
      <c r="AB1172" s="126"/>
      <c r="AC1172" s="112"/>
      <c r="AD1172" s="112"/>
      <c r="AE1172" s="33"/>
      <c r="AF1172" s="33"/>
      <c r="AG1172" s="33"/>
      <c r="AH1172" s="33"/>
      <c r="AI1172" s="33"/>
      <c r="AJ1172" s="33"/>
    </row>
    <row r="1173">
      <c r="A1173" s="104"/>
      <c r="B1173" s="44"/>
      <c r="C1173" s="44"/>
      <c r="D1173" s="104"/>
      <c r="E1173" s="104"/>
      <c r="F1173" s="104"/>
      <c r="G1173" s="112"/>
      <c r="H1173" s="104"/>
      <c r="I1173" s="104"/>
      <c r="J1173" s="112"/>
      <c r="K1173" s="112"/>
      <c r="L1173" s="112"/>
      <c r="M1173" s="104"/>
      <c r="N1173" s="104"/>
      <c r="O1173" s="104"/>
      <c r="P1173" s="255"/>
      <c r="Q1173" s="104"/>
      <c r="R1173" s="112"/>
      <c r="S1173" s="112"/>
      <c r="T1173" s="255"/>
      <c r="U1173" s="104"/>
      <c r="V1173" s="104"/>
      <c r="W1173" s="255"/>
      <c r="X1173" s="104"/>
      <c r="Y1173" s="126"/>
      <c r="Z1173" s="104"/>
      <c r="AA1173" s="126"/>
      <c r="AB1173" s="126"/>
      <c r="AC1173" s="112"/>
      <c r="AD1173" s="112"/>
      <c r="AE1173" s="33"/>
      <c r="AF1173" s="33"/>
      <c r="AG1173" s="33"/>
      <c r="AH1173" s="33"/>
      <c r="AI1173" s="33"/>
      <c r="AJ1173" s="33"/>
    </row>
    <row r="1174">
      <c r="A1174" s="104"/>
      <c r="B1174" s="44"/>
      <c r="C1174" s="44"/>
      <c r="D1174" s="104"/>
      <c r="E1174" s="104"/>
      <c r="F1174" s="104"/>
      <c r="G1174" s="112"/>
      <c r="H1174" s="104"/>
      <c r="I1174" s="104"/>
      <c r="J1174" s="112"/>
      <c r="K1174" s="112"/>
      <c r="L1174" s="112"/>
      <c r="M1174" s="104"/>
      <c r="N1174" s="104"/>
      <c r="O1174" s="104"/>
      <c r="P1174" s="255"/>
      <c r="Q1174" s="104"/>
      <c r="R1174" s="112"/>
      <c r="S1174" s="112"/>
      <c r="T1174" s="255"/>
      <c r="U1174" s="104"/>
      <c r="V1174" s="104"/>
      <c r="W1174" s="255"/>
      <c r="X1174" s="104"/>
      <c r="Y1174" s="126"/>
      <c r="Z1174" s="104"/>
      <c r="AA1174" s="126"/>
      <c r="AB1174" s="126"/>
      <c r="AC1174" s="112"/>
      <c r="AD1174" s="112"/>
      <c r="AE1174" s="33"/>
      <c r="AF1174" s="33"/>
      <c r="AG1174" s="33"/>
      <c r="AH1174" s="33"/>
      <c r="AI1174" s="33"/>
      <c r="AJ1174" s="33"/>
    </row>
    <row r="1175">
      <c r="A1175" s="104"/>
      <c r="B1175" s="44"/>
      <c r="C1175" s="44"/>
      <c r="D1175" s="104"/>
      <c r="E1175" s="104"/>
      <c r="F1175" s="104"/>
      <c r="G1175" s="112"/>
      <c r="H1175" s="104"/>
      <c r="I1175" s="104"/>
      <c r="J1175" s="112"/>
      <c r="K1175" s="112"/>
      <c r="L1175" s="112"/>
      <c r="M1175" s="104"/>
      <c r="N1175" s="104"/>
      <c r="O1175" s="104"/>
      <c r="P1175" s="255"/>
      <c r="Q1175" s="104"/>
      <c r="R1175" s="112"/>
      <c r="S1175" s="112"/>
      <c r="T1175" s="255"/>
      <c r="U1175" s="104"/>
      <c r="V1175" s="104"/>
      <c r="W1175" s="255"/>
      <c r="X1175" s="104"/>
      <c r="Y1175" s="126"/>
      <c r="Z1175" s="104"/>
      <c r="AA1175" s="126"/>
      <c r="AB1175" s="126"/>
      <c r="AC1175" s="112"/>
      <c r="AD1175" s="112"/>
      <c r="AE1175" s="33"/>
      <c r="AF1175" s="33"/>
      <c r="AG1175" s="33"/>
      <c r="AH1175" s="33"/>
      <c r="AI1175" s="33"/>
      <c r="AJ1175" s="33"/>
    </row>
    <row r="1176">
      <c r="A1176" s="104"/>
      <c r="B1176" s="44"/>
      <c r="C1176" s="44"/>
      <c r="D1176" s="104"/>
      <c r="E1176" s="104"/>
      <c r="F1176" s="104"/>
      <c r="G1176" s="112"/>
      <c r="H1176" s="104"/>
      <c r="I1176" s="104"/>
      <c r="J1176" s="112"/>
      <c r="K1176" s="112"/>
      <c r="L1176" s="112"/>
      <c r="M1176" s="104"/>
      <c r="N1176" s="104"/>
      <c r="O1176" s="104"/>
      <c r="P1176" s="255"/>
      <c r="Q1176" s="104"/>
      <c r="R1176" s="112"/>
      <c r="S1176" s="112"/>
      <c r="T1176" s="255"/>
      <c r="U1176" s="104"/>
      <c r="V1176" s="104"/>
      <c r="W1176" s="255"/>
      <c r="X1176" s="104"/>
      <c r="Y1176" s="126"/>
      <c r="Z1176" s="104"/>
      <c r="AA1176" s="126"/>
      <c r="AB1176" s="126"/>
      <c r="AC1176" s="112"/>
      <c r="AD1176" s="112"/>
      <c r="AE1176" s="33"/>
      <c r="AF1176" s="33"/>
      <c r="AG1176" s="33"/>
      <c r="AH1176" s="33"/>
      <c r="AI1176" s="33"/>
      <c r="AJ1176" s="33"/>
    </row>
    <row r="1177">
      <c r="A1177" s="104"/>
      <c r="B1177" s="44"/>
      <c r="C1177" s="44"/>
      <c r="D1177" s="104"/>
      <c r="E1177" s="104"/>
      <c r="F1177" s="104"/>
      <c r="G1177" s="112"/>
      <c r="H1177" s="104"/>
      <c r="I1177" s="104"/>
      <c r="J1177" s="112"/>
      <c r="K1177" s="112"/>
      <c r="L1177" s="112"/>
      <c r="M1177" s="104"/>
      <c r="N1177" s="104"/>
      <c r="O1177" s="104"/>
      <c r="P1177" s="255"/>
      <c r="Q1177" s="104"/>
      <c r="R1177" s="112"/>
      <c r="S1177" s="112"/>
      <c r="T1177" s="255"/>
      <c r="U1177" s="104"/>
      <c r="V1177" s="104"/>
      <c r="W1177" s="255"/>
      <c r="X1177" s="104"/>
      <c r="Y1177" s="126"/>
      <c r="Z1177" s="104"/>
      <c r="AA1177" s="126"/>
      <c r="AB1177" s="126"/>
      <c r="AC1177" s="112"/>
      <c r="AD1177" s="112"/>
      <c r="AE1177" s="33"/>
      <c r="AF1177" s="33"/>
      <c r="AG1177" s="33"/>
      <c r="AH1177" s="33"/>
      <c r="AI1177" s="33"/>
      <c r="AJ1177" s="33"/>
    </row>
    <row r="1178">
      <c r="A1178" s="104"/>
      <c r="B1178" s="44"/>
      <c r="C1178" s="44"/>
      <c r="D1178" s="104"/>
      <c r="E1178" s="104"/>
      <c r="F1178" s="104"/>
      <c r="G1178" s="112"/>
      <c r="H1178" s="104"/>
      <c r="I1178" s="104"/>
      <c r="J1178" s="112"/>
      <c r="K1178" s="112"/>
      <c r="L1178" s="112"/>
      <c r="M1178" s="104"/>
      <c r="N1178" s="104"/>
      <c r="O1178" s="104"/>
      <c r="P1178" s="255"/>
      <c r="Q1178" s="104"/>
      <c r="R1178" s="112"/>
      <c r="S1178" s="112"/>
      <c r="T1178" s="255"/>
      <c r="U1178" s="104"/>
      <c r="V1178" s="104"/>
      <c r="W1178" s="255"/>
      <c r="X1178" s="104"/>
      <c r="Y1178" s="126"/>
      <c r="Z1178" s="104"/>
      <c r="AA1178" s="126"/>
      <c r="AB1178" s="126"/>
      <c r="AC1178" s="112"/>
      <c r="AD1178" s="112"/>
      <c r="AE1178" s="33"/>
      <c r="AF1178" s="33"/>
      <c r="AG1178" s="33"/>
      <c r="AH1178" s="33"/>
      <c r="AI1178" s="33"/>
      <c r="AJ1178" s="33"/>
    </row>
    <row r="1179">
      <c r="A1179" s="104"/>
      <c r="B1179" s="44"/>
      <c r="C1179" s="44"/>
      <c r="D1179" s="104"/>
      <c r="E1179" s="104"/>
      <c r="F1179" s="104"/>
      <c r="G1179" s="112"/>
      <c r="H1179" s="104"/>
      <c r="I1179" s="104"/>
      <c r="J1179" s="112"/>
      <c r="K1179" s="112"/>
      <c r="L1179" s="112"/>
      <c r="M1179" s="104"/>
      <c r="N1179" s="104"/>
      <c r="O1179" s="104"/>
      <c r="P1179" s="255"/>
      <c r="Q1179" s="104"/>
      <c r="R1179" s="112"/>
      <c r="S1179" s="112"/>
      <c r="T1179" s="255"/>
      <c r="U1179" s="104"/>
      <c r="V1179" s="104"/>
      <c r="W1179" s="255"/>
      <c r="X1179" s="104"/>
      <c r="Y1179" s="126"/>
      <c r="Z1179" s="104"/>
      <c r="AA1179" s="126"/>
      <c r="AB1179" s="126"/>
      <c r="AC1179" s="112"/>
      <c r="AD1179" s="112"/>
      <c r="AE1179" s="33"/>
      <c r="AF1179" s="33"/>
      <c r="AG1179" s="33"/>
      <c r="AH1179" s="33"/>
      <c r="AI1179" s="33"/>
      <c r="AJ1179" s="33"/>
    </row>
    <row r="1180">
      <c r="A1180" s="104"/>
      <c r="B1180" s="44"/>
      <c r="C1180" s="44"/>
      <c r="D1180" s="104"/>
      <c r="E1180" s="104"/>
      <c r="F1180" s="104"/>
      <c r="G1180" s="112"/>
      <c r="H1180" s="104"/>
      <c r="I1180" s="104"/>
      <c r="J1180" s="112"/>
      <c r="K1180" s="112"/>
      <c r="L1180" s="112"/>
      <c r="M1180" s="104"/>
      <c r="N1180" s="104"/>
      <c r="O1180" s="104"/>
      <c r="P1180" s="255"/>
      <c r="Q1180" s="104"/>
      <c r="R1180" s="112"/>
      <c r="S1180" s="112"/>
      <c r="T1180" s="255"/>
      <c r="U1180" s="104"/>
      <c r="V1180" s="104"/>
      <c r="W1180" s="255"/>
      <c r="X1180" s="104"/>
      <c r="Y1180" s="126"/>
      <c r="Z1180" s="104"/>
      <c r="AA1180" s="126"/>
      <c r="AB1180" s="126"/>
      <c r="AC1180" s="112"/>
      <c r="AD1180" s="112"/>
      <c r="AE1180" s="33"/>
      <c r="AF1180" s="33"/>
      <c r="AG1180" s="33"/>
      <c r="AH1180" s="33"/>
      <c r="AI1180" s="33"/>
      <c r="AJ1180" s="33"/>
    </row>
    <row r="1181">
      <c r="A1181" s="104"/>
      <c r="B1181" s="44"/>
      <c r="C1181" s="44"/>
      <c r="D1181" s="104"/>
      <c r="E1181" s="104"/>
      <c r="F1181" s="104"/>
      <c r="G1181" s="112"/>
      <c r="H1181" s="104"/>
      <c r="I1181" s="104"/>
      <c r="J1181" s="112"/>
      <c r="K1181" s="112"/>
      <c r="L1181" s="112"/>
      <c r="M1181" s="104"/>
      <c r="N1181" s="104"/>
      <c r="O1181" s="104"/>
      <c r="P1181" s="255"/>
      <c r="Q1181" s="104"/>
      <c r="R1181" s="112"/>
      <c r="S1181" s="112"/>
      <c r="T1181" s="255"/>
      <c r="U1181" s="104"/>
      <c r="V1181" s="104"/>
      <c r="W1181" s="255"/>
      <c r="X1181" s="104"/>
      <c r="Y1181" s="126"/>
      <c r="Z1181" s="104"/>
      <c r="AA1181" s="126"/>
      <c r="AB1181" s="126"/>
      <c r="AC1181" s="112"/>
      <c r="AD1181" s="112"/>
      <c r="AE1181" s="33"/>
      <c r="AF1181" s="33"/>
      <c r="AG1181" s="33"/>
      <c r="AH1181" s="33"/>
      <c r="AI1181" s="33"/>
      <c r="AJ1181" s="33"/>
    </row>
    <row r="1182">
      <c r="A1182" s="104"/>
      <c r="B1182" s="44"/>
      <c r="C1182" s="44"/>
      <c r="D1182" s="104"/>
      <c r="E1182" s="104"/>
      <c r="F1182" s="104"/>
      <c r="G1182" s="112"/>
      <c r="H1182" s="104"/>
      <c r="I1182" s="104"/>
      <c r="J1182" s="112"/>
      <c r="K1182" s="112"/>
      <c r="L1182" s="112"/>
      <c r="M1182" s="104"/>
      <c r="N1182" s="104"/>
      <c r="O1182" s="104"/>
      <c r="P1182" s="255"/>
      <c r="Q1182" s="104"/>
      <c r="R1182" s="112"/>
      <c r="S1182" s="112"/>
      <c r="T1182" s="255"/>
      <c r="U1182" s="104"/>
      <c r="V1182" s="104"/>
      <c r="W1182" s="255"/>
      <c r="X1182" s="104"/>
      <c r="Y1182" s="126"/>
      <c r="Z1182" s="104"/>
      <c r="AA1182" s="126"/>
      <c r="AB1182" s="126"/>
      <c r="AC1182" s="112"/>
      <c r="AD1182" s="112"/>
      <c r="AE1182" s="33"/>
      <c r="AF1182" s="33"/>
      <c r="AG1182" s="33"/>
      <c r="AH1182" s="33"/>
      <c r="AI1182" s="33"/>
      <c r="AJ1182" s="33"/>
    </row>
    <row r="1183">
      <c r="A1183" s="104"/>
      <c r="B1183" s="44"/>
      <c r="C1183" s="44"/>
      <c r="D1183" s="104"/>
      <c r="E1183" s="104"/>
      <c r="F1183" s="104"/>
      <c r="G1183" s="112"/>
      <c r="H1183" s="104"/>
      <c r="I1183" s="104"/>
      <c r="J1183" s="112"/>
      <c r="K1183" s="112"/>
      <c r="L1183" s="112"/>
      <c r="M1183" s="104"/>
      <c r="N1183" s="104"/>
      <c r="O1183" s="104"/>
      <c r="P1183" s="255"/>
      <c r="Q1183" s="104"/>
      <c r="R1183" s="112"/>
      <c r="S1183" s="112"/>
      <c r="T1183" s="255"/>
      <c r="U1183" s="104"/>
      <c r="V1183" s="104"/>
      <c r="W1183" s="255"/>
      <c r="X1183" s="104"/>
      <c r="Y1183" s="126"/>
      <c r="Z1183" s="104"/>
      <c r="AA1183" s="126"/>
      <c r="AB1183" s="126"/>
      <c r="AC1183" s="112"/>
      <c r="AD1183" s="112"/>
      <c r="AE1183" s="33"/>
      <c r="AF1183" s="33"/>
      <c r="AG1183" s="33"/>
      <c r="AH1183" s="33"/>
      <c r="AI1183" s="33"/>
      <c r="AJ1183" s="33"/>
    </row>
    <row r="1184">
      <c r="A1184" s="104"/>
      <c r="B1184" s="44"/>
      <c r="C1184" s="44"/>
      <c r="D1184" s="104"/>
      <c r="E1184" s="104"/>
      <c r="F1184" s="104"/>
      <c r="G1184" s="112"/>
      <c r="H1184" s="104"/>
      <c r="I1184" s="104"/>
      <c r="J1184" s="112"/>
      <c r="K1184" s="112"/>
      <c r="L1184" s="112"/>
      <c r="M1184" s="104"/>
      <c r="N1184" s="104"/>
      <c r="O1184" s="104"/>
      <c r="P1184" s="255"/>
      <c r="Q1184" s="104"/>
      <c r="R1184" s="112"/>
      <c r="S1184" s="112"/>
      <c r="T1184" s="255"/>
      <c r="U1184" s="104"/>
      <c r="V1184" s="104"/>
      <c r="W1184" s="255"/>
      <c r="X1184" s="104"/>
      <c r="Y1184" s="126"/>
      <c r="Z1184" s="104"/>
      <c r="AA1184" s="126"/>
      <c r="AB1184" s="126"/>
      <c r="AC1184" s="112"/>
      <c r="AD1184" s="112"/>
      <c r="AE1184" s="33"/>
      <c r="AF1184" s="33"/>
      <c r="AG1184" s="33"/>
      <c r="AH1184" s="33"/>
      <c r="AI1184" s="33"/>
      <c r="AJ1184" s="33"/>
    </row>
    <row r="1185">
      <c r="A1185" s="104"/>
      <c r="B1185" s="44"/>
      <c r="C1185" s="44"/>
      <c r="D1185" s="104"/>
      <c r="E1185" s="104"/>
      <c r="F1185" s="104"/>
      <c r="G1185" s="112"/>
      <c r="H1185" s="104"/>
      <c r="I1185" s="104"/>
      <c r="J1185" s="112"/>
      <c r="K1185" s="112"/>
      <c r="L1185" s="112"/>
      <c r="M1185" s="104"/>
      <c r="N1185" s="104"/>
      <c r="O1185" s="104"/>
      <c r="P1185" s="255"/>
      <c r="Q1185" s="104"/>
      <c r="R1185" s="112"/>
      <c r="S1185" s="112"/>
      <c r="T1185" s="255"/>
      <c r="U1185" s="104"/>
      <c r="V1185" s="104"/>
      <c r="W1185" s="255"/>
      <c r="X1185" s="104"/>
      <c r="Y1185" s="126"/>
      <c r="Z1185" s="104"/>
      <c r="AA1185" s="126"/>
      <c r="AB1185" s="126"/>
      <c r="AC1185" s="112"/>
      <c r="AD1185" s="112"/>
      <c r="AE1185" s="33"/>
      <c r="AF1185" s="33"/>
      <c r="AG1185" s="33"/>
      <c r="AH1185" s="33"/>
      <c r="AI1185" s="33"/>
      <c r="AJ1185" s="33"/>
    </row>
    <row r="1186">
      <c r="A1186" s="104"/>
      <c r="B1186" s="44"/>
      <c r="C1186" s="44"/>
      <c r="D1186" s="104"/>
      <c r="E1186" s="104"/>
      <c r="F1186" s="104"/>
      <c r="G1186" s="112"/>
      <c r="H1186" s="104"/>
      <c r="I1186" s="104"/>
      <c r="J1186" s="112"/>
      <c r="K1186" s="112"/>
      <c r="L1186" s="112"/>
      <c r="M1186" s="104"/>
      <c r="N1186" s="104"/>
      <c r="O1186" s="104"/>
      <c r="P1186" s="255"/>
      <c r="Q1186" s="104"/>
      <c r="R1186" s="112"/>
      <c r="S1186" s="112"/>
      <c r="T1186" s="255"/>
      <c r="U1186" s="104"/>
      <c r="V1186" s="104"/>
      <c r="W1186" s="255"/>
      <c r="X1186" s="104"/>
      <c r="Y1186" s="126"/>
      <c r="Z1186" s="104"/>
      <c r="AA1186" s="126"/>
      <c r="AB1186" s="126"/>
      <c r="AC1186" s="112"/>
      <c r="AD1186" s="112"/>
      <c r="AE1186" s="33"/>
      <c r="AF1186" s="33"/>
      <c r="AG1186" s="33"/>
      <c r="AH1186" s="33"/>
      <c r="AI1186" s="33"/>
      <c r="AJ1186" s="33"/>
    </row>
    <row r="1187">
      <c r="A1187" s="104"/>
      <c r="B1187" s="44"/>
      <c r="C1187" s="44"/>
      <c r="D1187" s="104"/>
      <c r="E1187" s="104"/>
      <c r="F1187" s="104"/>
      <c r="G1187" s="112"/>
      <c r="H1187" s="104"/>
      <c r="I1187" s="104"/>
      <c r="J1187" s="112"/>
      <c r="K1187" s="112"/>
      <c r="L1187" s="112"/>
      <c r="M1187" s="104"/>
      <c r="N1187" s="104"/>
      <c r="O1187" s="104"/>
      <c r="P1187" s="255"/>
      <c r="Q1187" s="104"/>
      <c r="R1187" s="112"/>
      <c r="S1187" s="112"/>
      <c r="T1187" s="255"/>
      <c r="U1187" s="104"/>
      <c r="V1187" s="104"/>
      <c r="W1187" s="255"/>
      <c r="X1187" s="104"/>
      <c r="Y1187" s="126"/>
      <c r="Z1187" s="104"/>
      <c r="AA1187" s="126"/>
      <c r="AB1187" s="126"/>
      <c r="AC1187" s="112"/>
      <c r="AD1187" s="112"/>
      <c r="AE1187" s="33"/>
      <c r="AF1187" s="33"/>
      <c r="AG1187" s="33"/>
      <c r="AH1187" s="33"/>
      <c r="AI1187" s="33"/>
      <c r="AJ1187" s="33"/>
    </row>
    <row r="1188">
      <c r="A1188" s="104"/>
      <c r="B1188" s="44"/>
      <c r="C1188" s="44"/>
      <c r="D1188" s="104"/>
      <c r="E1188" s="104"/>
      <c r="F1188" s="104"/>
      <c r="G1188" s="112"/>
      <c r="H1188" s="104"/>
      <c r="I1188" s="104"/>
      <c r="J1188" s="112"/>
      <c r="K1188" s="112"/>
      <c r="L1188" s="112"/>
      <c r="M1188" s="104"/>
      <c r="N1188" s="104"/>
      <c r="O1188" s="104"/>
      <c r="P1188" s="255"/>
      <c r="Q1188" s="104"/>
      <c r="R1188" s="112"/>
      <c r="S1188" s="112"/>
      <c r="T1188" s="255"/>
      <c r="U1188" s="104"/>
      <c r="V1188" s="104"/>
      <c r="W1188" s="255"/>
      <c r="X1188" s="104"/>
      <c r="Y1188" s="126"/>
      <c r="Z1188" s="104"/>
      <c r="AA1188" s="126"/>
      <c r="AB1188" s="126"/>
      <c r="AC1188" s="112"/>
      <c r="AD1188" s="112"/>
      <c r="AE1188" s="33"/>
      <c r="AF1188" s="33"/>
      <c r="AG1188" s="33"/>
      <c r="AH1188" s="33"/>
      <c r="AI1188" s="33"/>
      <c r="AJ1188" s="33"/>
    </row>
    <row r="1189">
      <c r="A1189" s="104"/>
      <c r="B1189" s="44"/>
      <c r="C1189" s="44"/>
      <c r="D1189" s="104"/>
      <c r="E1189" s="104"/>
      <c r="F1189" s="104"/>
      <c r="G1189" s="112"/>
      <c r="H1189" s="104"/>
      <c r="I1189" s="104"/>
      <c r="J1189" s="112"/>
      <c r="K1189" s="112"/>
      <c r="L1189" s="112"/>
      <c r="M1189" s="104"/>
      <c r="N1189" s="104"/>
      <c r="O1189" s="104"/>
      <c r="P1189" s="255"/>
      <c r="Q1189" s="104"/>
      <c r="R1189" s="112"/>
      <c r="S1189" s="112"/>
      <c r="T1189" s="255"/>
      <c r="U1189" s="104"/>
      <c r="V1189" s="104"/>
      <c r="W1189" s="255"/>
      <c r="X1189" s="104"/>
      <c r="Y1189" s="126"/>
      <c r="Z1189" s="104"/>
      <c r="AA1189" s="126"/>
      <c r="AB1189" s="126"/>
      <c r="AC1189" s="112"/>
      <c r="AD1189" s="112"/>
      <c r="AE1189" s="33"/>
      <c r="AF1189" s="33"/>
      <c r="AG1189" s="33"/>
      <c r="AH1189" s="33"/>
      <c r="AI1189" s="33"/>
      <c r="AJ1189" s="33"/>
    </row>
    <row r="1190">
      <c r="A1190" s="104"/>
      <c r="B1190" s="44"/>
      <c r="C1190" s="44"/>
      <c r="D1190" s="104"/>
      <c r="E1190" s="104"/>
      <c r="F1190" s="104"/>
      <c r="G1190" s="112"/>
      <c r="H1190" s="104"/>
      <c r="I1190" s="104"/>
      <c r="J1190" s="112"/>
      <c r="K1190" s="112"/>
      <c r="L1190" s="112"/>
      <c r="M1190" s="104"/>
      <c r="N1190" s="104"/>
      <c r="O1190" s="104"/>
      <c r="P1190" s="255"/>
      <c r="Q1190" s="104"/>
      <c r="R1190" s="112"/>
      <c r="S1190" s="112"/>
      <c r="T1190" s="255"/>
      <c r="U1190" s="104"/>
      <c r="V1190" s="104"/>
      <c r="W1190" s="255"/>
      <c r="X1190" s="104"/>
      <c r="Y1190" s="126"/>
      <c r="Z1190" s="104"/>
      <c r="AA1190" s="126"/>
      <c r="AB1190" s="126"/>
      <c r="AC1190" s="112"/>
      <c r="AD1190" s="112"/>
      <c r="AE1190" s="33"/>
      <c r="AF1190" s="33"/>
      <c r="AG1190" s="33"/>
      <c r="AH1190" s="33"/>
      <c r="AI1190" s="33"/>
      <c r="AJ1190" s="33"/>
    </row>
    <row r="1191">
      <c r="A1191" s="104"/>
      <c r="B1191" s="44"/>
      <c r="C1191" s="44"/>
      <c r="D1191" s="104"/>
      <c r="E1191" s="104"/>
      <c r="F1191" s="104"/>
      <c r="G1191" s="112"/>
      <c r="H1191" s="104"/>
      <c r="I1191" s="104"/>
      <c r="J1191" s="112"/>
      <c r="K1191" s="112"/>
      <c r="L1191" s="112"/>
      <c r="M1191" s="104"/>
      <c r="N1191" s="104"/>
      <c r="O1191" s="104"/>
      <c r="P1191" s="255"/>
      <c r="Q1191" s="104"/>
      <c r="R1191" s="112"/>
      <c r="S1191" s="112"/>
      <c r="T1191" s="255"/>
      <c r="U1191" s="104"/>
      <c r="V1191" s="104"/>
      <c r="W1191" s="255"/>
      <c r="X1191" s="104"/>
      <c r="Y1191" s="126"/>
      <c r="Z1191" s="104"/>
      <c r="AA1191" s="126"/>
      <c r="AB1191" s="126"/>
      <c r="AC1191" s="112"/>
      <c r="AD1191" s="112"/>
      <c r="AE1191" s="33"/>
      <c r="AF1191" s="33"/>
      <c r="AG1191" s="33"/>
      <c r="AH1191" s="33"/>
      <c r="AI1191" s="33"/>
      <c r="AJ1191" s="33"/>
    </row>
    <row r="1192">
      <c r="A1192" s="104"/>
      <c r="B1192" s="44"/>
      <c r="C1192" s="44"/>
      <c r="D1192" s="104"/>
      <c r="E1192" s="104"/>
      <c r="F1192" s="104"/>
      <c r="G1192" s="112"/>
      <c r="H1192" s="104"/>
      <c r="I1192" s="104"/>
      <c r="J1192" s="112"/>
      <c r="K1192" s="112"/>
      <c r="L1192" s="112"/>
      <c r="M1192" s="104"/>
      <c r="N1192" s="104"/>
      <c r="O1192" s="104"/>
      <c r="P1192" s="255"/>
      <c r="Q1192" s="104"/>
      <c r="R1192" s="112"/>
      <c r="S1192" s="112"/>
      <c r="T1192" s="255"/>
      <c r="U1192" s="104"/>
      <c r="V1192" s="104"/>
      <c r="W1192" s="255"/>
      <c r="X1192" s="104"/>
      <c r="Y1192" s="126"/>
      <c r="Z1192" s="104"/>
      <c r="AA1192" s="126"/>
      <c r="AB1192" s="126"/>
      <c r="AC1192" s="112"/>
      <c r="AD1192" s="112"/>
      <c r="AE1192" s="33"/>
      <c r="AF1192" s="33"/>
      <c r="AG1192" s="33"/>
      <c r="AH1192" s="33"/>
      <c r="AI1192" s="33"/>
      <c r="AJ1192" s="33"/>
    </row>
    <row r="1193">
      <c r="A1193" s="104"/>
      <c r="B1193" s="44"/>
      <c r="C1193" s="44"/>
      <c r="D1193" s="104"/>
      <c r="E1193" s="104"/>
      <c r="F1193" s="104"/>
      <c r="G1193" s="112"/>
      <c r="H1193" s="104"/>
      <c r="I1193" s="104"/>
      <c r="J1193" s="112"/>
      <c r="K1193" s="112"/>
      <c r="L1193" s="112"/>
      <c r="M1193" s="104"/>
      <c r="N1193" s="104"/>
      <c r="O1193" s="104"/>
      <c r="P1193" s="255"/>
      <c r="Q1193" s="104"/>
      <c r="R1193" s="112"/>
      <c r="S1193" s="112"/>
      <c r="T1193" s="255"/>
      <c r="U1193" s="104"/>
      <c r="V1193" s="104"/>
      <c r="W1193" s="255"/>
      <c r="X1193" s="104"/>
      <c r="Y1193" s="126"/>
      <c r="Z1193" s="104"/>
      <c r="AA1193" s="126"/>
      <c r="AB1193" s="126"/>
      <c r="AC1193" s="112"/>
      <c r="AD1193" s="112"/>
      <c r="AE1193" s="33"/>
      <c r="AF1193" s="33"/>
      <c r="AG1193" s="33"/>
      <c r="AH1193" s="33"/>
      <c r="AI1193" s="33"/>
      <c r="AJ1193" s="33"/>
    </row>
    <row r="1194">
      <c r="A1194" s="104"/>
      <c r="B1194" s="44"/>
      <c r="C1194" s="44"/>
      <c r="D1194" s="104"/>
      <c r="E1194" s="104"/>
      <c r="F1194" s="104"/>
      <c r="G1194" s="112"/>
      <c r="H1194" s="104"/>
      <c r="I1194" s="104"/>
      <c r="J1194" s="112"/>
      <c r="K1194" s="112"/>
      <c r="L1194" s="112"/>
      <c r="M1194" s="104"/>
      <c r="N1194" s="104"/>
      <c r="O1194" s="104"/>
      <c r="P1194" s="255"/>
      <c r="Q1194" s="104"/>
      <c r="R1194" s="112"/>
      <c r="S1194" s="112"/>
      <c r="T1194" s="255"/>
      <c r="U1194" s="104"/>
      <c r="V1194" s="104"/>
      <c r="W1194" s="255"/>
      <c r="X1194" s="104"/>
      <c r="Y1194" s="126"/>
      <c r="Z1194" s="104"/>
      <c r="AA1194" s="126"/>
      <c r="AB1194" s="126"/>
      <c r="AC1194" s="112"/>
      <c r="AD1194" s="112"/>
      <c r="AE1194" s="33"/>
      <c r="AF1194" s="33"/>
      <c r="AG1194" s="33"/>
      <c r="AH1194" s="33"/>
      <c r="AI1194" s="33"/>
      <c r="AJ1194" s="33"/>
    </row>
    <row r="1195">
      <c r="A1195" s="104"/>
      <c r="B1195" s="44"/>
      <c r="C1195" s="44"/>
      <c r="D1195" s="104"/>
      <c r="E1195" s="104"/>
      <c r="F1195" s="104"/>
      <c r="G1195" s="112"/>
      <c r="H1195" s="104"/>
      <c r="I1195" s="104"/>
      <c r="J1195" s="112"/>
      <c r="K1195" s="112"/>
      <c r="L1195" s="112"/>
      <c r="M1195" s="104"/>
      <c r="N1195" s="104"/>
      <c r="O1195" s="104"/>
      <c r="P1195" s="255"/>
      <c r="Q1195" s="104"/>
      <c r="R1195" s="112"/>
      <c r="S1195" s="112"/>
      <c r="T1195" s="255"/>
      <c r="U1195" s="104"/>
      <c r="V1195" s="104"/>
      <c r="W1195" s="255"/>
      <c r="X1195" s="104"/>
      <c r="Y1195" s="126"/>
      <c r="Z1195" s="104"/>
      <c r="AA1195" s="126"/>
      <c r="AB1195" s="126"/>
      <c r="AC1195" s="112"/>
      <c r="AD1195" s="112"/>
      <c r="AE1195" s="33"/>
      <c r="AF1195" s="33"/>
      <c r="AG1195" s="33"/>
      <c r="AH1195" s="33"/>
      <c r="AI1195" s="33"/>
      <c r="AJ1195" s="33"/>
    </row>
    <row r="1196">
      <c r="A1196" s="104"/>
      <c r="B1196" s="44"/>
      <c r="C1196" s="44"/>
      <c r="D1196" s="104"/>
      <c r="E1196" s="104"/>
      <c r="F1196" s="104"/>
      <c r="G1196" s="112"/>
      <c r="H1196" s="104"/>
      <c r="I1196" s="104"/>
      <c r="J1196" s="112"/>
      <c r="K1196" s="112"/>
      <c r="L1196" s="112"/>
      <c r="M1196" s="104"/>
      <c r="N1196" s="104"/>
      <c r="O1196" s="104"/>
      <c r="P1196" s="255"/>
      <c r="Q1196" s="104"/>
      <c r="R1196" s="112"/>
      <c r="S1196" s="112"/>
      <c r="T1196" s="255"/>
      <c r="U1196" s="104"/>
      <c r="V1196" s="104"/>
      <c r="W1196" s="255"/>
      <c r="X1196" s="104"/>
      <c r="Y1196" s="126"/>
      <c r="Z1196" s="104"/>
      <c r="AA1196" s="126"/>
      <c r="AB1196" s="126"/>
      <c r="AC1196" s="112"/>
      <c r="AD1196" s="112"/>
      <c r="AE1196" s="33"/>
      <c r="AF1196" s="33"/>
      <c r="AG1196" s="33"/>
      <c r="AH1196" s="33"/>
      <c r="AI1196" s="33"/>
      <c r="AJ1196" s="33"/>
    </row>
    <row r="1197">
      <c r="A1197" s="104"/>
      <c r="B1197" s="44"/>
      <c r="C1197" s="44"/>
      <c r="D1197" s="104"/>
      <c r="E1197" s="104"/>
      <c r="F1197" s="104"/>
      <c r="G1197" s="112"/>
      <c r="H1197" s="104"/>
      <c r="I1197" s="104"/>
      <c r="J1197" s="112"/>
      <c r="K1197" s="112"/>
      <c r="L1197" s="112"/>
      <c r="M1197" s="104"/>
      <c r="N1197" s="104"/>
      <c r="O1197" s="104"/>
      <c r="P1197" s="255"/>
      <c r="Q1197" s="104"/>
      <c r="R1197" s="112"/>
      <c r="S1197" s="112"/>
      <c r="T1197" s="255"/>
      <c r="U1197" s="104"/>
      <c r="V1197" s="104"/>
      <c r="W1197" s="255"/>
      <c r="X1197" s="104"/>
      <c r="Y1197" s="126"/>
      <c r="Z1197" s="104"/>
      <c r="AA1197" s="126"/>
      <c r="AB1197" s="126"/>
      <c r="AC1197" s="112"/>
      <c r="AD1197" s="112"/>
      <c r="AE1197" s="33"/>
      <c r="AF1197" s="33"/>
      <c r="AG1197" s="33"/>
      <c r="AH1197" s="33"/>
      <c r="AI1197" s="33"/>
      <c r="AJ1197" s="33"/>
    </row>
    <row r="1198">
      <c r="A1198" s="104"/>
      <c r="B1198" s="44"/>
      <c r="C1198" s="44"/>
      <c r="D1198" s="104"/>
      <c r="E1198" s="104"/>
      <c r="F1198" s="104"/>
      <c r="G1198" s="112"/>
      <c r="H1198" s="104"/>
      <c r="I1198" s="104"/>
      <c r="J1198" s="112"/>
      <c r="K1198" s="112"/>
      <c r="L1198" s="112"/>
      <c r="M1198" s="104"/>
      <c r="N1198" s="104"/>
      <c r="O1198" s="104"/>
      <c r="P1198" s="255"/>
      <c r="Q1198" s="104"/>
      <c r="R1198" s="112"/>
      <c r="S1198" s="112"/>
      <c r="T1198" s="255"/>
      <c r="U1198" s="104"/>
      <c r="V1198" s="104"/>
      <c r="W1198" s="255"/>
      <c r="X1198" s="104"/>
      <c r="Y1198" s="126"/>
      <c r="Z1198" s="104"/>
      <c r="AA1198" s="126"/>
      <c r="AB1198" s="126"/>
      <c r="AC1198" s="112"/>
      <c r="AD1198" s="112"/>
      <c r="AE1198" s="33"/>
      <c r="AF1198" s="33"/>
      <c r="AG1198" s="33"/>
      <c r="AH1198" s="33"/>
      <c r="AI1198" s="33"/>
      <c r="AJ1198" s="33"/>
    </row>
    <row r="1199">
      <c r="A1199" s="104"/>
      <c r="B1199" s="44"/>
      <c r="C1199" s="44"/>
      <c r="D1199" s="104"/>
      <c r="E1199" s="104"/>
      <c r="F1199" s="104"/>
      <c r="G1199" s="112"/>
      <c r="H1199" s="104"/>
      <c r="I1199" s="104"/>
      <c r="J1199" s="112"/>
      <c r="K1199" s="112"/>
      <c r="L1199" s="112"/>
      <c r="M1199" s="104"/>
      <c r="N1199" s="104"/>
      <c r="O1199" s="104"/>
      <c r="P1199" s="255"/>
      <c r="Q1199" s="104"/>
      <c r="R1199" s="112"/>
      <c r="S1199" s="112"/>
      <c r="T1199" s="255"/>
      <c r="U1199" s="104"/>
      <c r="V1199" s="104"/>
      <c r="W1199" s="255"/>
      <c r="X1199" s="104"/>
      <c r="Y1199" s="126"/>
      <c r="Z1199" s="104"/>
      <c r="AA1199" s="126"/>
      <c r="AB1199" s="126"/>
      <c r="AC1199" s="112"/>
      <c r="AD1199" s="112"/>
      <c r="AE1199" s="33"/>
      <c r="AF1199" s="33"/>
      <c r="AG1199" s="33"/>
      <c r="AH1199" s="33"/>
      <c r="AI1199" s="33"/>
      <c r="AJ1199" s="33"/>
    </row>
    <row r="1200">
      <c r="A1200" s="104"/>
      <c r="B1200" s="44"/>
      <c r="C1200" s="44"/>
      <c r="D1200" s="104"/>
      <c r="E1200" s="104"/>
      <c r="F1200" s="104"/>
      <c r="G1200" s="112"/>
      <c r="H1200" s="104"/>
      <c r="I1200" s="104"/>
      <c r="J1200" s="112"/>
      <c r="K1200" s="112"/>
      <c r="L1200" s="112"/>
      <c r="M1200" s="104"/>
      <c r="N1200" s="104"/>
      <c r="O1200" s="104"/>
      <c r="P1200" s="255"/>
      <c r="Q1200" s="104"/>
      <c r="R1200" s="112"/>
      <c r="S1200" s="112"/>
      <c r="T1200" s="255"/>
      <c r="U1200" s="104"/>
      <c r="V1200" s="104"/>
      <c r="W1200" s="255"/>
      <c r="X1200" s="104"/>
      <c r="Y1200" s="126"/>
      <c r="Z1200" s="104"/>
      <c r="AA1200" s="126"/>
      <c r="AB1200" s="126"/>
      <c r="AC1200" s="112"/>
      <c r="AD1200" s="112"/>
      <c r="AE1200" s="33"/>
      <c r="AF1200" s="33"/>
      <c r="AG1200" s="33"/>
      <c r="AH1200" s="33"/>
      <c r="AI1200" s="33"/>
      <c r="AJ1200" s="33"/>
    </row>
    <row r="1201">
      <c r="A1201" s="104"/>
      <c r="B1201" s="44"/>
      <c r="C1201" s="44"/>
      <c r="D1201" s="104"/>
      <c r="E1201" s="104"/>
      <c r="F1201" s="104"/>
      <c r="G1201" s="112"/>
      <c r="H1201" s="104"/>
      <c r="I1201" s="104"/>
      <c r="J1201" s="112"/>
      <c r="K1201" s="112"/>
      <c r="L1201" s="112"/>
      <c r="M1201" s="104"/>
      <c r="N1201" s="104"/>
      <c r="O1201" s="104"/>
      <c r="P1201" s="255"/>
      <c r="Q1201" s="104"/>
      <c r="R1201" s="112"/>
      <c r="S1201" s="112"/>
      <c r="T1201" s="255"/>
      <c r="U1201" s="104"/>
      <c r="V1201" s="104"/>
      <c r="W1201" s="255"/>
      <c r="X1201" s="104"/>
      <c r="Y1201" s="126"/>
      <c r="Z1201" s="104"/>
      <c r="AA1201" s="126"/>
      <c r="AB1201" s="126"/>
      <c r="AC1201" s="112"/>
      <c r="AD1201" s="112"/>
      <c r="AE1201" s="33"/>
      <c r="AF1201" s="33"/>
      <c r="AG1201" s="33"/>
      <c r="AH1201" s="33"/>
      <c r="AI1201" s="33"/>
      <c r="AJ1201" s="33"/>
    </row>
    <row r="1202">
      <c r="A1202" s="104"/>
      <c r="B1202" s="44"/>
      <c r="C1202" s="44"/>
      <c r="D1202" s="104"/>
      <c r="E1202" s="104"/>
      <c r="F1202" s="104"/>
      <c r="G1202" s="112"/>
      <c r="H1202" s="104"/>
      <c r="I1202" s="104"/>
      <c r="J1202" s="112"/>
      <c r="K1202" s="112"/>
      <c r="L1202" s="112"/>
      <c r="M1202" s="104"/>
      <c r="N1202" s="104"/>
      <c r="O1202" s="104"/>
      <c r="P1202" s="255"/>
      <c r="Q1202" s="104"/>
      <c r="R1202" s="112"/>
      <c r="S1202" s="112"/>
      <c r="T1202" s="255"/>
      <c r="U1202" s="104"/>
      <c r="V1202" s="104"/>
      <c r="W1202" s="255"/>
      <c r="X1202" s="104"/>
      <c r="Y1202" s="126"/>
      <c r="Z1202" s="104"/>
      <c r="AA1202" s="126"/>
      <c r="AB1202" s="126"/>
      <c r="AC1202" s="112"/>
      <c r="AD1202" s="112"/>
      <c r="AE1202" s="33"/>
      <c r="AF1202" s="33"/>
      <c r="AG1202" s="33"/>
      <c r="AH1202" s="33"/>
      <c r="AI1202" s="33"/>
      <c r="AJ1202" s="33"/>
    </row>
    <row r="1203">
      <c r="A1203" s="104"/>
      <c r="B1203" s="44"/>
      <c r="C1203" s="44"/>
      <c r="D1203" s="104"/>
      <c r="E1203" s="104"/>
      <c r="F1203" s="104"/>
      <c r="G1203" s="112"/>
      <c r="H1203" s="104"/>
      <c r="I1203" s="104"/>
      <c r="J1203" s="112"/>
      <c r="K1203" s="112"/>
      <c r="L1203" s="112"/>
      <c r="M1203" s="104"/>
      <c r="N1203" s="104"/>
      <c r="O1203" s="104"/>
      <c r="P1203" s="255"/>
      <c r="Q1203" s="104"/>
      <c r="R1203" s="112"/>
      <c r="S1203" s="112"/>
      <c r="T1203" s="255"/>
      <c r="U1203" s="104"/>
      <c r="V1203" s="104"/>
      <c r="W1203" s="255"/>
      <c r="X1203" s="104"/>
      <c r="Y1203" s="126"/>
      <c r="Z1203" s="104"/>
      <c r="AA1203" s="126"/>
      <c r="AB1203" s="126"/>
      <c r="AC1203" s="112"/>
      <c r="AD1203" s="112"/>
      <c r="AE1203" s="33"/>
      <c r="AF1203" s="33"/>
      <c r="AG1203" s="33"/>
      <c r="AH1203" s="33"/>
      <c r="AI1203" s="33"/>
      <c r="AJ1203" s="33"/>
    </row>
    <row r="1204">
      <c r="A1204" s="104"/>
      <c r="B1204" s="44"/>
      <c r="C1204" s="44"/>
      <c r="D1204" s="104"/>
      <c r="E1204" s="104"/>
      <c r="F1204" s="104"/>
      <c r="G1204" s="112"/>
      <c r="H1204" s="104"/>
      <c r="I1204" s="104"/>
      <c r="J1204" s="112"/>
      <c r="K1204" s="112"/>
      <c r="L1204" s="112"/>
      <c r="M1204" s="104"/>
      <c r="N1204" s="104"/>
      <c r="O1204" s="104"/>
      <c r="P1204" s="255"/>
      <c r="Q1204" s="104"/>
      <c r="R1204" s="112"/>
      <c r="S1204" s="112"/>
      <c r="T1204" s="255"/>
      <c r="U1204" s="104"/>
      <c r="V1204" s="104"/>
      <c r="W1204" s="255"/>
      <c r="X1204" s="104"/>
      <c r="Y1204" s="126"/>
      <c r="Z1204" s="104"/>
      <c r="AA1204" s="126"/>
      <c r="AB1204" s="126"/>
      <c r="AC1204" s="112"/>
      <c r="AD1204" s="112"/>
      <c r="AE1204" s="33"/>
      <c r="AF1204" s="33"/>
      <c r="AG1204" s="33"/>
      <c r="AH1204" s="33"/>
      <c r="AI1204" s="33"/>
      <c r="AJ1204" s="33"/>
    </row>
    <row r="1205">
      <c r="A1205" s="104"/>
      <c r="B1205" s="44"/>
      <c r="C1205" s="44"/>
      <c r="D1205" s="104"/>
      <c r="E1205" s="104"/>
      <c r="F1205" s="104"/>
      <c r="G1205" s="112"/>
      <c r="H1205" s="104"/>
      <c r="I1205" s="104"/>
      <c r="J1205" s="112"/>
      <c r="K1205" s="112"/>
      <c r="L1205" s="112"/>
      <c r="M1205" s="104"/>
      <c r="N1205" s="104"/>
      <c r="O1205" s="104"/>
      <c r="P1205" s="255"/>
      <c r="Q1205" s="104"/>
      <c r="R1205" s="112"/>
      <c r="S1205" s="112"/>
      <c r="T1205" s="255"/>
      <c r="U1205" s="104"/>
      <c r="V1205" s="104"/>
      <c r="W1205" s="255"/>
      <c r="X1205" s="104"/>
      <c r="Y1205" s="126"/>
      <c r="Z1205" s="104"/>
      <c r="AA1205" s="126"/>
      <c r="AB1205" s="126"/>
      <c r="AC1205" s="112"/>
      <c r="AD1205" s="112"/>
      <c r="AE1205" s="33"/>
      <c r="AF1205" s="33"/>
      <c r="AG1205" s="33"/>
      <c r="AH1205" s="33"/>
      <c r="AI1205" s="33"/>
      <c r="AJ1205" s="33"/>
    </row>
    <row r="1206">
      <c r="A1206" s="104"/>
      <c r="B1206" s="44"/>
      <c r="C1206" s="44"/>
      <c r="D1206" s="104"/>
      <c r="E1206" s="104"/>
      <c r="F1206" s="104"/>
      <c r="G1206" s="112"/>
      <c r="H1206" s="104"/>
      <c r="I1206" s="104"/>
      <c r="J1206" s="112"/>
      <c r="K1206" s="112"/>
      <c r="L1206" s="112"/>
      <c r="M1206" s="104"/>
      <c r="N1206" s="104"/>
      <c r="O1206" s="104"/>
      <c r="P1206" s="255"/>
      <c r="Q1206" s="104"/>
      <c r="R1206" s="112"/>
      <c r="S1206" s="112"/>
      <c r="T1206" s="255"/>
      <c r="U1206" s="104"/>
      <c r="V1206" s="104"/>
      <c r="W1206" s="255"/>
      <c r="X1206" s="104"/>
      <c r="Y1206" s="126"/>
      <c r="Z1206" s="104"/>
      <c r="AA1206" s="126"/>
      <c r="AB1206" s="126"/>
      <c r="AC1206" s="112"/>
      <c r="AD1206" s="112"/>
      <c r="AE1206" s="33"/>
      <c r="AF1206" s="33"/>
      <c r="AG1206" s="33"/>
      <c r="AH1206" s="33"/>
      <c r="AI1206" s="33"/>
      <c r="AJ1206" s="33"/>
    </row>
    <row r="1207">
      <c r="A1207" s="104"/>
      <c r="B1207" s="44"/>
      <c r="C1207" s="44"/>
      <c r="D1207" s="104"/>
      <c r="E1207" s="104"/>
      <c r="F1207" s="104"/>
      <c r="G1207" s="112"/>
      <c r="H1207" s="104"/>
      <c r="I1207" s="104"/>
      <c r="J1207" s="112"/>
      <c r="K1207" s="112"/>
      <c r="L1207" s="112"/>
      <c r="M1207" s="104"/>
      <c r="N1207" s="104"/>
      <c r="O1207" s="104"/>
      <c r="P1207" s="255"/>
      <c r="Q1207" s="104"/>
      <c r="R1207" s="112"/>
      <c r="S1207" s="112"/>
      <c r="T1207" s="255"/>
      <c r="U1207" s="104"/>
      <c r="V1207" s="104"/>
      <c r="W1207" s="255"/>
      <c r="X1207" s="104"/>
      <c r="Y1207" s="126"/>
      <c r="Z1207" s="104"/>
      <c r="AA1207" s="126"/>
      <c r="AB1207" s="126"/>
      <c r="AC1207" s="112"/>
      <c r="AD1207" s="112"/>
      <c r="AE1207" s="33"/>
      <c r="AF1207" s="33"/>
      <c r="AG1207" s="33"/>
      <c r="AH1207" s="33"/>
      <c r="AI1207" s="33"/>
      <c r="AJ1207" s="33"/>
    </row>
    <row r="1208">
      <c r="A1208" s="104"/>
      <c r="B1208" s="44"/>
      <c r="C1208" s="44"/>
      <c r="D1208" s="104"/>
      <c r="E1208" s="104"/>
      <c r="F1208" s="104"/>
      <c r="G1208" s="112"/>
      <c r="H1208" s="104"/>
      <c r="I1208" s="104"/>
      <c r="J1208" s="112"/>
      <c r="K1208" s="112"/>
      <c r="L1208" s="112"/>
      <c r="M1208" s="104"/>
      <c r="N1208" s="104"/>
      <c r="O1208" s="104"/>
      <c r="P1208" s="255"/>
      <c r="Q1208" s="104"/>
      <c r="R1208" s="112"/>
      <c r="S1208" s="112"/>
      <c r="T1208" s="255"/>
      <c r="U1208" s="104"/>
      <c r="V1208" s="104"/>
      <c r="W1208" s="255"/>
      <c r="X1208" s="104"/>
      <c r="Y1208" s="126"/>
      <c r="Z1208" s="104"/>
      <c r="AA1208" s="126"/>
      <c r="AB1208" s="126"/>
      <c r="AC1208" s="112"/>
      <c r="AD1208" s="112"/>
      <c r="AE1208" s="33"/>
      <c r="AF1208" s="33"/>
      <c r="AG1208" s="33"/>
      <c r="AH1208" s="33"/>
      <c r="AI1208" s="33"/>
      <c r="AJ1208" s="33"/>
    </row>
    <row r="1209">
      <c r="A1209" s="104"/>
      <c r="B1209" s="44"/>
      <c r="C1209" s="44"/>
      <c r="D1209" s="104"/>
      <c r="E1209" s="104"/>
      <c r="F1209" s="104"/>
      <c r="G1209" s="112"/>
      <c r="H1209" s="104"/>
      <c r="I1209" s="104"/>
      <c r="J1209" s="112"/>
      <c r="K1209" s="112"/>
      <c r="L1209" s="112"/>
      <c r="M1209" s="104"/>
      <c r="N1209" s="104"/>
      <c r="O1209" s="104"/>
      <c r="P1209" s="255"/>
      <c r="Q1209" s="104"/>
      <c r="R1209" s="112"/>
      <c r="S1209" s="112"/>
      <c r="T1209" s="255"/>
      <c r="U1209" s="104"/>
      <c r="V1209" s="104"/>
      <c r="W1209" s="255"/>
      <c r="X1209" s="104"/>
      <c r="Y1209" s="126"/>
      <c r="Z1209" s="104"/>
      <c r="AA1209" s="126"/>
      <c r="AB1209" s="126"/>
      <c r="AC1209" s="112"/>
      <c r="AD1209" s="112"/>
      <c r="AE1209" s="33"/>
      <c r="AF1209" s="33"/>
      <c r="AG1209" s="33"/>
      <c r="AH1209" s="33"/>
      <c r="AI1209" s="33"/>
      <c r="AJ1209" s="33"/>
    </row>
    <row r="1210">
      <c r="A1210" s="104"/>
      <c r="B1210" s="44"/>
      <c r="C1210" s="44"/>
      <c r="D1210" s="104"/>
      <c r="E1210" s="104"/>
      <c r="F1210" s="104"/>
      <c r="G1210" s="112"/>
      <c r="H1210" s="104"/>
      <c r="I1210" s="104"/>
      <c r="J1210" s="112"/>
      <c r="K1210" s="112"/>
      <c r="L1210" s="112"/>
      <c r="M1210" s="104"/>
      <c r="N1210" s="104"/>
      <c r="O1210" s="104"/>
      <c r="P1210" s="255"/>
      <c r="Q1210" s="104"/>
      <c r="R1210" s="112"/>
      <c r="S1210" s="112"/>
      <c r="T1210" s="255"/>
      <c r="U1210" s="104"/>
      <c r="V1210" s="104"/>
      <c r="W1210" s="255"/>
      <c r="X1210" s="104"/>
      <c r="Y1210" s="126"/>
      <c r="Z1210" s="104"/>
      <c r="AA1210" s="126"/>
      <c r="AB1210" s="126"/>
      <c r="AC1210" s="112"/>
      <c r="AD1210" s="112"/>
      <c r="AE1210" s="33"/>
      <c r="AF1210" s="33"/>
      <c r="AG1210" s="33"/>
      <c r="AH1210" s="33"/>
      <c r="AI1210" s="33"/>
      <c r="AJ1210" s="33"/>
    </row>
    <row r="1211">
      <c r="A1211" s="104"/>
      <c r="B1211" s="44"/>
      <c r="C1211" s="44"/>
      <c r="D1211" s="104"/>
      <c r="E1211" s="104"/>
      <c r="F1211" s="104"/>
      <c r="G1211" s="112"/>
      <c r="H1211" s="104"/>
      <c r="I1211" s="104"/>
      <c r="J1211" s="112"/>
      <c r="K1211" s="112"/>
      <c r="L1211" s="112"/>
      <c r="M1211" s="104"/>
      <c r="N1211" s="104"/>
      <c r="O1211" s="104"/>
      <c r="P1211" s="255"/>
      <c r="Q1211" s="104"/>
      <c r="R1211" s="112"/>
      <c r="S1211" s="112"/>
      <c r="T1211" s="255"/>
      <c r="U1211" s="104"/>
      <c r="V1211" s="104"/>
      <c r="W1211" s="255"/>
      <c r="X1211" s="104"/>
      <c r="Y1211" s="126"/>
      <c r="Z1211" s="104"/>
      <c r="AA1211" s="126"/>
      <c r="AB1211" s="126"/>
      <c r="AC1211" s="112"/>
      <c r="AD1211" s="112"/>
      <c r="AE1211" s="33"/>
      <c r="AF1211" s="33"/>
      <c r="AG1211" s="33"/>
      <c r="AH1211" s="33"/>
      <c r="AI1211" s="33"/>
      <c r="AJ1211" s="33"/>
    </row>
    <row r="1212">
      <c r="A1212" s="104"/>
      <c r="B1212" s="44"/>
      <c r="C1212" s="44"/>
      <c r="D1212" s="104"/>
      <c r="E1212" s="104"/>
      <c r="F1212" s="104"/>
      <c r="G1212" s="112"/>
      <c r="H1212" s="104"/>
      <c r="I1212" s="104"/>
      <c r="J1212" s="112"/>
      <c r="K1212" s="112"/>
      <c r="L1212" s="112"/>
      <c r="M1212" s="104"/>
      <c r="N1212" s="104"/>
      <c r="O1212" s="104"/>
      <c r="P1212" s="255"/>
      <c r="Q1212" s="104"/>
      <c r="R1212" s="112"/>
      <c r="S1212" s="112"/>
      <c r="T1212" s="255"/>
      <c r="U1212" s="104"/>
      <c r="V1212" s="104"/>
      <c r="W1212" s="255"/>
      <c r="X1212" s="104"/>
      <c r="Y1212" s="126"/>
      <c r="Z1212" s="104"/>
      <c r="AA1212" s="126"/>
      <c r="AB1212" s="126"/>
      <c r="AC1212" s="112"/>
      <c r="AD1212" s="112"/>
      <c r="AE1212" s="33"/>
      <c r="AF1212" s="33"/>
      <c r="AG1212" s="33"/>
      <c r="AH1212" s="33"/>
      <c r="AI1212" s="33"/>
      <c r="AJ1212" s="33"/>
    </row>
    <row r="1213">
      <c r="A1213" s="104"/>
      <c r="B1213" s="44"/>
      <c r="C1213" s="44"/>
      <c r="D1213" s="104"/>
      <c r="E1213" s="104"/>
      <c r="F1213" s="104"/>
      <c r="G1213" s="112"/>
      <c r="H1213" s="104"/>
      <c r="I1213" s="104"/>
      <c r="J1213" s="112"/>
      <c r="K1213" s="112"/>
      <c r="L1213" s="112"/>
      <c r="M1213" s="104"/>
      <c r="N1213" s="104"/>
      <c r="O1213" s="104"/>
      <c r="P1213" s="255"/>
      <c r="Q1213" s="104"/>
      <c r="R1213" s="112"/>
      <c r="S1213" s="112"/>
      <c r="T1213" s="255"/>
      <c r="U1213" s="104"/>
      <c r="V1213" s="104"/>
      <c r="W1213" s="255"/>
      <c r="X1213" s="104"/>
      <c r="Y1213" s="126"/>
      <c r="Z1213" s="104"/>
      <c r="AA1213" s="126"/>
      <c r="AB1213" s="126"/>
      <c r="AC1213" s="112"/>
      <c r="AD1213" s="112"/>
      <c r="AE1213" s="33"/>
      <c r="AF1213" s="33"/>
      <c r="AG1213" s="33"/>
      <c r="AH1213" s="33"/>
      <c r="AI1213" s="33"/>
      <c r="AJ1213" s="33"/>
    </row>
    <row r="1214">
      <c r="A1214" s="104"/>
      <c r="B1214" s="44"/>
      <c r="C1214" s="44"/>
      <c r="D1214" s="104"/>
      <c r="E1214" s="104"/>
      <c r="F1214" s="104"/>
      <c r="G1214" s="112"/>
      <c r="H1214" s="104"/>
      <c r="I1214" s="104"/>
      <c r="J1214" s="112"/>
      <c r="K1214" s="112"/>
      <c r="L1214" s="112"/>
      <c r="M1214" s="104"/>
      <c r="N1214" s="104"/>
      <c r="O1214" s="104"/>
      <c r="P1214" s="255"/>
      <c r="Q1214" s="104"/>
      <c r="R1214" s="112"/>
      <c r="S1214" s="112"/>
      <c r="T1214" s="255"/>
      <c r="U1214" s="104"/>
      <c r="V1214" s="104"/>
      <c r="W1214" s="255"/>
      <c r="X1214" s="104"/>
      <c r="Y1214" s="126"/>
      <c r="Z1214" s="104"/>
      <c r="AA1214" s="126"/>
      <c r="AB1214" s="126"/>
      <c r="AC1214" s="112"/>
      <c r="AD1214" s="112"/>
      <c r="AE1214" s="33"/>
      <c r="AF1214" s="33"/>
      <c r="AG1214" s="33"/>
      <c r="AH1214" s="33"/>
      <c r="AI1214" s="33"/>
      <c r="AJ1214" s="33"/>
    </row>
    <row r="1215">
      <c r="A1215" s="104"/>
      <c r="B1215" s="44"/>
      <c r="C1215" s="44"/>
      <c r="D1215" s="104"/>
      <c r="E1215" s="104"/>
      <c r="F1215" s="104"/>
      <c r="G1215" s="112"/>
      <c r="H1215" s="104"/>
      <c r="I1215" s="104"/>
      <c r="J1215" s="112"/>
      <c r="K1215" s="112"/>
      <c r="L1215" s="112"/>
      <c r="M1215" s="104"/>
      <c r="N1215" s="104"/>
      <c r="O1215" s="104"/>
      <c r="P1215" s="255"/>
      <c r="Q1215" s="104"/>
      <c r="R1215" s="112"/>
      <c r="S1215" s="112"/>
      <c r="T1215" s="255"/>
      <c r="U1215" s="104"/>
      <c r="V1215" s="104"/>
      <c r="W1215" s="255"/>
      <c r="X1215" s="104"/>
      <c r="Y1215" s="126"/>
      <c r="Z1215" s="104"/>
      <c r="AA1215" s="126"/>
      <c r="AB1215" s="126"/>
      <c r="AC1215" s="112"/>
      <c r="AD1215" s="112"/>
      <c r="AE1215" s="33"/>
      <c r="AF1215" s="33"/>
      <c r="AG1215" s="33"/>
      <c r="AH1215" s="33"/>
      <c r="AI1215" s="33"/>
      <c r="AJ1215" s="33"/>
    </row>
    <row r="1216">
      <c r="A1216" s="104"/>
      <c r="B1216" s="44"/>
      <c r="C1216" s="44"/>
      <c r="D1216" s="104"/>
      <c r="E1216" s="104"/>
      <c r="F1216" s="104"/>
      <c r="G1216" s="112"/>
      <c r="H1216" s="104"/>
      <c r="I1216" s="104"/>
      <c r="J1216" s="112"/>
      <c r="K1216" s="112"/>
      <c r="L1216" s="112"/>
      <c r="M1216" s="104"/>
      <c r="N1216" s="104"/>
      <c r="O1216" s="104"/>
      <c r="P1216" s="255"/>
      <c r="Q1216" s="104"/>
      <c r="R1216" s="112"/>
      <c r="S1216" s="112"/>
      <c r="T1216" s="255"/>
      <c r="U1216" s="104"/>
      <c r="V1216" s="104"/>
      <c r="W1216" s="255"/>
      <c r="X1216" s="104"/>
      <c r="Y1216" s="126"/>
      <c r="Z1216" s="104"/>
      <c r="AA1216" s="126"/>
      <c r="AB1216" s="126"/>
      <c r="AC1216" s="112"/>
      <c r="AD1216" s="112"/>
      <c r="AE1216" s="33"/>
      <c r="AF1216" s="33"/>
      <c r="AG1216" s="33"/>
      <c r="AH1216" s="33"/>
      <c r="AI1216" s="33"/>
      <c r="AJ1216" s="33"/>
    </row>
    <row r="1217">
      <c r="A1217" s="104"/>
      <c r="B1217" s="44"/>
      <c r="C1217" s="44"/>
      <c r="D1217" s="104"/>
      <c r="E1217" s="104"/>
      <c r="F1217" s="104"/>
      <c r="G1217" s="112"/>
      <c r="H1217" s="104"/>
      <c r="I1217" s="104"/>
      <c r="J1217" s="112"/>
      <c r="K1217" s="112"/>
      <c r="L1217" s="112"/>
      <c r="M1217" s="104"/>
      <c r="N1217" s="104"/>
      <c r="O1217" s="104"/>
      <c r="P1217" s="255"/>
      <c r="Q1217" s="104"/>
      <c r="R1217" s="112"/>
      <c r="S1217" s="112"/>
      <c r="T1217" s="255"/>
      <c r="U1217" s="104"/>
      <c r="V1217" s="104"/>
      <c r="W1217" s="255"/>
      <c r="X1217" s="104"/>
      <c r="Y1217" s="126"/>
      <c r="Z1217" s="104"/>
      <c r="AA1217" s="126"/>
      <c r="AB1217" s="126"/>
      <c r="AC1217" s="112"/>
      <c r="AD1217" s="112"/>
      <c r="AE1217" s="33"/>
      <c r="AF1217" s="33"/>
      <c r="AG1217" s="33"/>
      <c r="AH1217" s="33"/>
      <c r="AI1217" s="33"/>
      <c r="AJ1217" s="33"/>
    </row>
    <row r="1218">
      <c r="A1218" s="104"/>
      <c r="B1218" s="44"/>
      <c r="C1218" s="44"/>
      <c r="D1218" s="104"/>
      <c r="E1218" s="104"/>
      <c r="F1218" s="104"/>
      <c r="G1218" s="112"/>
      <c r="H1218" s="104"/>
      <c r="I1218" s="104"/>
      <c r="J1218" s="112"/>
      <c r="K1218" s="112"/>
      <c r="L1218" s="112"/>
      <c r="M1218" s="104"/>
      <c r="N1218" s="104"/>
      <c r="O1218" s="104"/>
      <c r="P1218" s="255"/>
      <c r="Q1218" s="104"/>
      <c r="R1218" s="112"/>
      <c r="S1218" s="112"/>
      <c r="T1218" s="255"/>
      <c r="U1218" s="104"/>
      <c r="V1218" s="104"/>
      <c r="W1218" s="255"/>
      <c r="X1218" s="104"/>
      <c r="Y1218" s="126"/>
      <c r="Z1218" s="104"/>
      <c r="AA1218" s="126"/>
      <c r="AB1218" s="126"/>
      <c r="AC1218" s="112"/>
      <c r="AD1218" s="112"/>
      <c r="AE1218" s="33"/>
      <c r="AF1218" s="33"/>
      <c r="AG1218" s="33"/>
      <c r="AH1218" s="33"/>
      <c r="AI1218" s="33"/>
      <c r="AJ1218" s="33"/>
    </row>
    <row r="1219">
      <c r="A1219" s="104"/>
      <c r="B1219" s="44"/>
      <c r="C1219" s="44"/>
      <c r="D1219" s="104"/>
      <c r="E1219" s="104"/>
      <c r="F1219" s="104"/>
      <c r="G1219" s="112"/>
      <c r="H1219" s="104"/>
      <c r="I1219" s="104"/>
      <c r="J1219" s="112"/>
      <c r="K1219" s="112"/>
      <c r="L1219" s="112"/>
      <c r="M1219" s="104"/>
      <c r="N1219" s="104"/>
      <c r="O1219" s="104"/>
      <c r="P1219" s="255"/>
      <c r="Q1219" s="104"/>
      <c r="R1219" s="112"/>
      <c r="S1219" s="112"/>
      <c r="T1219" s="255"/>
      <c r="U1219" s="104"/>
      <c r="V1219" s="104"/>
      <c r="W1219" s="255"/>
      <c r="X1219" s="104"/>
      <c r="Y1219" s="126"/>
      <c r="Z1219" s="104"/>
      <c r="AA1219" s="126"/>
      <c r="AB1219" s="126"/>
      <c r="AC1219" s="112"/>
      <c r="AD1219" s="112"/>
      <c r="AE1219" s="33"/>
      <c r="AF1219" s="33"/>
      <c r="AG1219" s="33"/>
      <c r="AH1219" s="33"/>
      <c r="AI1219" s="33"/>
      <c r="AJ1219" s="33"/>
    </row>
    <row r="1220">
      <c r="A1220" s="104"/>
      <c r="B1220" s="44"/>
      <c r="C1220" s="44"/>
      <c r="D1220" s="104"/>
      <c r="E1220" s="104"/>
      <c r="F1220" s="104"/>
      <c r="G1220" s="112"/>
      <c r="H1220" s="104"/>
      <c r="I1220" s="104"/>
      <c r="J1220" s="112"/>
      <c r="K1220" s="112"/>
      <c r="L1220" s="112"/>
      <c r="M1220" s="104"/>
      <c r="N1220" s="104"/>
      <c r="O1220" s="104"/>
      <c r="P1220" s="255"/>
      <c r="Q1220" s="104"/>
      <c r="R1220" s="112"/>
      <c r="S1220" s="112"/>
      <c r="T1220" s="255"/>
      <c r="U1220" s="104"/>
      <c r="V1220" s="104"/>
      <c r="W1220" s="255"/>
      <c r="X1220" s="104"/>
      <c r="Y1220" s="126"/>
      <c r="Z1220" s="104"/>
      <c r="AA1220" s="126"/>
      <c r="AB1220" s="126"/>
      <c r="AC1220" s="112"/>
      <c r="AD1220" s="112"/>
      <c r="AE1220" s="33"/>
      <c r="AF1220" s="33"/>
      <c r="AG1220" s="33"/>
      <c r="AH1220" s="33"/>
      <c r="AI1220" s="33"/>
      <c r="AJ1220" s="33"/>
    </row>
    <row r="1221">
      <c r="A1221" s="104"/>
      <c r="B1221" s="44"/>
      <c r="C1221" s="44"/>
      <c r="D1221" s="104"/>
      <c r="E1221" s="104"/>
      <c r="F1221" s="104"/>
      <c r="G1221" s="112"/>
      <c r="H1221" s="104"/>
      <c r="I1221" s="104"/>
      <c r="J1221" s="112"/>
      <c r="K1221" s="112"/>
      <c r="L1221" s="112"/>
      <c r="M1221" s="104"/>
      <c r="N1221" s="104"/>
      <c r="O1221" s="104"/>
      <c r="P1221" s="255"/>
      <c r="Q1221" s="104"/>
      <c r="R1221" s="112"/>
      <c r="S1221" s="112"/>
      <c r="T1221" s="255"/>
      <c r="U1221" s="104"/>
      <c r="V1221" s="104"/>
      <c r="W1221" s="255"/>
      <c r="X1221" s="104"/>
      <c r="Y1221" s="126"/>
      <c r="Z1221" s="104"/>
      <c r="AA1221" s="126"/>
      <c r="AB1221" s="126"/>
      <c r="AC1221" s="112"/>
      <c r="AD1221" s="112"/>
      <c r="AE1221" s="33"/>
      <c r="AF1221" s="33"/>
      <c r="AG1221" s="33"/>
      <c r="AH1221" s="33"/>
      <c r="AI1221" s="33"/>
      <c r="AJ1221" s="33"/>
    </row>
    <row r="1222">
      <c r="A1222" s="104"/>
      <c r="B1222" s="44"/>
      <c r="C1222" s="44"/>
      <c r="D1222" s="104"/>
      <c r="E1222" s="104"/>
      <c r="F1222" s="104"/>
      <c r="G1222" s="112"/>
      <c r="H1222" s="104"/>
      <c r="I1222" s="104"/>
      <c r="J1222" s="112"/>
      <c r="K1222" s="112"/>
      <c r="L1222" s="112"/>
      <c r="M1222" s="104"/>
      <c r="N1222" s="104"/>
      <c r="O1222" s="104"/>
      <c r="P1222" s="255"/>
      <c r="Q1222" s="104"/>
      <c r="R1222" s="112"/>
      <c r="S1222" s="112"/>
      <c r="T1222" s="255"/>
      <c r="U1222" s="104"/>
      <c r="V1222" s="104"/>
      <c r="W1222" s="255"/>
      <c r="X1222" s="104"/>
      <c r="Y1222" s="126"/>
      <c r="Z1222" s="104"/>
      <c r="AA1222" s="126"/>
      <c r="AB1222" s="126"/>
      <c r="AC1222" s="112"/>
      <c r="AD1222" s="112"/>
      <c r="AE1222" s="33"/>
      <c r="AF1222" s="33"/>
      <c r="AG1222" s="33"/>
      <c r="AH1222" s="33"/>
      <c r="AI1222" s="33"/>
      <c r="AJ1222" s="33"/>
    </row>
    <row r="1223">
      <c r="A1223" s="104"/>
      <c r="B1223" s="44"/>
      <c r="C1223" s="44"/>
      <c r="D1223" s="104"/>
      <c r="E1223" s="104"/>
      <c r="F1223" s="104"/>
      <c r="G1223" s="112"/>
      <c r="H1223" s="104"/>
      <c r="I1223" s="104"/>
      <c r="J1223" s="112"/>
      <c r="K1223" s="112"/>
      <c r="L1223" s="112"/>
      <c r="M1223" s="104"/>
      <c r="N1223" s="104"/>
      <c r="O1223" s="104"/>
      <c r="P1223" s="255"/>
      <c r="Q1223" s="104"/>
      <c r="R1223" s="112"/>
      <c r="S1223" s="112"/>
      <c r="T1223" s="255"/>
      <c r="U1223" s="104"/>
      <c r="V1223" s="104"/>
      <c r="W1223" s="255"/>
      <c r="X1223" s="104"/>
      <c r="Y1223" s="126"/>
      <c r="Z1223" s="104"/>
      <c r="AA1223" s="126"/>
      <c r="AB1223" s="126"/>
      <c r="AC1223" s="112"/>
      <c r="AD1223" s="112"/>
      <c r="AE1223" s="33"/>
      <c r="AF1223" s="33"/>
      <c r="AG1223" s="33"/>
      <c r="AH1223" s="33"/>
      <c r="AI1223" s="33"/>
      <c r="AJ1223" s="33"/>
    </row>
    <row r="1224">
      <c r="A1224" s="104"/>
      <c r="B1224" s="44"/>
      <c r="C1224" s="44"/>
      <c r="D1224" s="104"/>
      <c r="E1224" s="104"/>
      <c r="F1224" s="104"/>
      <c r="G1224" s="112"/>
      <c r="H1224" s="104"/>
      <c r="I1224" s="104"/>
      <c r="J1224" s="112"/>
      <c r="K1224" s="112"/>
      <c r="L1224" s="112"/>
      <c r="M1224" s="104"/>
      <c r="N1224" s="104"/>
      <c r="O1224" s="104"/>
      <c r="P1224" s="255"/>
      <c r="Q1224" s="104"/>
      <c r="R1224" s="112"/>
      <c r="S1224" s="112"/>
      <c r="T1224" s="255"/>
      <c r="U1224" s="104"/>
      <c r="V1224" s="104"/>
      <c r="W1224" s="255"/>
      <c r="X1224" s="104"/>
      <c r="Y1224" s="126"/>
      <c r="Z1224" s="104"/>
      <c r="AA1224" s="126"/>
      <c r="AB1224" s="126"/>
      <c r="AC1224" s="112"/>
      <c r="AD1224" s="112"/>
      <c r="AE1224" s="33"/>
      <c r="AF1224" s="33"/>
      <c r="AG1224" s="33"/>
      <c r="AH1224" s="33"/>
      <c r="AI1224" s="33"/>
      <c r="AJ1224" s="3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7.86"/>
    <col customWidth="1" min="2" max="2" width="8.0"/>
    <col customWidth="1" min="3" max="3" width="20.86"/>
    <col customWidth="1" min="4" max="4" width="9.57"/>
    <col customWidth="1" min="5" max="5" width="9.43"/>
    <col customWidth="1" min="6" max="6" width="10.14"/>
    <col customWidth="1" min="7" max="7" width="9.57"/>
    <col customWidth="1" min="8" max="8" width="11.14"/>
    <col customWidth="1" min="9" max="9" width="11.71"/>
    <col customWidth="1" min="10" max="10" width="11.29"/>
    <col customWidth="1" min="11" max="11" width="9.0"/>
    <col customWidth="1" min="12" max="12" width="51.43"/>
    <col customWidth="1" min="14" max="14" width="12.71"/>
    <col customWidth="1" min="20" max="20" width="12.0"/>
    <col customWidth="1" min="22" max="22" width="9.71"/>
    <col customWidth="1" min="24" max="24" width="13.43"/>
    <col customWidth="1" min="25" max="25" width="19.14"/>
    <col customWidth="1" min="26" max="26" width="29.43"/>
  </cols>
  <sheetData>
    <row r="1">
      <c r="A1" s="1" t="s">
        <v>0</v>
      </c>
      <c r="B1" s="1" t="s">
        <v>1</v>
      </c>
      <c r="C1" s="2" t="s">
        <v>2</v>
      </c>
      <c r="D1" s="1" t="s">
        <v>3</v>
      </c>
      <c r="E1" s="1" t="s">
        <v>4</v>
      </c>
      <c r="F1" s="3" t="s">
        <v>5</v>
      </c>
      <c r="G1" s="4" t="s">
        <v>6</v>
      </c>
      <c r="H1" s="5" t="s">
        <v>7</v>
      </c>
      <c r="I1" s="6" t="s">
        <v>8</v>
      </c>
      <c r="J1" s="6" t="s">
        <v>9</v>
      </c>
      <c r="K1" s="6" t="s">
        <v>10</v>
      </c>
      <c r="L1" s="7" t="s">
        <v>11</v>
      </c>
      <c r="M1" s="8" t="s">
        <v>12</v>
      </c>
      <c r="N1" s="9" t="s">
        <v>13</v>
      </c>
      <c r="O1" s="6" t="s">
        <v>14</v>
      </c>
      <c r="P1" s="9" t="s">
        <v>15</v>
      </c>
      <c r="Q1" s="6" t="s">
        <v>16</v>
      </c>
      <c r="R1" s="5" t="s">
        <v>17</v>
      </c>
      <c r="S1" s="8" t="s">
        <v>18</v>
      </c>
      <c r="T1" s="10" t="s">
        <v>19</v>
      </c>
      <c r="U1" s="6" t="s">
        <v>2624</v>
      </c>
      <c r="V1" s="259" t="s">
        <v>2625</v>
      </c>
      <c r="W1" s="11" t="s">
        <v>22</v>
      </c>
      <c r="X1" s="12" t="s">
        <v>23</v>
      </c>
      <c r="Y1" s="7" t="s">
        <v>24</v>
      </c>
      <c r="Z1" s="13" t="s">
        <v>25</v>
      </c>
      <c r="AA1" s="1" t="s">
        <v>26</v>
      </c>
      <c r="AB1" s="7"/>
      <c r="AC1" s="14"/>
      <c r="AD1" s="14"/>
      <c r="AE1" s="14"/>
    </row>
    <row r="2">
      <c r="A2" s="260">
        <v>300.0</v>
      </c>
      <c r="B2" s="261">
        <v>2007.0</v>
      </c>
      <c r="C2" s="262" t="s">
        <v>29</v>
      </c>
      <c r="D2" s="263">
        <v>60.0</v>
      </c>
      <c r="E2" s="86"/>
      <c r="F2" s="87"/>
      <c r="G2" s="88"/>
      <c r="H2" s="88"/>
      <c r="I2" s="89"/>
      <c r="J2" s="89"/>
      <c r="K2" s="89"/>
      <c r="L2" s="86"/>
      <c r="M2" s="90"/>
      <c r="N2" s="91"/>
      <c r="O2" s="263">
        <v>2.10614939E8</v>
      </c>
      <c r="P2" s="91"/>
      <c r="Q2" s="36"/>
      <c r="R2" s="263">
        <v>2.45453242E8</v>
      </c>
      <c r="S2" s="264">
        <v>4.56068181E8</v>
      </c>
      <c r="T2" s="93"/>
      <c r="U2" s="179"/>
      <c r="V2" s="265">
        <v>6.5E7</v>
      </c>
      <c r="W2" s="94"/>
      <c r="X2" s="30"/>
      <c r="Y2" s="102"/>
      <c r="Z2" s="96"/>
      <c r="AA2" s="33"/>
      <c r="AB2" s="33"/>
      <c r="AC2" s="33"/>
      <c r="AD2" s="33"/>
      <c r="AE2" s="33"/>
    </row>
    <row r="3">
      <c r="A3" s="266" t="s">
        <v>2626</v>
      </c>
      <c r="B3" s="261">
        <v>2007.0</v>
      </c>
      <c r="C3" s="113" t="s">
        <v>2398</v>
      </c>
      <c r="D3" s="263">
        <v>88.0</v>
      </c>
      <c r="E3" s="86"/>
      <c r="F3" s="87"/>
      <c r="G3" s="88"/>
      <c r="H3" s="88"/>
      <c r="I3" s="89"/>
      <c r="J3" s="89"/>
      <c r="K3" s="89"/>
      <c r="L3" s="86"/>
      <c r="M3" s="90"/>
      <c r="N3" s="91"/>
      <c r="O3" s="263">
        <v>5.3606916E7</v>
      </c>
      <c r="P3" s="91"/>
      <c r="Q3" s="36"/>
      <c r="R3" s="263">
        <v>1.6173815E7</v>
      </c>
      <c r="S3" s="264">
        <v>6.9780731E7</v>
      </c>
      <c r="T3" s="93"/>
      <c r="U3" s="179"/>
      <c r="V3" s="265">
        <v>5.0E7</v>
      </c>
      <c r="W3" s="94"/>
      <c r="X3" s="30"/>
      <c r="Y3" s="102"/>
      <c r="Z3" s="96"/>
      <c r="AA3" s="33"/>
      <c r="AB3" s="33"/>
      <c r="AC3" s="33"/>
      <c r="AD3" s="33"/>
      <c r="AE3" s="33"/>
    </row>
    <row r="4">
      <c r="A4" s="266" t="s">
        <v>2627</v>
      </c>
      <c r="B4" s="261">
        <v>2007.0</v>
      </c>
      <c r="C4" s="113" t="s">
        <v>29</v>
      </c>
      <c r="D4" s="263">
        <v>50.0</v>
      </c>
      <c r="E4" s="86"/>
      <c r="F4" s="87"/>
      <c r="G4" s="88"/>
      <c r="H4" s="88"/>
      <c r="I4" s="89"/>
      <c r="J4" s="89"/>
      <c r="K4" s="89"/>
      <c r="L4" s="86"/>
      <c r="M4" s="90"/>
      <c r="N4" s="91"/>
      <c r="O4" s="263">
        <v>3.9568996E7</v>
      </c>
      <c r="P4" s="91"/>
      <c r="Q4" s="36"/>
      <c r="R4" s="263">
        <v>3.5526091E7</v>
      </c>
      <c r="S4" s="264">
        <v>7.5095087E7</v>
      </c>
      <c r="T4" s="93"/>
      <c r="U4" s="179"/>
      <c r="V4" s="265">
        <v>3.2E7</v>
      </c>
      <c r="W4" s="94"/>
      <c r="X4" s="30"/>
      <c r="Y4" s="102"/>
      <c r="Z4" s="96"/>
      <c r="AA4" s="33"/>
      <c r="AB4" s="33"/>
      <c r="AC4" s="33"/>
      <c r="AD4" s="33"/>
      <c r="AE4" s="33"/>
    </row>
    <row r="5">
      <c r="A5" s="266" t="s">
        <v>2628</v>
      </c>
      <c r="B5" s="261">
        <v>2007.0</v>
      </c>
      <c r="C5" s="267" t="s">
        <v>41</v>
      </c>
      <c r="D5" s="263">
        <v>54.0</v>
      </c>
      <c r="E5" s="104"/>
      <c r="F5" s="112"/>
      <c r="G5" s="105"/>
      <c r="H5" s="105"/>
      <c r="I5" s="145"/>
      <c r="J5" s="145"/>
      <c r="K5" s="145"/>
      <c r="L5" s="104"/>
      <c r="M5" s="145"/>
      <c r="N5" s="135"/>
      <c r="O5" s="268">
        <v>2.4343673E7</v>
      </c>
      <c r="P5" s="135"/>
      <c r="Q5" s="119"/>
      <c r="R5" s="269">
        <v>5023470.0</v>
      </c>
      <c r="S5" s="264">
        <v>2.9367143E7</v>
      </c>
      <c r="T5" s="105"/>
      <c r="U5" s="162"/>
      <c r="V5" s="265">
        <v>4.5E7</v>
      </c>
      <c r="W5" s="126"/>
      <c r="X5" s="30"/>
      <c r="Y5" s="102"/>
      <c r="Z5" s="127"/>
      <c r="AA5" s="33"/>
      <c r="AB5" s="33"/>
      <c r="AC5" s="33"/>
      <c r="AD5" s="33"/>
      <c r="AE5" s="33"/>
    </row>
    <row r="6">
      <c r="A6" s="266" t="s">
        <v>2629</v>
      </c>
      <c r="B6" s="261">
        <v>2007.0</v>
      </c>
      <c r="C6" s="113" t="s">
        <v>37</v>
      </c>
      <c r="D6" s="263">
        <v>14.0</v>
      </c>
      <c r="E6" s="48"/>
      <c r="F6" s="50"/>
      <c r="G6" s="51"/>
      <c r="H6" s="51"/>
      <c r="I6" s="52"/>
      <c r="J6" s="52"/>
      <c r="K6" s="52"/>
      <c r="L6" s="53"/>
      <c r="M6" s="54"/>
      <c r="N6" s="55"/>
      <c r="O6" s="263">
        <v>4.1797066E7</v>
      </c>
      <c r="P6" s="55"/>
      <c r="Q6" s="36"/>
      <c r="R6" s="263">
        <v>8.708665E7</v>
      </c>
      <c r="S6" s="264">
        <v>1.28883716E8</v>
      </c>
      <c r="T6" s="58"/>
      <c r="U6" s="188"/>
      <c r="V6" s="265">
        <v>4.0E7</v>
      </c>
      <c r="W6" s="59"/>
      <c r="X6" s="30"/>
      <c r="Y6" s="102"/>
      <c r="Z6" s="64"/>
      <c r="AA6" s="33"/>
      <c r="AB6" s="33"/>
      <c r="AC6" s="33"/>
      <c r="AD6" s="33"/>
      <c r="AE6" s="33"/>
    </row>
    <row r="7">
      <c r="A7" s="270" t="s">
        <v>2630</v>
      </c>
      <c r="B7" s="261">
        <v>2007.0</v>
      </c>
      <c r="C7" s="267" t="s">
        <v>29</v>
      </c>
      <c r="D7" s="269">
        <v>26.0</v>
      </c>
      <c r="E7" s="16"/>
      <c r="F7" s="73"/>
      <c r="G7" s="40"/>
      <c r="H7" s="40"/>
      <c r="I7" s="74"/>
      <c r="J7" s="74"/>
      <c r="K7" s="74"/>
      <c r="L7" s="75"/>
      <c r="M7" s="76"/>
      <c r="N7" s="35"/>
      <c r="O7" s="269">
        <v>2.17326974E8</v>
      </c>
      <c r="P7" s="35"/>
      <c r="Q7" s="36"/>
      <c r="R7" s="263">
        <v>1.43138914E8</v>
      </c>
      <c r="S7" s="264">
        <v>3.60465888E8</v>
      </c>
      <c r="T7" s="77"/>
      <c r="U7" s="27"/>
      <c r="V7" s="265">
        <v>7.0E7</v>
      </c>
      <c r="W7" s="29"/>
      <c r="X7" s="30"/>
      <c r="Y7" s="102"/>
      <c r="Z7" s="78"/>
      <c r="AA7" s="33"/>
      <c r="AB7" s="33"/>
      <c r="AC7" s="33"/>
      <c r="AD7" s="33"/>
      <c r="AE7" s="33"/>
    </row>
    <row r="8">
      <c r="A8" s="270" t="s">
        <v>2631</v>
      </c>
      <c r="B8" s="261">
        <v>2007.0</v>
      </c>
      <c r="C8" s="267" t="s">
        <v>126</v>
      </c>
      <c r="D8" s="267"/>
      <c r="E8" s="16"/>
      <c r="F8" s="73"/>
      <c r="G8" s="40"/>
      <c r="H8" s="19"/>
      <c r="I8" s="74"/>
      <c r="J8" s="74"/>
      <c r="K8" s="74"/>
      <c r="L8" s="78"/>
      <c r="M8" s="19"/>
      <c r="N8" s="35"/>
      <c r="O8" s="269">
        <v>1.30164645E8</v>
      </c>
      <c r="P8" s="35"/>
      <c r="Q8" s="36"/>
      <c r="R8" s="263">
        <v>1.37737769E8</v>
      </c>
      <c r="S8" s="264">
        <v>2.67902414E8</v>
      </c>
      <c r="T8" s="77"/>
      <c r="U8" s="27"/>
      <c r="V8" s="265">
        <v>1.0E8</v>
      </c>
      <c r="W8" s="29"/>
      <c r="X8" s="30"/>
      <c r="Y8" s="102"/>
      <c r="Z8" s="78"/>
      <c r="AA8" s="33"/>
      <c r="AB8" s="33"/>
      <c r="AC8" s="33"/>
      <c r="AD8" s="33"/>
      <c r="AE8" s="33"/>
    </row>
    <row r="9">
      <c r="A9" s="271" t="s">
        <v>2632</v>
      </c>
      <c r="B9" s="261">
        <v>2007.0</v>
      </c>
      <c r="C9" s="272" t="s">
        <v>41</v>
      </c>
      <c r="D9" s="113"/>
      <c r="E9" s="86"/>
      <c r="F9" s="87"/>
      <c r="G9" s="273"/>
      <c r="H9" s="88"/>
      <c r="I9" s="89"/>
      <c r="J9" s="89"/>
      <c r="K9" s="89"/>
      <c r="L9" s="86"/>
      <c r="M9" s="90"/>
      <c r="N9" s="91"/>
      <c r="O9" s="274">
        <v>3.1664162E7</v>
      </c>
      <c r="P9" s="91"/>
      <c r="Q9" s="36"/>
      <c r="R9" s="275">
        <v>3.4225629E7</v>
      </c>
      <c r="S9" s="276">
        <v>6.5889791E7</v>
      </c>
      <c r="T9" s="93"/>
      <c r="U9" s="179"/>
      <c r="V9" s="277">
        <v>3.0E7</v>
      </c>
      <c r="W9" s="94"/>
      <c r="X9" s="30"/>
      <c r="Y9" s="102"/>
      <c r="Z9" s="96"/>
      <c r="AA9" s="33"/>
      <c r="AB9" s="33"/>
      <c r="AC9" s="33"/>
      <c r="AD9" s="33"/>
      <c r="AE9" s="33"/>
    </row>
    <row r="10">
      <c r="A10" s="272" t="s">
        <v>2633</v>
      </c>
      <c r="B10" s="261">
        <v>2007.0</v>
      </c>
      <c r="C10" s="272" t="s">
        <v>41</v>
      </c>
      <c r="D10" s="113"/>
      <c r="E10" s="48"/>
      <c r="F10" s="50"/>
      <c r="G10" s="278"/>
      <c r="H10" s="51"/>
      <c r="I10" s="52"/>
      <c r="J10" s="52"/>
      <c r="K10" s="52"/>
      <c r="L10" s="48"/>
      <c r="M10" s="62"/>
      <c r="N10" s="55"/>
      <c r="O10" s="279">
        <v>1.437484E7</v>
      </c>
      <c r="P10" s="55"/>
      <c r="Q10" s="36"/>
      <c r="R10" s="280">
        <v>1.7068682E7</v>
      </c>
      <c r="S10" s="281">
        <v>3.1443522E7</v>
      </c>
      <c r="T10" s="58"/>
      <c r="U10" s="188"/>
      <c r="V10" s="282">
        <v>9000000.0</v>
      </c>
      <c r="W10" s="59"/>
      <c r="X10" s="30"/>
      <c r="Y10" s="102"/>
      <c r="Z10" s="65"/>
      <c r="AA10" s="33"/>
      <c r="AB10" s="33"/>
      <c r="AC10" s="33"/>
      <c r="AD10" s="33"/>
      <c r="AE10" s="33"/>
    </row>
    <row r="11">
      <c r="A11" s="266" t="s">
        <v>2634</v>
      </c>
      <c r="B11" s="261">
        <v>2007.0</v>
      </c>
      <c r="C11" s="267" t="s">
        <v>41</v>
      </c>
      <c r="D11" s="263">
        <v>52.0</v>
      </c>
      <c r="E11" s="104"/>
      <c r="F11" s="112"/>
      <c r="G11" s="283"/>
      <c r="H11" s="105"/>
      <c r="I11" s="145"/>
      <c r="J11" s="145"/>
      <c r="K11" s="145"/>
      <c r="L11" s="104"/>
      <c r="M11" s="145"/>
      <c r="N11" s="135"/>
      <c r="O11" s="263">
        <v>1.26631277E8</v>
      </c>
      <c r="P11" s="135"/>
      <c r="Q11" s="119"/>
      <c r="R11" s="269">
        <v>1.60492289E8</v>
      </c>
      <c r="S11" s="264">
        <v>2.87123566E8</v>
      </c>
      <c r="T11" s="105"/>
      <c r="U11" s="162"/>
      <c r="V11" s="265">
        <v>1.5E8</v>
      </c>
      <c r="W11" s="126"/>
      <c r="X11" s="30"/>
      <c r="Y11" s="102"/>
      <c r="Z11" s="127"/>
      <c r="AA11" s="33"/>
      <c r="AB11" s="33"/>
      <c r="AC11" s="33"/>
      <c r="AD11" s="33"/>
      <c r="AE11" s="33"/>
    </row>
    <row r="12">
      <c r="A12" s="266" t="s">
        <v>2635</v>
      </c>
      <c r="B12" s="261">
        <v>2007.0</v>
      </c>
      <c r="C12" s="267" t="s">
        <v>41</v>
      </c>
      <c r="D12" s="263">
        <v>71.0</v>
      </c>
      <c r="E12" s="104"/>
      <c r="F12" s="112"/>
      <c r="G12" s="283"/>
      <c r="H12" s="105"/>
      <c r="I12" s="145"/>
      <c r="J12" s="145"/>
      <c r="K12" s="145"/>
      <c r="L12" s="104"/>
      <c r="M12" s="145"/>
      <c r="N12" s="135"/>
      <c r="O12" s="263">
        <v>8.2195215E7</v>
      </c>
      <c r="P12" s="135"/>
      <c r="Q12" s="119"/>
      <c r="R12" s="269">
        <v>1.14068876E8</v>
      </c>
      <c r="S12" s="264">
        <v>1.96264091E8</v>
      </c>
      <c r="T12" s="105"/>
      <c r="U12" s="162"/>
      <c r="V12" s="265">
        <v>1.5E8</v>
      </c>
      <c r="W12" s="126"/>
      <c r="X12" s="30"/>
      <c r="Y12" s="102"/>
      <c r="Z12" s="127"/>
      <c r="AA12" s="33"/>
      <c r="AB12" s="33"/>
      <c r="AC12" s="33"/>
      <c r="AD12" s="33"/>
      <c r="AE12" s="33"/>
    </row>
    <row r="13">
      <c r="A13" s="266" t="s">
        <v>2636</v>
      </c>
      <c r="B13" s="261">
        <v>2007.0</v>
      </c>
      <c r="C13" s="267" t="s">
        <v>41</v>
      </c>
      <c r="D13" s="263">
        <v>69.0</v>
      </c>
      <c r="E13" s="117"/>
      <c r="F13" s="112"/>
      <c r="G13" s="284"/>
      <c r="H13" s="105"/>
      <c r="I13" s="145"/>
      <c r="J13" s="145"/>
      <c r="K13" s="145"/>
      <c r="L13" s="104"/>
      <c r="M13" s="145"/>
      <c r="N13" s="121"/>
      <c r="O13" s="263">
        <v>1.18594548E8</v>
      </c>
      <c r="P13" s="122"/>
      <c r="Q13" s="119"/>
      <c r="R13" s="269">
        <v>2.7114094E7</v>
      </c>
      <c r="S13" s="264">
        <v>1.45708642E8</v>
      </c>
      <c r="T13" s="285"/>
      <c r="U13" s="162"/>
      <c r="V13" s="265">
        <v>6.1E7</v>
      </c>
      <c r="W13" s="126"/>
      <c r="X13" s="30"/>
      <c r="Y13" s="102"/>
      <c r="Z13" s="127"/>
      <c r="AA13" s="33"/>
      <c r="AB13" s="33"/>
      <c r="AC13" s="33"/>
      <c r="AD13" s="33"/>
      <c r="AE13" s="33"/>
    </row>
    <row r="14">
      <c r="A14" s="286" t="s">
        <v>2637</v>
      </c>
      <c r="B14" s="261">
        <v>2007.0</v>
      </c>
      <c r="C14" s="287" t="s">
        <v>29</v>
      </c>
      <c r="D14" s="267"/>
      <c r="E14" s="16"/>
      <c r="F14" s="73"/>
      <c r="G14" s="40"/>
      <c r="H14" s="19"/>
      <c r="I14" s="74"/>
      <c r="J14" s="74"/>
      <c r="K14" s="74"/>
      <c r="L14" s="78"/>
      <c r="M14" s="19"/>
      <c r="N14" s="35"/>
      <c r="O14" s="288">
        <v>8.2272442E7</v>
      </c>
      <c r="P14" s="35"/>
      <c r="Q14" s="36"/>
      <c r="R14" s="288">
        <v>5.4628266E7</v>
      </c>
      <c r="S14" s="281">
        <v>1.36900708E8</v>
      </c>
      <c r="T14" s="77"/>
      <c r="U14" s="27"/>
      <c r="V14" s="282">
        <v>6.0E7</v>
      </c>
      <c r="W14" s="29"/>
      <c r="X14" s="30"/>
      <c r="Y14" s="102"/>
      <c r="Z14" s="78"/>
      <c r="AA14" s="33"/>
      <c r="AB14" s="33"/>
      <c r="AC14" s="33"/>
      <c r="AD14" s="33"/>
      <c r="AE14" s="33"/>
    </row>
    <row r="15">
      <c r="A15" s="271" t="s">
        <v>2638</v>
      </c>
      <c r="B15" s="261">
        <v>2007.0</v>
      </c>
      <c r="C15" s="287" t="s">
        <v>41</v>
      </c>
      <c r="D15" s="113"/>
      <c r="E15" s="104"/>
      <c r="F15" s="112"/>
      <c r="G15" s="283"/>
      <c r="H15" s="105"/>
      <c r="I15" s="145"/>
      <c r="J15" s="145"/>
      <c r="K15" s="145"/>
      <c r="L15" s="104"/>
      <c r="M15" s="145"/>
      <c r="N15" s="135"/>
      <c r="O15" s="279">
        <v>1.5539051E7</v>
      </c>
      <c r="P15" s="135"/>
      <c r="Q15" s="119"/>
      <c r="R15" s="288">
        <v>619436.0</v>
      </c>
      <c r="S15" s="281">
        <v>1.6158487E7</v>
      </c>
      <c r="T15" s="105"/>
      <c r="U15" s="162"/>
      <c r="V15" s="282">
        <v>2.5E7</v>
      </c>
      <c r="W15" s="126"/>
      <c r="X15" s="30"/>
      <c r="Y15" s="112"/>
      <c r="Z15" s="31"/>
      <c r="AA15" s="33"/>
      <c r="AB15" s="33"/>
      <c r="AC15" s="33"/>
      <c r="AD15" s="33"/>
      <c r="AE15" s="33"/>
    </row>
    <row r="16">
      <c r="A16" s="266" t="s">
        <v>2639</v>
      </c>
      <c r="B16" s="261">
        <v>2007.0</v>
      </c>
      <c r="C16" s="267" t="s">
        <v>126</v>
      </c>
      <c r="D16" s="263">
        <v>82.0</v>
      </c>
      <c r="E16" s="104"/>
      <c r="F16" s="112"/>
      <c r="G16" s="283"/>
      <c r="H16" s="105"/>
      <c r="I16" s="145"/>
      <c r="J16" s="145"/>
      <c r="K16" s="145"/>
      <c r="L16" s="104"/>
      <c r="M16" s="145"/>
      <c r="N16" s="135"/>
      <c r="O16" s="263">
        <v>6.6661095E7</v>
      </c>
      <c r="P16" s="135"/>
      <c r="Q16" s="119"/>
      <c r="R16" s="269">
        <v>5.1814126E7</v>
      </c>
      <c r="S16" s="264">
        <v>1.18475221E8</v>
      </c>
      <c r="T16" s="105"/>
      <c r="U16" s="162"/>
      <c r="V16" s="265">
        <v>7.5E7</v>
      </c>
      <c r="W16" s="126"/>
      <c r="X16" s="30"/>
      <c r="Y16" s="112"/>
      <c r="Z16" s="31"/>
      <c r="AA16" s="33"/>
      <c r="AB16" s="33"/>
      <c r="AC16" s="33"/>
      <c r="AD16" s="33"/>
      <c r="AE16" s="33"/>
    </row>
    <row r="17">
      <c r="A17" s="266" t="s">
        <v>2640</v>
      </c>
      <c r="B17" s="261">
        <v>2007.0</v>
      </c>
      <c r="C17" s="267" t="s">
        <v>37</v>
      </c>
      <c r="D17" s="263">
        <v>1.0</v>
      </c>
      <c r="E17" s="104"/>
      <c r="F17" s="112"/>
      <c r="G17" s="283"/>
      <c r="H17" s="105"/>
      <c r="I17" s="145"/>
      <c r="J17" s="145"/>
      <c r="K17" s="145"/>
      <c r="L17" s="104"/>
      <c r="M17" s="145"/>
      <c r="N17" s="135"/>
      <c r="O17" s="268">
        <v>1.3235267E7</v>
      </c>
      <c r="P17" s="135"/>
      <c r="Q17" s="119"/>
      <c r="R17" s="269">
        <v>4962131.0</v>
      </c>
      <c r="S17" s="264">
        <v>1.8197398E7</v>
      </c>
      <c r="T17" s="145"/>
      <c r="U17" s="162"/>
      <c r="V17" s="265">
        <v>6000000.0</v>
      </c>
      <c r="W17" s="126"/>
      <c r="X17" s="30"/>
      <c r="Y17" s="33"/>
      <c r="Z17" s="31"/>
      <c r="AA17" s="33"/>
      <c r="AB17" s="33"/>
      <c r="AC17" s="33"/>
      <c r="AD17" s="33"/>
      <c r="AE17" s="33"/>
    </row>
    <row r="18">
      <c r="A18" s="286" t="s">
        <v>2641</v>
      </c>
      <c r="B18" s="261">
        <v>2007.0</v>
      </c>
      <c r="C18" s="287" t="s">
        <v>41</v>
      </c>
      <c r="D18" s="267"/>
      <c r="E18" s="16"/>
      <c r="F18" s="73"/>
      <c r="G18" s="40"/>
      <c r="H18" s="19"/>
      <c r="I18" s="74"/>
      <c r="J18" s="74"/>
      <c r="K18" s="74"/>
      <c r="L18" s="78"/>
      <c r="M18" s="19"/>
      <c r="N18" s="35"/>
      <c r="O18" s="288">
        <v>4.7636541E7</v>
      </c>
      <c r="P18" s="35"/>
      <c r="Q18" s="36"/>
      <c r="R18" s="288">
        <v>1.858398E7</v>
      </c>
      <c r="S18" s="281">
        <v>6.6220521E7</v>
      </c>
      <c r="T18" s="77"/>
      <c r="U18" s="27"/>
      <c r="V18" s="282">
        <v>2.5E7</v>
      </c>
      <c r="W18" s="29"/>
      <c r="X18" s="30"/>
      <c r="Y18" s="81"/>
      <c r="Z18" s="31"/>
      <c r="AA18" s="33"/>
      <c r="AB18" s="33"/>
      <c r="AC18" s="33"/>
      <c r="AD18" s="33"/>
      <c r="AE18" s="33"/>
    </row>
    <row r="19">
      <c r="A19" s="271" t="s">
        <v>2642</v>
      </c>
      <c r="B19" s="261">
        <v>2007.0</v>
      </c>
      <c r="C19" s="272" t="s">
        <v>29</v>
      </c>
      <c r="D19" s="113"/>
      <c r="E19" s="86"/>
      <c r="F19" s="87"/>
      <c r="G19" s="273"/>
      <c r="H19" s="88"/>
      <c r="I19" s="89"/>
      <c r="J19" s="89"/>
      <c r="K19" s="89"/>
      <c r="L19" s="86"/>
      <c r="M19" s="90"/>
      <c r="N19" s="91"/>
      <c r="O19" s="279">
        <v>1.6809076E7</v>
      </c>
      <c r="P19" s="91"/>
      <c r="Q19" s="36"/>
      <c r="R19" s="280">
        <v>5086664.0</v>
      </c>
      <c r="S19" s="281">
        <v>2.189574E7</v>
      </c>
      <c r="T19" s="93"/>
      <c r="U19" s="179"/>
      <c r="V19" s="282">
        <v>2.0E7</v>
      </c>
      <c r="W19" s="94"/>
      <c r="X19" s="30"/>
      <c r="Y19" s="113"/>
      <c r="Z19" s="31"/>
      <c r="AA19" s="33"/>
      <c r="AB19" s="33"/>
      <c r="AC19" s="33"/>
      <c r="AD19" s="33"/>
      <c r="AE19" s="33"/>
    </row>
    <row r="20">
      <c r="A20" s="271" t="s">
        <v>2643</v>
      </c>
      <c r="B20" s="261">
        <v>2007.0</v>
      </c>
      <c r="C20" s="272" t="s">
        <v>29</v>
      </c>
      <c r="D20" s="113"/>
      <c r="E20" s="48"/>
      <c r="F20" s="50"/>
      <c r="G20" s="278"/>
      <c r="H20" s="51"/>
      <c r="I20" s="52"/>
      <c r="J20" s="52"/>
      <c r="K20" s="52"/>
      <c r="L20" s="53"/>
      <c r="M20" s="54"/>
      <c r="N20" s="55"/>
      <c r="O20" s="279">
        <v>9534258.0</v>
      </c>
      <c r="P20" s="55"/>
      <c r="Q20" s="36"/>
      <c r="R20" s="280">
        <v>6712576.0</v>
      </c>
      <c r="S20" s="281">
        <v>1.6246834E7</v>
      </c>
      <c r="T20" s="58"/>
      <c r="U20" s="188"/>
      <c r="V20" s="282">
        <v>1.7E7</v>
      </c>
      <c r="W20" s="59"/>
      <c r="X20" s="30"/>
      <c r="Y20" s="289"/>
      <c r="Z20" s="31"/>
      <c r="AA20" s="33"/>
      <c r="AB20" s="33"/>
      <c r="AC20" s="33"/>
      <c r="AD20" s="33"/>
      <c r="AE20" s="33"/>
    </row>
    <row r="21">
      <c r="A21" s="266" t="s">
        <v>2644</v>
      </c>
      <c r="B21" s="261">
        <v>2007.0</v>
      </c>
      <c r="C21" s="267" t="s">
        <v>29</v>
      </c>
      <c r="D21" s="263">
        <v>67.0</v>
      </c>
      <c r="E21" s="104"/>
      <c r="F21" s="112"/>
      <c r="G21" s="283"/>
      <c r="H21" s="105"/>
      <c r="I21" s="145"/>
      <c r="J21" s="145"/>
      <c r="K21" s="145"/>
      <c r="L21" s="104"/>
      <c r="M21" s="145"/>
      <c r="N21" s="135"/>
      <c r="O21" s="263">
        <v>8.0209692E7</v>
      </c>
      <c r="P21" s="135"/>
      <c r="Q21" s="119"/>
      <c r="R21" s="269">
        <v>3.7550442E7</v>
      </c>
      <c r="S21" s="264">
        <v>1.17760134E8</v>
      </c>
      <c r="T21" s="105"/>
      <c r="U21" s="162"/>
      <c r="V21" s="265">
        <v>2.0E7</v>
      </c>
      <c r="W21" s="126"/>
      <c r="X21" s="30"/>
      <c r="Y21" s="112"/>
      <c r="Z21" s="31"/>
      <c r="AA21" s="33"/>
      <c r="AB21" s="33"/>
      <c r="AC21" s="33"/>
      <c r="AD21" s="33"/>
      <c r="AE21" s="33"/>
    </row>
    <row r="22">
      <c r="A22" s="266" t="s">
        <v>2645</v>
      </c>
      <c r="B22" s="261">
        <v>2007.0</v>
      </c>
      <c r="C22" s="267" t="s">
        <v>41</v>
      </c>
      <c r="D22" s="263">
        <v>27.0</v>
      </c>
      <c r="E22" s="117"/>
      <c r="F22" s="112"/>
      <c r="G22" s="284"/>
      <c r="H22" s="105"/>
      <c r="I22" s="145"/>
      <c r="J22" s="145"/>
      <c r="K22" s="145"/>
      <c r="L22" s="104"/>
      <c r="M22" s="145"/>
      <c r="N22" s="121"/>
      <c r="O22" s="268">
        <v>1.0977721E7</v>
      </c>
      <c r="P22" s="122"/>
      <c r="Q22" s="119"/>
      <c r="R22" s="269">
        <v>6.3274132E7</v>
      </c>
      <c r="S22" s="264">
        <v>7.4251853E7</v>
      </c>
      <c r="T22" s="285"/>
      <c r="U22" s="162"/>
      <c r="V22" s="265">
        <v>7.5E7</v>
      </c>
      <c r="W22" s="126"/>
      <c r="X22" s="30"/>
      <c r="Y22" s="112"/>
      <c r="Z22" s="31"/>
      <c r="AA22" s="33"/>
      <c r="AB22" s="33"/>
      <c r="AC22" s="33"/>
      <c r="AD22" s="33"/>
      <c r="AE22" s="33"/>
    </row>
    <row r="23">
      <c r="A23" s="266" t="s">
        <v>2646</v>
      </c>
      <c r="B23" s="261">
        <v>2007.0</v>
      </c>
      <c r="C23" s="113" t="s">
        <v>41</v>
      </c>
      <c r="D23" s="263">
        <v>93.0</v>
      </c>
      <c r="E23" s="48"/>
      <c r="F23" s="50"/>
      <c r="G23" s="278"/>
      <c r="H23" s="51"/>
      <c r="I23" s="52"/>
      <c r="J23" s="52"/>
      <c r="K23" s="52"/>
      <c r="L23" s="48"/>
      <c r="M23" s="62"/>
      <c r="N23" s="55"/>
      <c r="O23" s="263">
        <v>1.27807262E8</v>
      </c>
      <c r="P23" s="55"/>
      <c r="Q23" s="36"/>
      <c r="R23" s="263">
        <v>2.1268039E8</v>
      </c>
      <c r="S23" s="264">
        <v>3.40487652E8</v>
      </c>
      <c r="T23" s="58"/>
      <c r="U23" s="188"/>
      <c r="V23" s="265">
        <v>8.5E7</v>
      </c>
      <c r="W23" s="59"/>
      <c r="X23" s="30"/>
      <c r="Y23" s="289"/>
      <c r="Z23" s="31"/>
      <c r="AA23" s="33"/>
      <c r="AB23" s="33"/>
      <c r="AC23" s="33"/>
      <c r="AD23" s="33"/>
      <c r="AE23" s="33"/>
    </row>
    <row r="24">
      <c r="A24" s="270" t="s">
        <v>2647</v>
      </c>
      <c r="B24" s="261">
        <v>2007.0</v>
      </c>
      <c r="C24" s="267" t="s">
        <v>41</v>
      </c>
      <c r="D24" s="269">
        <v>2.0</v>
      </c>
      <c r="E24" s="16"/>
      <c r="F24" s="236"/>
      <c r="G24" s="41"/>
      <c r="H24" s="19"/>
      <c r="I24" s="63"/>
      <c r="J24" s="95"/>
      <c r="K24" s="63"/>
      <c r="L24" s="17"/>
      <c r="M24" s="22"/>
      <c r="N24" s="35"/>
      <c r="O24" s="269">
        <v>3.9739367E7</v>
      </c>
      <c r="P24" s="35"/>
      <c r="Q24" s="28"/>
      <c r="R24" s="269">
        <v>4.7126197E7</v>
      </c>
      <c r="S24" s="264">
        <v>8.6865564E7</v>
      </c>
      <c r="T24" s="38"/>
      <c r="U24" s="27"/>
      <c r="V24" s="265">
        <v>2.0E7</v>
      </c>
      <c r="W24" s="29"/>
      <c r="X24" s="30"/>
      <c r="Y24" s="17"/>
      <c r="Z24" s="31"/>
      <c r="AA24" s="33"/>
      <c r="AB24" s="33"/>
      <c r="AC24" s="33"/>
      <c r="AD24" s="33"/>
      <c r="AE24" s="33"/>
    </row>
    <row r="25">
      <c r="A25" s="266" t="s">
        <v>2648</v>
      </c>
      <c r="B25" s="261">
        <v>2007.0</v>
      </c>
      <c r="C25" s="113" t="s">
        <v>37</v>
      </c>
      <c r="D25" s="263">
        <v>23.0</v>
      </c>
      <c r="E25" s="48"/>
      <c r="F25" s="50"/>
      <c r="G25" s="278"/>
      <c r="H25" s="51"/>
      <c r="I25" s="52"/>
      <c r="J25" s="52"/>
      <c r="K25" s="52"/>
      <c r="L25" s="48"/>
      <c r="M25" s="62"/>
      <c r="N25" s="55"/>
      <c r="O25" s="263">
        <v>1.00462298E8</v>
      </c>
      <c r="P25" s="55"/>
      <c r="Q25" s="36"/>
      <c r="R25" s="263">
        <v>7.292959E7</v>
      </c>
      <c r="S25" s="264">
        <v>1.73391888E8</v>
      </c>
      <c r="T25" s="58"/>
      <c r="U25" s="188"/>
      <c r="V25" s="265">
        <v>1.75E8</v>
      </c>
      <c r="W25" s="59"/>
      <c r="X25" s="30"/>
      <c r="Y25" s="289"/>
      <c r="Z25" s="31"/>
      <c r="AA25" s="33"/>
      <c r="AB25" s="33"/>
      <c r="AC25" s="33"/>
      <c r="AD25" s="33"/>
      <c r="AE25" s="33"/>
    </row>
    <row r="26">
      <c r="A26" s="266" t="s">
        <v>2649</v>
      </c>
      <c r="B26" s="261">
        <v>2007.0</v>
      </c>
      <c r="C26" s="113" t="s">
        <v>37</v>
      </c>
      <c r="D26" s="263">
        <v>35.0</v>
      </c>
      <c r="E26" s="86"/>
      <c r="F26" s="87"/>
      <c r="G26" s="273"/>
      <c r="H26" s="88"/>
      <c r="I26" s="89"/>
      <c r="J26" s="89"/>
      <c r="K26" s="89"/>
      <c r="L26" s="86"/>
      <c r="M26" s="90"/>
      <c r="N26" s="91"/>
      <c r="O26" s="263">
        <v>1.31921738E8</v>
      </c>
      <c r="P26" s="91"/>
      <c r="Q26" s="36"/>
      <c r="R26" s="263">
        <v>1.57126025E8</v>
      </c>
      <c r="S26" s="264">
        <v>2.89047763E8</v>
      </c>
      <c r="T26" s="93"/>
      <c r="U26" s="179"/>
      <c r="V26" s="265">
        <v>1.3E8</v>
      </c>
      <c r="W26" s="94"/>
      <c r="X26" s="30"/>
      <c r="Y26" s="113"/>
      <c r="Z26" s="31"/>
      <c r="AA26" s="33"/>
      <c r="AB26" s="33"/>
      <c r="AC26" s="33"/>
      <c r="AD26" s="33"/>
      <c r="AE26" s="33"/>
    </row>
    <row r="27">
      <c r="A27" s="271" t="s">
        <v>2650</v>
      </c>
      <c r="B27" s="261">
        <v>2007.0</v>
      </c>
      <c r="C27" s="272" t="s">
        <v>29</v>
      </c>
      <c r="D27" s="113"/>
      <c r="E27" s="48"/>
      <c r="F27" s="50"/>
      <c r="G27" s="278"/>
      <c r="H27" s="51"/>
      <c r="I27" s="52"/>
      <c r="J27" s="52"/>
      <c r="K27" s="52"/>
      <c r="L27" s="48"/>
      <c r="M27" s="62"/>
      <c r="N27" s="55"/>
      <c r="O27" s="280">
        <v>3.6605602E7</v>
      </c>
      <c r="P27" s="55"/>
      <c r="Q27" s="36"/>
      <c r="R27" s="280">
        <v>6485139.0</v>
      </c>
      <c r="S27" s="281">
        <v>4.3090741E7</v>
      </c>
      <c r="T27" s="58"/>
      <c r="U27" s="188"/>
      <c r="V27" s="282">
        <v>2.1E7</v>
      </c>
      <c r="W27" s="59"/>
      <c r="X27" s="30"/>
      <c r="Y27" s="289"/>
      <c r="Z27" s="31"/>
      <c r="AA27" s="33"/>
      <c r="AB27" s="33"/>
      <c r="AC27" s="33"/>
      <c r="AD27" s="33"/>
      <c r="AE27" s="33"/>
    </row>
    <row r="28">
      <c r="A28" s="271" t="s">
        <v>2651</v>
      </c>
      <c r="B28" s="261">
        <v>2007.0</v>
      </c>
      <c r="C28" s="287" t="s">
        <v>41</v>
      </c>
      <c r="D28" s="113"/>
      <c r="E28" s="104"/>
      <c r="F28" s="112"/>
      <c r="G28" s="283"/>
      <c r="H28" s="105"/>
      <c r="I28" s="145"/>
      <c r="J28" s="145"/>
      <c r="K28" s="145"/>
      <c r="L28" s="104"/>
      <c r="M28" s="145"/>
      <c r="N28" s="135"/>
      <c r="O28" s="279">
        <v>1.9103072E7</v>
      </c>
      <c r="P28" s="135"/>
      <c r="Q28" s="119"/>
      <c r="R28" s="288">
        <v>5888095.0</v>
      </c>
      <c r="S28" s="281">
        <v>2.4991167E7</v>
      </c>
      <c r="T28" s="145"/>
      <c r="U28" s="162"/>
      <c r="V28" s="282">
        <v>2.0E7</v>
      </c>
      <c r="W28" s="126"/>
      <c r="X28" s="30"/>
      <c r="Y28" s="33"/>
      <c r="Z28" s="31"/>
      <c r="AA28" s="33"/>
      <c r="AB28" s="33"/>
      <c r="AC28" s="33"/>
      <c r="AD28" s="33"/>
      <c r="AE28" s="33"/>
    </row>
    <row r="29">
      <c r="A29" s="270" t="s">
        <v>2652</v>
      </c>
      <c r="B29" s="261">
        <v>2007.0</v>
      </c>
      <c r="C29" s="267" t="s">
        <v>29</v>
      </c>
      <c r="D29" s="269">
        <v>28.0</v>
      </c>
      <c r="E29" s="16"/>
      <c r="F29" s="236"/>
      <c r="G29" s="40"/>
      <c r="H29" s="19"/>
      <c r="I29" s="63"/>
      <c r="J29" s="95"/>
      <c r="K29" s="63"/>
      <c r="L29" s="17"/>
      <c r="M29" s="22"/>
      <c r="N29" s="35"/>
      <c r="O29" s="269">
        <v>1.15802596E8</v>
      </c>
      <c r="P29" s="35"/>
      <c r="Q29" s="36"/>
      <c r="R29" s="269">
        <v>1.12935797E8</v>
      </c>
      <c r="S29" s="264">
        <v>2.28738393E8</v>
      </c>
      <c r="T29" s="38"/>
      <c r="U29" s="27"/>
      <c r="V29" s="265">
        <v>1.1E8</v>
      </c>
      <c r="W29" s="29"/>
      <c r="X29" s="30"/>
      <c r="Y29" s="17"/>
      <c r="Z29" s="31"/>
      <c r="AA29" s="33"/>
      <c r="AB29" s="33"/>
      <c r="AC29" s="33"/>
      <c r="AD29" s="33"/>
      <c r="AE29" s="33"/>
    </row>
    <row r="30">
      <c r="A30" s="271" t="s">
        <v>2653</v>
      </c>
      <c r="B30" s="261">
        <v>2007.0</v>
      </c>
      <c r="C30" s="287" t="s">
        <v>29</v>
      </c>
      <c r="D30" s="113"/>
      <c r="E30" s="104"/>
      <c r="F30" s="112"/>
      <c r="G30" s="283"/>
      <c r="H30" s="105"/>
      <c r="I30" s="145"/>
      <c r="J30" s="145"/>
      <c r="K30" s="145"/>
      <c r="L30" s="104"/>
      <c r="M30" s="145"/>
      <c r="N30" s="135"/>
      <c r="O30" s="279">
        <v>2.0300218E7</v>
      </c>
      <c r="P30" s="135"/>
      <c r="Q30" s="119"/>
      <c r="R30" s="288">
        <v>1.4319481E7</v>
      </c>
      <c r="S30" s="281">
        <v>3.4619699E7</v>
      </c>
      <c r="T30" s="105"/>
      <c r="U30" s="162"/>
      <c r="V30" s="282">
        <v>1.9E7</v>
      </c>
      <c r="W30" s="126"/>
      <c r="X30" s="30"/>
      <c r="Y30" s="112"/>
      <c r="Z30" s="31"/>
      <c r="AA30" s="33"/>
      <c r="AB30" s="33"/>
      <c r="AC30" s="33"/>
      <c r="AD30" s="33"/>
      <c r="AE30" s="33"/>
    </row>
    <row r="31">
      <c r="A31" s="266" t="s">
        <v>2654</v>
      </c>
      <c r="B31" s="261">
        <v>2007.0</v>
      </c>
      <c r="C31" s="113" t="s">
        <v>41</v>
      </c>
      <c r="D31" s="263">
        <v>3.0</v>
      </c>
      <c r="E31" s="86"/>
      <c r="F31" s="87"/>
      <c r="G31" s="273"/>
      <c r="H31" s="88"/>
      <c r="I31" s="89"/>
      <c r="J31" s="89"/>
      <c r="K31" s="89"/>
      <c r="L31" s="86"/>
      <c r="M31" s="90"/>
      <c r="N31" s="91"/>
      <c r="O31" s="268">
        <v>3.5017297E7</v>
      </c>
      <c r="P31" s="91"/>
      <c r="Q31" s="36"/>
      <c r="R31" s="263">
        <v>2.4174831E7</v>
      </c>
      <c r="S31" s="264">
        <v>5.9192128E7</v>
      </c>
      <c r="T31" s="93"/>
      <c r="U31" s="179"/>
      <c r="V31" s="265">
        <v>2.5E7</v>
      </c>
      <c r="W31" s="94"/>
      <c r="X31" s="30"/>
      <c r="Y31" s="113"/>
      <c r="Z31" s="31"/>
      <c r="AA31" s="33"/>
      <c r="AB31" s="33"/>
      <c r="AC31" s="33"/>
      <c r="AD31" s="33"/>
      <c r="AE31" s="33"/>
    </row>
    <row r="32">
      <c r="A32" s="266" t="s">
        <v>2655</v>
      </c>
      <c r="B32" s="261">
        <v>2007.0</v>
      </c>
      <c r="C32" s="113" t="s">
        <v>41</v>
      </c>
      <c r="D32" s="263">
        <v>82.0</v>
      </c>
      <c r="E32" s="48"/>
      <c r="F32" s="50"/>
      <c r="G32" s="278"/>
      <c r="H32" s="51"/>
      <c r="I32" s="52"/>
      <c r="J32" s="52"/>
      <c r="K32" s="52"/>
      <c r="L32" s="48"/>
      <c r="M32" s="62"/>
      <c r="N32" s="55"/>
      <c r="O32" s="268">
        <v>2.5037897E7</v>
      </c>
      <c r="P32" s="55"/>
      <c r="Q32" s="36"/>
      <c r="R32" s="263">
        <v>384191.0</v>
      </c>
      <c r="S32" s="264">
        <v>2.5422088E7</v>
      </c>
      <c r="T32" s="58"/>
      <c r="U32" s="188"/>
      <c r="V32" s="265">
        <v>5.3E7</v>
      </c>
      <c r="W32" s="59"/>
      <c r="X32" s="30"/>
      <c r="Y32" s="289"/>
      <c r="Z32" s="31"/>
      <c r="AA32" s="33"/>
      <c r="AB32" s="33"/>
      <c r="AC32" s="33"/>
      <c r="AD32" s="33"/>
      <c r="AE32" s="33"/>
    </row>
    <row r="33">
      <c r="A33" s="270" t="s">
        <v>2656</v>
      </c>
      <c r="B33" s="261">
        <v>2007.0</v>
      </c>
      <c r="C33" s="267" t="s">
        <v>29</v>
      </c>
      <c r="D33" s="269">
        <v>92.0</v>
      </c>
      <c r="E33" s="16"/>
      <c r="F33" s="236"/>
      <c r="G33" s="40"/>
      <c r="H33" s="19"/>
      <c r="I33" s="63"/>
      <c r="J33" s="95"/>
      <c r="K33" s="63"/>
      <c r="L33" s="17"/>
      <c r="M33" s="22"/>
      <c r="N33" s="35"/>
      <c r="O33" s="269">
        <v>1.18871849E8</v>
      </c>
      <c r="P33" s="35"/>
      <c r="Q33" s="36"/>
      <c r="R33" s="269">
        <v>8.3676726E7</v>
      </c>
      <c r="S33" s="264">
        <v>2.02548575E8</v>
      </c>
      <c r="T33" s="38"/>
      <c r="U33" s="27"/>
      <c r="V33" s="265">
        <v>7.5E7</v>
      </c>
      <c r="W33" s="29"/>
      <c r="X33" s="30"/>
      <c r="Y33" s="17"/>
      <c r="Z33" s="31"/>
      <c r="AA33" s="33"/>
      <c r="AB33" s="33"/>
      <c r="AC33" s="33"/>
      <c r="AD33" s="33"/>
      <c r="AE33" s="33"/>
    </row>
    <row r="34">
      <c r="A34" s="266" t="s">
        <v>2657</v>
      </c>
      <c r="B34" s="261">
        <v>2007.0</v>
      </c>
      <c r="C34" s="267" t="s">
        <v>2398</v>
      </c>
      <c r="D34" s="263">
        <v>26.0</v>
      </c>
      <c r="E34" s="104"/>
      <c r="F34" s="112"/>
      <c r="G34" s="283"/>
      <c r="H34" s="105"/>
      <c r="I34" s="145"/>
      <c r="J34" s="145"/>
      <c r="K34" s="145"/>
      <c r="L34" s="104"/>
      <c r="M34" s="145"/>
      <c r="N34" s="135"/>
      <c r="O34" s="263">
        <v>5.8272029E7</v>
      </c>
      <c r="P34" s="135"/>
      <c r="Q34" s="119"/>
      <c r="R34" s="269">
        <v>2.0197855E7</v>
      </c>
      <c r="S34" s="264">
        <v>7.8469884E7</v>
      </c>
      <c r="T34" s="105"/>
      <c r="U34" s="162"/>
      <c r="V34" s="265">
        <v>2.0E7</v>
      </c>
      <c r="W34" s="126"/>
      <c r="X34" s="30"/>
      <c r="Y34" s="112"/>
      <c r="Z34" s="31"/>
      <c r="AA34" s="33"/>
      <c r="AB34" s="33"/>
      <c r="AC34" s="33"/>
      <c r="AD34" s="33"/>
      <c r="AE34" s="33"/>
    </row>
    <row r="35">
      <c r="A35" s="266" t="s">
        <v>2658</v>
      </c>
      <c r="B35" s="261">
        <v>2007.0</v>
      </c>
      <c r="C35" s="267" t="s">
        <v>29</v>
      </c>
      <c r="D35" s="263">
        <v>4.0</v>
      </c>
      <c r="E35" s="104"/>
      <c r="F35" s="112"/>
      <c r="G35" s="283"/>
      <c r="H35" s="105"/>
      <c r="I35" s="145"/>
      <c r="J35" s="145"/>
      <c r="K35" s="145"/>
      <c r="L35" s="104"/>
      <c r="M35" s="145"/>
      <c r="N35" s="135"/>
      <c r="O35" s="268">
        <v>1.5589393E7</v>
      </c>
      <c r="P35" s="135"/>
      <c r="Q35" s="119"/>
      <c r="R35" s="269">
        <v>2.2495398E7</v>
      </c>
      <c r="S35" s="264">
        <v>3.8084791E7</v>
      </c>
      <c r="T35" s="105"/>
      <c r="U35" s="162"/>
      <c r="V35" s="265">
        <v>4.7E7</v>
      </c>
      <c r="W35" s="126"/>
      <c r="X35" s="30"/>
      <c r="Y35" s="112"/>
      <c r="Z35" s="31"/>
      <c r="AA35" s="33"/>
      <c r="AB35" s="33"/>
      <c r="AC35" s="33"/>
      <c r="AD35" s="33"/>
      <c r="AE35" s="33"/>
    </row>
    <row r="36">
      <c r="A36" s="270" t="s">
        <v>2659</v>
      </c>
      <c r="B36" s="261">
        <v>2007.0</v>
      </c>
      <c r="C36" s="267" t="s">
        <v>29</v>
      </c>
      <c r="D36" s="269">
        <v>15.0</v>
      </c>
      <c r="E36" s="16"/>
      <c r="F36" s="73"/>
      <c r="G36" s="40"/>
      <c r="H36" s="19"/>
      <c r="I36" s="74"/>
      <c r="J36" s="74"/>
      <c r="K36" s="74"/>
      <c r="L36" s="78"/>
      <c r="M36" s="19"/>
      <c r="N36" s="35"/>
      <c r="O36" s="269">
        <v>3.9687694E7</v>
      </c>
      <c r="P36" s="35"/>
      <c r="Q36" s="36"/>
      <c r="R36" s="269">
        <v>6.0276289E7</v>
      </c>
      <c r="S36" s="264">
        <v>9.9963983E7</v>
      </c>
      <c r="T36" s="77"/>
      <c r="U36" s="27"/>
      <c r="V36" s="265">
        <v>2.4E7</v>
      </c>
      <c r="W36" s="29"/>
      <c r="X36" s="30"/>
      <c r="Y36" s="81"/>
      <c r="Z36" s="31"/>
      <c r="AA36" s="33"/>
      <c r="AB36" s="33"/>
      <c r="AC36" s="33"/>
      <c r="AD36" s="33"/>
      <c r="AE36" s="33"/>
    </row>
    <row r="37">
      <c r="A37" s="266" t="s">
        <v>2660</v>
      </c>
      <c r="B37" s="261">
        <v>2007.0</v>
      </c>
      <c r="C37" s="267" t="s">
        <v>37</v>
      </c>
      <c r="D37" s="263">
        <v>45.0</v>
      </c>
      <c r="E37" s="104"/>
      <c r="F37" s="112"/>
      <c r="G37" s="283"/>
      <c r="H37" s="105"/>
      <c r="I37" s="145"/>
      <c r="J37" s="145"/>
      <c r="K37" s="145"/>
      <c r="L37" s="104"/>
      <c r="M37" s="145"/>
      <c r="N37" s="135"/>
      <c r="O37" s="268">
        <v>1.7609452E7</v>
      </c>
      <c r="P37" s="135"/>
      <c r="Q37" s="119"/>
      <c r="R37" s="269">
        <v>1.8010069E7</v>
      </c>
      <c r="S37" s="264">
        <v>3.5619521E7</v>
      </c>
      <c r="T37" s="105"/>
      <c r="U37" s="162"/>
      <c r="V37" s="265">
        <v>1.0E7</v>
      </c>
      <c r="W37" s="126"/>
      <c r="X37" s="30"/>
      <c r="Y37" s="112"/>
      <c r="Z37" s="31"/>
      <c r="AA37" s="33"/>
      <c r="AB37" s="33"/>
      <c r="AC37" s="33"/>
      <c r="AD37" s="33"/>
      <c r="AE37" s="33"/>
    </row>
    <row r="38">
      <c r="A38" s="271" t="s">
        <v>2661</v>
      </c>
      <c r="B38" s="261">
        <v>2007.0</v>
      </c>
      <c r="C38" s="287" t="s">
        <v>41</v>
      </c>
      <c r="D38" s="113"/>
      <c r="E38" s="117"/>
      <c r="F38" s="112"/>
      <c r="G38" s="284"/>
      <c r="H38" s="105"/>
      <c r="I38" s="145"/>
      <c r="J38" s="145"/>
      <c r="K38" s="145"/>
      <c r="L38" s="104"/>
      <c r="M38" s="145"/>
      <c r="N38" s="121"/>
      <c r="O38" s="279">
        <v>1.3938332E7</v>
      </c>
      <c r="P38" s="122"/>
      <c r="Q38" s="119"/>
      <c r="R38" s="288">
        <v>396069.0</v>
      </c>
      <c r="S38" s="281">
        <v>1.4334401E7</v>
      </c>
      <c r="T38" s="285"/>
      <c r="U38" s="162"/>
      <c r="V38" s="282">
        <v>2.75E7</v>
      </c>
      <c r="W38" s="126"/>
      <c r="X38" s="30"/>
      <c r="Y38" s="112"/>
      <c r="Z38" s="31"/>
      <c r="AA38" s="33"/>
      <c r="AB38" s="33"/>
      <c r="AC38" s="33"/>
      <c r="AD38" s="33"/>
      <c r="AE38" s="33"/>
    </row>
    <row r="39">
      <c r="A39" s="266" t="s">
        <v>2662</v>
      </c>
      <c r="B39" s="261">
        <v>2007.0</v>
      </c>
      <c r="C39" s="113" t="s">
        <v>29</v>
      </c>
      <c r="D39" s="263">
        <v>69.0</v>
      </c>
      <c r="E39" s="86"/>
      <c r="F39" s="87"/>
      <c r="G39" s="273"/>
      <c r="H39" s="88"/>
      <c r="I39" s="89"/>
      <c r="J39" s="89"/>
      <c r="K39" s="89"/>
      <c r="L39" s="86"/>
      <c r="M39" s="90"/>
      <c r="N39" s="91"/>
      <c r="O39" s="263">
        <v>2.5639301E8</v>
      </c>
      <c r="P39" s="91"/>
      <c r="Q39" s="36"/>
      <c r="R39" s="269">
        <v>3.27762415E8</v>
      </c>
      <c r="S39" s="264">
        <v>5.84155425E8</v>
      </c>
      <c r="T39" s="93"/>
      <c r="U39" s="27"/>
      <c r="V39" s="265">
        <v>1.5E8</v>
      </c>
      <c r="W39" s="94"/>
      <c r="X39" s="30"/>
      <c r="Y39" s="113"/>
      <c r="Z39" s="31"/>
      <c r="AA39" s="33"/>
      <c r="AB39" s="33"/>
      <c r="AC39" s="33"/>
      <c r="AD39" s="33"/>
      <c r="AE39" s="33"/>
    </row>
    <row r="40">
      <c r="A40" s="270" t="s">
        <v>2663</v>
      </c>
      <c r="B40" s="261">
        <v>2007.0</v>
      </c>
      <c r="C40" s="267" t="s">
        <v>41</v>
      </c>
      <c r="D40" s="269">
        <v>13.0</v>
      </c>
      <c r="E40" s="16"/>
      <c r="F40" s="73"/>
      <c r="G40" s="40"/>
      <c r="H40" s="19"/>
      <c r="I40" s="74"/>
      <c r="J40" s="74"/>
      <c r="K40" s="74"/>
      <c r="L40" s="78"/>
      <c r="M40" s="19"/>
      <c r="N40" s="35"/>
      <c r="O40" s="269">
        <v>1.20059556E8</v>
      </c>
      <c r="P40" s="35"/>
      <c r="Q40" s="36"/>
      <c r="R40" s="269">
        <v>6.5994618E7</v>
      </c>
      <c r="S40" s="264">
        <v>1.86054174E8</v>
      </c>
      <c r="T40" s="77"/>
      <c r="U40" s="27"/>
      <c r="V40" s="265">
        <v>8.5E7</v>
      </c>
      <c r="W40" s="29"/>
      <c r="X40" s="30"/>
      <c r="Y40" s="81"/>
      <c r="Z40" s="31"/>
      <c r="AA40" s="33"/>
      <c r="AB40" s="33"/>
      <c r="AC40" s="33"/>
      <c r="AD40" s="33"/>
      <c r="AE40" s="33"/>
    </row>
    <row r="41">
      <c r="A41" s="271" t="s">
        <v>2664</v>
      </c>
      <c r="B41" s="261">
        <v>2007.0</v>
      </c>
      <c r="C41" s="272" t="s">
        <v>2398</v>
      </c>
      <c r="D41" s="113"/>
      <c r="E41" s="86"/>
      <c r="F41" s="87"/>
      <c r="G41" s="273"/>
      <c r="H41" s="88"/>
      <c r="I41" s="89"/>
      <c r="J41" s="89"/>
      <c r="K41" s="89"/>
      <c r="L41" s="86"/>
      <c r="M41" s="90"/>
      <c r="N41" s="91"/>
      <c r="O41" s="279">
        <v>1.2550605E7</v>
      </c>
      <c r="P41" s="91"/>
      <c r="Q41" s="36"/>
      <c r="R41" s="280">
        <v>645640.0</v>
      </c>
      <c r="S41" s="281">
        <v>1.3196245E7</v>
      </c>
      <c r="T41" s="93"/>
      <c r="U41" s="179"/>
      <c r="V41" s="282">
        <v>1.1E7</v>
      </c>
      <c r="W41" s="94"/>
      <c r="X41" s="30"/>
      <c r="Y41" s="113"/>
      <c r="Z41" s="31"/>
      <c r="AA41" s="33"/>
      <c r="AB41" s="33"/>
      <c r="AC41" s="33"/>
      <c r="AD41" s="33"/>
      <c r="AE41" s="33"/>
    </row>
    <row r="42">
      <c r="A42" s="266" t="s">
        <v>2665</v>
      </c>
      <c r="B42" s="261">
        <v>2007.0</v>
      </c>
      <c r="C42" s="267" t="s">
        <v>41</v>
      </c>
      <c r="D42" s="263">
        <v>43.0</v>
      </c>
      <c r="E42" s="104"/>
      <c r="F42" s="104"/>
      <c r="G42" s="283"/>
      <c r="H42" s="105"/>
      <c r="I42" s="290"/>
      <c r="J42" s="290"/>
      <c r="K42" s="290"/>
      <c r="L42" s="104"/>
      <c r="M42" s="291"/>
      <c r="N42" s="292"/>
      <c r="O42" s="268">
        <v>1.1052958E7</v>
      </c>
      <c r="P42" s="292"/>
      <c r="Q42" s="36"/>
      <c r="R42" s="263">
        <v>6509113.0</v>
      </c>
      <c r="S42" s="264">
        <v>1.7562071E7</v>
      </c>
      <c r="T42" s="290"/>
      <c r="U42" s="293"/>
      <c r="V42" s="265">
        <v>1.0E7</v>
      </c>
      <c r="W42" s="294"/>
      <c r="X42" s="30"/>
      <c r="Y42" s="112"/>
      <c r="Z42" s="31"/>
      <c r="AA42" s="33"/>
      <c r="AB42" s="33"/>
      <c r="AC42" s="33"/>
      <c r="AD42" s="33"/>
      <c r="AE42" s="33"/>
    </row>
    <row r="43">
      <c r="A43" s="270" t="s">
        <v>2666</v>
      </c>
      <c r="B43" s="261">
        <v>2007.0</v>
      </c>
      <c r="C43" s="267" t="s">
        <v>29</v>
      </c>
      <c r="D43" s="269">
        <v>82.0</v>
      </c>
      <c r="E43" s="16"/>
      <c r="F43" s="236"/>
      <c r="G43" s="40"/>
      <c r="H43" s="19"/>
      <c r="I43" s="63"/>
      <c r="J43" s="95"/>
      <c r="K43" s="63"/>
      <c r="L43" s="17"/>
      <c r="M43" s="22"/>
      <c r="N43" s="35"/>
      <c r="O43" s="268">
        <v>1.8354356E7</v>
      </c>
      <c r="P43" s="35"/>
      <c r="Q43" s="28"/>
      <c r="R43" s="269">
        <v>3.728021E7</v>
      </c>
      <c r="S43" s="264">
        <v>5.5634566E7</v>
      </c>
      <c r="T43" s="38"/>
      <c r="U43" s="27"/>
      <c r="V43" s="265">
        <v>1.5E7</v>
      </c>
      <c r="W43" s="29"/>
      <c r="X43" s="30"/>
      <c r="Y43" s="33"/>
      <c r="Z43" s="31"/>
      <c r="AA43" s="33"/>
      <c r="AB43" s="33"/>
      <c r="AC43" s="33"/>
      <c r="AD43" s="33"/>
      <c r="AE43" s="33"/>
    </row>
    <row r="44">
      <c r="A44" s="270" t="s">
        <v>2667</v>
      </c>
      <c r="B44" s="261">
        <v>2007.0</v>
      </c>
      <c r="C44" s="267" t="s">
        <v>41</v>
      </c>
      <c r="D44" s="269">
        <v>94.0</v>
      </c>
      <c r="E44" s="16"/>
      <c r="F44" s="236"/>
      <c r="G44" s="41"/>
      <c r="H44" s="19"/>
      <c r="I44" s="63"/>
      <c r="J44" s="95"/>
      <c r="K44" s="63"/>
      <c r="L44" s="17"/>
      <c r="M44" s="22"/>
      <c r="N44" s="35"/>
      <c r="O44" s="269">
        <v>1.43495265E8</v>
      </c>
      <c r="P44" s="35"/>
      <c r="Q44" s="36"/>
      <c r="R44" s="269">
        <v>8.7688908E7</v>
      </c>
      <c r="S44" s="264">
        <v>2.31184173E8</v>
      </c>
      <c r="T44" s="38"/>
      <c r="U44" s="27"/>
      <c r="V44" s="265">
        <v>7500000.0</v>
      </c>
      <c r="W44" s="29"/>
      <c r="X44" s="30"/>
      <c r="Y44" s="17"/>
      <c r="Z44" s="31"/>
      <c r="AA44" s="33"/>
      <c r="AB44" s="33"/>
      <c r="AC44" s="33"/>
      <c r="AD44" s="33"/>
      <c r="AE44" s="33"/>
    </row>
    <row r="45">
      <c r="A45" s="266" t="s">
        <v>2668</v>
      </c>
      <c r="B45" s="261">
        <v>2007.0</v>
      </c>
      <c r="C45" s="267" t="s">
        <v>41</v>
      </c>
      <c r="D45" s="263">
        <v>91.0</v>
      </c>
      <c r="E45" s="104"/>
      <c r="F45" s="112"/>
      <c r="G45" s="283"/>
      <c r="H45" s="105"/>
      <c r="I45" s="145"/>
      <c r="J45" s="145"/>
      <c r="K45" s="145"/>
      <c r="L45" s="104"/>
      <c r="M45" s="145"/>
      <c r="N45" s="135"/>
      <c r="O45" s="263">
        <v>1.48768917E8</v>
      </c>
      <c r="P45" s="135"/>
      <c r="Q45" s="119"/>
      <c r="R45" s="269">
        <v>7.0232344E7</v>
      </c>
      <c r="S45" s="264">
        <v>2.19001261E8</v>
      </c>
      <c r="T45" s="105"/>
      <c r="U45" s="162"/>
      <c r="V45" s="265">
        <v>3.3E7</v>
      </c>
      <c r="W45" s="126"/>
      <c r="X45" s="30"/>
      <c r="Y45" s="112"/>
      <c r="Z45" s="31"/>
      <c r="AA45" s="33"/>
      <c r="AB45" s="33"/>
      <c r="AC45" s="33"/>
      <c r="AD45" s="33"/>
      <c r="AE45" s="33"/>
    </row>
    <row r="46">
      <c r="A46" s="266" t="s">
        <v>2669</v>
      </c>
      <c r="B46" s="261">
        <v>2007.0</v>
      </c>
      <c r="C46" s="267" t="s">
        <v>41</v>
      </c>
      <c r="D46" s="263">
        <v>8.0</v>
      </c>
      <c r="E46" s="117"/>
      <c r="F46" s="112"/>
      <c r="G46" s="284"/>
      <c r="H46" s="105"/>
      <c r="I46" s="145"/>
      <c r="J46" s="145"/>
      <c r="K46" s="145"/>
      <c r="L46" s="104"/>
      <c r="M46" s="145"/>
      <c r="N46" s="121"/>
      <c r="O46" s="263">
        <v>4.3799818E7</v>
      </c>
      <c r="P46" s="122"/>
      <c r="Q46" s="119"/>
      <c r="R46" s="269">
        <v>2.5507406E7</v>
      </c>
      <c r="S46" s="264">
        <v>6.9307224E7</v>
      </c>
      <c r="T46" s="285"/>
      <c r="U46" s="162"/>
      <c r="V46" s="265">
        <v>3.5E7</v>
      </c>
      <c r="W46" s="126"/>
      <c r="X46" s="30"/>
      <c r="Y46" s="112"/>
      <c r="Z46" s="31"/>
      <c r="AA46" s="33"/>
      <c r="AB46" s="33"/>
      <c r="AC46" s="33"/>
      <c r="AD46" s="33"/>
      <c r="AE46" s="33"/>
    </row>
    <row r="47">
      <c r="A47" s="270" t="s">
        <v>2670</v>
      </c>
      <c r="B47" s="261">
        <v>2007.0</v>
      </c>
      <c r="C47" s="267" t="s">
        <v>41</v>
      </c>
      <c r="D47" s="269">
        <v>27.0</v>
      </c>
      <c r="E47" s="16"/>
      <c r="F47" s="236"/>
      <c r="G47" s="41"/>
      <c r="H47" s="19"/>
      <c r="I47" s="63"/>
      <c r="J47" s="95"/>
      <c r="K47" s="63"/>
      <c r="L47" s="17"/>
      <c r="M47" s="22"/>
      <c r="N47" s="35"/>
      <c r="O47" s="268">
        <v>1.5000115E7</v>
      </c>
      <c r="P47" s="35"/>
      <c r="Q47" s="36"/>
      <c r="R47" s="269">
        <v>4.8209103E7</v>
      </c>
      <c r="S47" s="264">
        <v>6.3209218E7</v>
      </c>
      <c r="T47" s="38"/>
      <c r="U47" s="27"/>
      <c r="V47" s="265">
        <v>3.5E7</v>
      </c>
      <c r="W47" s="29"/>
      <c r="X47" s="30"/>
      <c r="Y47" s="17"/>
      <c r="Z47" s="31"/>
      <c r="AA47" s="33"/>
      <c r="AB47" s="33"/>
      <c r="AC47" s="33"/>
      <c r="AD47" s="33"/>
      <c r="AE47" s="33"/>
    </row>
    <row r="48">
      <c r="A48" s="266" t="s">
        <v>2671</v>
      </c>
      <c r="B48" s="261">
        <v>2007.0</v>
      </c>
      <c r="C48" s="267" t="s">
        <v>37</v>
      </c>
      <c r="D48" s="263">
        <v>79.0</v>
      </c>
      <c r="E48" s="104"/>
      <c r="F48" s="112"/>
      <c r="G48" s="283"/>
      <c r="H48" s="105"/>
      <c r="I48" s="145"/>
      <c r="J48" s="145"/>
      <c r="K48" s="145"/>
      <c r="L48" s="104"/>
      <c r="M48" s="145"/>
      <c r="N48" s="135"/>
      <c r="O48" s="263">
        <v>1.34529403E8</v>
      </c>
      <c r="P48" s="135"/>
      <c r="Q48" s="119"/>
      <c r="R48" s="269">
        <v>2.49002043E8</v>
      </c>
      <c r="S48" s="264">
        <v>3.83531446E8</v>
      </c>
      <c r="T48" s="145"/>
      <c r="U48" s="162"/>
      <c r="V48" s="265">
        <v>1.1E8</v>
      </c>
      <c r="W48" s="126"/>
      <c r="X48" s="30"/>
      <c r="Y48" s="33"/>
      <c r="Z48" s="31"/>
      <c r="AA48" s="33"/>
      <c r="AB48" s="33"/>
      <c r="AC48" s="33"/>
      <c r="AD48" s="33"/>
      <c r="AE48" s="33"/>
    </row>
    <row r="49">
      <c r="A49" s="270" t="s">
        <v>2672</v>
      </c>
      <c r="B49" s="261">
        <v>2007.0</v>
      </c>
      <c r="C49" s="267" t="s">
        <v>29</v>
      </c>
      <c r="D49" s="269">
        <v>66.0</v>
      </c>
      <c r="E49" s="16"/>
      <c r="F49" s="236"/>
      <c r="G49" s="40"/>
      <c r="H49" s="19"/>
      <c r="I49" s="63"/>
      <c r="J49" s="95"/>
      <c r="K49" s="63"/>
      <c r="L49" s="17"/>
      <c r="M49" s="22"/>
      <c r="N49" s="35"/>
      <c r="O49" s="269">
        <v>9.7822171E7</v>
      </c>
      <c r="P49" s="35"/>
      <c r="Q49" s="36"/>
      <c r="R49" s="269">
        <v>7.1510807E7</v>
      </c>
      <c r="S49" s="264">
        <v>1.69332978E8</v>
      </c>
      <c r="T49" s="38"/>
      <c r="U49" s="27"/>
      <c r="V49" s="265">
        <v>1.0E8</v>
      </c>
      <c r="W49" s="29"/>
      <c r="X49" s="30"/>
      <c r="Y49" s="17"/>
      <c r="Z49" s="31"/>
      <c r="AA49" s="33"/>
      <c r="AB49" s="33"/>
      <c r="AC49" s="33"/>
      <c r="AD49" s="33"/>
      <c r="AE49" s="33"/>
    </row>
    <row r="50">
      <c r="A50" s="266" t="s">
        <v>2673</v>
      </c>
      <c r="B50" s="261">
        <v>2007.0</v>
      </c>
      <c r="C50" s="267" t="s">
        <v>41</v>
      </c>
      <c r="D50" s="263">
        <v>90.0</v>
      </c>
      <c r="E50" s="104"/>
      <c r="F50" s="112"/>
      <c r="G50" s="283"/>
      <c r="H50" s="105"/>
      <c r="I50" s="145"/>
      <c r="J50" s="145"/>
      <c r="K50" s="145"/>
      <c r="L50" s="104"/>
      <c r="M50" s="145"/>
      <c r="N50" s="135"/>
      <c r="O50" s="263">
        <v>4.9033882E7</v>
      </c>
      <c r="P50" s="135"/>
      <c r="Q50" s="119"/>
      <c r="R50" s="269">
        <v>4.3957953E7</v>
      </c>
      <c r="S50" s="264">
        <v>9.2991835E7</v>
      </c>
      <c r="T50" s="105"/>
      <c r="U50" s="162"/>
      <c r="V50" s="265">
        <v>2.5E7</v>
      </c>
      <c r="W50" s="126"/>
      <c r="X50" s="30"/>
      <c r="Y50" s="112"/>
      <c r="Z50" s="31"/>
      <c r="AA50" s="33"/>
      <c r="AB50" s="33"/>
      <c r="AC50" s="33"/>
      <c r="AD50" s="33"/>
      <c r="AE50" s="33"/>
    </row>
    <row r="51">
      <c r="A51" s="266" t="s">
        <v>2674</v>
      </c>
      <c r="B51" s="261">
        <v>2007.0</v>
      </c>
      <c r="C51" s="267" t="s">
        <v>41</v>
      </c>
      <c r="D51" s="263">
        <v>56.0</v>
      </c>
      <c r="E51" s="104"/>
      <c r="F51" s="112"/>
      <c r="G51" s="283"/>
      <c r="H51" s="105"/>
      <c r="I51" s="145"/>
      <c r="J51" s="145"/>
      <c r="K51" s="145"/>
      <c r="L51" s="104"/>
      <c r="M51" s="145"/>
      <c r="N51" s="135"/>
      <c r="O51" s="268">
        <v>2.8549298E7</v>
      </c>
      <c r="P51" s="135"/>
      <c r="Q51" s="119"/>
      <c r="R51" s="269">
        <v>1.9572602E7</v>
      </c>
      <c r="S51" s="264">
        <v>4.81219E7</v>
      </c>
      <c r="T51" s="105"/>
      <c r="U51" s="162"/>
      <c r="V51" s="265">
        <v>2.0E7</v>
      </c>
      <c r="W51" s="126"/>
      <c r="X51" s="30"/>
      <c r="Y51" s="112"/>
      <c r="Z51" s="31"/>
      <c r="AA51" s="33"/>
      <c r="AB51" s="33"/>
      <c r="AC51" s="33"/>
      <c r="AD51" s="33"/>
      <c r="AE51" s="33"/>
    </row>
    <row r="52">
      <c r="A52" s="266" t="s">
        <v>2675</v>
      </c>
      <c r="B52" s="261">
        <v>2007.0</v>
      </c>
      <c r="C52" s="113" t="s">
        <v>41</v>
      </c>
      <c r="D52" s="263">
        <v>36.0</v>
      </c>
      <c r="E52" s="86"/>
      <c r="F52" s="87"/>
      <c r="G52" s="273"/>
      <c r="H52" s="88"/>
      <c r="I52" s="89"/>
      <c r="J52" s="89"/>
      <c r="K52" s="89"/>
      <c r="L52" s="86"/>
      <c r="M52" s="90"/>
      <c r="N52" s="91"/>
      <c r="O52" s="268">
        <v>3.2061555E7</v>
      </c>
      <c r="P52" s="91"/>
      <c r="Q52" s="36"/>
      <c r="R52" s="263">
        <v>3.6886258E7</v>
      </c>
      <c r="S52" s="264">
        <v>6.8947813E7</v>
      </c>
      <c r="T52" s="93"/>
      <c r="U52" s="179"/>
      <c r="V52" s="265">
        <v>2.5E7</v>
      </c>
      <c r="W52" s="94"/>
      <c r="X52" s="30"/>
      <c r="Y52" s="113"/>
      <c r="Z52" s="31"/>
      <c r="AA52" s="33"/>
      <c r="AB52" s="33"/>
      <c r="AC52" s="33"/>
      <c r="AD52" s="33"/>
      <c r="AE52" s="33"/>
    </row>
    <row r="53">
      <c r="A53" s="271" t="s">
        <v>2676</v>
      </c>
      <c r="B53" s="261">
        <v>2007.0</v>
      </c>
      <c r="C53" s="287" t="s">
        <v>41</v>
      </c>
      <c r="D53" s="113"/>
      <c r="E53" s="104"/>
      <c r="F53" s="112"/>
      <c r="G53" s="283"/>
      <c r="H53" s="105"/>
      <c r="I53" s="145"/>
      <c r="J53" s="145"/>
      <c r="K53" s="145"/>
      <c r="L53" s="104"/>
      <c r="M53" s="145"/>
      <c r="N53" s="135"/>
      <c r="O53" s="279">
        <v>2.5799486E7</v>
      </c>
      <c r="P53" s="135"/>
      <c r="Q53" s="119"/>
      <c r="R53" s="288">
        <v>7788255.0</v>
      </c>
      <c r="S53" s="281">
        <v>3.3587741E7</v>
      </c>
      <c r="T53" s="105"/>
      <c r="U53" s="162"/>
      <c r="V53" s="282">
        <v>2.2E7</v>
      </c>
      <c r="W53" s="126"/>
      <c r="X53" s="30"/>
      <c r="Y53" s="112"/>
      <c r="Z53" s="31"/>
      <c r="AA53" s="33"/>
      <c r="AB53" s="33"/>
      <c r="AC53" s="33"/>
      <c r="AD53" s="33"/>
      <c r="AE53" s="33"/>
    </row>
    <row r="54">
      <c r="A54" s="266" t="s">
        <v>2677</v>
      </c>
      <c r="B54" s="261">
        <v>2007.0</v>
      </c>
      <c r="C54" s="267" t="s">
        <v>41</v>
      </c>
      <c r="D54" s="263">
        <v>63.0</v>
      </c>
      <c r="E54" s="117"/>
      <c r="F54" s="112"/>
      <c r="G54" s="284"/>
      <c r="H54" s="105"/>
      <c r="I54" s="145"/>
      <c r="J54" s="145"/>
      <c r="K54" s="145"/>
      <c r="L54" s="104"/>
      <c r="M54" s="145"/>
      <c r="N54" s="121"/>
      <c r="O54" s="263">
        <v>5.0572589E7</v>
      </c>
      <c r="P54" s="122"/>
      <c r="Q54" s="119"/>
      <c r="R54" s="269">
        <v>9.5323833E7</v>
      </c>
      <c r="S54" s="264">
        <v>1.45896422E8</v>
      </c>
      <c r="T54" s="285"/>
      <c r="U54" s="162"/>
      <c r="V54" s="265">
        <v>4.0E7</v>
      </c>
      <c r="W54" s="126"/>
      <c r="X54" s="30"/>
      <c r="Y54" s="112"/>
      <c r="Z54" s="31"/>
      <c r="AA54" s="33"/>
      <c r="AB54" s="33"/>
      <c r="AC54" s="33"/>
      <c r="AD54" s="33"/>
      <c r="AE54" s="33"/>
    </row>
    <row r="55">
      <c r="A55" s="266" t="s">
        <v>2678</v>
      </c>
      <c r="B55" s="261">
        <v>2007.0</v>
      </c>
      <c r="C55" s="267" t="s">
        <v>29</v>
      </c>
      <c r="D55" s="263">
        <v>49.0</v>
      </c>
      <c r="E55" s="104"/>
      <c r="F55" s="112"/>
      <c r="G55" s="283"/>
      <c r="H55" s="105"/>
      <c r="I55" s="145"/>
      <c r="J55" s="145"/>
      <c r="K55" s="145"/>
      <c r="L55" s="104"/>
      <c r="M55" s="145"/>
      <c r="N55" s="135"/>
      <c r="O55" s="268">
        <v>2.561252E7</v>
      </c>
      <c r="P55" s="135"/>
      <c r="Q55" s="119"/>
      <c r="R55" s="269">
        <v>5054410.0</v>
      </c>
      <c r="S55" s="264">
        <v>3.066693E7</v>
      </c>
      <c r="T55" s="105"/>
      <c r="U55" s="162"/>
      <c r="V55" s="265">
        <v>2.0E7</v>
      </c>
      <c r="W55" s="126"/>
      <c r="X55" s="30"/>
      <c r="Y55" s="112"/>
      <c r="Z55" s="31"/>
      <c r="AA55" s="33"/>
      <c r="AB55" s="33"/>
      <c r="AC55" s="33"/>
      <c r="AD55" s="33"/>
      <c r="AE55" s="33"/>
    </row>
    <row r="56">
      <c r="A56" s="266" t="s">
        <v>2679</v>
      </c>
      <c r="B56" s="261">
        <v>2007.0</v>
      </c>
      <c r="C56" s="267" t="s">
        <v>37</v>
      </c>
      <c r="D56" s="263">
        <v>31.0</v>
      </c>
      <c r="E56" s="104"/>
      <c r="F56" s="112"/>
      <c r="G56" s="283"/>
      <c r="H56" s="105"/>
      <c r="I56" s="145"/>
      <c r="J56" s="145"/>
      <c r="K56" s="145"/>
      <c r="L56" s="104"/>
      <c r="M56" s="145"/>
      <c r="N56" s="135"/>
      <c r="O56" s="263">
        <v>2.19964115E8</v>
      </c>
      <c r="P56" s="135"/>
      <c r="Q56" s="119"/>
      <c r="R56" s="269">
        <v>2.37400485E8</v>
      </c>
      <c r="S56" s="264">
        <v>4.573646E8</v>
      </c>
      <c r="T56" s="105"/>
      <c r="U56" s="162"/>
      <c r="V56" s="265">
        <v>1.3E8</v>
      </c>
      <c r="W56" s="126"/>
      <c r="X56" s="30"/>
      <c r="Y56" s="112"/>
      <c r="Z56" s="31"/>
      <c r="AA56" s="33"/>
      <c r="AB56" s="33"/>
      <c r="AC56" s="33"/>
      <c r="AD56" s="33"/>
      <c r="AE56" s="33"/>
    </row>
    <row r="57">
      <c r="A57" s="266" t="s">
        <v>2680</v>
      </c>
      <c r="B57" s="261">
        <v>2007.0</v>
      </c>
      <c r="C57" s="267" t="s">
        <v>29</v>
      </c>
      <c r="D57" s="263">
        <v>29.0</v>
      </c>
      <c r="E57" s="117"/>
      <c r="F57" s="112"/>
      <c r="G57" s="284"/>
      <c r="H57" s="105"/>
      <c r="I57" s="145"/>
      <c r="J57" s="145"/>
      <c r="K57" s="145"/>
      <c r="L57" s="104"/>
      <c r="M57" s="145"/>
      <c r="N57" s="121"/>
      <c r="O57" s="268">
        <v>1.8211013E7</v>
      </c>
      <c r="P57" s="122"/>
      <c r="Q57" s="119"/>
      <c r="R57" s="269">
        <v>5.5330487E7</v>
      </c>
      <c r="S57" s="264">
        <v>7.35415E7</v>
      </c>
      <c r="T57" s="285"/>
      <c r="U57" s="162"/>
      <c r="V57" s="265">
        <v>7.0E7</v>
      </c>
      <c r="W57" s="126"/>
      <c r="X57" s="30"/>
      <c r="Y57" s="112"/>
      <c r="Z57" s="31"/>
      <c r="AA57" s="33"/>
      <c r="AB57" s="33"/>
      <c r="AC57" s="33"/>
      <c r="AD57" s="33"/>
      <c r="AE57" s="33"/>
    </row>
    <row r="58">
      <c r="A58" s="266" t="s">
        <v>2681</v>
      </c>
      <c r="B58" s="261">
        <v>2007.0</v>
      </c>
      <c r="C58" s="113" t="s">
        <v>29</v>
      </c>
      <c r="D58" s="263">
        <v>95.0</v>
      </c>
      <c r="E58" s="86"/>
      <c r="F58" s="87"/>
      <c r="G58" s="273"/>
      <c r="H58" s="88"/>
      <c r="I58" s="89"/>
      <c r="J58" s="89"/>
      <c r="K58" s="89"/>
      <c r="L58" s="86"/>
      <c r="M58" s="90"/>
      <c r="N58" s="91"/>
      <c r="O58" s="263">
        <v>7.4283625E7</v>
      </c>
      <c r="P58" s="91"/>
      <c r="Q58" s="36"/>
      <c r="R58" s="263">
        <v>8.6715832E7</v>
      </c>
      <c r="S58" s="264">
        <v>1.60999457E8</v>
      </c>
      <c r="T58" s="93"/>
      <c r="U58" s="179"/>
      <c r="V58" s="265">
        <v>2.5E7</v>
      </c>
      <c r="W58" s="94"/>
      <c r="X58" s="30"/>
      <c r="Y58" s="113"/>
      <c r="Z58" s="31"/>
      <c r="AA58" s="33"/>
      <c r="AB58" s="33"/>
      <c r="AC58" s="33"/>
      <c r="AD58" s="33"/>
      <c r="AE58" s="33"/>
    </row>
    <row r="59">
      <c r="A59" s="266" t="s">
        <v>2682</v>
      </c>
      <c r="B59" s="261">
        <v>2007.0</v>
      </c>
      <c r="C59" s="267" t="s">
        <v>41</v>
      </c>
      <c r="D59" s="263">
        <v>39.0</v>
      </c>
      <c r="E59" s="104"/>
      <c r="F59" s="112"/>
      <c r="G59" s="283"/>
      <c r="H59" s="105"/>
      <c r="I59" s="145"/>
      <c r="J59" s="145"/>
      <c r="K59" s="145"/>
      <c r="L59" s="104"/>
      <c r="M59" s="145"/>
      <c r="N59" s="135"/>
      <c r="O59" s="263">
        <v>4.3107979E7</v>
      </c>
      <c r="P59" s="135"/>
      <c r="Q59" s="119"/>
      <c r="R59" s="269">
        <v>4.9493071E7</v>
      </c>
      <c r="S59" s="264">
        <v>9.260105E7</v>
      </c>
      <c r="T59" s="145"/>
      <c r="U59" s="162"/>
      <c r="V59" s="265">
        <v>2.8E7</v>
      </c>
      <c r="W59" s="126"/>
      <c r="X59" s="30"/>
      <c r="Y59" s="33"/>
      <c r="Z59" s="31"/>
      <c r="AA59" s="33"/>
      <c r="AB59" s="33"/>
      <c r="AC59" s="33"/>
      <c r="AD59" s="33"/>
      <c r="AE59" s="33"/>
    </row>
    <row r="60">
      <c r="A60" s="266" t="s">
        <v>2683</v>
      </c>
      <c r="B60" s="261">
        <v>2007.0</v>
      </c>
      <c r="C60" s="113" t="s">
        <v>41</v>
      </c>
      <c r="D60" s="263">
        <v>9.0</v>
      </c>
      <c r="E60" s="48"/>
      <c r="F60" s="50"/>
      <c r="G60" s="278"/>
      <c r="H60" s="51"/>
      <c r="I60" s="52"/>
      <c r="J60" s="52"/>
      <c r="K60" s="52"/>
      <c r="L60" s="295"/>
      <c r="M60" s="62"/>
      <c r="N60" s="55"/>
      <c r="O60" s="263">
        <v>9.5673607E7</v>
      </c>
      <c r="P60" s="55"/>
      <c r="Q60" s="36"/>
      <c r="R60" s="263">
        <v>6.3639954E7</v>
      </c>
      <c r="S60" s="264">
        <v>1.59313561E8</v>
      </c>
      <c r="T60" s="58"/>
      <c r="U60" s="188"/>
      <c r="V60" s="265">
        <v>6.0E7</v>
      </c>
      <c r="W60" s="59"/>
      <c r="X60" s="30"/>
      <c r="Y60" s="295"/>
      <c r="Z60" s="31"/>
      <c r="AA60" s="33"/>
      <c r="AB60" s="33"/>
      <c r="AC60" s="33"/>
      <c r="AD60" s="33"/>
      <c r="AE60" s="33"/>
    </row>
    <row r="61">
      <c r="A61" s="266" t="s">
        <v>2684</v>
      </c>
      <c r="B61" s="261">
        <v>2007.0</v>
      </c>
      <c r="C61" s="267" t="s">
        <v>37</v>
      </c>
      <c r="D61" s="263">
        <v>70.0</v>
      </c>
      <c r="E61" s="104"/>
      <c r="F61" s="112"/>
      <c r="G61" s="283"/>
      <c r="H61" s="105"/>
      <c r="I61" s="145"/>
      <c r="J61" s="145"/>
      <c r="K61" s="145"/>
      <c r="L61" s="104"/>
      <c r="M61" s="145"/>
      <c r="N61" s="135"/>
      <c r="O61" s="263">
        <v>1.17154724E8</v>
      </c>
      <c r="P61" s="135"/>
      <c r="Q61" s="119"/>
      <c r="R61" s="269">
        <v>1.941579E8</v>
      </c>
      <c r="S61" s="264">
        <v>3.11312624E8</v>
      </c>
      <c r="T61" s="145"/>
      <c r="U61" s="162"/>
      <c r="V61" s="265">
        <v>8.5E7</v>
      </c>
      <c r="W61" s="126"/>
      <c r="X61" s="30"/>
      <c r="Y61" s="33"/>
      <c r="Z61" s="31"/>
      <c r="AA61" s="33"/>
      <c r="AB61" s="33"/>
      <c r="AC61" s="33"/>
      <c r="AD61" s="33"/>
      <c r="AE61" s="33"/>
    </row>
    <row r="62">
      <c r="A62" s="266" t="s">
        <v>2685</v>
      </c>
      <c r="B62" s="261">
        <v>2007.0</v>
      </c>
      <c r="C62" s="113" t="s">
        <v>29</v>
      </c>
      <c r="D62" s="263">
        <v>21.0</v>
      </c>
      <c r="E62" s="86"/>
      <c r="F62" s="87"/>
      <c r="G62" s="273"/>
      <c r="H62" s="88"/>
      <c r="I62" s="89"/>
      <c r="J62" s="89"/>
      <c r="K62" s="89"/>
      <c r="L62" s="86"/>
      <c r="M62" s="90"/>
      <c r="N62" s="91"/>
      <c r="O62" s="263">
        <v>5.3695808E7</v>
      </c>
      <c r="P62" s="91"/>
      <c r="Q62" s="36"/>
      <c r="R62" s="263">
        <v>9.9397697E7</v>
      </c>
      <c r="S62" s="264">
        <v>1.53093505E8</v>
      </c>
      <c r="T62" s="93"/>
      <c r="U62" s="179"/>
      <c r="V62" s="265">
        <v>3.0E7</v>
      </c>
      <c r="W62" s="94"/>
      <c r="X62" s="30"/>
      <c r="Y62" s="113"/>
      <c r="Z62" s="31"/>
      <c r="AA62" s="33"/>
      <c r="AB62" s="33"/>
      <c r="AC62" s="33"/>
      <c r="AD62" s="33"/>
      <c r="AE62" s="33"/>
    </row>
    <row r="63">
      <c r="A63" s="266" t="s">
        <v>2686</v>
      </c>
      <c r="B63" s="261">
        <v>2007.0</v>
      </c>
      <c r="C63" s="267" t="s">
        <v>2398</v>
      </c>
      <c r="D63" s="263">
        <v>11.0</v>
      </c>
      <c r="E63" s="104"/>
      <c r="F63" s="112"/>
      <c r="G63" s="283"/>
      <c r="H63" s="105"/>
      <c r="I63" s="145"/>
      <c r="J63" s="145"/>
      <c r="K63" s="145"/>
      <c r="L63" s="104"/>
      <c r="M63" s="145"/>
      <c r="N63" s="135"/>
      <c r="O63" s="268">
        <v>1.0232081E7</v>
      </c>
      <c r="P63" s="135"/>
      <c r="Q63" s="119"/>
      <c r="R63" s="269">
        <v>2.059078E7</v>
      </c>
      <c r="S63" s="264">
        <v>3.0822861E7</v>
      </c>
      <c r="T63" s="145"/>
      <c r="U63" s="162"/>
      <c r="V63" s="265">
        <v>2.6E7</v>
      </c>
      <c r="W63" s="126"/>
      <c r="X63" s="30"/>
      <c r="Y63" s="33"/>
      <c r="Z63" s="31"/>
      <c r="AA63" s="33"/>
      <c r="AB63" s="33"/>
      <c r="AC63" s="33"/>
      <c r="AD63" s="33"/>
      <c r="AE63" s="33"/>
    </row>
    <row r="64">
      <c r="A64" s="266" t="s">
        <v>2687</v>
      </c>
      <c r="B64" s="261">
        <v>2007.0</v>
      </c>
      <c r="C64" s="267" t="s">
        <v>37</v>
      </c>
      <c r="D64" s="263">
        <v>45.0</v>
      </c>
      <c r="E64" s="104"/>
      <c r="F64" s="112"/>
      <c r="G64" s="283"/>
      <c r="H64" s="105"/>
      <c r="I64" s="145"/>
      <c r="J64" s="145"/>
      <c r="K64" s="145"/>
      <c r="L64" s="104"/>
      <c r="M64" s="145"/>
      <c r="N64" s="135"/>
      <c r="O64" s="263">
        <v>3.09420425E8</v>
      </c>
      <c r="P64" s="135"/>
      <c r="Q64" s="119"/>
      <c r="R64" s="269">
        <v>6.51576067E8</v>
      </c>
      <c r="S64" s="264">
        <v>9.60996492E8</v>
      </c>
      <c r="T64" s="105"/>
      <c r="U64" s="162"/>
      <c r="V64" s="265">
        <v>3.0E8</v>
      </c>
      <c r="W64" s="126"/>
      <c r="X64" s="30"/>
      <c r="Y64" s="112"/>
      <c r="Z64" s="31"/>
      <c r="AA64" s="33"/>
      <c r="AB64" s="33"/>
      <c r="AC64" s="33"/>
      <c r="AD64" s="33"/>
      <c r="AE64" s="33"/>
    </row>
    <row r="65">
      <c r="A65" s="266" t="s">
        <v>2688</v>
      </c>
      <c r="B65" s="261">
        <v>2007.0</v>
      </c>
      <c r="C65" s="113" t="s">
        <v>41</v>
      </c>
      <c r="D65" s="263">
        <v>8.0</v>
      </c>
      <c r="E65" s="48"/>
      <c r="F65" s="50"/>
      <c r="G65" s="278"/>
      <c r="H65" s="51"/>
      <c r="I65" s="52"/>
      <c r="J65" s="52"/>
      <c r="K65" s="52"/>
      <c r="L65" s="53"/>
      <c r="M65" s="54"/>
      <c r="N65" s="55"/>
      <c r="O65" s="263">
        <v>4.7852604E7</v>
      </c>
      <c r="P65" s="55"/>
      <c r="Q65" s="36"/>
      <c r="R65" s="263">
        <v>3.6143751E7</v>
      </c>
      <c r="S65" s="264">
        <v>8.3996355E7</v>
      </c>
      <c r="T65" s="58"/>
      <c r="U65" s="188"/>
      <c r="V65" s="265">
        <v>2.0E7</v>
      </c>
      <c r="W65" s="59"/>
      <c r="X65" s="30"/>
      <c r="Y65" s="295"/>
      <c r="Z65" s="31"/>
      <c r="AA65" s="33"/>
      <c r="AB65" s="33"/>
      <c r="AC65" s="33"/>
      <c r="AD65" s="33"/>
      <c r="AE65" s="33"/>
    </row>
    <row r="66">
      <c r="A66" s="266" t="s">
        <v>2689</v>
      </c>
      <c r="B66" s="261">
        <v>2007.0</v>
      </c>
      <c r="C66" s="267" t="s">
        <v>41</v>
      </c>
      <c r="D66" s="263">
        <v>97.0</v>
      </c>
      <c r="E66" s="117"/>
      <c r="F66" s="112"/>
      <c r="G66" s="284"/>
      <c r="H66" s="105"/>
      <c r="I66" s="145"/>
      <c r="J66" s="145"/>
      <c r="K66" s="145"/>
      <c r="L66" s="104"/>
      <c r="M66" s="145"/>
      <c r="N66" s="121"/>
      <c r="O66" s="263">
        <v>2.06445654E8</v>
      </c>
      <c r="P66" s="122"/>
      <c r="Q66" s="119"/>
      <c r="R66" s="269">
        <v>4.14979184E8</v>
      </c>
      <c r="S66" s="264">
        <v>6.21424838E8</v>
      </c>
      <c r="T66" s="285"/>
      <c r="U66" s="162"/>
      <c r="V66" s="265">
        <v>1.5E8</v>
      </c>
      <c r="W66" s="126"/>
      <c r="X66" s="30"/>
      <c r="Y66" s="112"/>
      <c r="Z66" s="31"/>
      <c r="AA66" s="33"/>
      <c r="AB66" s="33"/>
      <c r="AC66" s="33"/>
      <c r="AD66" s="33"/>
      <c r="AE66" s="33"/>
    </row>
    <row r="67">
      <c r="A67" s="271" t="s">
        <v>2690</v>
      </c>
      <c r="B67" s="261">
        <v>2007.0</v>
      </c>
      <c r="C67" s="287" t="s">
        <v>41</v>
      </c>
      <c r="D67" s="113"/>
      <c r="E67" s="104"/>
      <c r="F67" s="112"/>
      <c r="G67" s="283"/>
      <c r="H67" s="105"/>
      <c r="I67" s="145"/>
      <c r="J67" s="145"/>
      <c r="K67" s="145"/>
      <c r="L67" s="104"/>
      <c r="M67" s="145"/>
      <c r="N67" s="135"/>
      <c r="O67" s="279">
        <v>1.9661987E7</v>
      </c>
      <c r="P67" s="135"/>
      <c r="Q67" s="119"/>
      <c r="R67" s="288">
        <v>2560321.0</v>
      </c>
      <c r="S67" s="281">
        <v>2.2222308E7</v>
      </c>
      <c r="T67" s="105"/>
      <c r="U67" s="162"/>
      <c r="V67" s="282">
        <v>2.0E7</v>
      </c>
      <c r="W67" s="126"/>
      <c r="X67" s="30"/>
      <c r="Y67" s="112"/>
      <c r="Z67" s="31"/>
      <c r="AA67" s="33"/>
      <c r="AB67" s="33"/>
      <c r="AC67" s="33"/>
      <c r="AD67" s="33"/>
      <c r="AE67" s="33"/>
    </row>
    <row r="68">
      <c r="A68" s="271" t="s">
        <v>2691</v>
      </c>
      <c r="B68" s="261">
        <v>2007.0</v>
      </c>
      <c r="C68" s="287" t="s">
        <v>29</v>
      </c>
      <c r="D68" s="113"/>
      <c r="E68" s="104"/>
      <c r="F68" s="112"/>
      <c r="G68" s="283"/>
      <c r="H68" s="105"/>
      <c r="I68" s="145"/>
      <c r="J68" s="145"/>
      <c r="K68" s="145"/>
      <c r="L68" s="104"/>
      <c r="M68" s="145"/>
      <c r="N68" s="135"/>
      <c r="O68" s="279">
        <v>2.0342161E7</v>
      </c>
      <c r="P68" s="135"/>
      <c r="Q68" s="119"/>
      <c r="R68" s="288">
        <v>1453300.0</v>
      </c>
      <c r="S68" s="281">
        <v>2.1795461E7</v>
      </c>
      <c r="T68" s="105"/>
      <c r="U68" s="162"/>
      <c r="V68" s="282">
        <v>1.0E7</v>
      </c>
      <c r="W68" s="126"/>
      <c r="X68" s="30"/>
      <c r="Y68" s="112"/>
      <c r="Z68" s="31"/>
      <c r="AA68" s="33"/>
      <c r="AB68" s="33"/>
      <c r="AC68" s="33"/>
      <c r="AD68" s="33"/>
      <c r="AE68" s="33"/>
    </row>
    <row r="69">
      <c r="A69" s="266" t="s">
        <v>2692</v>
      </c>
      <c r="B69" s="261">
        <v>2007.0</v>
      </c>
      <c r="C69" s="113" t="s">
        <v>37</v>
      </c>
      <c r="D69" s="263">
        <v>20.0</v>
      </c>
      <c r="E69" s="86"/>
      <c r="F69" s="87"/>
      <c r="G69" s="273"/>
      <c r="H69" s="88"/>
      <c r="I69" s="89"/>
      <c r="J69" s="89"/>
      <c r="K69" s="89"/>
      <c r="L69" s="86"/>
      <c r="M69" s="90"/>
      <c r="N69" s="91"/>
      <c r="O69" s="263">
        <v>1.40125968E8</v>
      </c>
      <c r="P69" s="91"/>
      <c r="Q69" s="36"/>
      <c r="R69" s="263">
        <v>1.17896265E8</v>
      </c>
      <c r="S69" s="264">
        <v>2.58022233E8</v>
      </c>
      <c r="T69" s="93"/>
      <c r="U69" s="179"/>
      <c r="V69" s="265">
        <v>1.4E8</v>
      </c>
      <c r="W69" s="94"/>
      <c r="X69" s="30"/>
      <c r="Y69" s="113"/>
      <c r="Z69" s="31"/>
      <c r="AA69" s="33"/>
      <c r="AB69" s="33"/>
      <c r="AC69" s="33"/>
      <c r="AD69" s="33"/>
      <c r="AE69" s="33"/>
    </row>
    <row r="70">
      <c r="A70" s="266" t="s">
        <v>2693</v>
      </c>
      <c r="B70" s="261">
        <v>2007.0</v>
      </c>
      <c r="C70" s="267" t="s">
        <v>37</v>
      </c>
      <c r="D70" s="263">
        <v>18.0</v>
      </c>
      <c r="E70" s="104"/>
      <c r="F70" s="112"/>
      <c r="G70" s="283"/>
      <c r="H70" s="105"/>
      <c r="I70" s="145"/>
      <c r="J70" s="145"/>
      <c r="K70" s="145"/>
      <c r="L70" s="104"/>
      <c r="M70" s="145"/>
      <c r="N70" s="135"/>
      <c r="O70" s="263">
        <v>6.3300095E7</v>
      </c>
      <c r="P70" s="135"/>
      <c r="Q70" s="119"/>
      <c r="R70" s="269">
        <v>7.6052538E7</v>
      </c>
      <c r="S70" s="264">
        <v>1.39352633E8</v>
      </c>
      <c r="T70" s="105"/>
      <c r="U70" s="162"/>
      <c r="V70" s="265">
        <v>1.0E7</v>
      </c>
      <c r="W70" s="126"/>
      <c r="X70" s="30"/>
      <c r="Y70" s="112"/>
      <c r="Z70" s="31"/>
      <c r="AA70" s="33"/>
      <c r="AB70" s="33"/>
      <c r="AC70" s="33"/>
      <c r="AD70" s="33"/>
      <c r="AE70" s="33"/>
    </row>
    <row r="71">
      <c r="A71" s="266" t="s">
        <v>2694</v>
      </c>
      <c r="B71" s="261">
        <v>2007.0</v>
      </c>
      <c r="C71" s="267" t="s">
        <v>41</v>
      </c>
      <c r="D71" s="263">
        <v>67.0</v>
      </c>
      <c r="E71" s="104"/>
      <c r="F71" s="104"/>
      <c r="G71" s="283"/>
      <c r="H71" s="105"/>
      <c r="I71" s="290"/>
      <c r="J71" s="290"/>
      <c r="K71" s="290"/>
      <c r="L71" s="44"/>
      <c r="M71" s="291"/>
      <c r="N71" s="292"/>
      <c r="O71" s="268">
        <v>1.2807139E7</v>
      </c>
      <c r="P71" s="292"/>
      <c r="Q71" s="36"/>
      <c r="R71" s="263">
        <v>1.3911411E7</v>
      </c>
      <c r="S71" s="264">
        <v>2.671855E7</v>
      </c>
      <c r="T71" s="290"/>
      <c r="U71" s="293"/>
      <c r="V71" s="265">
        <v>3.9E7</v>
      </c>
      <c r="W71" s="294"/>
      <c r="X71" s="30"/>
      <c r="Y71" s="112"/>
      <c r="Z71" s="31"/>
      <c r="AA71" s="33"/>
      <c r="AB71" s="33"/>
      <c r="AC71" s="33"/>
      <c r="AD71" s="33"/>
      <c r="AE71" s="33"/>
    </row>
    <row r="72">
      <c r="A72" s="266" t="s">
        <v>2695</v>
      </c>
      <c r="B72" s="261">
        <v>2007.0</v>
      </c>
      <c r="C72" s="267" t="s">
        <v>29</v>
      </c>
      <c r="D72" s="263">
        <v>47.0</v>
      </c>
      <c r="E72" s="117"/>
      <c r="F72" s="112"/>
      <c r="G72" s="284"/>
      <c r="H72" s="105"/>
      <c r="I72" s="145"/>
      <c r="J72" s="145"/>
      <c r="K72" s="145"/>
      <c r="L72" s="104"/>
      <c r="M72" s="145"/>
      <c r="N72" s="121"/>
      <c r="O72" s="263">
        <v>4.7003582E7</v>
      </c>
      <c r="P72" s="122"/>
      <c r="Q72" s="119"/>
      <c r="R72" s="269">
        <v>4.8693414E7</v>
      </c>
      <c r="S72" s="264">
        <v>9.5696996E7</v>
      </c>
      <c r="T72" s="285"/>
      <c r="U72" s="162"/>
      <c r="V72" s="265">
        <v>6.1E7</v>
      </c>
      <c r="W72" s="126"/>
      <c r="X72" s="30"/>
      <c r="Y72" s="112"/>
      <c r="Z72" s="31"/>
      <c r="AA72" s="33"/>
      <c r="AB72" s="33"/>
      <c r="AC72" s="33"/>
      <c r="AD72" s="33"/>
      <c r="AE72" s="33"/>
    </row>
    <row r="73">
      <c r="A73" s="266" t="s">
        <v>2696</v>
      </c>
      <c r="B73" s="261">
        <v>2007.0</v>
      </c>
      <c r="C73" s="267" t="s">
        <v>37</v>
      </c>
      <c r="D73" s="263">
        <v>42.0</v>
      </c>
      <c r="E73" s="117"/>
      <c r="F73" s="112"/>
      <c r="G73" s="284"/>
      <c r="H73" s="105"/>
      <c r="I73" s="145"/>
      <c r="J73" s="145"/>
      <c r="K73" s="145"/>
      <c r="L73" s="104"/>
      <c r="M73" s="145"/>
      <c r="N73" s="121"/>
      <c r="O73" s="263">
        <v>3.22719944E8</v>
      </c>
      <c r="P73" s="122"/>
      <c r="Q73" s="119"/>
      <c r="R73" s="269">
        <v>4.76238221E8</v>
      </c>
      <c r="S73" s="264">
        <v>7.98958165E8</v>
      </c>
      <c r="T73" s="285"/>
      <c r="U73" s="162"/>
      <c r="V73" s="265">
        <v>1.6E8</v>
      </c>
      <c r="W73" s="126"/>
      <c r="X73" s="30"/>
      <c r="Y73" s="112"/>
      <c r="Z73" s="31"/>
      <c r="AA73" s="33"/>
      <c r="AB73" s="33"/>
      <c r="AC73" s="33"/>
      <c r="AD73" s="33"/>
      <c r="AE73" s="33"/>
    </row>
    <row r="74">
      <c r="A74" s="266" t="s">
        <v>2697</v>
      </c>
      <c r="B74" s="261">
        <v>2007.0</v>
      </c>
      <c r="C74" s="267" t="s">
        <v>2501</v>
      </c>
      <c r="D74" s="263">
        <v>93.0</v>
      </c>
      <c r="E74" s="104"/>
      <c r="F74" s="112"/>
      <c r="G74" s="283"/>
      <c r="H74" s="105"/>
      <c r="I74" s="145"/>
      <c r="J74" s="145"/>
      <c r="K74" s="145"/>
      <c r="L74" s="104"/>
      <c r="M74" s="145"/>
      <c r="N74" s="135"/>
      <c r="O74" s="268">
        <v>2.4540079E7</v>
      </c>
      <c r="P74" s="135"/>
      <c r="Q74" s="119"/>
      <c r="R74" s="269">
        <v>1.1227679E7</v>
      </c>
      <c r="S74" s="264">
        <v>3.5767758E7</v>
      </c>
      <c r="T74" s="145"/>
      <c r="U74" s="162"/>
      <c r="V74" s="265">
        <v>9000000.0</v>
      </c>
      <c r="W74" s="126"/>
      <c r="X74" s="30"/>
      <c r="Y74" s="33"/>
      <c r="Z74" s="31"/>
      <c r="AA74" s="33"/>
      <c r="AB74" s="33"/>
      <c r="AC74" s="33"/>
      <c r="AD74" s="33"/>
      <c r="AE74" s="33"/>
    </row>
    <row r="75">
      <c r="A75" s="266" t="s">
        <v>2698</v>
      </c>
      <c r="B75" s="261">
        <v>2007.0</v>
      </c>
      <c r="C75" s="267" t="s">
        <v>41</v>
      </c>
      <c r="D75" s="263">
        <v>27.0</v>
      </c>
      <c r="E75" s="104"/>
      <c r="F75" s="112"/>
      <c r="G75" s="283"/>
      <c r="H75" s="105"/>
      <c r="I75" s="145"/>
      <c r="J75" s="145"/>
      <c r="K75" s="145"/>
      <c r="L75" s="104"/>
      <c r="M75" s="145"/>
      <c r="N75" s="135"/>
      <c r="O75" s="263">
        <v>3.5787686E7</v>
      </c>
      <c r="P75" s="135"/>
      <c r="Q75" s="119"/>
      <c r="R75" s="269">
        <v>2.1316209E7</v>
      </c>
      <c r="S75" s="264">
        <v>5.7103895E7</v>
      </c>
      <c r="T75" s="145"/>
      <c r="U75" s="162"/>
      <c r="V75" s="265">
        <v>1.7E7</v>
      </c>
      <c r="W75" s="126"/>
      <c r="X75" s="30"/>
      <c r="Y75" s="33"/>
      <c r="Z75" s="31"/>
      <c r="AA75" s="33"/>
      <c r="AB75" s="33"/>
      <c r="AC75" s="33"/>
      <c r="AD75" s="33"/>
      <c r="AE75" s="33"/>
    </row>
    <row r="76">
      <c r="A76" s="266" t="s">
        <v>2699</v>
      </c>
      <c r="B76" s="261">
        <v>2007.0</v>
      </c>
      <c r="C76" s="267" t="s">
        <v>37</v>
      </c>
      <c r="D76" s="263">
        <v>61.0</v>
      </c>
      <c r="E76" s="104"/>
      <c r="F76" s="112"/>
      <c r="G76" s="283"/>
      <c r="H76" s="105"/>
      <c r="I76" s="145"/>
      <c r="J76" s="145"/>
      <c r="K76" s="145"/>
      <c r="L76" s="104"/>
      <c r="M76" s="145"/>
      <c r="N76" s="135"/>
      <c r="O76" s="263">
        <v>3.36530303E8</v>
      </c>
      <c r="P76" s="135"/>
      <c r="Q76" s="119"/>
      <c r="R76" s="269">
        <v>5.54341323E8</v>
      </c>
      <c r="S76" s="264">
        <v>8.90871626E8</v>
      </c>
      <c r="T76" s="145"/>
      <c r="U76" s="162"/>
      <c r="V76" s="265">
        <v>2.58E8</v>
      </c>
      <c r="W76" s="126"/>
      <c r="X76" s="30"/>
      <c r="Y76" s="33"/>
      <c r="Z76" s="31"/>
      <c r="AA76" s="33"/>
      <c r="AB76" s="33"/>
      <c r="AC76" s="33"/>
      <c r="AD76" s="33"/>
      <c r="AE76" s="33"/>
    </row>
    <row r="77">
      <c r="A77" s="266" t="s">
        <v>2700</v>
      </c>
      <c r="B77" s="261">
        <v>2007.0</v>
      </c>
      <c r="C77" s="113" t="s">
        <v>41</v>
      </c>
      <c r="D77" s="263">
        <v>27.0</v>
      </c>
      <c r="E77" s="48"/>
      <c r="F77" s="50"/>
      <c r="G77" s="278"/>
      <c r="H77" s="51"/>
      <c r="I77" s="52"/>
      <c r="J77" s="52"/>
      <c r="K77" s="52"/>
      <c r="L77" s="48"/>
      <c r="M77" s="62"/>
      <c r="N77" s="55"/>
      <c r="O77" s="263">
        <v>6.1356221E7</v>
      </c>
      <c r="P77" s="55"/>
      <c r="Q77" s="36"/>
      <c r="R77" s="263">
        <v>1.4154902E7</v>
      </c>
      <c r="S77" s="264">
        <v>7.5511123E7</v>
      </c>
      <c r="T77" s="58"/>
      <c r="U77" s="188"/>
      <c r="V77" s="265">
        <v>1.4E7</v>
      </c>
      <c r="W77" s="59"/>
      <c r="X77" s="30"/>
      <c r="Y77" s="295"/>
      <c r="Z77" s="31"/>
      <c r="AA77" s="33"/>
      <c r="AB77" s="33"/>
      <c r="AC77" s="33"/>
      <c r="AD77" s="33"/>
      <c r="AE77" s="33"/>
    </row>
    <row r="78">
      <c r="A78" s="270" t="s">
        <v>2701</v>
      </c>
      <c r="B78" s="261">
        <v>2007.0</v>
      </c>
      <c r="C78" s="267" t="s">
        <v>41</v>
      </c>
      <c r="D78" s="269">
        <v>87.0</v>
      </c>
      <c r="E78" s="16"/>
      <c r="F78" s="73"/>
      <c r="G78" s="40"/>
      <c r="H78" s="19"/>
      <c r="I78" s="74"/>
      <c r="J78" s="74"/>
      <c r="K78" s="74"/>
      <c r="L78" s="78"/>
      <c r="M78" s="19"/>
      <c r="N78" s="35"/>
      <c r="O78" s="269">
        <v>1.21463226E8</v>
      </c>
      <c r="P78" s="35"/>
      <c r="Q78" s="36"/>
      <c r="R78" s="269">
        <v>4.8408493E7</v>
      </c>
      <c r="S78" s="264">
        <v>1.69871719E8</v>
      </c>
      <c r="T78" s="77"/>
      <c r="U78" s="27"/>
      <c r="V78" s="265">
        <v>2.0E7</v>
      </c>
      <c r="W78" s="29"/>
      <c r="X78" s="30"/>
      <c r="Y78" s="81"/>
      <c r="Z78" s="31"/>
      <c r="AA78" s="33"/>
      <c r="AB78" s="33"/>
      <c r="AC78" s="33"/>
      <c r="AD78" s="33"/>
      <c r="AE78" s="33"/>
    </row>
    <row r="79">
      <c r="A79" s="270" t="s">
        <v>2702</v>
      </c>
      <c r="B79" s="261">
        <v>2007.0</v>
      </c>
      <c r="C79" s="267" t="s">
        <v>41</v>
      </c>
      <c r="D79" s="269">
        <v>78.0</v>
      </c>
      <c r="E79" s="16"/>
      <c r="F79" s="236"/>
      <c r="G79" s="41"/>
      <c r="H79" s="19"/>
      <c r="I79" s="63"/>
      <c r="J79" s="95"/>
      <c r="K79" s="63"/>
      <c r="L79" s="17"/>
      <c r="M79" s="22"/>
      <c r="N79" s="35"/>
      <c r="O79" s="269">
        <v>5.8867694E7</v>
      </c>
      <c r="P79" s="35"/>
      <c r="Q79" s="36"/>
      <c r="R79" s="269">
        <v>9.0176819E7</v>
      </c>
      <c r="S79" s="264">
        <v>1.49044513E8</v>
      </c>
      <c r="T79" s="38"/>
      <c r="U79" s="27"/>
      <c r="V79" s="265">
        <v>8.5E7</v>
      </c>
      <c r="W79" s="29"/>
      <c r="X79" s="30"/>
      <c r="Y79" s="17"/>
      <c r="Z79" s="31"/>
      <c r="AA79" s="33"/>
      <c r="AB79" s="33"/>
      <c r="AC79" s="33"/>
      <c r="AD79" s="33"/>
      <c r="AE79" s="33"/>
    </row>
    <row r="80">
      <c r="A80" s="270" t="s">
        <v>2703</v>
      </c>
      <c r="B80" s="261">
        <v>2007.0</v>
      </c>
      <c r="C80" s="267" t="s">
        <v>29</v>
      </c>
      <c r="D80" s="269">
        <v>86.0</v>
      </c>
      <c r="E80" s="79"/>
      <c r="F80" s="73"/>
      <c r="G80" s="40"/>
      <c r="H80" s="19"/>
      <c r="I80" s="74"/>
      <c r="J80" s="74"/>
      <c r="K80" s="74"/>
      <c r="L80" s="78"/>
      <c r="M80" s="19"/>
      <c r="N80" s="35"/>
      <c r="O80" s="269">
        <v>5.2898073E7</v>
      </c>
      <c r="P80" s="35"/>
      <c r="Q80" s="36"/>
      <c r="R80" s="269">
        <v>9.9625091E7</v>
      </c>
      <c r="S80" s="264">
        <v>1.52523164E8</v>
      </c>
      <c r="T80" s="77"/>
      <c r="U80" s="27"/>
      <c r="V80" s="265">
        <v>5.0E7</v>
      </c>
      <c r="W80" s="29"/>
      <c r="X80" s="30"/>
      <c r="Y80" s="81"/>
      <c r="Z80" s="31"/>
      <c r="AA80" s="33"/>
      <c r="AB80" s="33"/>
      <c r="AC80" s="33"/>
      <c r="AD80" s="33"/>
      <c r="AE80" s="33"/>
    </row>
    <row r="81">
      <c r="A81" s="271" t="s">
        <v>2704</v>
      </c>
      <c r="B81" s="261">
        <v>2007.0</v>
      </c>
      <c r="C81" s="287" t="s">
        <v>29</v>
      </c>
      <c r="D81" s="113"/>
      <c r="E81" s="117"/>
      <c r="F81" s="112"/>
      <c r="G81" s="284"/>
      <c r="H81" s="105"/>
      <c r="I81" s="145"/>
      <c r="J81" s="145"/>
      <c r="K81" s="145"/>
      <c r="L81" s="104"/>
      <c r="M81" s="145"/>
      <c r="N81" s="121"/>
      <c r="O81" s="279">
        <v>1.1892415E7</v>
      </c>
      <c r="P81" s="122"/>
      <c r="Q81" s="131"/>
      <c r="R81" s="288">
        <v>1726612.0</v>
      </c>
      <c r="S81" s="281">
        <v>1.3619027E7</v>
      </c>
      <c r="T81" s="285"/>
      <c r="U81" s="162"/>
      <c r="V81" s="282">
        <v>1.65E7</v>
      </c>
      <c r="W81" s="126"/>
      <c r="X81" s="30"/>
      <c r="Y81" s="112"/>
      <c r="Z81" s="31"/>
      <c r="AA81" s="33"/>
      <c r="AB81" s="33"/>
      <c r="AC81" s="33"/>
      <c r="AD81" s="33"/>
      <c r="AE81" s="33"/>
    </row>
    <row r="82">
      <c r="A82" s="271" t="s">
        <v>2705</v>
      </c>
      <c r="B82" s="261">
        <v>2007.0</v>
      </c>
      <c r="C82" s="272" t="s">
        <v>41</v>
      </c>
      <c r="D82" s="113"/>
      <c r="E82" s="48"/>
      <c r="F82" s="50"/>
      <c r="G82" s="278"/>
      <c r="H82" s="51"/>
      <c r="I82" s="52"/>
      <c r="J82" s="52"/>
      <c r="K82" s="52"/>
      <c r="L82" s="48"/>
      <c r="M82" s="62"/>
      <c r="N82" s="55"/>
      <c r="O82" s="279">
        <v>1.1003643E7</v>
      </c>
      <c r="P82" s="55"/>
      <c r="Q82" s="36"/>
      <c r="R82" s="280">
        <v>127246.0</v>
      </c>
      <c r="S82" s="281">
        <v>1.1130889E7</v>
      </c>
      <c r="T82" s="58"/>
      <c r="U82" s="188"/>
      <c r="V82" s="282">
        <v>1.3E7</v>
      </c>
      <c r="W82" s="59"/>
      <c r="X82" s="30"/>
      <c r="Y82" s="295"/>
      <c r="Z82" s="31"/>
      <c r="AA82" s="33"/>
      <c r="AB82" s="33"/>
      <c r="AC82" s="33"/>
      <c r="AD82" s="33"/>
      <c r="AE82" s="33"/>
    </row>
    <row r="83">
      <c r="A83" s="266" t="s">
        <v>2706</v>
      </c>
      <c r="B83" s="261">
        <v>2007.0</v>
      </c>
      <c r="C83" s="267" t="s">
        <v>29</v>
      </c>
      <c r="D83" s="263">
        <v>93.0</v>
      </c>
      <c r="E83" s="117"/>
      <c r="F83" s="112"/>
      <c r="G83" s="284"/>
      <c r="H83" s="105"/>
      <c r="I83" s="145"/>
      <c r="J83" s="145"/>
      <c r="K83" s="145"/>
      <c r="L83" s="104"/>
      <c r="M83" s="145"/>
      <c r="N83" s="121"/>
      <c r="O83" s="263">
        <v>2.2747107E8</v>
      </c>
      <c r="P83" s="122"/>
      <c r="Q83" s="119"/>
      <c r="R83" s="269">
        <v>2.15351344E8</v>
      </c>
      <c r="S83" s="264">
        <v>4.42822414E8</v>
      </c>
      <c r="T83" s="285"/>
      <c r="U83" s="162"/>
      <c r="V83" s="265">
        <v>1.1E8</v>
      </c>
      <c r="W83" s="126"/>
      <c r="X83" s="30"/>
      <c r="Y83" s="112"/>
      <c r="Z83" s="31"/>
      <c r="AA83" s="33"/>
      <c r="AB83" s="33"/>
      <c r="AC83" s="33"/>
      <c r="AD83" s="33"/>
      <c r="AE83" s="33"/>
    </row>
    <row r="84">
      <c r="A84" s="270" t="s">
        <v>2707</v>
      </c>
      <c r="B84" s="261">
        <v>2007.0</v>
      </c>
      <c r="C84" s="267" t="s">
        <v>41</v>
      </c>
      <c r="D84" s="269">
        <v>43.0</v>
      </c>
      <c r="E84" s="16"/>
      <c r="F84" s="236"/>
      <c r="G84" s="41"/>
      <c r="H84" s="19"/>
      <c r="I84" s="63"/>
      <c r="J84" s="95"/>
      <c r="K84" s="63"/>
      <c r="L84" s="17"/>
      <c r="M84" s="22"/>
      <c r="N84" s="35"/>
      <c r="O84" s="269">
        <v>3.6793804E7</v>
      </c>
      <c r="P84" s="35"/>
      <c r="Q84" s="36"/>
      <c r="R84" s="269">
        <v>3.2993859E7</v>
      </c>
      <c r="S84" s="264">
        <v>6.9787663E7</v>
      </c>
      <c r="T84" s="38"/>
      <c r="U84" s="27"/>
      <c r="V84" s="265">
        <v>7.0E7</v>
      </c>
      <c r="W84" s="29"/>
      <c r="X84" s="30"/>
      <c r="Y84" s="17"/>
      <c r="Z84" s="31"/>
      <c r="AA84" s="33"/>
      <c r="AB84" s="33"/>
      <c r="AC84" s="33"/>
      <c r="AD84" s="33"/>
      <c r="AE84" s="33"/>
    </row>
    <row r="85">
      <c r="A85" s="266" t="s">
        <v>2708</v>
      </c>
      <c r="B85" s="261">
        <v>2007.0</v>
      </c>
      <c r="C85" s="267" t="s">
        <v>41</v>
      </c>
      <c r="D85" s="263">
        <v>41.0</v>
      </c>
      <c r="E85" s="104"/>
      <c r="F85" s="112"/>
      <c r="G85" s="283"/>
      <c r="H85" s="105"/>
      <c r="I85" s="145"/>
      <c r="J85" s="145"/>
      <c r="K85" s="145"/>
      <c r="L85" s="104"/>
      <c r="M85" s="145"/>
      <c r="N85" s="135"/>
      <c r="O85" s="263">
        <v>9.3466502E7</v>
      </c>
      <c r="P85" s="135"/>
      <c r="Q85" s="119"/>
      <c r="R85" s="269">
        <v>8.0843791E7</v>
      </c>
      <c r="S85" s="264">
        <v>1.74310293E8</v>
      </c>
      <c r="T85" s="105"/>
      <c r="U85" s="162"/>
      <c r="V85" s="265">
        <v>4.5E7</v>
      </c>
      <c r="W85" s="126"/>
      <c r="X85" s="30"/>
      <c r="Y85" s="112"/>
      <c r="Z85" s="31"/>
      <c r="AA85" s="33"/>
      <c r="AB85" s="33"/>
      <c r="AC85" s="33"/>
      <c r="AD85" s="33"/>
      <c r="AE85" s="33"/>
    </row>
    <row r="86">
      <c r="A86" s="270" t="s">
        <v>2709</v>
      </c>
      <c r="B86" s="261">
        <v>2007.0</v>
      </c>
      <c r="C86" s="267" t="s">
        <v>41</v>
      </c>
      <c r="D86" s="269">
        <v>67.0</v>
      </c>
      <c r="E86" s="16"/>
      <c r="F86" s="236"/>
      <c r="G86" s="41"/>
      <c r="H86" s="19"/>
      <c r="I86" s="63"/>
      <c r="J86" s="95"/>
      <c r="K86" s="63"/>
      <c r="L86" s="17"/>
      <c r="M86" s="22"/>
      <c r="N86" s="35"/>
      <c r="O86" s="268">
        <v>1.1897548E7</v>
      </c>
      <c r="P86" s="35"/>
      <c r="Q86" s="36"/>
      <c r="R86" s="269">
        <v>2.302066E7</v>
      </c>
      <c r="S86" s="264">
        <v>3.4918208E7</v>
      </c>
      <c r="T86" s="38"/>
      <c r="U86" s="27"/>
      <c r="V86" s="265">
        <v>1.75E7</v>
      </c>
      <c r="W86" s="29"/>
      <c r="X86" s="30"/>
      <c r="Y86" s="17"/>
      <c r="Z86" s="31"/>
      <c r="AA86" s="33"/>
      <c r="AB86" s="33"/>
      <c r="AC86" s="33"/>
      <c r="AD86" s="33"/>
      <c r="AE86" s="33"/>
    </row>
    <row r="87">
      <c r="A87" s="270" t="s">
        <v>2710</v>
      </c>
      <c r="B87" s="261">
        <v>2007.0</v>
      </c>
      <c r="C87" s="267" t="s">
        <v>41</v>
      </c>
      <c r="D87" s="269">
        <v>27.0</v>
      </c>
      <c r="E87" s="16"/>
      <c r="F87" s="236"/>
      <c r="G87" s="40"/>
      <c r="H87" s="19"/>
      <c r="I87" s="63"/>
      <c r="J87" s="95"/>
      <c r="K87" s="63"/>
      <c r="L87" s="17"/>
      <c r="M87" s="22"/>
      <c r="N87" s="35"/>
      <c r="O87" s="269">
        <v>9.0636983E7</v>
      </c>
      <c r="P87" s="35"/>
      <c r="Q87" s="36"/>
      <c r="R87" s="269">
        <v>5.7232341E7</v>
      </c>
      <c r="S87" s="264">
        <v>1.47869324E8</v>
      </c>
      <c r="T87" s="38"/>
      <c r="U87" s="27"/>
      <c r="V87" s="265">
        <v>2.2E7</v>
      </c>
      <c r="W87" s="29"/>
      <c r="X87" s="30"/>
      <c r="Y87" s="17"/>
      <c r="Z87" s="31"/>
      <c r="AA87" s="33"/>
      <c r="AB87" s="33"/>
      <c r="AC87" s="33"/>
      <c r="AD87" s="33"/>
      <c r="AE87" s="33"/>
    </row>
    <row r="88">
      <c r="A88" s="266" t="s">
        <v>2711</v>
      </c>
      <c r="B88" s="261">
        <v>2007.0</v>
      </c>
      <c r="C88" s="267" t="s">
        <v>29</v>
      </c>
      <c r="D88" s="263">
        <v>42.0</v>
      </c>
      <c r="E88" s="104"/>
      <c r="F88" s="112"/>
      <c r="G88" s="283"/>
      <c r="H88" s="105"/>
      <c r="I88" s="145"/>
      <c r="J88" s="145"/>
      <c r="K88" s="145"/>
      <c r="L88" s="104"/>
      <c r="M88" s="145"/>
      <c r="N88" s="135"/>
      <c r="O88" s="263">
        <v>7.0107728E7</v>
      </c>
      <c r="P88" s="135"/>
      <c r="Q88" s="119"/>
      <c r="R88" s="269">
        <v>3.02127136E8</v>
      </c>
      <c r="S88" s="264">
        <v>3.72234864E8</v>
      </c>
      <c r="T88" s="145"/>
      <c r="U88" s="162"/>
      <c r="V88" s="265">
        <v>1.8E8</v>
      </c>
      <c r="W88" s="126"/>
      <c r="X88" s="30"/>
      <c r="Y88" s="33"/>
      <c r="Z88" s="31"/>
      <c r="AA88" s="33"/>
      <c r="AB88" s="33"/>
      <c r="AC88" s="33"/>
      <c r="AD88" s="33"/>
      <c r="AE88" s="33"/>
    </row>
    <row r="89">
      <c r="A89" s="266" t="s">
        <v>2712</v>
      </c>
      <c r="B89" s="261">
        <v>2007.0</v>
      </c>
      <c r="C89" s="267" t="s">
        <v>2398</v>
      </c>
      <c r="D89" s="263">
        <v>30.0</v>
      </c>
      <c r="E89" s="104"/>
      <c r="F89" s="112"/>
      <c r="G89" s="283"/>
      <c r="H89" s="105"/>
      <c r="I89" s="145"/>
      <c r="J89" s="145"/>
      <c r="K89" s="145"/>
      <c r="L89" s="104"/>
      <c r="M89" s="145"/>
      <c r="N89" s="135"/>
      <c r="O89" s="263">
        <v>3.6787257E7</v>
      </c>
      <c r="P89" s="135"/>
      <c r="Q89" s="119"/>
      <c r="R89" s="269">
        <v>9.0979393E7</v>
      </c>
      <c r="S89" s="264">
        <v>1.2776665E8</v>
      </c>
      <c r="T89" s="105"/>
      <c r="U89" s="162"/>
      <c r="V89" s="265">
        <v>6.0E7</v>
      </c>
      <c r="W89" s="126"/>
      <c r="X89" s="30"/>
      <c r="Y89" s="112"/>
      <c r="Z89" s="31"/>
      <c r="AA89" s="33"/>
      <c r="AB89" s="33"/>
      <c r="AC89" s="33"/>
      <c r="AD89" s="33"/>
      <c r="AE89" s="33"/>
    </row>
    <row r="90">
      <c r="A90" s="266" t="s">
        <v>2713</v>
      </c>
      <c r="B90" s="261">
        <v>2007.0</v>
      </c>
      <c r="C90" s="267" t="s">
        <v>37</v>
      </c>
      <c r="D90" s="263">
        <v>11.0</v>
      </c>
      <c r="E90" s="104"/>
      <c r="F90" s="112"/>
      <c r="G90" s="283"/>
      <c r="H90" s="105"/>
      <c r="I90" s="145"/>
      <c r="J90" s="145"/>
      <c r="K90" s="145"/>
      <c r="L90" s="104"/>
      <c r="M90" s="145"/>
      <c r="N90" s="135"/>
      <c r="O90" s="268">
        <v>2.0804166E7</v>
      </c>
      <c r="P90" s="135"/>
      <c r="Q90" s="119"/>
      <c r="R90" s="269">
        <v>1.6661824E7</v>
      </c>
      <c r="S90" s="264">
        <v>3.746599E7</v>
      </c>
      <c r="T90" s="105"/>
      <c r="U90" s="162"/>
      <c r="V90" s="265">
        <v>1.5E7</v>
      </c>
      <c r="W90" s="126"/>
      <c r="X90" s="30"/>
      <c r="Y90" s="112"/>
      <c r="Z90" s="31"/>
      <c r="AA90" s="33"/>
      <c r="AB90" s="33"/>
      <c r="AC90" s="33"/>
      <c r="AD90" s="33"/>
      <c r="AE90" s="33"/>
    </row>
    <row r="91">
      <c r="A91" s="266" t="s">
        <v>2714</v>
      </c>
      <c r="B91" s="261">
        <v>2007.0</v>
      </c>
      <c r="C91" s="113" t="s">
        <v>29</v>
      </c>
      <c r="D91" s="263">
        <v>19.0</v>
      </c>
      <c r="E91" s="86"/>
      <c r="F91" s="87"/>
      <c r="G91" s="273"/>
      <c r="H91" s="88"/>
      <c r="I91" s="89"/>
      <c r="J91" s="89"/>
      <c r="K91" s="89"/>
      <c r="L91" s="86"/>
      <c r="M91" s="90"/>
      <c r="N91" s="91"/>
      <c r="O91" s="268">
        <v>1.5074191E7</v>
      </c>
      <c r="P91" s="91"/>
      <c r="Q91" s="36"/>
      <c r="R91" s="263">
        <v>2.5096367E7</v>
      </c>
      <c r="S91" s="264">
        <v>4.0170558E7</v>
      </c>
      <c r="T91" s="93"/>
      <c r="U91" s="179"/>
      <c r="V91" s="265">
        <v>8.0E7</v>
      </c>
      <c r="W91" s="94"/>
      <c r="X91" s="30"/>
      <c r="Y91" s="113"/>
      <c r="Z91" s="31"/>
      <c r="AA91" s="33"/>
      <c r="AB91" s="33"/>
      <c r="AC91" s="33"/>
      <c r="AD91" s="33"/>
      <c r="AE91" s="33"/>
    </row>
    <row r="92">
      <c r="A92" s="271" t="s">
        <v>2715</v>
      </c>
      <c r="B92" s="261">
        <v>2007.0</v>
      </c>
      <c r="C92" s="287" t="s">
        <v>2398</v>
      </c>
      <c r="D92" s="113"/>
      <c r="E92" s="104"/>
      <c r="F92" s="112"/>
      <c r="G92" s="105"/>
      <c r="H92" s="105"/>
      <c r="I92" s="145"/>
      <c r="J92" s="145"/>
      <c r="K92" s="145"/>
      <c r="L92" s="104"/>
      <c r="M92" s="145"/>
      <c r="N92" s="135"/>
      <c r="O92" s="279">
        <v>2.0578909E7</v>
      </c>
      <c r="P92" s="135"/>
      <c r="Q92" s="119"/>
      <c r="R92" s="288">
        <v>6231204.0</v>
      </c>
      <c r="S92" s="281">
        <v>2.6810113E7</v>
      </c>
      <c r="T92" s="105"/>
      <c r="U92" s="162"/>
      <c r="V92" s="282">
        <v>3.0E7</v>
      </c>
      <c r="W92" s="126"/>
      <c r="X92" s="30"/>
      <c r="Y92" s="112"/>
      <c r="Z92" s="31"/>
      <c r="AA92" s="33"/>
      <c r="AB92" s="33"/>
      <c r="AC92" s="33"/>
      <c r="AD92" s="33"/>
      <c r="AE92" s="33"/>
    </row>
    <row r="93">
      <c r="A93" s="266" t="s">
        <v>2716</v>
      </c>
      <c r="B93" s="261">
        <v>2007.0</v>
      </c>
      <c r="C93" s="113" t="s">
        <v>41</v>
      </c>
      <c r="D93" s="263">
        <v>52.0</v>
      </c>
      <c r="E93" s="48"/>
      <c r="F93" s="50"/>
      <c r="G93" s="51"/>
      <c r="H93" s="51"/>
      <c r="I93" s="52"/>
      <c r="J93" s="52"/>
      <c r="K93" s="52"/>
      <c r="L93" s="53"/>
      <c r="M93" s="54"/>
      <c r="N93" s="55"/>
      <c r="O93" s="263">
        <v>4.7536778E7</v>
      </c>
      <c r="P93" s="55"/>
      <c r="Q93" s="36"/>
      <c r="R93" s="263">
        <v>3.9072011E7</v>
      </c>
      <c r="S93" s="264">
        <v>8.6608789E7</v>
      </c>
      <c r="T93" s="58"/>
      <c r="U93" s="188"/>
      <c r="V93" s="265">
        <v>8.0E7</v>
      </c>
      <c r="W93" s="59"/>
      <c r="X93" s="30"/>
      <c r="Y93" s="295"/>
      <c r="Z93" s="31"/>
      <c r="AA93" s="33"/>
      <c r="AB93" s="33"/>
      <c r="AC93" s="33"/>
      <c r="AD93" s="33"/>
      <c r="AE93" s="33"/>
    </row>
    <row r="94">
      <c r="A94" s="270" t="s">
        <v>2717</v>
      </c>
      <c r="B94" s="261">
        <v>2007.0</v>
      </c>
      <c r="C94" s="267" t="s">
        <v>29</v>
      </c>
      <c r="D94" s="269">
        <v>66.0</v>
      </c>
      <c r="E94" s="16"/>
      <c r="F94" s="236"/>
      <c r="G94" s="28"/>
      <c r="H94" s="19"/>
      <c r="I94" s="63"/>
      <c r="J94" s="95"/>
      <c r="K94" s="63"/>
      <c r="L94" s="17"/>
      <c r="M94" s="22"/>
      <c r="N94" s="35"/>
      <c r="O94" s="268">
        <v>1.5800078E7</v>
      </c>
      <c r="P94" s="35"/>
      <c r="Q94" s="36"/>
      <c r="R94" s="269">
        <v>5.73938E7</v>
      </c>
      <c r="S94" s="264">
        <v>7.3193878E7</v>
      </c>
      <c r="T94" s="38"/>
      <c r="U94" s="27"/>
      <c r="V94" s="265">
        <v>2.0E7</v>
      </c>
      <c r="W94" s="29"/>
      <c r="X94" s="30"/>
      <c r="Y94" s="17"/>
      <c r="Z94" s="31"/>
      <c r="AA94" s="33"/>
      <c r="AB94" s="33"/>
      <c r="AC94" s="33"/>
      <c r="AD94" s="33"/>
      <c r="AE94" s="33"/>
    </row>
    <row r="95">
      <c r="A95" s="271" t="s">
        <v>2718</v>
      </c>
      <c r="B95" s="261">
        <v>2007.0</v>
      </c>
      <c r="C95" s="287" t="s">
        <v>41</v>
      </c>
      <c r="D95" s="113"/>
      <c r="E95" s="117"/>
      <c r="F95" s="112"/>
      <c r="G95" s="119"/>
      <c r="H95" s="105"/>
      <c r="I95" s="145"/>
      <c r="J95" s="145"/>
      <c r="K95" s="145"/>
      <c r="L95" s="104"/>
      <c r="M95" s="145"/>
      <c r="N95" s="121"/>
      <c r="O95" s="279">
        <v>3.5374833E7</v>
      </c>
      <c r="P95" s="122"/>
      <c r="Q95" s="119"/>
      <c r="R95" s="288">
        <v>1.9623899E7</v>
      </c>
      <c r="S95" s="281">
        <v>5.4998732E7</v>
      </c>
      <c r="T95" s="285"/>
      <c r="U95" s="162"/>
      <c r="V95" s="282">
        <v>1.6E7</v>
      </c>
      <c r="W95" s="126"/>
      <c r="X95" s="30"/>
      <c r="Y95" s="112"/>
      <c r="Z95" s="31"/>
      <c r="AA95" s="33"/>
      <c r="AB95" s="33"/>
      <c r="AC95" s="33"/>
      <c r="AD95" s="33"/>
      <c r="AE95" s="33"/>
    </row>
    <row r="96">
      <c r="A96" s="266" t="s">
        <v>2719</v>
      </c>
      <c r="B96" s="261">
        <v>2007.0</v>
      </c>
      <c r="C96" s="267" t="s">
        <v>29</v>
      </c>
      <c r="D96" s="263">
        <v>72.0</v>
      </c>
      <c r="E96" s="104"/>
      <c r="F96" s="112"/>
      <c r="G96" s="105"/>
      <c r="H96" s="105"/>
      <c r="I96" s="145"/>
      <c r="J96" s="145"/>
      <c r="K96" s="145"/>
      <c r="L96" s="104"/>
      <c r="M96" s="145"/>
      <c r="N96" s="135"/>
      <c r="O96" s="268">
        <v>2.5593755E7</v>
      </c>
      <c r="P96" s="135"/>
      <c r="Q96" s="119"/>
      <c r="R96" s="269">
        <v>3.1235392E7</v>
      </c>
      <c r="S96" s="264">
        <v>5.6829147E7</v>
      </c>
      <c r="T96" s="145"/>
      <c r="U96" s="162"/>
      <c r="V96" s="265">
        <v>1.8E7</v>
      </c>
      <c r="W96" s="126"/>
      <c r="X96" s="30"/>
      <c r="Y96" s="33"/>
      <c r="Z96" s="31"/>
      <c r="AA96" s="33"/>
      <c r="AB96" s="33"/>
      <c r="AC96" s="33"/>
      <c r="AD96" s="33"/>
      <c r="AE96" s="33"/>
    </row>
    <row r="97">
      <c r="A97" s="266" t="s">
        <v>2720</v>
      </c>
      <c r="B97" s="261">
        <v>2007.0</v>
      </c>
      <c r="C97" s="113" t="s">
        <v>29</v>
      </c>
      <c r="D97" s="263">
        <v>33.0</v>
      </c>
      <c r="E97" s="48"/>
      <c r="F97" s="50"/>
      <c r="G97" s="51"/>
      <c r="H97" s="51"/>
      <c r="I97" s="52"/>
      <c r="J97" s="52"/>
      <c r="K97" s="52"/>
      <c r="L97" s="53"/>
      <c r="M97" s="54"/>
      <c r="N97" s="55"/>
      <c r="O97" s="268">
        <v>2.5930652E7</v>
      </c>
      <c r="P97" s="55"/>
      <c r="Q97" s="36"/>
      <c r="R97" s="263">
        <v>2.1069299E7</v>
      </c>
      <c r="S97" s="264">
        <v>4.6999951E7</v>
      </c>
      <c r="T97" s="58"/>
      <c r="U97" s="188"/>
      <c r="V97" s="265">
        <v>2.0E7</v>
      </c>
      <c r="W97" s="59"/>
      <c r="X97" s="30"/>
      <c r="Y97" s="295"/>
      <c r="Z97" s="31"/>
      <c r="AA97" s="33"/>
      <c r="AB97" s="33"/>
      <c r="AC97" s="33"/>
      <c r="AD97" s="33"/>
      <c r="AE97" s="33"/>
    </row>
    <row r="98">
      <c r="A98" s="271" t="s">
        <v>2721</v>
      </c>
      <c r="B98" s="261">
        <v>2007.0</v>
      </c>
      <c r="C98" s="287" t="s">
        <v>41</v>
      </c>
      <c r="D98" s="113"/>
      <c r="E98" s="104"/>
      <c r="F98" s="112"/>
      <c r="G98" s="105"/>
      <c r="H98" s="105"/>
      <c r="I98" s="145"/>
      <c r="J98" s="145"/>
      <c r="K98" s="145"/>
      <c r="L98" s="104"/>
      <c r="M98" s="145"/>
      <c r="N98" s="135"/>
      <c r="O98" s="279">
        <v>3.5193167E7</v>
      </c>
      <c r="P98" s="135"/>
      <c r="Q98" s="119"/>
      <c r="R98" s="288">
        <v>4.2373648E7</v>
      </c>
      <c r="S98" s="281">
        <v>7.7566815E7</v>
      </c>
      <c r="T98" s="145"/>
      <c r="U98" s="162"/>
      <c r="V98" s="279">
        <v>3.2E7</v>
      </c>
      <c r="W98" s="126"/>
      <c r="X98" s="30"/>
      <c r="Y98" s="33"/>
      <c r="Z98" s="31"/>
      <c r="AA98" s="33"/>
      <c r="AB98" s="33"/>
      <c r="AC98" s="33"/>
      <c r="AD98" s="33"/>
      <c r="AE98" s="33"/>
    </row>
    <row r="99">
      <c r="A99" s="266" t="s">
        <v>2722</v>
      </c>
      <c r="B99" s="261">
        <v>2007.0</v>
      </c>
      <c r="C99" s="267" t="s">
        <v>41</v>
      </c>
      <c r="D99" s="263">
        <v>9.0</v>
      </c>
      <c r="E99" s="104"/>
      <c r="F99" s="112"/>
      <c r="G99" s="105"/>
      <c r="H99" s="105"/>
      <c r="I99" s="145"/>
      <c r="J99" s="145"/>
      <c r="K99" s="145"/>
      <c r="L99" s="104"/>
      <c r="M99" s="145"/>
      <c r="N99" s="135"/>
      <c r="O99" s="268">
        <v>2.5126214E7</v>
      </c>
      <c r="P99" s="135"/>
      <c r="Q99" s="119"/>
      <c r="R99" s="269">
        <v>3.7644845E7</v>
      </c>
      <c r="S99" s="264">
        <v>6.2771059E7</v>
      </c>
      <c r="T99" s="105"/>
      <c r="U99" s="162"/>
      <c r="V99" s="265">
        <v>4.0E7</v>
      </c>
      <c r="W99" s="126"/>
      <c r="X99" s="30"/>
      <c r="Y99" s="112"/>
      <c r="Z99" s="31"/>
      <c r="AA99" s="33"/>
      <c r="AB99" s="33"/>
      <c r="AC99" s="33"/>
      <c r="AD99" s="33"/>
      <c r="AE99" s="33"/>
    </row>
    <row r="100">
      <c r="A100" s="270" t="s">
        <v>2723</v>
      </c>
      <c r="B100" s="261">
        <v>2007.0</v>
      </c>
      <c r="C100" s="267" t="s">
        <v>29</v>
      </c>
      <c r="D100" s="269">
        <v>90.0</v>
      </c>
      <c r="E100" s="79"/>
      <c r="F100" s="73"/>
      <c r="G100" s="19"/>
      <c r="H100" s="19"/>
      <c r="I100" s="74"/>
      <c r="J100" s="74"/>
      <c r="K100" s="74"/>
      <c r="L100" s="78"/>
      <c r="M100" s="19"/>
      <c r="N100" s="35"/>
      <c r="O100" s="269">
        <v>1.83135014E8</v>
      </c>
      <c r="P100" s="35"/>
      <c r="Q100" s="36"/>
      <c r="R100" s="269">
        <v>3.43932723E8</v>
      </c>
      <c r="S100" s="264">
        <v>5.27067737E8</v>
      </c>
      <c r="T100" s="77"/>
      <c r="U100" s="27"/>
      <c r="V100" s="265">
        <v>7.5E7</v>
      </c>
      <c r="W100" s="29"/>
      <c r="X100" s="30"/>
      <c r="Y100" s="81"/>
      <c r="Z100" s="31"/>
      <c r="AA100" s="33"/>
      <c r="AB100" s="33"/>
      <c r="AC100" s="33"/>
      <c r="AD100" s="33"/>
      <c r="AE100" s="33"/>
    </row>
    <row r="101">
      <c r="A101" s="266" t="s">
        <v>2724</v>
      </c>
      <c r="B101" s="261">
        <v>2007.0</v>
      </c>
      <c r="C101" s="267" t="s">
        <v>29</v>
      </c>
      <c r="D101" s="263">
        <v>91.0</v>
      </c>
      <c r="E101" s="104"/>
      <c r="F101" s="112"/>
      <c r="G101" s="105"/>
      <c r="H101" s="105"/>
      <c r="I101" s="145"/>
      <c r="J101" s="145"/>
      <c r="K101" s="145"/>
      <c r="L101" s="104"/>
      <c r="M101" s="145"/>
      <c r="N101" s="135"/>
      <c r="O101" s="263">
        <v>4.0222514E7</v>
      </c>
      <c r="P101" s="135"/>
      <c r="Q101" s="119"/>
      <c r="R101" s="269">
        <v>3.5959017E7</v>
      </c>
      <c r="S101" s="264">
        <v>7.6181531E7</v>
      </c>
      <c r="T101" s="105"/>
      <c r="U101" s="162"/>
      <c r="V101" s="265">
        <v>2.5E7</v>
      </c>
      <c r="W101" s="126"/>
      <c r="X101" s="30"/>
      <c r="Y101" s="112"/>
      <c r="Z101" s="31"/>
      <c r="AA101" s="33"/>
      <c r="AB101" s="33"/>
      <c r="AC101" s="33"/>
      <c r="AD101" s="33"/>
      <c r="AE101" s="33"/>
    </row>
    <row r="102">
      <c r="A102" s="271" t="s">
        <v>2725</v>
      </c>
      <c r="B102" s="261">
        <v>2007.0</v>
      </c>
      <c r="C102" s="272" t="s">
        <v>29</v>
      </c>
      <c r="D102" s="113"/>
      <c r="E102" s="48"/>
      <c r="F102" s="50"/>
      <c r="G102" s="51"/>
      <c r="H102" s="51"/>
      <c r="I102" s="52"/>
      <c r="J102" s="52"/>
      <c r="K102" s="52"/>
      <c r="L102" s="48"/>
      <c r="M102" s="62"/>
      <c r="N102" s="55"/>
      <c r="O102" s="280">
        <v>4.9121934E7</v>
      </c>
      <c r="P102" s="55"/>
      <c r="Q102" s="36"/>
      <c r="R102" s="280">
        <v>656618.0</v>
      </c>
      <c r="S102" s="281">
        <v>4.9778552E7</v>
      </c>
      <c r="T102" s="58"/>
      <c r="U102" s="188"/>
      <c r="V102" s="282">
        <v>1.3E7</v>
      </c>
      <c r="W102" s="59"/>
      <c r="X102" s="30"/>
      <c r="Y102" s="295"/>
      <c r="Z102" s="31"/>
      <c r="AA102" s="33"/>
      <c r="AB102" s="33"/>
      <c r="AC102" s="33"/>
      <c r="AD102" s="33"/>
      <c r="AE102" s="33"/>
    </row>
    <row r="103">
      <c r="A103" s="266" t="s">
        <v>2726</v>
      </c>
      <c r="B103" s="261">
        <v>2007.0</v>
      </c>
      <c r="C103" s="113" t="s">
        <v>29</v>
      </c>
      <c r="D103" s="263">
        <v>33.0</v>
      </c>
      <c r="E103" s="48"/>
      <c r="F103" s="50"/>
      <c r="G103" s="51"/>
      <c r="H103" s="51"/>
      <c r="I103" s="52"/>
      <c r="J103" s="52"/>
      <c r="K103" s="52"/>
      <c r="L103" s="48"/>
      <c r="M103" s="62"/>
      <c r="N103" s="55"/>
      <c r="O103" s="263">
        <v>5.4149098E7</v>
      </c>
      <c r="P103" s="55"/>
      <c r="Q103" s="36"/>
      <c r="R103" s="263">
        <v>4.086079E7</v>
      </c>
      <c r="S103" s="264">
        <v>9.5009888E7</v>
      </c>
      <c r="T103" s="58"/>
      <c r="U103" s="188"/>
      <c r="V103" s="265">
        <v>3.5E7</v>
      </c>
      <c r="W103" s="59"/>
      <c r="X103" s="30"/>
      <c r="Y103" s="295"/>
      <c r="Z103" s="31"/>
      <c r="AA103" s="33"/>
      <c r="AB103" s="33"/>
      <c r="AC103" s="33"/>
      <c r="AD103" s="33"/>
      <c r="AE103" s="33"/>
    </row>
    <row r="104">
      <c r="A104" s="270" t="s">
        <v>2727</v>
      </c>
      <c r="B104" s="261">
        <v>2007.0</v>
      </c>
      <c r="C104" s="267" t="s">
        <v>29</v>
      </c>
      <c r="D104" s="269">
        <v>57.0</v>
      </c>
      <c r="E104" s="16"/>
      <c r="F104" s="236"/>
      <c r="G104" s="28"/>
      <c r="H104" s="19"/>
      <c r="I104" s="63"/>
      <c r="J104" s="95"/>
      <c r="K104" s="63"/>
      <c r="L104" s="17"/>
      <c r="M104" s="22"/>
      <c r="N104" s="35"/>
      <c r="O104" s="269">
        <v>3.19246193E8</v>
      </c>
      <c r="P104" s="35"/>
      <c r="Q104" s="36"/>
      <c r="R104" s="269">
        <v>3.89026388E8</v>
      </c>
      <c r="S104" s="264">
        <v>7.08272581E8</v>
      </c>
      <c r="T104" s="38"/>
      <c r="U104" s="27"/>
      <c r="V104" s="265">
        <v>1.5E8</v>
      </c>
      <c r="W104" s="29"/>
      <c r="X104" s="30"/>
      <c r="Y104" s="17"/>
      <c r="Z104" s="31"/>
      <c r="AA104" s="33"/>
      <c r="AB104" s="33"/>
      <c r="AC104" s="33"/>
      <c r="AD104" s="33"/>
      <c r="AE104" s="33"/>
    </row>
    <row r="105">
      <c r="A105" s="296" t="s">
        <v>2728</v>
      </c>
      <c r="B105" s="297">
        <v>2007.0</v>
      </c>
      <c r="C105" s="298" t="s">
        <v>41</v>
      </c>
      <c r="D105" s="298"/>
      <c r="E105" s="16"/>
      <c r="F105" s="236"/>
      <c r="G105" s="19"/>
      <c r="H105" s="19"/>
      <c r="I105" s="63"/>
      <c r="J105" s="95"/>
      <c r="K105" s="63"/>
      <c r="L105" s="17"/>
      <c r="M105" s="22"/>
      <c r="N105" s="35"/>
      <c r="O105" s="299">
        <v>3.1366978E7</v>
      </c>
      <c r="P105" s="35"/>
      <c r="Q105" s="36"/>
      <c r="R105" s="300">
        <v>242265.0</v>
      </c>
      <c r="S105" s="301">
        <v>3.1609243E7</v>
      </c>
      <c r="T105" s="38"/>
      <c r="U105" s="27"/>
      <c r="V105" s="302">
        <v>1.0E7</v>
      </c>
      <c r="W105" s="303"/>
      <c r="X105" s="201"/>
      <c r="Y105" s="17"/>
      <c r="Z105" s="31"/>
      <c r="AA105" s="33"/>
      <c r="AB105" s="33"/>
      <c r="AC105" s="33"/>
      <c r="AD105" s="33"/>
      <c r="AE105" s="33"/>
    </row>
    <row r="106">
      <c r="A106" s="266" t="s">
        <v>2729</v>
      </c>
      <c r="B106" s="261">
        <v>2007.0</v>
      </c>
      <c r="C106" s="267" t="s">
        <v>29</v>
      </c>
      <c r="D106" s="263">
        <v>46.0</v>
      </c>
      <c r="E106" s="104"/>
      <c r="F106" s="112"/>
      <c r="G106" s="105"/>
      <c r="H106" s="105"/>
      <c r="I106" s="145"/>
      <c r="J106" s="145"/>
      <c r="K106" s="145"/>
      <c r="L106" s="104"/>
      <c r="M106" s="145"/>
      <c r="N106" s="135"/>
      <c r="O106" s="263">
        <v>5.5204525E7</v>
      </c>
      <c r="P106" s="135"/>
      <c r="Q106" s="119"/>
      <c r="R106" s="269">
        <v>658361.0</v>
      </c>
      <c r="S106" s="264">
        <v>5.5862886E7</v>
      </c>
      <c r="T106" s="105"/>
      <c r="U106" s="162"/>
      <c r="V106" s="265">
        <v>1.5E7</v>
      </c>
      <c r="W106" s="126"/>
      <c r="X106" s="30"/>
      <c r="Y106" s="112"/>
      <c r="Z106" s="31"/>
      <c r="AA106" s="33"/>
      <c r="AB106" s="33"/>
      <c r="AC106" s="33"/>
      <c r="AD106" s="33"/>
      <c r="AE106" s="33"/>
    </row>
    <row r="107">
      <c r="A107" s="266" t="s">
        <v>2730</v>
      </c>
      <c r="B107" s="261">
        <v>2007.0</v>
      </c>
      <c r="C107" s="267" t="s">
        <v>41</v>
      </c>
      <c r="D107" s="263">
        <v>55.0</v>
      </c>
      <c r="E107" s="104"/>
      <c r="F107" s="112"/>
      <c r="G107" s="105"/>
      <c r="H107" s="105"/>
      <c r="I107" s="145"/>
      <c r="J107" s="145"/>
      <c r="K107" s="145"/>
      <c r="L107" s="104"/>
      <c r="M107" s="145"/>
      <c r="N107" s="135"/>
      <c r="O107" s="268">
        <v>1.9363565E7</v>
      </c>
      <c r="P107" s="135"/>
      <c r="Q107" s="119"/>
      <c r="R107" s="269">
        <v>1.593708E7</v>
      </c>
      <c r="S107" s="264">
        <v>3.5300645E7</v>
      </c>
      <c r="T107" s="145"/>
      <c r="U107" s="162"/>
      <c r="V107" s="268">
        <v>1.9E7</v>
      </c>
      <c r="W107" s="126"/>
      <c r="X107" s="30"/>
      <c r="Y107" s="33"/>
      <c r="Z107" s="31"/>
      <c r="AA107" s="33"/>
      <c r="AB107" s="33"/>
      <c r="AC107" s="33"/>
      <c r="AD107" s="33"/>
      <c r="AE107" s="33"/>
    </row>
    <row r="108">
      <c r="A108" s="266" t="s">
        <v>2731</v>
      </c>
      <c r="B108" s="261">
        <v>2007.0</v>
      </c>
      <c r="C108" s="267" t="s">
        <v>41</v>
      </c>
      <c r="D108" s="263">
        <v>89.0</v>
      </c>
      <c r="E108" s="117"/>
      <c r="F108" s="112"/>
      <c r="G108" s="119"/>
      <c r="H108" s="105"/>
      <c r="I108" s="145"/>
      <c r="J108" s="145"/>
      <c r="K108" s="145"/>
      <c r="L108" s="104"/>
      <c r="M108" s="145"/>
      <c r="N108" s="121"/>
      <c r="O108" s="268">
        <v>1.90748E7</v>
      </c>
      <c r="P108" s="122"/>
      <c r="Q108" s="119"/>
      <c r="R108" s="269">
        <v>3104683.0</v>
      </c>
      <c r="S108" s="264">
        <v>2.2179483E7</v>
      </c>
      <c r="T108" s="285"/>
      <c r="U108" s="162"/>
      <c r="V108" s="265">
        <v>2000000.0</v>
      </c>
      <c r="W108" s="126"/>
      <c r="X108" s="30"/>
      <c r="Y108" s="112"/>
      <c r="Z108" s="31"/>
      <c r="AA108" s="33"/>
      <c r="AB108" s="33"/>
      <c r="AC108" s="33"/>
      <c r="AD108" s="33"/>
      <c r="AE108" s="33"/>
    </row>
    <row r="109">
      <c r="A109" s="266" t="s">
        <v>2732</v>
      </c>
      <c r="B109" s="261">
        <v>2007.0</v>
      </c>
      <c r="C109" s="267" t="s">
        <v>41</v>
      </c>
      <c r="D109" s="263">
        <v>75.0</v>
      </c>
      <c r="E109" s="117"/>
      <c r="F109" s="112"/>
      <c r="G109" s="119"/>
      <c r="H109" s="105"/>
      <c r="I109" s="145"/>
      <c r="J109" s="145"/>
      <c r="K109" s="145"/>
      <c r="L109" s="104"/>
      <c r="M109" s="145"/>
      <c r="N109" s="121"/>
      <c r="O109" s="268">
        <v>1.8317151E7</v>
      </c>
      <c r="P109" s="122"/>
      <c r="Q109" s="119"/>
      <c r="R109" s="269">
        <v>2258092.0</v>
      </c>
      <c r="S109" s="264">
        <v>2.0575243E7</v>
      </c>
      <c r="T109" s="285"/>
      <c r="U109" s="162"/>
      <c r="V109" s="265">
        <v>3.5E7</v>
      </c>
      <c r="W109" s="126"/>
      <c r="X109" s="30"/>
      <c r="Y109" s="112"/>
      <c r="Z109" s="31"/>
      <c r="AA109" s="33"/>
      <c r="AB109" s="33"/>
      <c r="AC109" s="33"/>
      <c r="AD109" s="33"/>
      <c r="AE109" s="33"/>
    </row>
    <row r="110">
      <c r="A110" s="266" t="s">
        <v>2733</v>
      </c>
      <c r="B110" s="261">
        <v>2007.0</v>
      </c>
      <c r="C110" s="113" t="s">
        <v>41</v>
      </c>
      <c r="D110" s="263">
        <v>55.0</v>
      </c>
      <c r="E110" s="48"/>
      <c r="F110" s="50"/>
      <c r="G110" s="51"/>
      <c r="H110" s="51"/>
      <c r="I110" s="52"/>
      <c r="J110" s="52"/>
      <c r="K110" s="52"/>
      <c r="L110" s="48"/>
      <c r="M110" s="62"/>
      <c r="N110" s="55"/>
      <c r="O110" s="268">
        <v>2.8563179E7</v>
      </c>
      <c r="P110" s="55"/>
      <c r="Q110" s="36"/>
      <c r="R110" s="263">
        <v>2.6262756E7</v>
      </c>
      <c r="S110" s="264">
        <v>5.4825935E7</v>
      </c>
      <c r="T110" s="58"/>
      <c r="U110" s="188"/>
      <c r="V110" s="265">
        <v>2.1E7</v>
      </c>
      <c r="W110" s="59"/>
      <c r="X110" s="30"/>
      <c r="Y110" s="295"/>
      <c r="Z110" s="31"/>
      <c r="AA110" s="33"/>
      <c r="AB110" s="33"/>
      <c r="AC110" s="33"/>
      <c r="AD110" s="33"/>
      <c r="AE110" s="33"/>
    </row>
    <row r="111">
      <c r="A111" s="266" t="s">
        <v>2734</v>
      </c>
      <c r="B111" s="261">
        <v>2007.0</v>
      </c>
      <c r="C111" s="267" t="s">
        <v>41</v>
      </c>
      <c r="D111" s="263">
        <v>14.0</v>
      </c>
      <c r="E111" s="117"/>
      <c r="F111" s="112"/>
      <c r="G111" s="119"/>
      <c r="H111" s="105"/>
      <c r="I111" s="145"/>
      <c r="J111" s="145"/>
      <c r="K111" s="145"/>
      <c r="L111" s="104"/>
      <c r="M111" s="145"/>
      <c r="N111" s="121"/>
      <c r="O111" s="263">
        <v>1.6827355E8</v>
      </c>
      <c r="P111" s="122"/>
      <c r="Q111" s="119"/>
      <c r="R111" s="269">
        <v>8.5351877E7</v>
      </c>
      <c r="S111" s="264">
        <v>2.53625427E8</v>
      </c>
      <c r="T111" s="285"/>
      <c r="U111" s="162"/>
      <c r="V111" s="265">
        <v>9.0E7</v>
      </c>
      <c r="W111" s="126"/>
      <c r="X111" s="30"/>
      <c r="Y111" s="112"/>
      <c r="Z111" s="31"/>
      <c r="AA111" s="33"/>
      <c r="AB111" s="33"/>
      <c r="AC111" s="33"/>
      <c r="AD111" s="33"/>
      <c r="AE111" s="33"/>
    </row>
    <row r="112">
      <c r="A112" s="270" t="s">
        <v>2735</v>
      </c>
      <c r="B112" s="261">
        <v>2007.0</v>
      </c>
      <c r="C112" s="267" t="s">
        <v>29</v>
      </c>
      <c r="D112" s="269">
        <v>89.0</v>
      </c>
      <c r="E112" s="16"/>
      <c r="F112" s="236"/>
      <c r="G112" s="19"/>
      <c r="H112" s="19"/>
      <c r="I112" s="63"/>
      <c r="J112" s="95"/>
      <c r="K112" s="63"/>
      <c r="L112" s="17"/>
      <c r="M112" s="22"/>
      <c r="N112" s="35"/>
      <c r="O112" s="268">
        <v>3.3080084E7</v>
      </c>
      <c r="P112" s="35"/>
      <c r="Q112" s="36"/>
      <c r="R112" s="269">
        <v>5.170583E7</v>
      </c>
      <c r="S112" s="264">
        <v>8.4785914E7</v>
      </c>
      <c r="T112" s="38"/>
      <c r="U112" s="27"/>
      <c r="V112" s="265">
        <v>6.5E7</v>
      </c>
      <c r="W112" s="29"/>
      <c r="X112" s="30"/>
      <c r="Y112" s="33"/>
      <c r="Z112" s="31"/>
      <c r="AA112" s="33"/>
      <c r="AB112" s="33"/>
      <c r="AC112" s="33"/>
      <c r="AD112" s="33"/>
      <c r="AE112" s="33"/>
    </row>
    <row r="113">
      <c r="A113" s="116"/>
      <c r="B113" s="44"/>
      <c r="C113" s="44"/>
      <c r="D113" s="104"/>
      <c r="E113" s="44"/>
      <c r="F113" s="112"/>
      <c r="G113" s="105"/>
      <c r="H113" s="105"/>
      <c r="I113" s="145"/>
      <c r="J113" s="145"/>
      <c r="K113" s="145"/>
      <c r="L113" s="104"/>
      <c r="M113" s="145"/>
      <c r="N113" s="135"/>
      <c r="O113" s="145"/>
      <c r="P113" s="135"/>
      <c r="Q113" s="119"/>
      <c r="R113" s="28"/>
      <c r="S113" s="136"/>
      <c r="T113" s="105"/>
      <c r="U113" s="162"/>
      <c r="V113" s="105"/>
      <c r="W113" s="126"/>
      <c r="X113" s="30"/>
      <c r="Y113" s="112"/>
      <c r="Z113" s="31"/>
      <c r="AA113" s="33"/>
      <c r="AB113" s="33"/>
      <c r="AC113" s="33"/>
      <c r="AD113" s="33"/>
      <c r="AE113" s="33"/>
    </row>
    <row r="114">
      <c r="A114" s="72"/>
      <c r="B114" s="16"/>
      <c r="C114" s="16"/>
      <c r="D114" s="16"/>
      <c r="E114" s="16"/>
      <c r="F114" s="73"/>
      <c r="G114" s="19"/>
      <c r="H114" s="19"/>
      <c r="I114" s="74"/>
      <c r="J114" s="74"/>
      <c r="K114" s="74"/>
      <c r="L114" s="78"/>
      <c r="M114" s="19"/>
      <c r="N114" s="35"/>
      <c r="O114" s="19"/>
      <c r="P114" s="35"/>
      <c r="Q114" s="36"/>
      <c r="R114" s="19"/>
      <c r="S114" s="22"/>
      <c r="T114" s="77"/>
      <c r="U114" s="27"/>
      <c r="V114" s="22"/>
      <c r="W114" s="29"/>
      <c r="X114" s="30"/>
      <c r="Y114" s="81"/>
      <c r="Z114" s="31"/>
      <c r="AA114" s="33"/>
      <c r="AB114" s="33"/>
      <c r="AC114" s="33"/>
      <c r="AD114" s="33"/>
      <c r="AE114" s="33"/>
    </row>
    <row r="115">
      <c r="A115" s="46"/>
      <c r="B115" s="16"/>
      <c r="C115" s="17"/>
      <c r="D115" s="16"/>
      <c r="E115" s="16"/>
      <c r="F115" s="236"/>
      <c r="G115" s="19"/>
      <c r="H115" s="19"/>
      <c r="I115" s="63"/>
      <c r="J115" s="95"/>
      <c r="K115" s="63"/>
      <c r="L115" s="17"/>
      <c r="M115" s="22"/>
      <c r="N115" s="35"/>
      <c r="O115" s="28"/>
      <c r="P115" s="35"/>
      <c r="Q115" s="36"/>
      <c r="R115" s="28"/>
      <c r="S115" s="37"/>
      <c r="T115" s="38"/>
      <c r="U115" s="27"/>
      <c r="V115" s="22"/>
      <c r="W115" s="29"/>
      <c r="X115" s="30"/>
      <c r="Y115" s="17"/>
      <c r="Z115" s="31"/>
      <c r="AA115" s="33"/>
      <c r="AB115" s="33"/>
      <c r="AC115" s="33"/>
      <c r="AD115" s="33"/>
      <c r="AE115" s="33"/>
    </row>
    <row r="116">
      <c r="A116" s="47"/>
      <c r="B116" s="48"/>
      <c r="C116" s="49"/>
      <c r="D116" s="48"/>
      <c r="E116" s="48"/>
      <c r="F116" s="50"/>
      <c r="G116" s="51"/>
      <c r="H116" s="51"/>
      <c r="I116" s="52"/>
      <c r="J116" s="52"/>
      <c r="K116" s="52"/>
      <c r="L116" s="53"/>
      <c r="M116" s="54"/>
      <c r="N116" s="55"/>
      <c r="O116" s="56"/>
      <c r="P116" s="55"/>
      <c r="Q116" s="36"/>
      <c r="R116" s="57"/>
      <c r="S116" s="54"/>
      <c r="T116" s="58"/>
      <c r="U116" s="188"/>
      <c r="V116" s="56"/>
      <c r="W116" s="59"/>
      <c r="X116" s="30"/>
      <c r="Y116" s="295"/>
      <c r="Z116" s="31"/>
      <c r="AA116" s="33"/>
      <c r="AB116" s="33"/>
      <c r="AC116" s="33"/>
      <c r="AD116" s="33"/>
      <c r="AE116" s="33"/>
    </row>
    <row r="117">
      <c r="A117" s="116"/>
      <c r="B117" s="44"/>
      <c r="C117" s="44"/>
      <c r="D117" s="104"/>
      <c r="E117" s="104"/>
      <c r="F117" s="112"/>
      <c r="G117" s="105"/>
      <c r="H117" s="105"/>
      <c r="I117" s="145"/>
      <c r="J117" s="145"/>
      <c r="K117" s="145"/>
      <c r="L117" s="104"/>
      <c r="M117" s="145"/>
      <c r="N117" s="135"/>
      <c r="O117" s="145"/>
      <c r="P117" s="135"/>
      <c r="Q117" s="119"/>
      <c r="R117" s="28"/>
      <c r="S117" s="136"/>
      <c r="T117" s="105"/>
      <c r="U117" s="162"/>
      <c r="V117" s="105"/>
      <c r="W117" s="126"/>
      <c r="X117" s="30"/>
      <c r="Y117" s="112"/>
      <c r="Z117" s="31"/>
      <c r="AA117" s="33"/>
      <c r="AB117" s="33"/>
      <c r="AC117" s="33"/>
      <c r="AD117" s="33"/>
      <c r="AE117" s="33"/>
    </row>
    <row r="118">
      <c r="A118" s="116"/>
      <c r="B118" s="44"/>
      <c r="C118" s="44"/>
      <c r="D118" s="104"/>
      <c r="E118" s="104"/>
      <c r="F118" s="112"/>
      <c r="G118" s="105"/>
      <c r="H118" s="105"/>
      <c r="I118" s="145"/>
      <c r="J118" s="145"/>
      <c r="K118" s="145"/>
      <c r="L118" s="104"/>
      <c r="M118" s="145"/>
      <c r="N118" s="135"/>
      <c r="O118" s="145"/>
      <c r="P118" s="135"/>
      <c r="Q118" s="119"/>
      <c r="R118" s="28"/>
      <c r="S118" s="136"/>
      <c r="T118" s="105"/>
      <c r="U118" s="162"/>
      <c r="V118" s="105"/>
      <c r="W118" s="126"/>
      <c r="X118" s="30"/>
      <c r="Y118" s="112"/>
      <c r="Z118" s="31"/>
      <c r="AA118" s="33"/>
      <c r="AB118" s="33"/>
      <c r="AC118" s="33"/>
      <c r="AD118" s="33"/>
      <c r="AE118" s="33"/>
    </row>
    <row r="119">
      <c r="A119" s="85"/>
      <c r="B119" s="48"/>
      <c r="C119" s="48"/>
      <c r="D119" s="86"/>
      <c r="E119" s="86"/>
      <c r="F119" s="87"/>
      <c r="G119" s="88"/>
      <c r="H119" s="88"/>
      <c r="I119" s="89"/>
      <c r="J119" s="89"/>
      <c r="K119" s="89"/>
      <c r="L119" s="86"/>
      <c r="M119" s="90"/>
      <c r="N119" s="91"/>
      <c r="O119" s="88"/>
      <c r="P119" s="91"/>
      <c r="Q119" s="36"/>
      <c r="R119" s="95"/>
      <c r="S119" s="90"/>
      <c r="T119" s="93"/>
      <c r="U119" s="179"/>
      <c r="V119" s="88"/>
      <c r="W119" s="94"/>
      <c r="X119" s="30"/>
      <c r="Y119" s="113"/>
      <c r="Z119" s="31"/>
      <c r="AA119" s="33"/>
      <c r="AB119" s="33"/>
      <c r="AC119" s="33"/>
      <c r="AD119" s="33"/>
      <c r="AE119" s="33"/>
    </row>
    <row r="120">
      <c r="A120" s="47"/>
      <c r="B120" s="48"/>
      <c r="C120" s="49"/>
      <c r="D120" s="48"/>
      <c r="E120" s="48"/>
      <c r="F120" s="50"/>
      <c r="G120" s="51"/>
      <c r="H120" s="51"/>
      <c r="I120" s="52"/>
      <c r="J120" s="52"/>
      <c r="K120" s="52"/>
      <c r="L120" s="48"/>
      <c r="M120" s="62"/>
      <c r="N120" s="55"/>
      <c r="O120" s="51"/>
      <c r="P120" s="55"/>
      <c r="Q120" s="36"/>
      <c r="R120" s="63"/>
      <c r="S120" s="62"/>
      <c r="T120" s="58"/>
      <c r="U120" s="188"/>
      <c r="V120" s="51"/>
      <c r="W120" s="59"/>
      <c r="X120" s="30"/>
      <c r="Y120" s="295"/>
      <c r="Z120" s="31"/>
      <c r="AA120" s="33"/>
      <c r="AB120" s="33"/>
      <c r="AC120" s="33"/>
      <c r="AD120" s="33"/>
      <c r="AE120" s="33"/>
    </row>
    <row r="121">
      <c r="A121" s="72"/>
      <c r="B121" s="16"/>
      <c r="C121" s="16"/>
      <c r="D121" s="16"/>
      <c r="E121" s="16"/>
      <c r="F121" s="73"/>
      <c r="G121" s="19"/>
      <c r="H121" s="19"/>
      <c r="I121" s="74"/>
      <c r="J121" s="74"/>
      <c r="K121" s="74"/>
      <c r="L121" s="78"/>
      <c r="M121" s="19"/>
      <c r="N121" s="35"/>
      <c r="O121" s="19"/>
      <c r="P121" s="35"/>
      <c r="Q121" s="36"/>
      <c r="R121" s="19"/>
      <c r="S121" s="80"/>
      <c r="T121" s="77"/>
      <c r="U121" s="27"/>
      <c r="V121" s="22"/>
      <c r="W121" s="29"/>
      <c r="X121" s="30"/>
      <c r="Y121" s="81"/>
      <c r="Z121" s="31"/>
      <c r="AA121" s="33"/>
      <c r="AB121" s="33"/>
      <c r="AC121" s="33"/>
      <c r="AD121" s="33"/>
      <c r="AE121" s="33"/>
    </row>
    <row r="122">
      <c r="A122" s="116"/>
      <c r="B122" s="44"/>
      <c r="C122" s="44"/>
      <c r="D122" s="117"/>
      <c r="E122" s="104"/>
      <c r="F122" s="112"/>
      <c r="G122" s="105"/>
      <c r="H122" s="105"/>
      <c r="I122" s="145"/>
      <c r="J122" s="145"/>
      <c r="K122" s="145"/>
      <c r="L122" s="104"/>
      <c r="M122" s="145"/>
      <c r="N122" s="121"/>
      <c r="O122" s="145"/>
      <c r="P122" s="122"/>
      <c r="Q122" s="119"/>
      <c r="R122" s="28"/>
      <c r="S122" s="123"/>
      <c r="T122" s="285"/>
      <c r="U122" s="162"/>
      <c r="V122" s="132"/>
      <c r="W122" s="29"/>
      <c r="X122" s="30"/>
      <c r="Y122" s="112"/>
      <c r="Z122" s="31"/>
      <c r="AA122" s="33"/>
      <c r="AB122" s="33"/>
      <c r="AC122" s="33"/>
      <c r="AD122" s="33"/>
      <c r="AE122" s="33"/>
    </row>
    <row r="123">
      <c r="A123" s="47"/>
      <c r="B123" s="48"/>
      <c r="C123" s="49"/>
      <c r="D123" s="48"/>
      <c r="E123" s="48"/>
      <c r="F123" s="50"/>
      <c r="G123" s="51"/>
      <c r="H123" s="51"/>
      <c r="I123" s="52"/>
      <c r="J123" s="52"/>
      <c r="K123" s="52"/>
      <c r="L123" s="48"/>
      <c r="M123" s="62"/>
      <c r="N123" s="55"/>
      <c r="O123" s="51"/>
      <c r="P123" s="55"/>
      <c r="Q123" s="36"/>
      <c r="R123" s="63"/>
      <c r="S123" s="62"/>
      <c r="T123" s="58"/>
      <c r="U123" s="188"/>
      <c r="V123" s="51"/>
      <c r="W123" s="59"/>
      <c r="X123" s="30"/>
      <c r="Y123" s="295"/>
      <c r="Z123" s="31"/>
      <c r="AA123" s="33"/>
      <c r="AB123" s="33"/>
      <c r="AC123" s="33"/>
      <c r="AD123" s="33"/>
      <c r="AE123" s="33"/>
    </row>
    <row r="124">
      <c r="A124" s="85"/>
      <c r="B124" s="48"/>
      <c r="C124" s="48"/>
      <c r="D124" s="86"/>
      <c r="E124" s="86"/>
      <c r="F124" s="87"/>
      <c r="G124" s="88"/>
      <c r="H124" s="88"/>
      <c r="I124" s="89"/>
      <c r="J124" s="89"/>
      <c r="K124" s="89"/>
      <c r="L124" s="86"/>
      <c r="M124" s="90"/>
      <c r="N124" s="91"/>
      <c r="O124" s="88"/>
      <c r="P124" s="91"/>
      <c r="Q124" s="36"/>
      <c r="R124" s="95"/>
      <c r="S124" s="90"/>
      <c r="T124" s="93"/>
      <c r="U124" s="179"/>
      <c r="V124" s="88"/>
      <c r="W124" s="94"/>
      <c r="X124" s="30"/>
      <c r="Y124" s="113"/>
      <c r="Z124" s="31"/>
      <c r="AA124" s="33"/>
      <c r="AB124" s="33"/>
      <c r="AC124" s="33"/>
      <c r="AD124" s="33"/>
      <c r="AE124" s="33"/>
    </row>
    <row r="125">
      <c r="A125" s="116"/>
      <c r="B125" s="44"/>
      <c r="C125" s="44"/>
      <c r="D125" s="104"/>
      <c r="E125" s="104"/>
      <c r="F125" s="112"/>
      <c r="G125" s="105"/>
      <c r="H125" s="105"/>
      <c r="I125" s="145"/>
      <c r="J125" s="145"/>
      <c r="K125" s="145"/>
      <c r="L125" s="104"/>
      <c r="M125" s="145"/>
      <c r="N125" s="135"/>
      <c r="O125" s="145"/>
      <c r="P125" s="135"/>
      <c r="Q125" s="119"/>
      <c r="R125" s="28"/>
      <c r="S125" s="136"/>
      <c r="T125" s="145"/>
      <c r="U125" s="162"/>
      <c r="V125" s="105"/>
      <c r="W125" s="126"/>
      <c r="X125" s="30"/>
      <c r="Y125" s="33"/>
      <c r="Z125" s="31"/>
      <c r="AA125" s="33"/>
      <c r="AB125" s="33"/>
      <c r="AC125" s="33"/>
      <c r="AD125" s="33"/>
      <c r="AE125" s="33"/>
    </row>
    <row r="126">
      <c r="A126" s="116"/>
      <c r="B126" s="44"/>
      <c r="C126" s="44"/>
      <c r="D126" s="104"/>
      <c r="E126" s="104"/>
      <c r="F126" s="112"/>
      <c r="G126" s="105"/>
      <c r="H126" s="105"/>
      <c r="I126" s="145"/>
      <c r="J126" s="145"/>
      <c r="K126" s="145"/>
      <c r="L126" s="104"/>
      <c r="M126" s="145"/>
      <c r="N126" s="135"/>
      <c r="O126" s="145"/>
      <c r="P126" s="135"/>
      <c r="Q126" s="119"/>
      <c r="R126" s="28"/>
      <c r="S126" s="136"/>
      <c r="T126" s="105"/>
      <c r="U126" s="162"/>
      <c r="V126" s="105"/>
      <c r="W126" s="126"/>
      <c r="X126" s="30"/>
      <c r="Y126" s="112"/>
      <c r="Z126" s="31"/>
      <c r="AA126" s="33"/>
      <c r="AB126" s="33"/>
      <c r="AC126" s="33"/>
      <c r="AD126" s="33"/>
      <c r="AE126" s="33"/>
    </row>
    <row r="127">
      <c r="A127" s="116"/>
      <c r="B127" s="44"/>
      <c r="C127" s="44"/>
      <c r="D127" s="104"/>
      <c r="E127" s="104"/>
      <c r="F127" s="112"/>
      <c r="G127" s="105"/>
      <c r="H127" s="105"/>
      <c r="I127" s="145"/>
      <c r="J127" s="145"/>
      <c r="K127" s="145"/>
      <c r="L127" s="104"/>
      <c r="M127" s="145"/>
      <c r="N127" s="135"/>
      <c r="O127" s="145"/>
      <c r="P127" s="135"/>
      <c r="Q127" s="119"/>
      <c r="R127" s="28"/>
      <c r="S127" s="136"/>
      <c r="T127" s="105"/>
      <c r="U127" s="162"/>
      <c r="V127" s="105"/>
      <c r="W127" s="126"/>
      <c r="X127" s="30"/>
      <c r="Y127" s="112"/>
      <c r="Z127" s="31"/>
      <c r="AA127" s="33"/>
      <c r="AB127" s="33"/>
      <c r="AC127" s="33"/>
      <c r="AD127" s="33"/>
      <c r="AE127" s="33"/>
    </row>
    <row r="128">
      <c r="A128" s="116"/>
      <c r="B128" s="44"/>
      <c r="C128" s="44"/>
      <c r="D128" s="117"/>
      <c r="E128" s="117"/>
      <c r="F128" s="112"/>
      <c r="G128" s="119"/>
      <c r="H128" s="105"/>
      <c r="I128" s="145"/>
      <c r="J128" s="145"/>
      <c r="K128" s="145"/>
      <c r="L128" s="104"/>
      <c r="M128" s="145"/>
      <c r="N128" s="121"/>
      <c r="O128" s="145"/>
      <c r="P128" s="122"/>
      <c r="Q128" s="119"/>
      <c r="R128" s="28"/>
      <c r="S128" s="123"/>
      <c r="T128" s="285"/>
      <c r="U128" s="162"/>
      <c r="V128" s="125"/>
      <c r="W128" s="126"/>
      <c r="X128" s="30"/>
      <c r="Y128" s="112"/>
      <c r="Z128" s="31"/>
      <c r="AA128" s="33"/>
      <c r="AB128" s="33"/>
      <c r="AC128" s="33"/>
      <c r="AD128" s="33"/>
      <c r="AE128" s="33"/>
    </row>
    <row r="129">
      <c r="A129" s="116"/>
      <c r="B129" s="44"/>
      <c r="C129" s="44"/>
      <c r="D129" s="104"/>
      <c r="E129" s="104"/>
      <c r="F129" s="112"/>
      <c r="G129" s="105"/>
      <c r="H129" s="105"/>
      <c r="I129" s="145"/>
      <c r="J129" s="145"/>
      <c r="K129" s="145"/>
      <c r="L129" s="104"/>
      <c r="M129" s="145"/>
      <c r="N129" s="135"/>
      <c r="O129" s="145"/>
      <c r="P129" s="135"/>
      <c r="Q129" s="119"/>
      <c r="R129" s="28"/>
      <c r="S129" s="136"/>
      <c r="T129" s="145"/>
      <c r="U129" s="162"/>
      <c r="V129" s="105"/>
      <c r="W129" s="126"/>
      <c r="X129" s="30"/>
      <c r="Y129" s="33"/>
      <c r="Z129" s="31"/>
      <c r="AA129" s="33"/>
      <c r="AB129" s="33"/>
      <c r="AC129" s="33"/>
      <c r="AD129" s="33"/>
      <c r="AE129" s="33"/>
    </row>
    <row r="130">
      <c r="A130" s="116"/>
      <c r="B130" s="44"/>
      <c r="C130" s="44"/>
      <c r="D130" s="117"/>
      <c r="E130" s="117"/>
      <c r="F130" s="112"/>
      <c r="G130" s="119"/>
      <c r="H130" s="105"/>
      <c r="I130" s="145"/>
      <c r="J130" s="145"/>
      <c r="K130" s="145"/>
      <c r="L130" s="104"/>
      <c r="M130" s="145"/>
      <c r="N130" s="121"/>
      <c r="O130" s="145"/>
      <c r="P130" s="122"/>
      <c r="Q130" s="119"/>
      <c r="R130" s="28"/>
      <c r="S130" s="123"/>
      <c r="T130" s="285"/>
      <c r="U130" s="162"/>
      <c r="V130" s="125"/>
      <c r="W130" s="126"/>
      <c r="X130" s="30"/>
      <c r="Y130" s="112"/>
      <c r="Z130" s="31"/>
      <c r="AA130" s="33"/>
      <c r="AB130" s="33"/>
      <c r="AC130" s="33"/>
      <c r="AD130" s="33"/>
      <c r="AE130" s="33"/>
    </row>
    <row r="131">
      <c r="A131" s="85"/>
      <c r="B131" s="48"/>
      <c r="C131" s="48"/>
      <c r="D131" s="86"/>
      <c r="E131" s="86"/>
      <c r="F131" s="87"/>
      <c r="G131" s="88"/>
      <c r="H131" s="88"/>
      <c r="I131" s="89"/>
      <c r="J131" s="89"/>
      <c r="K131" s="89"/>
      <c r="L131" s="86"/>
      <c r="M131" s="90"/>
      <c r="N131" s="91"/>
      <c r="O131" s="88"/>
      <c r="P131" s="91"/>
      <c r="Q131" s="36"/>
      <c r="R131" s="95"/>
      <c r="S131" s="90"/>
      <c r="T131" s="93"/>
      <c r="U131" s="179"/>
      <c r="V131" s="88"/>
      <c r="W131" s="94"/>
      <c r="X131" s="30"/>
      <c r="Y131" s="113"/>
      <c r="Z131" s="31"/>
      <c r="AA131" s="33"/>
      <c r="AB131" s="33"/>
      <c r="AC131" s="33"/>
      <c r="AD131" s="33"/>
      <c r="AE131" s="33"/>
    </row>
    <row r="132">
      <c r="A132" s="116"/>
      <c r="B132" s="44"/>
      <c r="C132" s="44"/>
      <c r="D132" s="104"/>
      <c r="E132" s="104"/>
      <c r="F132" s="112"/>
      <c r="G132" s="105"/>
      <c r="H132" s="105"/>
      <c r="I132" s="145"/>
      <c r="J132" s="145"/>
      <c r="K132" s="145"/>
      <c r="L132" s="104"/>
      <c r="M132" s="145"/>
      <c r="N132" s="135"/>
      <c r="O132" s="145"/>
      <c r="P132" s="135"/>
      <c r="Q132" s="131"/>
      <c r="R132" s="28"/>
      <c r="S132" s="123"/>
      <c r="T132" s="105"/>
      <c r="U132" s="162"/>
      <c r="V132" s="105"/>
      <c r="W132" s="126"/>
      <c r="X132" s="30"/>
      <c r="Y132" s="112"/>
      <c r="Z132" s="31"/>
      <c r="AA132" s="33"/>
      <c r="AB132" s="33"/>
      <c r="AC132" s="33"/>
      <c r="AD132" s="33"/>
      <c r="AE132" s="33"/>
    </row>
    <row r="133">
      <c r="A133" s="15"/>
      <c r="B133" s="16"/>
      <c r="C133" s="17"/>
      <c r="D133" s="16"/>
      <c r="E133" s="16"/>
      <c r="F133" s="236"/>
      <c r="G133" s="19"/>
      <c r="H133" s="19"/>
      <c r="I133" s="63"/>
      <c r="J133" s="95"/>
      <c r="K133" s="63"/>
      <c r="L133" s="17"/>
      <c r="M133" s="22"/>
      <c r="N133" s="35"/>
      <c r="O133" s="28"/>
      <c r="P133" s="35"/>
      <c r="Q133" s="36"/>
      <c r="R133" s="28"/>
      <c r="S133" s="37"/>
      <c r="T133" s="38"/>
      <c r="U133" s="27"/>
      <c r="V133" s="28"/>
      <c r="W133" s="29"/>
      <c r="X133" s="30"/>
      <c r="Y133" s="33"/>
      <c r="Z133" s="31"/>
      <c r="AA133" s="33"/>
      <c r="AB133" s="33"/>
      <c r="AC133" s="33"/>
      <c r="AD133" s="33"/>
      <c r="AE133" s="33"/>
    </row>
    <row r="134">
      <c r="A134" s="116"/>
      <c r="B134" s="44"/>
      <c r="C134" s="44"/>
      <c r="D134" s="104"/>
      <c r="E134" s="104"/>
      <c r="F134" s="112"/>
      <c r="G134" s="105"/>
      <c r="H134" s="105"/>
      <c r="I134" s="145"/>
      <c r="J134" s="145"/>
      <c r="K134" s="145"/>
      <c r="L134" s="104"/>
      <c r="M134" s="145"/>
      <c r="N134" s="135"/>
      <c r="O134" s="145"/>
      <c r="P134" s="135"/>
      <c r="Q134" s="119"/>
      <c r="R134" s="28"/>
      <c r="S134" s="136"/>
      <c r="T134" s="105"/>
      <c r="U134" s="162"/>
      <c r="V134" s="105"/>
      <c r="W134" s="126"/>
      <c r="X134" s="30"/>
      <c r="Y134" s="112"/>
      <c r="Z134" s="31"/>
      <c r="AA134" s="33"/>
      <c r="AB134" s="33"/>
      <c r="AC134" s="33"/>
      <c r="AD134" s="33"/>
      <c r="AE134" s="33"/>
    </row>
    <row r="135">
      <c r="A135" s="85"/>
      <c r="B135" s="48"/>
      <c r="C135" s="48"/>
      <c r="D135" s="86"/>
      <c r="E135" s="86"/>
      <c r="F135" s="87"/>
      <c r="G135" s="88"/>
      <c r="H135" s="88"/>
      <c r="I135" s="89"/>
      <c r="J135" s="89"/>
      <c r="K135" s="89"/>
      <c r="L135" s="86"/>
      <c r="M135" s="90"/>
      <c r="N135" s="91"/>
      <c r="O135" s="88"/>
      <c r="P135" s="91"/>
      <c r="Q135" s="36"/>
      <c r="R135" s="95"/>
      <c r="S135" s="90"/>
      <c r="T135" s="93"/>
      <c r="U135" s="179"/>
      <c r="V135" s="88"/>
      <c r="W135" s="94"/>
      <c r="X135" s="30"/>
      <c r="Y135" s="113"/>
      <c r="Z135" s="31"/>
      <c r="AA135" s="33"/>
      <c r="AB135" s="33"/>
      <c r="AC135" s="33"/>
      <c r="AD135" s="33"/>
      <c r="AE135" s="33"/>
    </row>
    <row r="136">
      <c r="A136" s="66"/>
      <c r="B136" s="48"/>
      <c r="C136" s="48"/>
      <c r="D136" s="48"/>
      <c r="E136" s="48"/>
      <c r="F136" s="50"/>
      <c r="G136" s="51"/>
      <c r="H136" s="51"/>
      <c r="I136" s="52"/>
      <c r="J136" s="52"/>
      <c r="K136" s="52"/>
      <c r="L136" s="48"/>
      <c r="M136" s="62"/>
      <c r="N136" s="55"/>
      <c r="O136" s="51"/>
      <c r="P136" s="55"/>
      <c r="Q136" s="36"/>
      <c r="R136" s="63"/>
      <c r="S136" s="62"/>
      <c r="T136" s="58"/>
      <c r="U136" s="188"/>
      <c r="V136" s="51"/>
      <c r="W136" s="59"/>
      <c r="X136" s="30"/>
      <c r="Y136" s="295"/>
      <c r="Z136" s="31"/>
      <c r="AA136" s="33"/>
      <c r="AB136" s="33"/>
      <c r="AC136" s="33"/>
      <c r="AD136" s="33"/>
      <c r="AE136" s="33"/>
    </row>
    <row r="137">
      <c r="A137" s="116"/>
      <c r="B137" s="44"/>
      <c r="C137" s="44"/>
      <c r="D137" s="104"/>
      <c r="E137" s="104"/>
      <c r="F137" s="112"/>
      <c r="G137" s="105"/>
      <c r="H137" s="105"/>
      <c r="I137" s="145"/>
      <c r="J137" s="145"/>
      <c r="K137" s="145"/>
      <c r="L137" s="104"/>
      <c r="M137" s="145"/>
      <c r="N137" s="135"/>
      <c r="O137" s="145"/>
      <c r="P137" s="135"/>
      <c r="Q137" s="119"/>
      <c r="R137" s="28"/>
      <c r="S137" s="136"/>
      <c r="T137" s="145"/>
      <c r="U137" s="162"/>
      <c r="V137" s="105"/>
      <c r="W137" s="126"/>
      <c r="X137" s="30"/>
      <c r="Y137" s="33"/>
      <c r="Z137" s="31"/>
      <c r="AA137" s="33"/>
      <c r="AB137" s="33"/>
      <c r="AC137" s="33"/>
      <c r="AD137" s="33"/>
      <c r="AE137" s="33"/>
    </row>
    <row r="138">
      <c r="A138" s="116"/>
      <c r="B138" s="44"/>
      <c r="C138" s="44"/>
      <c r="D138" s="104"/>
      <c r="E138" s="104"/>
      <c r="F138" s="112"/>
      <c r="G138" s="105"/>
      <c r="H138" s="105"/>
      <c r="I138" s="145"/>
      <c r="J138" s="145"/>
      <c r="K138" s="145"/>
      <c r="L138" s="104"/>
      <c r="M138" s="145"/>
      <c r="N138" s="135"/>
      <c r="O138" s="145"/>
      <c r="P138" s="135"/>
      <c r="Q138" s="119"/>
      <c r="R138" s="28"/>
      <c r="S138" s="136"/>
      <c r="T138" s="145"/>
      <c r="U138" s="162"/>
      <c r="V138" s="105"/>
      <c r="W138" s="126"/>
      <c r="X138" s="30"/>
      <c r="Y138" s="33"/>
      <c r="Z138" s="31"/>
      <c r="AA138" s="33"/>
      <c r="AB138" s="33"/>
      <c r="AC138" s="33"/>
      <c r="AD138" s="33"/>
      <c r="AE138" s="33"/>
    </row>
    <row r="139">
      <c r="A139" s="116"/>
      <c r="B139" s="44"/>
      <c r="C139" s="44"/>
      <c r="D139" s="117"/>
      <c r="E139" s="117"/>
      <c r="F139" s="112"/>
      <c r="G139" s="119"/>
      <c r="H139" s="105"/>
      <c r="I139" s="145"/>
      <c r="J139" s="145"/>
      <c r="K139" s="145"/>
      <c r="L139" s="104"/>
      <c r="M139" s="145"/>
      <c r="N139" s="121"/>
      <c r="O139" s="145"/>
      <c r="P139" s="122"/>
      <c r="Q139" s="119"/>
      <c r="R139" s="28"/>
      <c r="S139" s="123"/>
      <c r="T139" s="285"/>
      <c r="U139" s="162"/>
      <c r="V139" s="125"/>
      <c r="W139" s="126"/>
      <c r="X139" s="30"/>
      <c r="Y139" s="112"/>
      <c r="Z139" s="31"/>
      <c r="AA139" s="33"/>
      <c r="AB139" s="33"/>
      <c r="AC139" s="33"/>
      <c r="AD139" s="33"/>
      <c r="AE139" s="33"/>
    </row>
    <row r="140">
      <c r="A140" s="72"/>
      <c r="B140" s="16"/>
      <c r="C140" s="16"/>
      <c r="D140" s="16"/>
      <c r="E140" s="16"/>
      <c r="F140" s="73"/>
      <c r="G140" s="19"/>
      <c r="H140" s="19"/>
      <c r="I140" s="74"/>
      <c r="J140" s="74"/>
      <c r="K140" s="74"/>
      <c r="L140" s="78"/>
      <c r="M140" s="19"/>
      <c r="N140" s="35"/>
      <c r="O140" s="19"/>
      <c r="P140" s="35"/>
      <c r="Q140" s="36"/>
      <c r="R140" s="19"/>
      <c r="S140" s="80"/>
      <c r="T140" s="77"/>
      <c r="U140" s="27"/>
      <c r="V140" s="22"/>
      <c r="W140" s="29"/>
      <c r="X140" s="30"/>
      <c r="Y140" s="81"/>
      <c r="Z140" s="31"/>
      <c r="AA140" s="33"/>
      <c r="AB140" s="33"/>
      <c r="AC140" s="33"/>
      <c r="AD140" s="33"/>
      <c r="AE140" s="33"/>
    </row>
    <row r="141">
      <c r="A141" s="116"/>
      <c r="B141" s="44"/>
      <c r="C141" s="44"/>
      <c r="D141" s="104"/>
      <c r="E141" s="104"/>
      <c r="F141" s="112"/>
      <c r="G141" s="105"/>
      <c r="H141" s="105"/>
      <c r="I141" s="145"/>
      <c r="J141" s="145"/>
      <c r="K141" s="145"/>
      <c r="L141" s="104"/>
      <c r="M141" s="145"/>
      <c r="N141" s="135"/>
      <c r="O141" s="145"/>
      <c r="P141" s="135"/>
      <c r="Q141" s="119"/>
      <c r="R141" s="28"/>
      <c r="S141" s="136"/>
      <c r="T141" s="145"/>
      <c r="U141" s="162"/>
      <c r="V141" s="105"/>
      <c r="W141" s="126"/>
      <c r="X141" s="30"/>
      <c r="Y141" s="33"/>
      <c r="Z141" s="31"/>
      <c r="AA141" s="33"/>
      <c r="AB141" s="33"/>
      <c r="AC141" s="33"/>
      <c r="AD141" s="33"/>
      <c r="AE141" s="33"/>
    </row>
    <row r="142">
      <c r="A142" s="116"/>
      <c r="B142" s="44"/>
      <c r="C142" s="44"/>
      <c r="D142" s="104"/>
      <c r="E142" s="104"/>
      <c r="F142" s="112"/>
      <c r="G142" s="105"/>
      <c r="H142" s="105"/>
      <c r="I142" s="145"/>
      <c r="J142" s="145"/>
      <c r="K142" s="145"/>
      <c r="L142" s="104"/>
      <c r="M142" s="145"/>
      <c r="N142" s="135"/>
      <c r="O142" s="145"/>
      <c r="P142" s="135"/>
      <c r="Q142" s="119"/>
      <c r="R142" s="28"/>
      <c r="S142" s="136"/>
      <c r="T142" s="145"/>
      <c r="U142" s="162"/>
      <c r="V142" s="105"/>
      <c r="W142" s="126"/>
      <c r="X142" s="30"/>
      <c r="Y142" s="33"/>
      <c r="Z142" s="31"/>
      <c r="AA142" s="33"/>
      <c r="AB142" s="33"/>
      <c r="AC142" s="33"/>
      <c r="AD142" s="33"/>
      <c r="AE142" s="33"/>
    </row>
    <row r="143">
      <c r="A143" s="47"/>
      <c r="B143" s="48"/>
      <c r="C143" s="49"/>
      <c r="D143" s="48"/>
      <c r="E143" s="48"/>
      <c r="F143" s="50"/>
      <c r="G143" s="51"/>
      <c r="H143" s="51"/>
      <c r="I143" s="52"/>
      <c r="J143" s="52"/>
      <c r="K143" s="52"/>
      <c r="L143" s="53"/>
      <c r="M143" s="54"/>
      <c r="N143" s="55"/>
      <c r="O143" s="56"/>
      <c r="P143" s="55"/>
      <c r="Q143" s="36"/>
      <c r="R143" s="57"/>
      <c r="S143" s="54"/>
      <c r="T143" s="58"/>
      <c r="U143" s="188"/>
      <c r="V143" s="56"/>
      <c r="W143" s="59"/>
      <c r="X143" s="30"/>
      <c r="Y143" s="295"/>
      <c r="Z143" s="31"/>
      <c r="AA143" s="33"/>
      <c r="AB143" s="33"/>
      <c r="AC143" s="33"/>
      <c r="AD143" s="33"/>
      <c r="AE143" s="33"/>
    </row>
    <row r="144">
      <c r="A144" s="72"/>
      <c r="B144" s="16"/>
      <c r="C144" s="16"/>
      <c r="D144" s="16"/>
      <c r="E144" s="16"/>
      <c r="F144" s="73"/>
      <c r="G144" s="19"/>
      <c r="H144" s="19"/>
      <c r="I144" s="74"/>
      <c r="J144" s="74"/>
      <c r="K144" s="74"/>
      <c r="L144" s="78"/>
      <c r="M144" s="19"/>
      <c r="N144" s="35"/>
      <c r="O144" s="19"/>
      <c r="P144" s="35"/>
      <c r="Q144" s="36"/>
      <c r="R144" s="19"/>
      <c r="S144" s="80"/>
      <c r="T144" s="77"/>
      <c r="U144" s="27"/>
      <c r="V144" s="22"/>
      <c r="W144" s="29"/>
      <c r="X144" s="30"/>
      <c r="Y144" s="81"/>
      <c r="Z144" s="31"/>
      <c r="AA144" s="33"/>
      <c r="AB144" s="33"/>
      <c r="AC144" s="33"/>
      <c r="AD144" s="33"/>
      <c r="AE144" s="33"/>
    </row>
    <row r="145">
      <c r="A145" s="116"/>
      <c r="B145" s="44"/>
      <c r="C145" s="44"/>
      <c r="D145" s="104"/>
      <c r="E145" s="104"/>
      <c r="F145" s="112"/>
      <c r="G145" s="105"/>
      <c r="H145" s="105"/>
      <c r="I145" s="145"/>
      <c r="J145" s="145"/>
      <c r="K145" s="145"/>
      <c r="L145" s="104"/>
      <c r="M145" s="145"/>
      <c r="N145" s="135"/>
      <c r="O145" s="145"/>
      <c r="P145" s="135"/>
      <c r="Q145" s="119"/>
      <c r="R145" s="28"/>
      <c r="S145" s="136"/>
      <c r="T145" s="105"/>
      <c r="U145" s="162"/>
      <c r="V145" s="105"/>
      <c r="W145" s="126"/>
      <c r="X145" s="30"/>
      <c r="Y145" s="112"/>
      <c r="Z145" s="31"/>
      <c r="AA145" s="33"/>
      <c r="AB145" s="33"/>
      <c r="AC145" s="33"/>
      <c r="AD145" s="33"/>
      <c r="AE145" s="33"/>
    </row>
    <row r="146">
      <c r="A146" s="72"/>
      <c r="B146" s="16"/>
      <c r="C146" s="16"/>
      <c r="D146" s="16"/>
      <c r="E146" s="16"/>
      <c r="F146" s="73"/>
      <c r="G146" s="19"/>
      <c r="H146" s="19"/>
      <c r="I146" s="74"/>
      <c r="J146" s="74"/>
      <c r="K146" s="74"/>
      <c r="L146" s="78"/>
      <c r="M146" s="19"/>
      <c r="N146" s="35"/>
      <c r="O146" s="19"/>
      <c r="P146" s="35"/>
      <c r="Q146" s="36"/>
      <c r="R146" s="37"/>
      <c r="S146" s="22"/>
      <c r="T146" s="77"/>
      <c r="U146" s="27"/>
      <c r="V146" s="22"/>
      <c r="W146" s="29"/>
      <c r="X146" s="30"/>
      <c r="Y146" s="81"/>
      <c r="Z146" s="31"/>
      <c r="AA146" s="33"/>
      <c r="AB146" s="33"/>
      <c r="AC146" s="33"/>
      <c r="AD146" s="33"/>
      <c r="AE146" s="33"/>
    </row>
    <row r="147">
      <c r="A147" s="116"/>
      <c r="B147" s="44"/>
      <c r="C147" s="44"/>
      <c r="D147" s="104"/>
      <c r="E147" s="104"/>
      <c r="F147" s="112"/>
      <c r="G147" s="105"/>
      <c r="H147" s="105"/>
      <c r="I147" s="145"/>
      <c r="J147" s="145"/>
      <c r="K147" s="145"/>
      <c r="L147" s="104"/>
      <c r="M147" s="145"/>
      <c r="N147" s="135"/>
      <c r="O147" s="145"/>
      <c r="P147" s="135"/>
      <c r="Q147" s="119"/>
      <c r="R147" s="28"/>
      <c r="S147" s="136"/>
      <c r="T147" s="105"/>
      <c r="U147" s="162"/>
      <c r="V147" s="105"/>
      <c r="W147" s="126"/>
      <c r="X147" s="30"/>
      <c r="Y147" s="112"/>
      <c r="Z147" s="31"/>
      <c r="AA147" s="33"/>
      <c r="AB147" s="33"/>
      <c r="AC147" s="33"/>
      <c r="AD147" s="33"/>
      <c r="AE147" s="33"/>
    </row>
    <row r="148">
      <c r="A148" s="116"/>
      <c r="B148" s="44"/>
      <c r="C148" s="44"/>
      <c r="D148" s="104"/>
      <c r="E148" s="104"/>
      <c r="F148" s="112"/>
      <c r="G148" s="105"/>
      <c r="H148" s="105"/>
      <c r="I148" s="145"/>
      <c r="J148" s="145"/>
      <c r="K148" s="145"/>
      <c r="L148" s="104"/>
      <c r="M148" s="145"/>
      <c r="N148" s="135"/>
      <c r="O148" s="145"/>
      <c r="P148" s="135"/>
      <c r="Q148" s="119"/>
      <c r="R148" s="28"/>
      <c r="S148" s="136"/>
      <c r="T148" s="145"/>
      <c r="U148" s="162"/>
      <c r="V148" s="105"/>
      <c r="W148" s="126"/>
      <c r="X148" s="30"/>
      <c r="Y148" s="33"/>
      <c r="Z148" s="31"/>
      <c r="AA148" s="33"/>
      <c r="AB148" s="33"/>
      <c r="AC148" s="33"/>
      <c r="AD148" s="33"/>
      <c r="AE148" s="33"/>
    </row>
    <row r="149">
      <c r="A149" s="116"/>
      <c r="B149" s="44"/>
      <c r="C149" s="44"/>
      <c r="D149" s="117"/>
      <c r="E149" s="117"/>
      <c r="F149" s="112"/>
      <c r="G149" s="119"/>
      <c r="H149" s="105"/>
      <c r="I149" s="145"/>
      <c r="J149" s="145"/>
      <c r="K149" s="145"/>
      <c r="L149" s="104"/>
      <c r="M149" s="145"/>
      <c r="N149" s="121"/>
      <c r="O149" s="145"/>
      <c r="P149" s="122"/>
      <c r="Q149" s="119"/>
      <c r="R149" s="28"/>
      <c r="S149" s="123"/>
      <c r="T149" s="285"/>
      <c r="U149" s="162"/>
      <c r="V149" s="125"/>
      <c r="W149" s="126"/>
      <c r="X149" s="30"/>
      <c r="Y149" s="112"/>
      <c r="Z149" s="31"/>
      <c r="AA149" s="33"/>
      <c r="AB149" s="33"/>
      <c r="AC149" s="33"/>
      <c r="AD149" s="33"/>
      <c r="AE149" s="33"/>
    </row>
    <row r="150">
      <c r="A150" s="85"/>
      <c r="B150" s="48"/>
      <c r="C150" s="48"/>
      <c r="D150" s="86"/>
      <c r="E150" s="86"/>
      <c r="F150" s="87"/>
      <c r="G150" s="88"/>
      <c r="H150" s="88"/>
      <c r="I150" s="89"/>
      <c r="J150" s="89"/>
      <c r="K150" s="89"/>
      <c r="L150" s="86"/>
      <c r="M150" s="90"/>
      <c r="N150" s="91"/>
      <c r="O150" s="88"/>
      <c r="P150" s="91"/>
      <c r="Q150" s="36"/>
      <c r="R150" s="95"/>
      <c r="S150" s="90"/>
      <c r="T150" s="93"/>
      <c r="U150" s="179"/>
      <c r="V150" s="88"/>
      <c r="W150" s="94"/>
      <c r="X150" s="30"/>
      <c r="Y150" s="113"/>
      <c r="Z150" s="31"/>
      <c r="AA150" s="33"/>
      <c r="AB150" s="33"/>
      <c r="AC150" s="33"/>
      <c r="AD150" s="33"/>
      <c r="AE150" s="33"/>
    </row>
    <row r="151">
      <c r="A151" s="116"/>
      <c r="B151" s="44"/>
      <c r="C151" s="44"/>
      <c r="D151" s="104"/>
      <c r="E151" s="104"/>
      <c r="F151" s="112"/>
      <c r="G151" s="105"/>
      <c r="H151" s="105"/>
      <c r="I151" s="145"/>
      <c r="J151" s="145"/>
      <c r="K151" s="145"/>
      <c r="L151" s="104"/>
      <c r="M151" s="145"/>
      <c r="N151" s="135"/>
      <c r="O151" s="145"/>
      <c r="P151" s="135"/>
      <c r="Q151" s="119"/>
      <c r="R151" s="28"/>
      <c r="S151" s="136"/>
      <c r="T151" s="105"/>
      <c r="U151" s="162"/>
      <c r="V151" s="105"/>
      <c r="W151" s="126"/>
      <c r="X151" s="30"/>
      <c r="Y151" s="112"/>
      <c r="Z151" s="31"/>
      <c r="AA151" s="33"/>
      <c r="AB151" s="33"/>
      <c r="AC151" s="33"/>
      <c r="AD151" s="33"/>
      <c r="AE151" s="33"/>
    </row>
    <row r="152">
      <c r="A152" s="15"/>
      <c r="B152" s="16"/>
      <c r="C152" s="17"/>
      <c r="D152" s="16"/>
      <c r="E152" s="16"/>
      <c r="F152" s="236"/>
      <c r="G152" s="28"/>
      <c r="H152" s="19"/>
      <c r="I152" s="63"/>
      <c r="J152" s="95"/>
      <c r="K152" s="63"/>
      <c r="L152" s="17"/>
      <c r="M152" s="22"/>
      <c r="N152" s="35"/>
      <c r="O152" s="28"/>
      <c r="P152" s="35"/>
      <c r="Q152" s="36"/>
      <c r="R152" s="28"/>
      <c r="S152" s="37"/>
      <c r="T152" s="38"/>
      <c r="U152" s="27"/>
      <c r="V152" s="28"/>
      <c r="W152" s="29"/>
      <c r="X152" s="30"/>
      <c r="Y152" s="17"/>
      <c r="Z152" s="31"/>
      <c r="AA152" s="33"/>
      <c r="AB152" s="33"/>
      <c r="AC152" s="33"/>
      <c r="AD152" s="33"/>
      <c r="AE152" s="33"/>
    </row>
    <row r="153">
      <c r="A153" s="116"/>
      <c r="B153" s="44"/>
      <c r="C153" s="44"/>
      <c r="D153" s="104"/>
      <c r="E153" s="104"/>
      <c r="F153" s="112"/>
      <c r="G153" s="105"/>
      <c r="H153" s="105"/>
      <c r="I153" s="145"/>
      <c r="J153" s="145"/>
      <c r="K153" s="145"/>
      <c r="L153" s="104"/>
      <c r="M153" s="145"/>
      <c r="N153" s="135"/>
      <c r="O153" s="145"/>
      <c r="P153" s="135"/>
      <c r="Q153" s="119"/>
      <c r="R153" s="28"/>
      <c r="S153" s="136"/>
      <c r="T153" s="105"/>
      <c r="U153" s="162"/>
      <c r="V153" s="105"/>
      <c r="W153" s="126"/>
      <c r="X153" s="30"/>
      <c r="Y153" s="112"/>
      <c r="Z153" s="31"/>
      <c r="AA153" s="33"/>
      <c r="AB153" s="33"/>
      <c r="AC153" s="33"/>
      <c r="AD153" s="33"/>
      <c r="AE153" s="33"/>
    </row>
    <row r="154">
      <c r="A154" s="85"/>
      <c r="B154" s="48"/>
      <c r="C154" s="48"/>
      <c r="D154" s="86"/>
      <c r="E154" s="86"/>
      <c r="F154" s="87"/>
      <c r="G154" s="88"/>
      <c r="H154" s="88"/>
      <c r="I154" s="89"/>
      <c r="J154" s="89"/>
      <c r="K154" s="89"/>
      <c r="L154" s="86"/>
      <c r="M154" s="90"/>
      <c r="N154" s="91"/>
      <c r="O154" s="88"/>
      <c r="P154" s="91"/>
      <c r="Q154" s="36"/>
      <c r="R154" s="95"/>
      <c r="S154" s="90"/>
      <c r="T154" s="93"/>
      <c r="U154" s="179"/>
      <c r="V154" s="88"/>
      <c r="W154" s="94"/>
      <c r="X154" s="30"/>
      <c r="Y154" s="113"/>
      <c r="Z154" s="31"/>
      <c r="AA154" s="33"/>
      <c r="AB154" s="33"/>
      <c r="AC154" s="33"/>
      <c r="AD154" s="33"/>
      <c r="AE154" s="33"/>
    </row>
    <row r="155">
      <c r="A155" s="116"/>
      <c r="B155" s="44"/>
      <c r="C155" s="44"/>
      <c r="D155" s="104"/>
      <c r="E155" s="104"/>
      <c r="F155" s="112"/>
      <c r="G155" s="105"/>
      <c r="H155" s="105"/>
      <c r="I155" s="145"/>
      <c r="J155" s="145"/>
      <c r="K155" s="145"/>
      <c r="L155" s="104"/>
      <c r="M155" s="145"/>
      <c r="N155" s="135"/>
      <c r="O155" s="145"/>
      <c r="P155" s="135"/>
      <c r="Q155" s="119"/>
      <c r="R155" s="28"/>
      <c r="S155" s="136"/>
      <c r="T155" s="105"/>
      <c r="U155" s="162"/>
      <c r="V155" s="105"/>
      <c r="W155" s="126"/>
      <c r="X155" s="30"/>
      <c r="Y155" s="112"/>
      <c r="Z155" s="31"/>
      <c r="AA155" s="33"/>
      <c r="AB155" s="33"/>
      <c r="AC155" s="33"/>
      <c r="AD155" s="33"/>
      <c r="AE155" s="33"/>
    </row>
    <row r="156">
      <c r="A156" s="15"/>
      <c r="B156" s="16"/>
      <c r="C156" s="17"/>
      <c r="D156" s="16"/>
      <c r="E156" s="16"/>
      <c r="F156" s="236"/>
      <c r="G156" s="28"/>
      <c r="H156" s="19"/>
      <c r="I156" s="63"/>
      <c r="J156" s="95"/>
      <c r="K156" s="63"/>
      <c r="L156" s="17"/>
      <c r="M156" s="22"/>
      <c r="N156" s="35"/>
      <c r="O156" s="28"/>
      <c r="P156" s="35"/>
      <c r="Q156" s="36"/>
      <c r="R156" s="28"/>
      <c r="S156" s="37"/>
      <c r="T156" s="38"/>
      <c r="U156" s="27"/>
      <c r="V156" s="19"/>
      <c r="W156" s="29"/>
      <c r="X156" s="30"/>
      <c r="Y156" s="17"/>
      <c r="Z156" s="31"/>
      <c r="AA156" s="33"/>
      <c r="AB156" s="33"/>
      <c r="AC156" s="33"/>
      <c r="AD156" s="33"/>
      <c r="AE156" s="33"/>
    </row>
    <row r="157">
      <c r="A157" s="15"/>
      <c r="B157" s="16"/>
      <c r="C157" s="17"/>
      <c r="D157" s="16"/>
      <c r="E157" s="16"/>
      <c r="F157" s="236"/>
      <c r="G157" s="28"/>
      <c r="H157" s="19"/>
      <c r="I157" s="63"/>
      <c r="J157" s="95"/>
      <c r="K157" s="63"/>
      <c r="L157" s="17"/>
      <c r="M157" s="22"/>
      <c r="N157" s="35"/>
      <c r="O157" s="28"/>
      <c r="P157" s="35"/>
      <c r="Q157" s="28"/>
      <c r="R157" s="28"/>
      <c r="S157" s="37"/>
      <c r="T157" s="38"/>
      <c r="U157" s="27"/>
      <c r="V157" s="28"/>
      <c r="W157" s="29"/>
      <c r="X157" s="30"/>
      <c r="Y157" s="17"/>
      <c r="Z157" s="31"/>
      <c r="AA157" s="33"/>
      <c r="AB157" s="33"/>
      <c r="AC157" s="33"/>
      <c r="AD157" s="33"/>
      <c r="AE157" s="33"/>
    </row>
    <row r="158">
      <c r="A158" s="47"/>
      <c r="B158" s="48"/>
      <c r="C158" s="49"/>
      <c r="D158" s="48"/>
      <c r="E158" s="48"/>
      <c r="F158" s="50"/>
      <c r="G158" s="51"/>
      <c r="H158" s="51"/>
      <c r="I158" s="52"/>
      <c r="J158" s="52"/>
      <c r="K158" s="52"/>
      <c r="L158" s="53"/>
      <c r="M158" s="54"/>
      <c r="N158" s="55"/>
      <c r="O158" s="56"/>
      <c r="P158" s="55"/>
      <c r="Q158" s="36"/>
      <c r="R158" s="57"/>
      <c r="S158" s="54"/>
      <c r="T158" s="58"/>
      <c r="U158" s="188"/>
      <c r="V158" s="56"/>
      <c r="W158" s="59"/>
      <c r="X158" s="30"/>
      <c r="Y158" s="295"/>
      <c r="Z158" s="31"/>
      <c r="AA158" s="33"/>
      <c r="AB158" s="33"/>
      <c r="AC158" s="33"/>
      <c r="AD158" s="33"/>
      <c r="AE158" s="33"/>
    </row>
    <row r="159">
      <c r="A159" s="116"/>
      <c r="B159" s="44"/>
      <c r="C159" s="44"/>
      <c r="D159" s="117"/>
      <c r="E159" s="117"/>
      <c r="F159" s="112"/>
      <c r="G159" s="119"/>
      <c r="H159" s="105"/>
      <c r="I159" s="145"/>
      <c r="J159" s="145"/>
      <c r="K159" s="145"/>
      <c r="L159" s="104"/>
      <c r="M159" s="145"/>
      <c r="N159" s="121"/>
      <c r="O159" s="145"/>
      <c r="P159" s="122"/>
      <c r="Q159" s="119"/>
      <c r="R159" s="28"/>
      <c r="S159" s="123"/>
      <c r="T159" s="285"/>
      <c r="U159" s="162"/>
      <c r="V159" s="125"/>
      <c r="W159" s="126"/>
      <c r="X159" s="30"/>
      <c r="Y159" s="112"/>
      <c r="Z159" s="31"/>
      <c r="AA159" s="33"/>
      <c r="AB159" s="33"/>
      <c r="AC159" s="33"/>
      <c r="AD159" s="33"/>
      <c r="AE159" s="33"/>
    </row>
    <row r="160">
      <c r="A160" s="116"/>
      <c r="B160" s="44"/>
      <c r="C160" s="44"/>
      <c r="D160" s="104"/>
      <c r="E160" s="104"/>
      <c r="F160" s="112"/>
      <c r="G160" s="105"/>
      <c r="H160" s="105"/>
      <c r="I160" s="145"/>
      <c r="J160" s="145"/>
      <c r="K160" s="145"/>
      <c r="L160" s="104"/>
      <c r="M160" s="145"/>
      <c r="N160" s="135"/>
      <c r="O160" s="145"/>
      <c r="P160" s="135"/>
      <c r="Q160" s="119"/>
      <c r="R160" s="28"/>
      <c r="S160" s="136"/>
      <c r="T160" s="105"/>
      <c r="U160" s="162"/>
      <c r="V160" s="105"/>
      <c r="W160" s="126"/>
      <c r="X160" s="30"/>
      <c r="Y160" s="112"/>
      <c r="Z160" s="31"/>
      <c r="AA160" s="33"/>
      <c r="AB160" s="33"/>
      <c r="AC160" s="33"/>
      <c r="AD160" s="33"/>
      <c r="AE160" s="33"/>
    </row>
    <row r="161">
      <c r="A161" s="47"/>
      <c r="B161" s="48"/>
      <c r="C161" s="49"/>
      <c r="D161" s="48"/>
      <c r="E161" s="48"/>
      <c r="F161" s="50"/>
      <c r="G161" s="51"/>
      <c r="H161" s="51"/>
      <c r="I161" s="52"/>
      <c r="J161" s="52"/>
      <c r="K161" s="52"/>
      <c r="L161" s="48"/>
      <c r="M161" s="62"/>
      <c r="N161" s="55"/>
      <c r="O161" s="51"/>
      <c r="P161" s="55"/>
      <c r="Q161" s="36"/>
      <c r="R161" s="63"/>
      <c r="S161" s="62"/>
      <c r="T161" s="58"/>
      <c r="U161" s="188"/>
      <c r="V161" s="51"/>
      <c r="W161" s="59"/>
      <c r="X161" s="30"/>
      <c r="Y161" s="295"/>
      <c r="Z161" s="31"/>
      <c r="AA161" s="33"/>
      <c r="AB161" s="33"/>
      <c r="AC161" s="33"/>
      <c r="AD161" s="33"/>
      <c r="AE161" s="33"/>
    </row>
    <row r="162">
      <c r="A162" s="116"/>
      <c r="B162" s="44"/>
      <c r="C162" s="44"/>
      <c r="D162" s="104"/>
      <c r="E162" s="104"/>
      <c r="F162" s="112"/>
      <c r="G162" s="105"/>
      <c r="H162" s="105"/>
      <c r="I162" s="145"/>
      <c r="J162" s="145"/>
      <c r="K162" s="145"/>
      <c r="L162" s="104"/>
      <c r="M162" s="145"/>
      <c r="N162" s="135"/>
      <c r="O162" s="145"/>
      <c r="P162" s="135"/>
      <c r="Q162" s="119"/>
      <c r="R162" s="28"/>
      <c r="S162" s="136"/>
      <c r="T162" s="145"/>
      <c r="U162" s="162"/>
      <c r="V162" s="105"/>
      <c r="W162" s="126"/>
      <c r="X162" s="30"/>
      <c r="Y162" s="33"/>
      <c r="Z162" s="31"/>
      <c r="AA162" s="33"/>
      <c r="AB162" s="33"/>
      <c r="AC162" s="33"/>
      <c r="AD162" s="33"/>
      <c r="AE162" s="33"/>
    </row>
    <row r="163">
      <c r="A163" s="116"/>
      <c r="B163" s="44"/>
      <c r="C163" s="44"/>
      <c r="D163" s="104"/>
      <c r="E163" s="104"/>
      <c r="F163" s="112"/>
      <c r="G163" s="105"/>
      <c r="H163" s="105"/>
      <c r="I163" s="145"/>
      <c r="J163" s="145"/>
      <c r="K163" s="145"/>
      <c r="L163" s="104"/>
      <c r="M163" s="145"/>
      <c r="N163" s="135"/>
      <c r="O163" s="145"/>
      <c r="P163" s="135"/>
      <c r="Q163" s="119"/>
      <c r="R163" s="28"/>
      <c r="S163" s="136"/>
      <c r="T163" s="105"/>
      <c r="U163" s="162"/>
      <c r="V163" s="105"/>
      <c r="W163" s="126"/>
      <c r="X163" s="30"/>
      <c r="Y163" s="112"/>
      <c r="Z163" s="31"/>
      <c r="AA163" s="33"/>
      <c r="AB163" s="33"/>
      <c r="AC163" s="33"/>
      <c r="AD163" s="33"/>
      <c r="AE163" s="33"/>
    </row>
    <row r="164">
      <c r="A164" s="116"/>
      <c r="B164" s="44"/>
      <c r="C164" s="44"/>
      <c r="D164" s="104"/>
      <c r="E164" s="104"/>
      <c r="F164" s="112"/>
      <c r="G164" s="105"/>
      <c r="H164" s="105"/>
      <c r="I164" s="145"/>
      <c r="J164" s="145"/>
      <c r="K164" s="145"/>
      <c r="L164" s="104"/>
      <c r="M164" s="145"/>
      <c r="N164" s="135"/>
      <c r="O164" s="145"/>
      <c r="P164" s="135"/>
      <c r="Q164" s="119"/>
      <c r="R164" s="28"/>
      <c r="S164" s="136"/>
      <c r="T164" s="105"/>
      <c r="U164" s="162"/>
      <c r="V164" s="105"/>
      <c r="W164" s="126"/>
      <c r="X164" s="30"/>
      <c r="Y164" s="112"/>
      <c r="Z164" s="31"/>
      <c r="AA164" s="33"/>
      <c r="AB164" s="33"/>
      <c r="AC164" s="33"/>
      <c r="AD164" s="33"/>
      <c r="AE164" s="33"/>
    </row>
    <row r="165">
      <c r="A165" s="116"/>
      <c r="B165" s="44"/>
      <c r="C165" s="44"/>
      <c r="D165" s="104"/>
      <c r="E165" s="104"/>
      <c r="F165" s="112"/>
      <c r="G165" s="105"/>
      <c r="H165" s="105"/>
      <c r="I165" s="145"/>
      <c r="J165" s="145"/>
      <c r="K165" s="145"/>
      <c r="L165" s="104"/>
      <c r="M165" s="145"/>
      <c r="N165" s="135"/>
      <c r="O165" s="145"/>
      <c r="P165" s="135"/>
      <c r="Q165" s="119"/>
      <c r="R165" s="28"/>
      <c r="S165" s="136"/>
      <c r="T165" s="105"/>
      <c r="U165" s="162"/>
      <c r="V165" s="105"/>
      <c r="W165" s="126"/>
      <c r="X165" s="30"/>
      <c r="Y165" s="112"/>
      <c r="Z165" s="31"/>
      <c r="AA165" s="33"/>
      <c r="AB165" s="33"/>
      <c r="AC165" s="33"/>
      <c r="AD165" s="33"/>
      <c r="AE165" s="33"/>
    </row>
    <row r="166">
      <c r="A166" s="116"/>
      <c r="B166" s="44"/>
      <c r="C166" s="44"/>
      <c r="D166" s="104"/>
      <c r="E166" s="104"/>
      <c r="F166" s="112"/>
      <c r="G166" s="105"/>
      <c r="H166" s="105"/>
      <c r="I166" s="145"/>
      <c r="J166" s="145"/>
      <c r="K166" s="145"/>
      <c r="L166" s="104"/>
      <c r="M166" s="145"/>
      <c r="N166" s="135"/>
      <c r="O166" s="145"/>
      <c r="P166" s="135"/>
      <c r="Q166" s="119"/>
      <c r="R166" s="28"/>
      <c r="S166" s="136"/>
      <c r="T166" s="105"/>
      <c r="U166" s="162"/>
      <c r="V166" s="105"/>
      <c r="W166" s="126"/>
      <c r="X166" s="30"/>
      <c r="Y166" s="112"/>
      <c r="Z166" s="31"/>
      <c r="AA166" s="33"/>
      <c r="AB166" s="33"/>
      <c r="AC166" s="33"/>
      <c r="AD166" s="33"/>
      <c r="AE166" s="33"/>
    </row>
    <row r="167">
      <c r="A167" s="47"/>
      <c r="B167" s="48"/>
      <c r="C167" s="49"/>
      <c r="D167" s="48"/>
      <c r="E167" s="48"/>
      <c r="F167" s="50"/>
      <c r="G167" s="51"/>
      <c r="H167" s="51"/>
      <c r="I167" s="52"/>
      <c r="J167" s="52"/>
      <c r="K167" s="52"/>
      <c r="L167" s="48"/>
      <c r="M167" s="62"/>
      <c r="N167" s="55"/>
      <c r="O167" s="51"/>
      <c r="P167" s="55"/>
      <c r="Q167" s="36"/>
      <c r="R167" s="63"/>
      <c r="S167" s="62"/>
      <c r="T167" s="58"/>
      <c r="U167" s="188"/>
      <c r="V167" s="51"/>
      <c r="W167" s="59"/>
      <c r="X167" s="30"/>
      <c r="Y167" s="295"/>
      <c r="Z167" s="31"/>
      <c r="AA167" s="33"/>
      <c r="AB167" s="33"/>
      <c r="AC167" s="33"/>
      <c r="AD167" s="33"/>
      <c r="AE167" s="33"/>
    </row>
    <row r="168">
      <c r="A168" s="116"/>
      <c r="B168" s="44"/>
      <c r="C168" s="44"/>
      <c r="D168" s="104"/>
      <c r="E168" s="104"/>
      <c r="F168" s="112"/>
      <c r="G168" s="105"/>
      <c r="H168" s="105"/>
      <c r="I168" s="145"/>
      <c r="J168" s="145"/>
      <c r="K168" s="145"/>
      <c r="L168" s="104"/>
      <c r="M168" s="145"/>
      <c r="N168" s="135"/>
      <c r="O168" s="145"/>
      <c r="P168" s="135"/>
      <c r="Q168" s="119"/>
      <c r="R168" s="28"/>
      <c r="S168" s="136"/>
      <c r="T168" s="105"/>
      <c r="U168" s="162"/>
      <c r="V168" s="105"/>
      <c r="W168" s="126"/>
      <c r="X168" s="30"/>
      <c r="Y168" s="112"/>
      <c r="Z168" s="31"/>
      <c r="AA168" s="33"/>
      <c r="AB168" s="33"/>
      <c r="AC168" s="33"/>
      <c r="AD168" s="33"/>
      <c r="AE168" s="33"/>
    </row>
    <row r="169">
      <c r="A169" s="72"/>
      <c r="B169" s="16"/>
      <c r="C169" s="16"/>
      <c r="D169" s="16"/>
      <c r="E169" s="16"/>
      <c r="F169" s="73"/>
      <c r="G169" s="19"/>
      <c r="H169" s="19"/>
      <c r="I169" s="74"/>
      <c r="J169" s="74"/>
      <c r="K169" s="74"/>
      <c r="L169" s="78"/>
      <c r="M169" s="19"/>
      <c r="N169" s="35"/>
      <c r="O169" s="19"/>
      <c r="P169" s="35"/>
      <c r="Q169" s="36"/>
      <c r="R169" s="19"/>
      <c r="S169" s="80"/>
      <c r="T169" s="77"/>
      <c r="U169" s="27"/>
      <c r="V169" s="22"/>
      <c r="W169" s="29"/>
      <c r="X169" s="30"/>
      <c r="Y169" s="81"/>
      <c r="Z169" s="31"/>
      <c r="AA169" s="33"/>
      <c r="AB169" s="33"/>
      <c r="AC169" s="33"/>
      <c r="AD169" s="33"/>
      <c r="AE169" s="33"/>
    </row>
    <row r="170">
      <c r="A170" s="72"/>
      <c r="B170" s="16"/>
      <c r="C170" s="16"/>
      <c r="D170" s="16"/>
      <c r="E170" s="16"/>
      <c r="F170" s="73"/>
      <c r="G170" s="19"/>
      <c r="H170" s="19"/>
      <c r="I170" s="74"/>
      <c r="J170" s="74"/>
      <c r="K170" s="74"/>
      <c r="L170" s="78"/>
      <c r="M170" s="19"/>
      <c r="N170" s="35"/>
      <c r="O170" s="19"/>
      <c r="P170" s="35"/>
      <c r="Q170" s="36"/>
      <c r="R170" s="19"/>
      <c r="S170" s="22"/>
      <c r="T170" s="77"/>
      <c r="U170" s="27"/>
      <c r="V170" s="28"/>
      <c r="W170" s="29"/>
      <c r="X170" s="30"/>
      <c r="Y170" s="81"/>
      <c r="Z170" s="31"/>
      <c r="AA170" s="33"/>
      <c r="AB170" s="33"/>
      <c r="AC170" s="33"/>
      <c r="AD170" s="33"/>
      <c r="AE170" s="33"/>
    </row>
    <row r="171">
      <c r="A171" s="116"/>
      <c r="B171" s="44"/>
      <c r="C171" s="44"/>
      <c r="D171" s="117"/>
      <c r="E171" s="117"/>
      <c r="F171" s="112"/>
      <c r="G171" s="119"/>
      <c r="H171" s="105"/>
      <c r="I171" s="145"/>
      <c r="J171" s="145"/>
      <c r="K171" s="145"/>
      <c r="L171" s="44"/>
      <c r="M171" s="145"/>
      <c r="N171" s="121"/>
      <c r="O171" s="145"/>
      <c r="P171" s="122"/>
      <c r="Q171" s="119"/>
      <c r="R171" s="28"/>
      <c r="S171" s="123"/>
      <c r="T171" s="285"/>
      <c r="U171" s="162"/>
      <c r="V171" s="125"/>
      <c r="W171" s="126"/>
      <c r="X171" s="30"/>
      <c r="Y171" s="112"/>
      <c r="Z171" s="31"/>
      <c r="AA171" s="33"/>
      <c r="AB171" s="33"/>
      <c r="AC171" s="33"/>
      <c r="AD171" s="33"/>
      <c r="AE171" s="33"/>
    </row>
    <row r="172">
      <c r="A172" s="72"/>
      <c r="B172" s="16"/>
      <c r="C172" s="16"/>
      <c r="D172" s="16"/>
      <c r="E172" s="16"/>
      <c r="F172" s="73"/>
      <c r="G172" s="19"/>
      <c r="H172" s="19"/>
      <c r="I172" s="74"/>
      <c r="J172" s="74"/>
      <c r="K172" s="74"/>
      <c r="L172" s="78"/>
      <c r="M172" s="19"/>
      <c r="N172" s="35"/>
      <c r="O172" s="19"/>
      <c r="P172" s="35"/>
      <c r="Q172" s="36"/>
      <c r="R172" s="95"/>
      <c r="S172" s="22"/>
      <c r="T172" s="77"/>
      <c r="U172" s="27"/>
      <c r="V172" s="22"/>
      <c r="W172" s="29"/>
      <c r="X172" s="30"/>
      <c r="Y172" s="81"/>
      <c r="Z172" s="31"/>
      <c r="AA172" s="33"/>
      <c r="AB172" s="33"/>
      <c r="AC172" s="33"/>
      <c r="AD172" s="33"/>
      <c r="AE172" s="33"/>
    </row>
    <row r="173">
      <c r="A173" s="72"/>
      <c r="B173" s="16"/>
      <c r="C173" s="16"/>
      <c r="D173" s="16"/>
      <c r="E173" s="16"/>
      <c r="F173" s="73"/>
      <c r="G173" s="19"/>
      <c r="H173" s="19"/>
      <c r="I173" s="74"/>
      <c r="J173" s="74"/>
      <c r="K173" s="74"/>
      <c r="L173" s="78"/>
      <c r="M173" s="19"/>
      <c r="N173" s="35"/>
      <c r="O173" s="19"/>
      <c r="P173" s="35"/>
      <c r="Q173" s="36"/>
      <c r="R173" s="19"/>
      <c r="S173" s="80"/>
      <c r="T173" s="77"/>
      <c r="U173" s="27"/>
      <c r="V173" s="28"/>
      <c r="W173" s="29"/>
      <c r="X173" s="30"/>
      <c r="Y173" s="81"/>
      <c r="Z173" s="31"/>
      <c r="AA173" s="33"/>
      <c r="AB173" s="33"/>
      <c r="AC173" s="33"/>
      <c r="AD173" s="33"/>
      <c r="AE173" s="33"/>
    </row>
    <row r="174">
      <c r="A174" s="15"/>
      <c r="B174" s="16"/>
      <c r="C174" s="17"/>
      <c r="D174" s="16"/>
      <c r="E174" s="16"/>
      <c r="F174" s="236"/>
      <c r="G174" s="19"/>
      <c r="H174" s="19"/>
      <c r="I174" s="63"/>
      <c r="J174" s="95"/>
      <c r="K174" s="63"/>
      <c r="L174" s="17"/>
      <c r="M174" s="22"/>
      <c r="N174" s="35"/>
      <c r="O174" s="28"/>
      <c r="P174" s="35"/>
      <c r="Q174" s="36"/>
      <c r="R174" s="28"/>
      <c r="S174" s="37"/>
      <c r="T174" s="38"/>
      <c r="U174" s="27"/>
      <c r="V174" s="19"/>
      <c r="W174" s="29"/>
      <c r="X174" s="30"/>
      <c r="Y174" s="17"/>
      <c r="Z174" s="31"/>
      <c r="AA174" s="33"/>
      <c r="AB174" s="33"/>
      <c r="AC174" s="33"/>
      <c r="AD174" s="33"/>
      <c r="AE174" s="33"/>
    </row>
    <row r="175">
      <c r="A175" s="15"/>
      <c r="B175" s="16"/>
      <c r="C175" s="17"/>
      <c r="D175" s="16"/>
      <c r="E175" s="16"/>
      <c r="F175" s="236"/>
      <c r="G175" s="28"/>
      <c r="H175" s="19"/>
      <c r="I175" s="63"/>
      <c r="J175" s="95"/>
      <c r="K175" s="63"/>
      <c r="L175" s="17"/>
      <c r="M175" s="22"/>
      <c r="N175" s="35"/>
      <c r="O175" s="28"/>
      <c r="P175" s="35"/>
      <c r="Q175" s="36"/>
      <c r="R175" s="28"/>
      <c r="S175" s="37"/>
      <c r="T175" s="38"/>
      <c r="U175" s="27"/>
      <c r="V175" s="28"/>
      <c r="W175" s="29"/>
      <c r="X175" s="30"/>
      <c r="Y175" s="17"/>
      <c r="Z175" s="31"/>
      <c r="AA175" s="33"/>
      <c r="AB175" s="33"/>
      <c r="AC175" s="33"/>
      <c r="AD175" s="33"/>
      <c r="AE175" s="33"/>
    </row>
    <row r="176">
      <c r="A176" s="116"/>
      <c r="B176" s="44"/>
      <c r="C176" s="44"/>
      <c r="D176" s="104"/>
      <c r="E176" s="104"/>
      <c r="F176" s="112"/>
      <c r="G176" s="105"/>
      <c r="H176" s="105"/>
      <c r="I176" s="145"/>
      <c r="J176" s="145"/>
      <c r="K176" s="145"/>
      <c r="L176" s="104"/>
      <c r="M176" s="145"/>
      <c r="N176" s="135"/>
      <c r="O176" s="145"/>
      <c r="P176" s="135"/>
      <c r="Q176" s="119"/>
      <c r="R176" s="28"/>
      <c r="S176" s="136"/>
      <c r="T176" s="105"/>
      <c r="U176" s="162"/>
      <c r="V176" s="105"/>
      <c r="W176" s="126"/>
      <c r="X176" s="30"/>
      <c r="Y176" s="112"/>
      <c r="Z176" s="31"/>
      <c r="AA176" s="33"/>
      <c r="AB176" s="33"/>
      <c r="AC176" s="33"/>
      <c r="AD176" s="33"/>
      <c r="AE176" s="33"/>
    </row>
    <row r="177">
      <c r="A177" s="15"/>
      <c r="B177" s="16"/>
      <c r="C177" s="17"/>
      <c r="D177" s="16"/>
      <c r="E177" s="16"/>
      <c r="F177" s="236"/>
      <c r="G177" s="28"/>
      <c r="H177" s="19"/>
      <c r="I177" s="63"/>
      <c r="J177" s="95"/>
      <c r="K177" s="63"/>
      <c r="L177" s="17"/>
      <c r="M177" s="22"/>
      <c r="N177" s="35"/>
      <c r="O177" s="28"/>
      <c r="P177" s="35"/>
      <c r="Q177" s="36"/>
      <c r="R177" s="28"/>
      <c r="S177" s="37"/>
      <c r="T177" s="38"/>
      <c r="U177" s="27"/>
      <c r="V177" s="28"/>
      <c r="W177" s="29"/>
      <c r="X177" s="30"/>
      <c r="Y177" s="17"/>
      <c r="Z177" s="31"/>
      <c r="AA177" s="33"/>
      <c r="AB177" s="33"/>
      <c r="AC177" s="33"/>
      <c r="AD177" s="33"/>
      <c r="AE177" s="33"/>
    </row>
    <row r="178">
      <c r="A178" s="116"/>
      <c r="B178" s="44"/>
      <c r="C178" s="44"/>
      <c r="D178" s="104"/>
      <c r="E178" s="104"/>
      <c r="F178" s="112"/>
      <c r="G178" s="105"/>
      <c r="H178" s="105"/>
      <c r="I178" s="145"/>
      <c r="J178" s="145"/>
      <c r="K178" s="145"/>
      <c r="L178" s="104"/>
      <c r="M178" s="145"/>
      <c r="N178" s="135"/>
      <c r="O178" s="145"/>
      <c r="P178" s="135"/>
      <c r="Q178" s="119"/>
      <c r="R178" s="28"/>
      <c r="S178" s="136"/>
      <c r="T178" s="145"/>
      <c r="U178" s="162"/>
      <c r="V178" s="105"/>
      <c r="W178" s="126"/>
      <c r="X178" s="30"/>
      <c r="Y178" s="33"/>
      <c r="Z178" s="31"/>
      <c r="AA178" s="33"/>
      <c r="AB178" s="33"/>
      <c r="AC178" s="33"/>
      <c r="AD178" s="33"/>
      <c r="AE178" s="33"/>
    </row>
    <row r="179">
      <c r="A179" s="85"/>
      <c r="B179" s="48"/>
      <c r="C179" s="48"/>
      <c r="D179" s="86"/>
      <c r="E179" s="86"/>
      <c r="F179" s="87"/>
      <c r="G179" s="88"/>
      <c r="H179" s="88"/>
      <c r="I179" s="89"/>
      <c r="J179" s="89"/>
      <c r="K179" s="89"/>
      <c r="L179" s="86"/>
      <c r="M179" s="90"/>
      <c r="N179" s="91"/>
      <c r="O179" s="88"/>
      <c r="P179" s="91"/>
      <c r="Q179" s="36"/>
      <c r="R179" s="95"/>
      <c r="S179" s="90"/>
      <c r="T179" s="93"/>
      <c r="U179" s="179"/>
      <c r="V179" s="88"/>
      <c r="W179" s="94"/>
      <c r="X179" s="30"/>
      <c r="Y179" s="113"/>
      <c r="Z179" s="31"/>
      <c r="AA179" s="33"/>
      <c r="AB179" s="33"/>
      <c r="AC179" s="33"/>
      <c r="AD179" s="33"/>
      <c r="AE179" s="33"/>
    </row>
    <row r="180">
      <c r="A180" s="15"/>
      <c r="B180" s="16"/>
      <c r="C180" s="17"/>
      <c r="D180" s="16"/>
      <c r="E180" s="16"/>
      <c r="F180" s="236"/>
      <c r="G180" s="28"/>
      <c r="H180" s="19"/>
      <c r="I180" s="63"/>
      <c r="J180" s="95"/>
      <c r="K180" s="63"/>
      <c r="L180" s="17"/>
      <c r="M180" s="22"/>
      <c r="N180" s="35"/>
      <c r="O180" s="28"/>
      <c r="P180" s="35"/>
      <c r="Q180" s="36"/>
      <c r="R180" s="28"/>
      <c r="S180" s="37"/>
      <c r="T180" s="38"/>
      <c r="U180" s="27"/>
      <c r="V180" s="28"/>
      <c r="W180" s="29"/>
      <c r="X180" s="30"/>
      <c r="Y180" s="17"/>
      <c r="Z180" s="31"/>
      <c r="AA180" s="33"/>
      <c r="AB180" s="33"/>
      <c r="AC180" s="33"/>
      <c r="AD180" s="33"/>
      <c r="AE180" s="33"/>
    </row>
    <row r="181">
      <c r="A181" s="116"/>
      <c r="B181" s="44"/>
      <c r="C181" s="44"/>
      <c r="D181" s="117"/>
      <c r="E181" s="117"/>
      <c r="F181" s="112"/>
      <c r="G181" s="119"/>
      <c r="H181" s="105"/>
      <c r="I181" s="145"/>
      <c r="J181" s="145"/>
      <c r="K181" s="145"/>
      <c r="L181" s="104"/>
      <c r="M181" s="145"/>
      <c r="N181" s="121"/>
      <c r="O181" s="145"/>
      <c r="P181" s="122"/>
      <c r="Q181" s="119"/>
      <c r="R181" s="28"/>
      <c r="S181" s="123"/>
      <c r="T181" s="285"/>
      <c r="U181" s="162"/>
      <c r="V181" s="125"/>
      <c r="W181" s="126"/>
      <c r="X181" s="30"/>
      <c r="Y181" s="112"/>
      <c r="Z181" s="31"/>
      <c r="AA181" s="33"/>
      <c r="AB181" s="33"/>
      <c r="AC181" s="33"/>
      <c r="AD181" s="33"/>
      <c r="AE181" s="33"/>
    </row>
    <row r="182">
      <c r="A182" s="116"/>
      <c r="B182" s="44"/>
      <c r="C182" s="44"/>
      <c r="D182" s="104"/>
      <c r="E182" s="104"/>
      <c r="F182" s="112"/>
      <c r="G182" s="105"/>
      <c r="H182" s="105"/>
      <c r="I182" s="145"/>
      <c r="J182" s="145"/>
      <c r="K182" s="145"/>
      <c r="L182" s="104"/>
      <c r="M182" s="145"/>
      <c r="N182" s="135"/>
      <c r="O182" s="145"/>
      <c r="P182" s="135"/>
      <c r="Q182" s="119"/>
      <c r="R182" s="28"/>
      <c r="S182" s="136"/>
      <c r="T182" s="145"/>
      <c r="U182" s="162"/>
      <c r="V182" s="105"/>
      <c r="W182" s="126"/>
      <c r="X182" s="30"/>
      <c r="Y182" s="33"/>
      <c r="Z182" s="31"/>
      <c r="AA182" s="33"/>
      <c r="AB182" s="33"/>
      <c r="AC182" s="33"/>
      <c r="AD182" s="33"/>
      <c r="AE182" s="33"/>
    </row>
    <row r="183">
      <c r="A183" s="116"/>
      <c r="B183" s="44"/>
      <c r="C183" s="44"/>
      <c r="D183" s="104"/>
      <c r="E183" s="104"/>
      <c r="F183" s="112"/>
      <c r="G183" s="105"/>
      <c r="H183" s="105"/>
      <c r="I183" s="145"/>
      <c r="J183" s="145"/>
      <c r="K183" s="145"/>
      <c r="L183" s="104"/>
      <c r="M183" s="145"/>
      <c r="N183" s="135"/>
      <c r="O183" s="145"/>
      <c r="P183" s="135"/>
      <c r="Q183" s="119"/>
      <c r="R183" s="28"/>
      <c r="S183" s="136"/>
      <c r="T183" s="105"/>
      <c r="U183" s="162"/>
      <c r="V183" s="105"/>
      <c r="W183" s="126"/>
      <c r="X183" s="30"/>
      <c r="Y183" s="112"/>
      <c r="Z183" s="31"/>
      <c r="AA183" s="33"/>
      <c r="AB183" s="33"/>
      <c r="AC183" s="33"/>
      <c r="AD183" s="33"/>
      <c r="AE183" s="33"/>
    </row>
    <row r="184">
      <c r="A184" s="116"/>
      <c r="B184" s="44"/>
      <c r="C184" s="44"/>
      <c r="D184" s="117"/>
      <c r="E184" s="117"/>
      <c r="F184" s="112"/>
      <c r="G184" s="119"/>
      <c r="H184" s="105"/>
      <c r="I184" s="145"/>
      <c r="J184" s="145"/>
      <c r="K184" s="145"/>
      <c r="L184" s="104"/>
      <c r="M184" s="145"/>
      <c r="N184" s="121"/>
      <c r="O184" s="145"/>
      <c r="P184" s="122"/>
      <c r="Q184" s="119"/>
      <c r="R184" s="28"/>
      <c r="S184" s="123"/>
      <c r="T184" s="285"/>
      <c r="U184" s="162"/>
      <c r="V184" s="125"/>
      <c r="W184" s="126"/>
      <c r="X184" s="30"/>
      <c r="Y184" s="112"/>
      <c r="Z184" s="31"/>
      <c r="AA184" s="33"/>
      <c r="AB184" s="33"/>
      <c r="AC184" s="33"/>
      <c r="AD184" s="33"/>
      <c r="AE184" s="33"/>
    </row>
    <row r="185">
      <c r="A185" s="72"/>
      <c r="B185" s="16"/>
      <c r="C185" s="16"/>
      <c r="D185" s="16"/>
      <c r="E185" s="16"/>
      <c r="F185" s="73"/>
      <c r="G185" s="19"/>
      <c r="H185" s="19"/>
      <c r="I185" s="74"/>
      <c r="J185" s="74"/>
      <c r="K185" s="74"/>
      <c r="L185" s="78"/>
      <c r="M185" s="19"/>
      <c r="N185" s="35"/>
      <c r="O185" s="19"/>
      <c r="P185" s="35"/>
      <c r="Q185" s="36"/>
      <c r="R185" s="19"/>
      <c r="S185" s="80"/>
      <c r="T185" s="77"/>
      <c r="U185" s="27"/>
      <c r="V185" s="22"/>
      <c r="W185" s="29"/>
      <c r="X185" s="30"/>
      <c r="Y185" s="81"/>
      <c r="Z185" s="31"/>
      <c r="AA185" s="33"/>
      <c r="AB185" s="33"/>
      <c r="AC185" s="33"/>
      <c r="AD185" s="33"/>
      <c r="AE185" s="33"/>
    </row>
    <row r="186">
      <c r="A186" s="116"/>
      <c r="B186" s="44"/>
      <c r="C186" s="44"/>
      <c r="D186" s="104"/>
      <c r="E186" s="104"/>
      <c r="F186" s="112"/>
      <c r="G186" s="105"/>
      <c r="H186" s="105"/>
      <c r="I186" s="145"/>
      <c r="J186" s="145"/>
      <c r="K186" s="145"/>
      <c r="L186" s="104"/>
      <c r="M186" s="145"/>
      <c r="N186" s="135"/>
      <c r="O186" s="145"/>
      <c r="P186" s="135"/>
      <c r="Q186" s="119"/>
      <c r="R186" s="28"/>
      <c r="S186" s="136"/>
      <c r="T186" s="105"/>
      <c r="U186" s="162"/>
      <c r="V186" s="105"/>
      <c r="W186" s="126"/>
      <c r="X186" s="30"/>
      <c r="Y186" s="112"/>
      <c r="Z186" s="31"/>
      <c r="AA186" s="33"/>
      <c r="AB186" s="33"/>
      <c r="AC186" s="33"/>
      <c r="AD186" s="33"/>
      <c r="AE186" s="33"/>
    </row>
    <row r="187">
      <c r="A187" s="116"/>
      <c r="B187" s="44"/>
      <c r="C187" s="44"/>
      <c r="D187" s="117"/>
      <c r="E187" s="117"/>
      <c r="F187" s="112"/>
      <c r="G187" s="119"/>
      <c r="H187" s="105"/>
      <c r="I187" s="145"/>
      <c r="J187" s="145"/>
      <c r="K187" s="145"/>
      <c r="L187" s="104"/>
      <c r="M187" s="145"/>
      <c r="N187" s="121"/>
      <c r="O187" s="145"/>
      <c r="P187" s="122"/>
      <c r="Q187" s="119"/>
      <c r="R187" s="28"/>
      <c r="S187" s="123"/>
      <c r="T187" s="285"/>
      <c r="U187" s="162"/>
      <c r="V187" s="125"/>
      <c r="W187" s="126"/>
      <c r="X187" s="30"/>
      <c r="Y187" s="112"/>
      <c r="Z187" s="31"/>
      <c r="AA187" s="33"/>
      <c r="AB187" s="33"/>
      <c r="AC187" s="33"/>
      <c r="AD187" s="33"/>
      <c r="AE187" s="33"/>
    </row>
    <row r="188">
      <c r="A188" s="116"/>
      <c r="B188" s="44"/>
      <c r="C188" s="44"/>
      <c r="D188" s="104"/>
      <c r="E188" s="104"/>
      <c r="F188" s="112"/>
      <c r="G188" s="105"/>
      <c r="H188" s="105"/>
      <c r="I188" s="145"/>
      <c r="J188" s="145"/>
      <c r="K188" s="145"/>
      <c r="L188" s="104"/>
      <c r="M188" s="145"/>
      <c r="N188" s="135"/>
      <c r="O188" s="145"/>
      <c r="P188" s="135"/>
      <c r="Q188" s="119"/>
      <c r="R188" s="28"/>
      <c r="S188" s="136"/>
      <c r="T188" s="145"/>
      <c r="U188" s="162"/>
      <c r="V188" s="105"/>
      <c r="W188" s="126"/>
      <c r="X188" s="30"/>
      <c r="Y188" s="33"/>
      <c r="Z188" s="31"/>
      <c r="AA188" s="33"/>
      <c r="AB188" s="33"/>
      <c r="AC188" s="33"/>
      <c r="AD188" s="33"/>
      <c r="AE188" s="33"/>
    </row>
    <row r="189">
      <c r="A189" s="116"/>
      <c r="B189" s="44"/>
      <c r="C189" s="44"/>
      <c r="D189" s="117"/>
      <c r="E189" s="117"/>
      <c r="F189" s="112"/>
      <c r="G189" s="119"/>
      <c r="H189" s="105"/>
      <c r="I189" s="145"/>
      <c r="J189" s="145"/>
      <c r="K189" s="145"/>
      <c r="L189" s="104"/>
      <c r="M189" s="145"/>
      <c r="N189" s="121"/>
      <c r="O189" s="145"/>
      <c r="P189" s="122"/>
      <c r="Q189" s="119"/>
      <c r="R189" s="28"/>
      <c r="S189" s="123"/>
      <c r="T189" s="285"/>
      <c r="U189" s="162"/>
      <c r="V189" s="125"/>
      <c r="W189" s="126"/>
      <c r="X189" s="30"/>
      <c r="Y189" s="112"/>
      <c r="Z189" s="31"/>
      <c r="AA189" s="33"/>
      <c r="AB189" s="33"/>
      <c r="AC189" s="33"/>
      <c r="AD189" s="33"/>
      <c r="AE189" s="33"/>
    </row>
    <row r="190">
      <c r="A190" s="116"/>
      <c r="B190" s="44"/>
      <c r="C190" s="44"/>
      <c r="D190" s="104"/>
      <c r="E190" s="104"/>
      <c r="F190" s="112"/>
      <c r="G190" s="105"/>
      <c r="H190" s="105"/>
      <c r="I190" s="145"/>
      <c r="J190" s="145"/>
      <c r="K190" s="145"/>
      <c r="L190" s="104"/>
      <c r="M190" s="145"/>
      <c r="N190" s="135"/>
      <c r="O190" s="145"/>
      <c r="P190" s="135"/>
      <c r="Q190" s="119"/>
      <c r="R190" s="28"/>
      <c r="S190" s="136"/>
      <c r="T190" s="145"/>
      <c r="U190" s="162"/>
      <c r="V190" s="105"/>
      <c r="W190" s="126"/>
      <c r="X190" s="30"/>
      <c r="Y190" s="33"/>
      <c r="Z190" s="31"/>
      <c r="AA190" s="33"/>
      <c r="AB190" s="33"/>
      <c r="AC190" s="33"/>
      <c r="AD190" s="33"/>
      <c r="AE190" s="33"/>
    </row>
    <row r="191">
      <c r="A191" s="85"/>
      <c r="B191" s="48"/>
      <c r="C191" s="48"/>
      <c r="D191" s="86"/>
      <c r="E191" s="86"/>
      <c r="F191" s="87"/>
      <c r="G191" s="88"/>
      <c r="H191" s="88"/>
      <c r="I191" s="89"/>
      <c r="J191" s="89"/>
      <c r="K191" s="89"/>
      <c r="L191" s="86"/>
      <c r="M191" s="90"/>
      <c r="N191" s="91"/>
      <c r="O191" s="88"/>
      <c r="P191" s="91"/>
      <c r="Q191" s="36"/>
      <c r="R191" s="95"/>
      <c r="S191" s="90"/>
      <c r="T191" s="93"/>
      <c r="U191" s="179"/>
      <c r="V191" s="88"/>
      <c r="W191" s="94"/>
      <c r="X191" s="30"/>
      <c r="Y191" s="113"/>
      <c r="Z191" s="31"/>
      <c r="AA191" s="33"/>
      <c r="AB191" s="33"/>
      <c r="AC191" s="33"/>
      <c r="AD191" s="33"/>
      <c r="AE191" s="33"/>
    </row>
    <row r="192">
      <c r="A192" s="116"/>
      <c r="B192" s="44"/>
      <c r="C192" s="44"/>
      <c r="D192" s="104"/>
      <c r="E192" s="104"/>
      <c r="F192" s="112"/>
      <c r="G192" s="105"/>
      <c r="H192" s="105"/>
      <c r="I192" s="145"/>
      <c r="J192" s="145"/>
      <c r="K192" s="145"/>
      <c r="L192" s="104"/>
      <c r="M192" s="145"/>
      <c r="N192" s="135"/>
      <c r="O192" s="145"/>
      <c r="P192" s="135"/>
      <c r="Q192" s="119"/>
      <c r="R192" s="28"/>
      <c r="S192" s="136"/>
      <c r="T192" s="145"/>
      <c r="U192" s="162"/>
      <c r="V192" s="105"/>
      <c r="W192" s="126"/>
      <c r="X192" s="30"/>
      <c r="Y192" s="33"/>
      <c r="Z192" s="31"/>
      <c r="AA192" s="33"/>
      <c r="AB192" s="33"/>
      <c r="AC192" s="33"/>
      <c r="AD192" s="33"/>
      <c r="AE192" s="33"/>
    </row>
    <row r="193">
      <c r="A193" s="100"/>
      <c r="B193" s="101"/>
      <c r="C193" s="102"/>
      <c r="D193" s="304"/>
      <c r="E193" s="104"/>
      <c r="F193" s="104"/>
      <c r="G193" s="105"/>
      <c r="H193" s="105"/>
      <c r="I193" s="290"/>
      <c r="J193" s="290"/>
      <c r="K193" s="290"/>
      <c r="L193" s="104"/>
      <c r="M193" s="291"/>
      <c r="N193" s="292"/>
      <c r="O193" s="291"/>
      <c r="P193" s="292"/>
      <c r="Q193" s="36"/>
      <c r="R193" s="305"/>
      <c r="S193" s="110"/>
      <c r="T193" s="290"/>
      <c r="U193" s="293"/>
      <c r="V193" s="290"/>
      <c r="W193" s="294"/>
      <c r="X193" s="30"/>
      <c r="Y193" s="112"/>
      <c r="Z193" s="31"/>
      <c r="AA193" s="33"/>
      <c r="AB193" s="33"/>
      <c r="AC193" s="33"/>
      <c r="AD193" s="33"/>
      <c r="AE193" s="33"/>
    </row>
    <row r="194">
      <c r="A194" s="72"/>
      <c r="B194" s="16"/>
      <c r="C194" s="16"/>
      <c r="D194" s="16"/>
      <c r="E194" s="16"/>
      <c r="F194" s="73"/>
      <c r="G194" s="19"/>
      <c r="H194" s="19"/>
      <c r="I194" s="74"/>
      <c r="J194" s="74"/>
      <c r="K194" s="74"/>
      <c r="L194" s="78"/>
      <c r="M194" s="19"/>
      <c r="N194" s="35"/>
      <c r="O194" s="19"/>
      <c r="P194" s="35"/>
      <c r="Q194" s="36"/>
      <c r="R194" s="19"/>
      <c r="S194" s="37"/>
      <c r="T194" s="77"/>
      <c r="U194" s="27"/>
      <c r="V194" s="22"/>
      <c r="W194" s="29"/>
      <c r="X194" s="30"/>
      <c r="Y194" s="81"/>
      <c r="Z194" s="31"/>
      <c r="AA194" s="33"/>
      <c r="AB194" s="33"/>
      <c r="AC194" s="33"/>
      <c r="AD194" s="33"/>
      <c r="AE194" s="33"/>
    </row>
    <row r="195">
      <c r="A195" s="15"/>
      <c r="B195" s="16"/>
      <c r="C195" s="17"/>
      <c r="D195" s="16"/>
      <c r="E195" s="16"/>
      <c r="F195" s="236"/>
      <c r="G195" s="28"/>
      <c r="H195" s="19"/>
      <c r="I195" s="63"/>
      <c r="J195" s="95"/>
      <c r="K195" s="63"/>
      <c r="L195" s="17"/>
      <c r="M195" s="22"/>
      <c r="N195" s="35"/>
      <c r="O195" s="28"/>
      <c r="P195" s="35"/>
      <c r="Q195" s="28"/>
      <c r="R195" s="28"/>
      <c r="S195" s="22"/>
      <c r="T195" s="38"/>
      <c r="U195" s="27"/>
      <c r="V195" s="28"/>
      <c r="W195" s="29"/>
      <c r="X195" s="30"/>
      <c r="Y195" s="17"/>
      <c r="Z195" s="31"/>
      <c r="AA195" s="33"/>
      <c r="AB195" s="33"/>
      <c r="AC195" s="33"/>
      <c r="AD195" s="33"/>
      <c r="AE195" s="33"/>
    </row>
    <row r="196">
      <c r="A196" s="72"/>
      <c r="B196" s="16"/>
      <c r="C196" s="16"/>
      <c r="D196" s="16"/>
      <c r="E196" s="16"/>
      <c r="F196" s="73"/>
      <c r="G196" s="19"/>
      <c r="H196" s="19"/>
      <c r="I196" s="74"/>
      <c r="J196" s="74"/>
      <c r="K196" s="74"/>
      <c r="L196" s="78"/>
      <c r="M196" s="19"/>
      <c r="N196" s="35"/>
      <c r="O196" s="19"/>
      <c r="P196" s="35"/>
      <c r="Q196" s="36"/>
      <c r="R196" s="19"/>
      <c r="S196" s="80"/>
      <c r="T196" s="77"/>
      <c r="U196" s="27"/>
      <c r="V196" s="22"/>
      <c r="W196" s="29"/>
      <c r="X196" s="30"/>
      <c r="Y196" s="81"/>
      <c r="Z196" s="31"/>
      <c r="AA196" s="33"/>
      <c r="AB196" s="33"/>
      <c r="AC196" s="33"/>
      <c r="AD196" s="33"/>
      <c r="AE196" s="33"/>
    </row>
    <row r="197">
      <c r="A197" s="85"/>
      <c r="B197" s="48"/>
      <c r="C197" s="48"/>
      <c r="D197" s="86"/>
      <c r="E197" s="86"/>
      <c r="F197" s="87"/>
      <c r="G197" s="88"/>
      <c r="H197" s="88"/>
      <c r="I197" s="89"/>
      <c r="J197" s="89"/>
      <c r="K197" s="89"/>
      <c r="L197" s="86"/>
      <c r="M197" s="90"/>
      <c r="N197" s="91"/>
      <c r="O197" s="88"/>
      <c r="P197" s="91"/>
      <c r="Q197" s="36"/>
      <c r="R197" s="95"/>
      <c r="S197" s="90"/>
      <c r="T197" s="93"/>
      <c r="U197" s="179"/>
      <c r="V197" s="88"/>
      <c r="W197" s="94"/>
      <c r="X197" s="30"/>
      <c r="Y197" s="113"/>
      <c r="Z197" s="31"/>
      <c r="AA197" s="33"/>
      <c r="AB197" s="33"/>
      <c r="AC197" s="33"/>
      <c r="AD197" s="33"/>
      <c r="AE197" s="33"/>
    </row>
    <row r="198">
      <c r="A198" s="85"/>
      <c r="B198" s="48"/>
      <c r="C198" s="48"/>
      <c r="D198" s="86"/>
      <c r="E198" s="86"/>
      <c r="F198" s="87"/>
      <c r="G198" s="88"/>
      <c r="H198" s="306"/>
      <c r="I198" s="89"/>
      <c r="J198" s="89"/>
      <c r="K198" s="89"/>
      <c r="L198" s="86"/>
      <c r="M198" s="90"/>
      <c r="N198" s="91"/>
      <c r="O198" s="88"/>
      <c r="P198" s="91"/>
      <c r="Q198" s="36"/>
      <c r="R198" s="95"/>
      <c r="S198" s="90"/>
      <c r="T198" s="93"/>
      <c r="U198" s="179"/>
      <c r="V198" s="88"/>
      <c r="W198" s="94"/>
      <c r="X198" s="30"/>
      <c r="Y198" s="113"/>
      <c r="Z198" s="31"/>
      <c r="AA198" s="33"/>
      <c r="AB198" s="33"/>
      <c r="AC198" s="33"/>
      <c r="AD198" s="33"/>
      <c r="AE198" s="33"/>
    </row>
    <row r="199">
      <c r="A199" s="116"/>
      <c r="B199" s="44"/>
      <c r="C199" s="44"/>
      <c r="D199" s="104"/>
      <c r="E199" s="104"/>
      <c r="F199" s="112"/>
      <c r="G199" s="105"/>
      <c r="H199" s="105"/>
      <c r="I199" s="145"/>
      <c r="J199" s="145"/>
      <c r="K199" s="145"/>
      <c r="L199" s="104"/>
      <c r="M199" s="145"/>
      <c r="N199" s="135"/>
      <c r="O199" s="145"/>
      <c r="P199" s="135"/>
      <c r="Q199" s="119"/>
      <c r="R199" s="28"/>
      <c r="S199" s="136"/>
      <c r="T199" s="145"/>
      <c r="U199" s="162"/>
      <c r="V199" s="105"/>
      <c r="W199" s="126"/>
      <c r="X199" s="30"/>
      <c r="Y199" s="33"/>
      <c r="Z199" s="31"/>
      <c r="AA199" s="33"/>
      <c r="AB199" s="33"/>
      <c r="AC199" s="33"/>
      <c r="AD199" s="33"/>
      <c r="AE199" s="33"/>
    </row>
    <row r="200">
      <c r="A200" s="116"/>
      <c r="B200" s="44"/>
      <c r="C200" s="44"/>
      <c r="D200" s="117"/>
      <c r="E200" s="117"/>
      <c r="F200" s="112"/>
      <c r="G200" s="119"/>
      <c r="H200" s="105"/>
      <c r="I200" s="145"/>
      <c r="J200" s="145"/>
      <c r="K200" s="145"/>
      <c r="L200" s="104"/>
      <c r="M200" s="145"/>
      <c r="N200" s="121"/>
      <c r="O200" s="145"/>
      <c r="P200" s="122"/>
      <c r="Q200" s="119"/>
      <c r="R200" s="28"/>
      <c r="S200" s="123"/>
      <c r="T200" s="285"/>
      <c r="U200" s="162"/>
      <c r="V200" s="125"/>
      <c r="W200" s="126"/>
      <c r="X200" s="30"/>
      <c r="Y200" s="129"/>
      <c r="Z200" s="31"/>
      <c r="AA200" s="33"/>
      <c r="AB200" s="33"/>
      <c r="AC200" s="33"/>
      <c r="AD200" s="33"/>
      <c r="AE200" s="33"/>
    </row>
    <row r="201">
      <c r="A201" s="15"/>
      <c r="B201" s="16"/>
      <c r="C201" s="17"/>
      <c r="D201" s="16"/>
      <c r="E201" s="16"/>
      <c r="F201" s="236"/>
      <c r="G201" s="19"/>
      <c r="H201" s="19"/>
      <c r="I201" s="63"/>
      <c r="J201" s="95"/>
      <c r="K201" s="63"/>
      <c r="L201" s="17"/>
      <c r="M201" s="22"/>
      <c r="N201" s="35"/>
      <c r="O201" s="28"/>
      <c r="P201" s="35"/>
      <c r="Q201" s="28"/>
      <c r="R201" s="28"/>
      <c r="S201" s="37"/>
      <c r="T201" s="38"/>
      <c r="U201" s="27"/>
      <c r="V201" s="19"/>
      <c r="W201" s="29"/>
      <c r="X201" s="30"/>
      <c r="Y201" s="17"/>
      <c r="Z201" s="31"/>
      <c r="AA201" s="33"/>
      <c r="AB201" s="33"/>
      <c r="AC201" s="33"/>
      <c r="AD201" s="33"/>
      <c r="AE201" s="33"/>
    </row>
    <row r="202">
      <c r="A202" s="116"/>
      <c r="B202" s="44"/>
      <c r="C202" s="44"/>
      <c r="D202" s="104"/>
      <c r="E202" s="104"/>
      <c r="F202" s="112"/>
      <c r="G202" s="105"/>
      <c r="H202" s="105"/>
      <c r="I202" s="145"/>
      <c r="J202" s="145"/>
      <c r="K202" s="145"/>
      <c r="L202" s="104"/>
      <c r="M202" s="145"/>
      <c r="N202" s="135"/>
      <c r="O202" s="145"/>
      <c r="P202" s="135"/>
      <c r="Q202" s="119"/>
      <c r="R202" s="28"/>
      <c r="S202" s="136"/>
      <c r="T202" s="105"/>
      <c r="U202" s="162"/>
      <c r="V202" s="105"/>
      <c r="W202" s="126"/>
      <c r="X202" s="30"/>
      <c r="Y202" s="112"/>
      <c r="Z202" s="31"/>
      <c r="AA202" s="33"/>
      <c r="AB202" s="33"/>
      <c r="AC202" s="33"/>
      <c r="AD202" s="33"/>
      <c r="AE202" s="33"/>
    </row>
    <row r="203">
      <c r="A203" s="116"/>
      <c r="B203" s="44"/>
      <c r="C203" s="44"/>
      <c r="D203" s="104"/>
      <c r="E203" s="104"/>
      <c r="F203" s="112"/>
      <c r="G203" s="105"/>
      <c r="H203" s="105"/>
      <c r="I203" s="145"/>
      <c r="J203" s="145"/>
      <c r="K203" s="145"/>
      <c r="L203" s="104"/>
      <c r="M203" s="145"/>
      <c r="N203" s="135"/>
      <c r="O203" s="145"/>
      <c r="P203" s="135"/>
      <c r="Q203" s="119"/>
      <c r="R203" s="28"/>
      <c r="S203" s="136"/>
      <c r="T203" s="105"/>
      <c r="U203" s="162"/>
      <c r="V203" s="105"/>
      <c r="W203" s="126"/>
      <c r="X203" s="30"/>
      <c r="Y203" s="112"/>
      <c r="Z203" s="31"/>
      <c r="AA203" s="33"/>
      <c r="AB203" s="33"/>
      <c r="AC203" s="33"/>
      <c r="AD203" s="33"/>
      <c r="AE203" s="33"/>
    </row>
    <row r="204">
      <c r="A204" s="15"/>
      <c r="B204" s="16"/>
      <c r="C204" s="17"/>
      <c r="D204" s="16"/>
      <c r="E204" s="16"/>
      <c r="F204" s="236"/>
      <c r="G204" s="28"/>
      <c r="H204" s="19"/>
      <c r="I204" s="63"/>
      <c r="J204" s="95"/>
      <c r="K204" s="63"/>
      <c r="L204" s="17"/>
      <c r="M204" s="22"/>
      <c r="N204" s="35"/>
      <c r="O204" s="28"/>
      <c r="P204" s="35"/>
      <c r="Q204" s="36"/>
      <c r="R204" s="28"/>
      <c r="S204" s="37"/>
      <c r="T204" s="38"/>
      <c r="U204" s="27"/>
      <c r="V204" s="22"/>
      <c r="W204" s="29"/>
      <c r="X204" s="30"/>
      <c r="Y204" s="17"/>
      <c r="Z204" s="31"/>
      <c r="AA204" s="33"/>
      <c r="AB204" s="33"/>
      <c r="AC204" s="33"/>
      <c r="AD204" s="33"/>
      <c r="AE204" s="33"/>
    </row>
    <row r="205">
      <c r="A205" s="116"/>
      <c r="B205" s="44"/>
      <c r="C205" s="44"/>
      <c r="D205" s="104"/>
      <c r="E205" s="104"/>
      <c r="F205" s="112"/>
      <c r="G205" s="105"/>
      <c r="H205" s="105"/>
      <c r="I205" s="145"/>
      <c r="J205" s="145"/>
      <c r="K205" s="145"/>
      <c r="L205" s="104"/>
      <c r="M205" s="145"/>
      <c r="N205" s="135"/>
      <c r="O205" s="145"/>
      <c r="P205" s="135"/>
      <c r="Q205" s="119"/>
      <c r="R205" s="28"/>
      <c r="S205" s="136"/>
      <c r="T205" s="105"/>
      <c r="U205" s="162"/>
      <c r="V205" s="105"/>
      <c r="W205" s="126"/>
      <c r="X205" s="30"/>
      <c r="Y205" s="112"/>
      <c r="Z205" s="31"/>
      <c r="AA205" s="33"/>
      <c r="AB205" s="33"/>
      <c r="AC205" s="33"/>
      <c r="AD205" s="33"/>
      <c r="AE205" s="33"/>
    </row>
    <row r="206">
      <c r="A206" s="116"/>
      <c r="B206" s="44"/>
      <c r="C206" s="44"/>
      <c r="D206" s="104"/>
      <c r="E206" s="104"/>
      <c r="F206" s="112"/>
      <c r="G206" s="105"/>
      <c r="H206" s="105"/>
      <c r="I206" s="145"/>
      <c r="J206" s="145"/>
      <c r="K206" s="145"/>
      <c r="L206" s="104"/>
      <c r="M206" s="145"/>
      <c r="N206" s="135"/>
      <c r="O206" s="145"/>
      <c r="P206" s="135"/>
      <c r="Q206" s="119"/>
      <c r="R206" s="28"/>
      <c r="S206" s="136"/>
      <c r="T206" s="145"/>
      <c r="U206" s="162"/>
      <c r="V206" s="105"/>
      <c r="W206" s="126"/>
      <c r="X206" s="30"/>
      <c r="Y206" s="33"/>
      <c r="Z206" s="31"/>
      <c r="AA206" s="33"/>
      <c r="AB206" s="33"/>
      <c r="AC206" s="33"/>
      <c r="AD206" s="33"/>
      <c r="AE206" s="33"/>
    </row>
    <row r="207">
      <c r="A207" s="85"/>
      <c r="B207" s="48"/>
      <c r="C207" s="48"/>
      <c r="D207" s="86"/>
      <c r="E207" s="86"/>
      <c r="F207" s="87"/>
      <c r="G207" s="88"/>
      <c r="H207" s="88"/>
      <c r="I207" s="89"/>
      <c r="J207" s="89"/>
      <c r="K207" s="89"/>
      <c r="L207" s="86"/>
      <c r="M207" s="90"/>
      <c r="N207" s="91"/>
      <c r="O207" s="88"/>
      <c r="P207" s="91"/>
      <c r="Q207" s="36"/>
      <c r="R207" s="95"/>
      <c r="S207" s="90"/>
      <c r="T207" s="93"/>
      <c r="U207" s="179"/>
      <c r="V207" s="88"/>
      <c r="W207" s="94"/>
      <c r="X207" s="30"/>
      <c r="Y207" s="113"/>
      <c r="Z207" s="31"/>
      <c r="AA207" s="33"/>
      <c r="AB207" s="33"/>
      <c r="AC207" s="33"/>
      <c r="AD207" s="33"/>
      <c r="AE207" s="33"/>
    </row>
    <row r="208">
      <c r="A208" s="116"/>
      <c r="B208" s="44"/>
      <c r="C208" s="44"/>
      <c r="D208" s="117"/>
      <c r="E208" s="117"/>
      <c r="F208" s="112"/>
      <c r="G208" s="119"/>
      <c r="H208" s="105"/>
      <c r="I208" s="145"/>
      <c r="J208" s="145"/>
      <c r="K208" s="145"/>
      <c r="L208" s="104"/>
      <c r="M208" s="145"/>
      <c r="N208" s="121"/>
      <c r="O208" s="145"/>
      <c r="P208" s="122"/>
      <c r="Q208" s="119"/>
      <c r="R208" s="28"/>
      <c r="S208" s="123"/>
      <c r="T208" s="285"/>
      <c r="U208" s="162"/>
      <c r="V208" s="125"/>
      <c r="W208" s="126"/>
      <c r="X208" s="30"/>
      <c r="Y208" s="112"/>
      <c r="Z208" s="31"/>
      <c r="AA208" s="33"/>
      <c r="AB208" s="33"/>
      <c r="AC208" s="33"/>
      <c r="AD208" s="33"/>
      <c r="AE208" s="33"/>
    </row>
    <row r="209">
      <c r="A209" s="47"/>
      <c r="B209" s="48"/>
      <c r="C209" s="49"/>
      <c r="D209" s="48"/>
      <c r="E209" s="48"/>
      <c r="F209" s="50"/>
      <c r="G209" s="51"/>
      <c r="H209" s="51"/>
      <c r="I209" s="52"/>
      <c r="J209" s="52"/>
      <c r="K209" s="52"/>
      <c r="L209" s="48"/>
      <c r="M209" s="62"/>
      <c r="N209" s="55"/>
      <c r="O209" s="51"/>
      <c r="P209" s="55"/>
      <c r="Q209" s="36"/>
      <c r="R209" s="63"/>
      <c r="S209" s="62"/>
      <c r="T209" s="58"/>
      <c r="U209" s="188"/>
      <c r="V209" s="51"/>
      <c r="W209" s="59"/>
      <c r="X209" s="30"/>
      <c r="Y209" s="295"/>
      <c r="Z209" s="31"/>
      <c r="AA209" s="33"/>
      <c r="AB209" s="33"/>
      <c r="AC209" s="33"/>
      <c r="AD209" s="33"/>
      <c r="AE209" s="33"/>
    </row>
    <row r="210">
      <c r="A210" s="116"/>
      <c r="B210" s="44"/>
      <c r="C210" s="44"/>
      <c r="D210" s="117"/>
      <c r="E210" s="117"/>
      <c r="F210" s="112"/>
      <c r="G210" s="119"/>
      <c r="H210" s="105"/>
      <c r="I210" s="145"/>
      <c r="J210" s="145"/>
      <c r="K210" s="145"/>
      <c r="L210" s="104"/>
      <c r="M210" s="145"/>
      <c r="N210" s="121"/>
      <c r="O210" s="145"/>
      <c r="P210" s="122"/>
      <c r="Q210" s="119"/>
      <c r="R210" s="28"/>
      <c r="S210" s="123"/>
      <c r="T210" s="285"/>
      <c r="U210" s="162"/>
      <c r="V210" s="125"/>
      <c r="W210" s="126"/>
      <c r="X210" s="30"/>
      <c r="Y210" s="112"/>
      <c r="Z210" s="31"/>
      <c r="AA210" s="33"/>
      <c r="AB210" s="33"/>
      <c r="AC210" s="33"/>
      <c r="AD210" s="33"/>
      <c r="AE210" s="33"/>
    </row>
    <row r="211">
      <c r="A211" s="116"/>
      <c r="B211" s="44"/>
      <c r="C211" s="44"/>
      <c r="D211" s="104"/>
      <c r="E211" s="104"/>
      <c r="F211" s="112"/>
      <c r="G211" s="105"/>
      <c r="H211" s="105"/>
      <c r="I211" s="145"/>
      <c r="J211" s="145"/>
      <c r="K211" s="145"/>
      <c r="L211" s="104"/>
      <c r="M211" s="145"/>
      <c r="N211" s="135"/>
      <c r="O211" s="145"/>
      <c r="P211" s="135"/>
      <c r="Q211" s="119"/>
      <c r="R211" s="28"/>
      <c r="S211" s="136"/>
      <c r="T211" s="105"/>
      <c r="U211" s="162"/>
      <c r="V211" s="105"/>
      <c r="W211" s="126"/>
      <c r="X211" s="30"/>
      <c r="Y211" s="112"/>
      <c r="Z211" s="31"/>
      <c r="AA211" s="33"/>
      <c r="AB211" s="33"/>
      <c r="AC211" s="33"/>
      <c r="AD211" s="33"/>
      <c r="AE211" s="33"/>
    </row>
    <row r="212">
      <c r="A212" s="116"/>
      <c r="B212" s="44"/>
      <c r="C212" s="44"/>
      <c r="D212" s="104"/>
      <c r="E212" s="104"/>
      <c r="F212" s="112"/>
      <c r="G212" s="105"/>
      <c r="H212" s="105"/>
      <c r="I212" s="145"/>
      <c r="J212" s="145"/>
      <c r="K212" s="145"/>
      <c r="L212" s="104"/>
      <c r="M212" s="145"/>
      <c r="N212" s="135"/>
      <c r="O212" s="145"/>
      <c r="P212" s="135"/>
      <c r="Q212" s="119"/>
      <c r="R212" s="28"/>
      <c r="S212" s="136"/>
      <c r="T212" s="105"/>
      <c r="U212" s="162"/>
      <c r="V212" s="105"/>
      <c r="W212" s="126"/>
      <c r="X212" s="30"/>
      <c r="Y212" s="112"/>
      <c r="Z212" s="31"/>
      <c r="AA212" s="33"/>
      <c r="AB212" s="33"/>
      <c r="AC212" s="33"/>
      <c r="AD212" s="33"/>
      <c r="AE212" s="33"/>
    </row>
    <row r="213">
      <c r="A213" s="116"/>
      <c r="B213" s="44"/>
      <c r="C213" s="44"/>
      <c r="D213" s="104"/>
      <c r="E213" s="104"/>
      <c r="F213" s="112"/>
      <c r="G213" s="105"/>
      <c r="H213" s="105"/>
      <c r="I213" s="145"/>
      <c r="J213" s="145"/>
      <c r="K213" s="145"/>
      <c r="L213" s="104"/>
      <c r="M213" s="145"/>
      <c r="N213" s="135"/>
      <c r="O213" s="145"/>
      <c r="P213" s="135"/>
      <c r="Q213" s="119"/>
      <c r="R213" s="28"/>
      <c r="S213" s="136"/>
      <c r="T213" s="105"/>
      <c r="U213" s="162"/>
      <c r="V213" s="105"/>
      <c r="W213" s="126"/>
      <c r="X213" s="30"/>
      <c r="Y213" s="112"/>
      <c r="Z213" s="31"/>
      <c r="AA213" s="33"/>
      <c r="AB213" s="33"/>
      <c r="AC213" s="33"/>
      <c r="AD213" s="33"/>
      <c r="AE213" s="33"/>
    </row>
    <row r="214">
      <c r="A214" s="116"/>
      <c r="B214" s="44"/>
      <c r="C214" s="44"/>
      <c r="D214" s="104"/>
      <c r="E214" s="104"/>
      <c r="F214" s="112"/>
      <c r="G214" s="105"/>
      <c r="H214" s="105"/>
      <c r="I214" s="145"/>
      <c r="J214" s="145"/>
      <c r="K214" s="145"/>
      <c r="L214" s="104"/>
      <c r="M214" s="145"/>
      <c r="N214" s="135"/>
      <c r="O214" s="145"/>
      <c r="P214" s="135"/>
      <c r="Q214" s="119"/>
      <c r="R214" s="28"/>
      <c r="S214" s="136"/>
      <c r="T214" s="105"/>
      <c r="U214" s="162"/>
      <c r="V214" s="105"/>
      <c r="W214" s="126"/>
      <c r="X214" s="30"/>
      <c r="Y214" s="112"/>
      <c r="Z214" s="31"/>
      <c r="AA214" s="33"/>
      <c r="AB214" s="33"/>
      <c r="AC214" s="33"/>
      <c r="AD214" s="33"/>
      <c r="AE214" s="33"/>
    </row>
    <row r="215">
      <c r="A215" s="116"/>
      <c r="B215" s="44"/>
      <c r="C215" s="44"/>
      <c r="D215" s="104"/>
      <c r="E215" s="104"/>
      <c r="F215" s="112"/>
      <c r="G215" s="105"/>
      <c r="H215" s="105"/>
      <c r="I215" s="145"/>
      <c r="J215" s="145"/>
      <c r="K215" s="145"/>
      <c r="L215" s="104"/>
      <c r="M215" s="145"/>
      <c r="N215" s="135"/>
      <c r="O215" s="145"/>
      <c r="P215" s="135"/>
      <c r="Q215" s="119"/>
      <c r="R215" s="28"/>
      <c r="S215" s="136"/>
      <c r="T215" s="105"/>
      <c r="U215" s="162"/>
      <c r="V215" s="105"/>
      <c r="W215" s="126"/>
      <c r="X215" s="30"/>
      <c r="Y215" s="112"/>
      <c r="Z215" s="31"/>
      <c r="AA215" s="33"/>
      <c r="AB215" s="33"/>
      <c r="AC215" s="33"/>
      <c r="AD215" s="33"/>
      <c r="AE215" s="33"/>
    </row>
    <row r="216">
      <c r="A216" s="116"/>
      <c r="B216" s="44"/>
      <c r="C216" s="44"/>
      <c r="D216" s="104"/>
      <c r="E216" s="104"/>
      <c r="F216" s="112"/>
      <c r="G216" s="105"/>
      <c r="H216" s="105"/>
      <c r="I216" s="145"/>
      <c r="J216" s="145"/>
      <c r="K216" s="145"/>
      <c r="L216" s="104"/>
      <c r="M216" s="145"/>
      <c r="N216" s="135"/>
      <c r="O216" s="145"/>
      <c r="P216" s="135"/>
      <c r="Q216" s="119"/>
      <c r="R216" s="28"/>
      <c r="S216" s="136"/>
      <c r="T216" s="145"/>
      <c r="U216" s="162"/>
      <c r="V216" s="105"/>
      <c r="W216" s="126"/>
      <c r="X216" s="30"/>
      <c r="Y216" s="33"/>
      <c r="Z216" s="31"/>
      <c r="AA216" s="33"/>
      <c r="AB216" s="33"/>
      <c r="AC216" s="33"/>
      <c r="AD216" s="33"/>
      <c r="AE216" s="33"/>
    </row>
    <row r="217">
      <c r="A217" s="116"/>
      <c r="B217" s="44"/>
      <c r="C217" s="44"/>
      <c r="D217" s="104"/>
      <c r="E217" s="104"/>
      <c r="F217" s="112"/>
      <c r="G217" s="105"/>
      <c r="H217" s="105"/>
      <c r="I217" s="145"/>
      <c r="J217" s="145"/>
      <c r="K217" s="145"/>
      <c r="L217" s="104"/>
      <c r="M217" s="145"/>
      <c r="N217" s="135"/>
      <c r="O217" s="145"/>
      <c r="P217" s="135"/>
      <c r="Q217" s="119"/>
      <c r="R217" s="28"/>
      <c r="S217" s="136"/>
      <c r="T217" s="145"/>
      <c r="U217" s="162"/>
      <c r="V217" s="105"/>
      <c r="W217" s="126"/>
      <c r="X217" s="30"/>
      <c r="Y217" s="33"/>
      <c r="Z217" s="31"/>
      <c r="AA217" s="33"/>
      <c r="AB217" s="33"/>
      <c r="AC217" s="33"/>
      <c r="AD217" s="33"/>
      <c r="AE217" s="33"/>
    </row>
    <row r="218">
      <c r="A218" s="116"/>
      <c r="B218" s="44"/>
      <c r="C218" s="44"/>
      <c r="D218" s="117"/>
      <c r="E218" s="117"/>
      <c r="F218" s="112"/>
      <c r="G218" s="119"/>
      <c r="H218" s="105"/>
      <c r="I218" s="145"/>
      <c r="J218" s="145"/>
      <c r="K218" s="145"/>
      <c r="L218" s="104"/>
      <c r="M218" s="145"/>
      <c r="N218" s="121"/>
      <c r="O218" s="145"/>
      <c r="P218" s="122"/>
      <c r="Q218" s="119"/>
      <c r="R218" s="28"/>
      <c r="S218" s="123"/>
      <c r="T218" s="285"/>
      <c r="U218" s="162"/>
      <c r="V218" s="125"/>
      <c r="W218" s="126"/>
      <c r="X218" s="30"/>
      <c r="Y218" s="112"/>
      <c r="Z218" s="31"/>
      <c r="AA218" s="33"/>
      <c r="AB218" s="33"/>
      <c r="AC218" s="33"/>
      <c r="AD218" s="33"/>
      <c r="AE218" s="33"/>
    </row>
    <row r="219">
      <c r="A219" s="116"/>
      <c r="B219" s="44"/>
      <c r="C219" s="44"/>
      <c r="D219" s="117"/>
      <c r="E219" s="117"/>
      <c r="F219" s="112"/>
      <c r="G219" s="119"/>
      <c r="H219" s="105"/>
      <c r="I219" s="145"/>
      <c r="J219" s="145"/>
      <c r="K219" s="145"/>
      <c r="L219" s="104"/>
      <c r="M219" s="145"/>
      <c r="N219" s="121"/>
      <c r="O219" s="145"/>
      <c r="P219" s="122"/>
      <c r="Q219" s="119"/>
      <c r="R219" s="28"/>
      <c r="S219" s="123"/>
      <c r="T219" s="285"/>
      <c r="U219" s="162"/>
      <c r="V219" s="125"/>
      <c r="W219" s="126"/>
      <c r="X219" s="30"/>
      <c r="Y219" s="112"/>
      <c r="Z219" s="31"/>
      <c r="AA219" s="33"/>
      <c r="AB219" s="33"/>
      <c r="AC219" s="33"/>
      <c r="AD219" s="33"/>
      <c r="AE219" s="33"/>
    </row>
    <row r="220">
      <c r="A220" s="85"/>
      <c r="B220" s="48"/>
      <c r="C220" s="48"/>
      <c r="D220" s="86"/>
      <c r="E220" s="86"/>
      <c r="F220" s="87"/>
      <c r="G220" s="88"/>
      <c r="H220" s="88"/>
      <c r="I220" s="89"/>
      <c r="J220" s="89"/>
      <c r="K220" s="89"/>
      <c r="L220" s="86"/>
      <c r="M220" s="90"/>
      <c r="N220" s="91"/>
      <c r="O220" s="88"/>
      <c r="P220" s="91"/>
      <c r="Q220" s="36"/>
      <c r="R220" s="95"/>
      <c r="S220" s="90"/>
      <c r="T220" s="93"/>
      <c r="U220" s="179"/>
      <c r="V220" s="88"/>
      <c r="W220" s="94"/>
      <c r="X220" s="30"/>
      <c r="Y220" s="113"/>
      <c r="Z220" s="31"/>
      <c r="AA220" s="33"/>
      <c r="AB220" s="33"/>
      <c r="AC220" s="33"/>
      <c r="AD220" s="33"/>
      <c r="AE220" s="33"/>
    </row>
    <row r="221">
      <c r="A221" s="116"/>
      <c r="B221" s="44"/>
      <c r="C221" s="44"/>
      <c r="D221" s="104"/>
      <c r="E221" s="104"/>
      <c r="F221" s="112"/>
      <c r="G221" s="105"/>
      <c r="H221" s="105"/>
      <c r="I221" s="145"/>
      <c r="J221" s="145"/>
      <c r="K221" s="145"/>
      <c r="L221" s="104"/>
      <c r="M221" s="145"/>
      <c r="N221" s="135"/>
      <c r="O221" s="145"/>
      <c r="P221" s="135"/>
      <c r="Q221" s="119"/>
      <c r="R221" s="28"/>
      <c r="S221" s="136"/>
      <c r="T221" s="145"/>
      <c r="U221" s="162"/>
      <c r="V221" s="105"/>
      <c r="W221" s="126"/>
      <c r="X221" s="30"/>
      <c r="Y221" s="33"/>
      <c r="Z221" s="31"/>
      <c r="AA221" s="33"/>
      <c r="AB221" s="33"/>
      <c r="AC221" s="33"/>
      <c r="AD221" s="33"/>
      <c r="AE221" s="33"/>
    </row>
    <row r="222">
      <c r="A222" s="85"/>
      <c r="B222" s="48"/>
      <c r="C222" s="48"/>
      <c r="D222" s="86"/>
      <c r="E222" s="86"/>
      <c r="F222" s="87"/>
      <c r="G222" s="88"/>
      <c r="H222" s="88"/>
      <c r="I222" s="89"/>
      <c r="J222" s="89"/>
      <c r="K222" s="89"/>
      <c r="L222" s="86"/>
      <c r="M222" s="90"/>
      <c r="N222" s="91"/>
      <c r="O222" s="88"/>
      <c r="P222" s="91"/>
      <c r="Q222" s="36"/>
      <c r="R222" s="95"/>
      <c r="S222" s="90"/>
      <c r="T222" s="93"/>
      <c r="U222" s="179"/>
      <c r="V222" s="88"/>
      <c r="W222" s="94"/>
      <c r="X222" s="30"/>
      <c r="Y222" s="113"/>
      <c r="Z222" s="31"/>
      <c r="AA222" s="33"/>
      <c r="AB222" s="33"/>
      <c r="AC222" s="33"/>
      <c r="AD222" s="33"/>
      <c r="AE222" s="33"/>
    </row>
    <row r="223">
      <c r="A223" s="47"/>
      <c r="B223" s="48"/>
      <c r="C223" s="49"/>
      <c r="D223" s="48"/>
      <c r="E223" s="48"/>
      <c r="F223" s="50"/>
      <c r="G223" s="51"/>
      <c r="H223" s="51"/>
      <c r="I223" s="52"/>
      <c r="J223" s="52"/>
      <c r="K223" s="52"/>
      <c r="L223" s="48"/>
      <c r="M223" s="62"/>
      <c r="N223" s="55"/>
      <c r="O223" s="51"/>
      <c r="P223" s="55"/>
      <c r="Q223" s="36"/>
      <c r="R223" s="63"/>
      <c r="S223" s="62"/>
      <c r="T223" s="58"/>
      <c r="U223" s="188"/>
      <c r="V223" s="51"/>
      <c r="W223" s="59"/>
      <c r="X223" s="30"/>
      <c r="Y223" s="295"/>
      <c r="Z223" s="31"/>
      <c r="AA223" s="33"/>
      <c r="AB223" s="33"/>
      <c r="AC223" s="33"/>
      <c r="AD223" s="33"/>
      <c r="AE223" s="33"/>
    </row>
    <row r="224">
      <c r="A224" s="15"/>
      <c r="B224" s="16"/>
      <c r="C224" s="17"/>
      <c r="D224" s="16"/>
      <c r="E224" s="16"/>
      <c r="F224" s="236"/>
      <c r="G224" s="19"/>
      <c r="H224" s="19"/>
      <c r="I224" s="63"/>
      <c r="J224" s="95"/>
      <c r="K224" s="63"/>
      <c r="L224" s="17"/>
      <c r="M224" s="22"/>
      <c r="N224" s="35"/>
      <c r="O224" s="28"/>
      <c r="P224" s="35"/>
      <c r="Q224" s="36"/>
      <c r="R224" s="28"/>
      <c r="S224" s="37"/>
      <c r="T224" s="38"/>
      <c r="U224" s="27"/>
      <c r="V224" s="28"/>
      <c r="W224" s="29"/>
      <c r="X224" s="30"/>
      <c r="Y224" s="17"/>
      <c r="Z224" s="31"/>
      <c r="AA224" s="33"/>
      <c r="AB224" s="33"/>
      <c r="AC224" s="33"/>
      <c r="AD224" s="33"/>
      <c r="AE224" s="33"/>
    </row>
    <row r="225">
      <c r="A225" s="72"/>
      <c r="B225" s="16"/>
      <c r="C225" s="16"/>
      <c r="D225" s="16"/>
      <c r="E225" s="16"/>
      <c r="F225" s="73"/>
      <c r="G225" s="19"/>
      <c r="H225" s="19"/>
      <c r="I225" s="74"/>
      <c r="J225" s="74"/>
      <c r="K225" s="74"/>
      <c r="L225" s="78"/>
      <c r="M225" s="19"/>
      <c r="N225" s="35"/>
      <c r="O225" s="19"/>
      <c r="P225" s="35"/>
      <c r="Q225" s="36"/>
      <c r="R225" s="19"/>
      <c r="S225" s="22"/>
      <c r="T225" s="77"/>
      <c r="U225" s="27"/>
      <c r="V225" s="22"/>
      <c r="W225" s="29"/>
      <c r="X225" s="30"/>
      <c r="Y225" s="81"/>
      <c r="Z225" s="31"/>
      <c r="AA225" s="33"/>
      <c r="AB225" s="33"/>
      <c r="AC225" s="33"/>
      <c r="AD225" s="33"/>
      <c r="AE225" s="33"/>
    </row>
    <row r="226">
      <c r="A226" s="116"/>
      <c r="B226" s="44"/>
      <c r="C226" s="44"/>
      <c r="D226" s="104"/>
      <c r="E226" s="104"/>
      <c r="F226" s="112"/>
      <c r="G226" s="105"/>
      <c r="H226" s="105"/>
      <c r="I226" s="145"/>
      <c r="J226" s="145"/>
      <c r="K226" s="145"/>
      <c r="L226" s="104"/>
      <c r="M226" s="145"/>
      <c r="N226" s="135"/>
      <c r="O226" s="145"/>
      <c r="P226" s="135"/>
      <c r="Q226" s="119"/>
      <c r="R226" s="28"/>
      <c r="S226" s="136"/>
      <c r="T226" s="105"/>
      <c r="U226" s="162"/>
      <c r="V226" s="105"/>
      <c r="W226" s="126"/>
      <c r="X226" s="30"/>
      <c r="Y226" s="112"/>
      <c r="Z226" s="31"/>
      <c r="AA226" s="33"/>
      <c r="AB226" s="33"/>
      <c r="AC226" s="33"/>
      <c r="AD226" s="33"/>
      <c r="AE226" s="33"/>
    </row>
    <row r="227">
      <c r="A227" s="47"/>
      <c r="B227" s="48"/>
      <c r="C227" s="48"/>
      <c r="D227" s="48"/>
      <c r="E227" s="48"/>
      <c r="F227" s="50"/>
      <c r="G227" s="51"/>
      <c r="H227" s="51"/>
      <c r="I227" s="52"/>
      <c r="J227" s="52"/>
      <c r="K227" s="52"/>
      <c r="L227" s="48"/>
      <c r="M227" s="62"/>
      <c r="N227" s="55"/>
      <c r="O227" s="51"/>
      <c r="P227" s="55"/>
      <c r="Q227" s="36"/>
      <c r="R227" s="63"/>
      <c r="S227" s="62"/>
      <c r="T227" s="58"/>
      <c r="U227" s="188"/>
      <c r="V227" s="51"/>
      <c r="W227" s="59"/>
      <c r="X227" s="30"/>
      <c r="Y227" s="295"/>
      <c r="Z227" s="31"/>
      <c r="AA227" s="33"/>
      <c r="AB227" s="33"/>
      <c r="AC227" s="33"/>
      <c r="AD227" s="33"/>
      <c r="AE227" s="33"/>
    </row>
    <row r="228">
      <c r="A228" s="116"/>
      <c r="B228" s="44"/>
      <c r="C228" s="44"/>
      <c r="D228" s="104"/>
      <c r="E228" s="104"/>
      <c r="F228" s="112"/>
      <c r="G228" s="105"/>
      <c r="H228" s="105"/>
      <c r="I228" s="145"/>
      <c r="J228" s="145"/>
      <c r="K228" s="145"/>
      <c r="L228" s="104"/>
      <c r="M228" s="145"/>
      <c r="N228" s="135"/>
      <c r="O228" s="145"/>
      <c r="P228" s="135"/>
      <c r="Q228" s="119"/>
      <c r="R228" s="28"/>
      <c r="S228" s="136"/>
      <c r="T228" s="105"/>
      <c r="U228" s="162"/>
      <c r="V228" s="105"/>
      <c r="W228" s="126"/>
      <c r="X228" s="30"/>
      <c r="Y228" s="112"/>
      <c r="Z228" s="31"/>
      <c r="AA228" s="33"/>
      <c r="AB228" s="33"/>
      <c r="AC228" s="33"/>
      <c r="AD228" s="33"/>
      <c r="AE228" s="33"/>
    </row>
    <row r="229">
      <c r="A229" s="116"/>
      <c r="B229" s="44"/>
      <c r="C229" s="44"/>
      <c r="D229" s="104"/>
      <c r="E229" s="104"/>
      <c r="F229" s="112"/>
      <c r="G229" s="105"/>
      <c r="H229" s="105"/>
      <c r="I229" s="145"/>
      <c r="J229" s="145"/>
      <c r="K229" s="145"/>
      <c r="L229" s="104"/>
      <c r="M229" s="145"/>
      <c r="N229" s="135"/>
      <c r="O229" s="145"/>
      <c r="P229" s="135"/>
      <c r="Q229" s="119"/>
      <c r="R229" s="28"/>
      <c r="S229" s="136"/>
      <c r="T229" s="105"/>
      <c r="U229" s="162"/>
      <c r="V229" s="105"/>
      <c r="W229" s="126"/>
      <c r="X229" s="30"/>
      <c r="Y229" s="112"/>
      <c r="Z229" s="31"/>
      <c r="AA229" s="33"/>
      <c r="AB229" s="33"/>
      <c r="AC229" s="33"/>
      <c r="AD229" s="33"/>
      <c r="AE229" s="33"/>
    </row>
    <row r="230">
      <c r="A230" s="116"/>
      <c r="B230" s="44"/>
      <c r="C230" s="44"/>
      <c r="D230" s="117"/>
      <c r="E230" s="117"/>
      <c r="F230" s="112"/>
      <c r="G230" s="119"/>
      <c r="H230" s="105"/>
      <c r="I230" s="145"/>
      <c r="J230" s="145"/>
      <c r="K230" s="145"/>
      <c r="L230" s="104"/>
      <c r="M230" s="145"/>
      <c r="N230" s="121"/>
      <c r="O230" s="145"/>
      <c r="P230" s="122"/>
      <c r="Q230" s="119"/>
      <c r="R230" s="28"/>
      <c r="S230" s="123"/>
      <c r="T230" s="285"/>
      <c r="U230" s="162"/>
      <c r="V230" s="125"/>
      <c r="W230" s="126"/>
      <c r="X230" s="30"/>
      <c r="Y230" s="112"/>
      <c r="Z230" s="31"/>
      <c r="AA230" s="33"/>
      <c r="AB230" s="33"/>
      <c r="AC230" s="33"/>
      <c r="AD230" s="33"/>
      <c r="AE230" s="33"/>
    </row>
    <row r="231">
      <c r="A231" s="15"/>
      <c r="B231" s="16"/>
      <c r="C231" s="17"/>
      <c r="D231" s="16"/>
      <c r="E231" s="16"/>
      <c r="F231" s="236"/>
      <c r="G231" s="28"/>
      <c r="H231" s="19"/>
      <c r="I231" s="63"/>
      <c r="J231" s="95"/>
      <c r="K231" s="63"/>
      <c r="L231" s="17"/>
      <c r="M231" s="22"/>
      <c r="N231" s="35"/>
      <c r="O231" s="28"/>
      <c r="P231" s="35"/>
      <c r="Q231" s="28"/>
      <c r="R231" s="28"/>
      <c r="S231" s="37"/>
      <c r="T231" s="38"/>
      <c r="U231" s="27"/>
      <c r="V231" s="28"/>
      <c r="W231" s="29"/>
      <c r="X231" s="30"/>
      <c r="Y231" s="17"/>
      <c r="Z231" s="31"/>
      <c r="AA231" s="33"/>
      <c r="AB231" s="33"/>
      <c r="AC231" s="33"/>
      <c r="AD231" s="33"/>
      <c r="AE231" s="33"/>
    </row>
    <row r="232">
      <c r="A232" s="66"/>
      <c r="B232" s="48"/>
      <c r="C232" s="48"/>
      <c r="D232" s="48"/>
      <c r="E232" s="48"/>
      <c r="F232" s="50"/>
      <c r="G232" s="51"/>
      <c r="H232" s="51"/>
      <c r="I232" s="52"/>
      <c r="J232" s="52"/>
      <c r="K232" s="52"/>
      <c r="L232" s="48"/>
      <c r="M232" s="62"/>
      <c r="N232" s="55"/>
      <c r="O232" s="51"/>
      <c r="P232" s="55"/>
      <c r="Q232" s="36"/>
      <c r="R232" s="63"/>
      <c r="S232" s="62"/>
      <c r="T232" s="58"/>
      <c r="U232" s="188"/>
      <c r="V232" s="51"/>
      <c r="W232" s="59"/>
      <c r="X232" s="30"/>
      <c r="Y232" s="295"/>
      <c r="Z232" s="31"/>
      <c r="AA232" s="33"/>
      <c r="AB232" s="33"/>
      <c r="AC232" s="33"/>
      <c r="AD232" s="33"/>
      <c r="AE232" s="33"/>
    </row>
    <row r="233">
      <c r="A233" s="116"/>
      <c r="B233" s="44"/>
      <c r="C233" s="44"/>
      <c r="D233" s="104"/>
      <c r="E233" s="104"/>
      <c r="F233" s="112"/>
      <c r="G233" s="105"/>
      <c r="H233" s="105"/>
      <c r="I233" s="145"/>
      <c r="J233" s="145"/>
      <c r="K233" s="145"/>
      <c r="L233" s="104"/>
      <c r="M233" s="145"/>
      <c r="N233" s="135"/>
      <c r="O233" s="145"/>
      <c r="P233" s="135"/>
      <c r="Q233" s="119"/>
      <c r="R233" s="28"/>
      <c r="S233" s="136"/>
      <c r="T233" s="105"/>
      <c r="U233" s="162"/>
      <c r="V233" s="105"/>
      <c r="W233" s="126"/>
      <c r="X233" s="30"/>
      <c r="Y233" s="112"/>
      <c r="Z233" s="31"/>
      <c r="AA233" s="33"/>
      <c r="AB233" s="33"/>
      <c r="AC233" s="33"/>
      <c r="AD233" s="33"/>
      <c r="AE233" s="33"/>
    </row>
    <row r="234">
      <c r="A234" s="15"/>
      <c r="B234" s="16"/>
      <c r="C234" s="17"/>
      <c r="D234" s="16"/>
      <c r="E234" s="16"/>
      <c r="F234" s="236"/>
      <c r="G234" s="28"/>
      <c r="H234" s="19"/>
      <c r="I234" s="63"/>
      <c r="J234" s="95"/>
      <c r="K234" s="63"/>
      <c r="L234" s="17"/>
      <c r="M234" s="22"/>
      <c r="N234" s="35"/>
      <c r="O234" s="28"/>
      <c r="P234" s="35"/>
      <c r="Q234" s="36"/>
      <c r="R234" s="28"/>
      <c r="S234" s="37"/>
      <c r="T234" s="38"/>
      <c r="U234" s="27"/>
      <c r="V234" s="19"/>
      <c r="W234" s="29"/>
      <c r="X234" s="30"/>
      <c r="Y234" s="17"/>
      <c r="Z234" s="31"/>
      <c r="AA234" s="33"/>
      <c r="AB234" s="33"/>
      <c r="AC234" s="33"/>
      <c r="AD234" s="33"/>
      <c r="AE234" s="33"/>
    </row>
    <row r="235">
      <c r="A235" s="116"/>
      <c r="B235" s="44"/>
      <c r="C235" s="44"/>
      <c r="D235" s="117"/>
      <c r="E235" s="117"/>
      <c r="F235" s="112"/>
      <c r="G235" s="119"/>
      <c r="H235" s="105"/>
      <c r="I235" s="145"/>
      <c r="J235" s="145"/>
      <c r="K235" s="145"/>
      <c r="L235" s="104"/>
      <c r="M235" s="145"/>
      <c r="N235" s="121"/>
      <c r="O235" s="145"/>
      <c r="P235" s="122"/>
      <c r="Q235" s="119"/>
      <c r="R235" s="28"/>
      <c r="S235" s="123"/>
      <c r="T235" s="285"/>
      <c r="U235" s="162"/>
      <c r="V235" s="125"/>
      <c r="W235" s="126"/>
      <c r="X235" s="30"/>
      <c r="Y235" s="112"/>
      <c r="Z235" s="31"/>
      <c r="AA235" s="33"/>
      <c r="AB235" s="33"/>
      <c r="AC235" s="33"/>
      <c r="AD235" s="33"/>
      <c r="AE235" s="33"/>
    </row>
    <row r="236">
      <c r="A236" s="15"/>
      <c r="B236" s="16"/>
      <c r="C236" s="17"/>
      <c r="D236" s="16"/>
      <c r="E236" s="16"/>
      <c r="F236" s="236"/>
      <c r="G236" s="19"/>
      <c r="H236" s="19"/>
      <c r="I236" s="63"/>
      <c r="J236" s="95"/>
      <c r="K236" s="63"/>
      <c r="L236" s="17"/>
      <c r="M236" s="22"/>
      <c r="N236" s="35"/>
      <c r="O236" s="28"/>
      <c r="P236" s="35"/>
      <c r="Q236" s="28"/>
      <c r="R236" s="28"/>
      <c r="S236" s="37"/>
      <c r="T236" s="38"/>
      <c r="U236" s="27"/>
      <c r="V236" s="28"/>
      <c r="W236" s="29"/>
      <c r="X236" s="30"/>
      <c r="Y236" s="17"/>
      <c r="Z236" s="31"/>
      <c r="AA236" s="33"/>
      <c r="AB236" s="33"/>
      <c r="AC236" s="33"/>
      <c r="AD236" s="33"/>
      <c r="AE236" s="33"/>
    </row>
    <row r="237">
      <c r="A237" s="66"/>
      <c r="B237" s="48"/>
      <c r="C237" s="48"/>
      <c r="D237" s="48"/>
      <c r="E237" s="48"/>
      <c r="F237" s="50"/>
      <c r="G237" s="51"/>
      <c r="H237" s="51"/>
      <c r="I237" s="52"/>
      <c r="J237" s="52"/>
      <c r="K237" s="52"/>
      <c r="L237" s="53"/>
      <c r="M237" s="62"/>
      <c r="N237" s="55"/>
      <c r="O237" s="51"/>
      <c r="P237" s="55"/>
      <c r="Q237" s="36"/>
      <c r="R237" s="63"/>
      <c r="S237" s="62"/>
      <c r="T237" s="58"/>
      <c r="U237" s="188"/>
      <c r="V237" s="51"/>
      <c r="W237" s="59"/>
      <c r="X237" s="30"/>
      <c r="Y237" s="295"/>
      <c r="Z237" s="31"/>
      <c r="AA237" s="33"/>
      <c r="AB237" s="33"/>
      <c r="AC237" s="33"/>
      <c r="AD237" s="33"/>
      <c r="AE237" s="33"/>
    </row>
    <row r="238">
      <c r="A238" s="116"/>
      <c r="B238" s="44"/>
      <c r="C238" s="44"/>
      <c r="D238" s="104"/>
      <c r="E238" s="104"/>
      <c r="F238" s="112"/>
      <c r="G238" s="105"/>
      <c r="H238" s="105"/>
      <c r="I238" s="145"/>
      <c r="J238" s="145"/>
      <c r="K238" s="145"/>
      <c r="L238" s="44"/>
      <c r="M238" s="145"/>
      <c r="N238" s="135"/>
      <c r="O238" s="145"/>
      <c r="P238" s="135"/>
      <c r="Q238" s="119"/>
      <c r="R238" s="28"/>
      <c r="S238" s="136"/>
      <c r="T238" s="105"/>
      <c r="U238" s="162"/>
      <c r="V238" s="105"/>
      <c r="W238" s="126"/>
      <c r="X238" s="30"/>
      <c r="Y238" s="112"/>
      <c r="Z238" s="31"/>
      <c r="AA238" s="33"/>
      <c r="AB238" s="33"/>
      <c r="AC238" s="33"/>
      <c r="AD238" s="33"/>
      <c r="AE238" s="33"/>
    </row>
    <row r="239">
      <c r="A239" s="72"/>
      <c r="B239" s="16"/>
      <c r="C239" s="16"/>
      <c r="D239" s="16"/>
      <c r="E239" s="16"/>
      <c r="F239" s="73"/>
      <c r="G239" s="19"/>
      <c r="H239" s="19"/>
      <c r="I239" s="74"/>
      <c r="J239" s="74"/>
      <c r="K239" s="74"/>
      <c r="L239" s="78"/>
      <c r="M239" s="19"/>
      <c r="N239" s="35"/>
      <c r="O239" s="19"/>
      <c r="P239" s="35"/>
      <c r="Q239" s="36"/>
      <c r="R239" s="19"/>
      <c r="S239" s="22"/>
      <c r="T239" s="77"/>
      <c r="U239" s="27"/>
      <c r="V239" s="28"/>
      <c r="W239" s="29"/>
      <c r="X239" s="30"/>
      <c r="Y239" s="81"/>
      <c r="Z239" s="31"/>
      <c r="AA239" s="33"/>
      <c r="AB239" s="33"/>
      <c r="AC239" s="33"/>
      <c r="AD239" s="33"/>
      <c r="AE239" s="33"/>
    </row>
    <row r="240">
      <c r="A240" s="47"/>
      <c r="B240" s="48"/>
      <c r="C240" s="49"/>
      <c r="D240" s="48"/>
      <c r="E240" s="48"/>
      <c r="F240" s="50"/>
      <c r="G240" s="51"/>
      <c r="H240" s="51"/>
      <c r="I240" s="52"/>
      <c r="J240" s="52"/>
      <c r="K240" s="52"/>
      <c r="L240" s="49"/>
      <c r="M240" s="54"/>
      <c r="N240" s="55"/>
      <c r="O240" s="56"/>
      <c r="P240" s="55"/>
      <c r="Q240" s="36"/>
      <c r="R240" s="57"/>
      <c r="S240" s="54"/>
      <c r="T240" s="58"/>
      <c r="U240" s="188"/>
      <c r="V240" s="56"/>
      <c r="W240" s="59"/>
      <c r="X240" s="30"/>
      <c r="Y240" s="295"/>
      <c r="Z240" s="31"/>
      <c r="AA240" s="33"/>
      <c r="AB240" s="33"/>
      <c r="AC240" s="33"/>
      <c r="AD240" s="33"/>
      <c r="AE240" s="33"/>
    </row>
    <row r="241">
      <c r="A241" s="116"/>
      <c r="B241" s="44"/>
      <c r="C241" s="44"/>
      <c r="D241" s="104"/>
      <c r="E241" s="104"/>
      <c r="F241" s="112"/>
      <c r="G241" s="105"/>
      <c r="H241" s="105"/>
      <c r="I241" s="145"/>
      <c r="J241" s="145"/>
      <c r="K241" s="145"/>
      <c r="L241" s="104"/>
      <c r="M241" s="145"/>
      <c r="N241" s="135"/>
      <c r="O241" s="145"/>
      <c r="P241" s="135"/>
      <c r="Q241" s="119"/>
      <c r="R241" s="28"/>
      <c r="S241" s="136"/>
      <c r="T241" s="105"/>
      <c r="U241" s="162"/>
      <c r="V241" s="105"/>
      <c r="W241" s="126"/>
      <c r="X241" s="30"/>
      <c r="Y241" s="112"/>
      <c r="Z241" s="31"/>
      <c r="AA241" s="33"/>
      <c r="AB241" s="33"/>
      <c r="AC241" s="33"/>
      <c r="AD241" s="33"/>
      <c r="AE241" s="33"/>
    </row>
    <row r="242">
      <c r="A242" s="116"/>
      <c r="B242" s="44"/>
      <c r="C242" s="44"/>
      <c r="D242" s="104"/>
      <c r="E242" s="104"/>
      <c r="F242" s="112"/>
      <c r="G242" s="105"/>
      <c r="H242" s="105"/>
      <c r="I242" s="145"/>
      <c r="J242" s="145"/>
      <c r="K242" s="145"/>
      <c r="L242" s="104"/>
      <c r="M242" s="145"/>
      <c r="N242" s="135"/>
      <c r="O242" s="145"/>
      <c r="P242" s="135"/>
      <c r="Q242" s="119"/>
      <c r="R242" s="28"/>
      <c r="S242" s="136"/>
      <c r="T242" s="145"/>
      <c r="U242" s="162"/>
      <c r="V242" s="105"/>
      <c r="W242" s="126"/>
      <c r="X242" s="30"/>
      <c r="Y242" s="33"/>
      <c r="Z242" s="31"/>
      <c r="AA242" s="33"/>
      <c r="AB242" s="33"/>
      <c r="AC242" s="33"/>
      <c r="AD242" s="33"/>
      <c r="AE242" s="33"/>
    </row>
    <row r="243">
      <c r="A243" s="116"/>
      <c r="B243" s="44"/>
      <c r="C243" s="44"/>
      <c r="D243" s="117"/>
      <c r="E243" s="117"/>
      <c r="F243" s="112"/>
      <c r="G243" s="119"/>
      <c r="H243" s="105"/>
      <c r="I243" s="145"/>
      <c r="J243" s="145"/>
      <c r="K243" s="145"/>
      <c r="L243" s="104"/>
      <c r="M243" s="145"/>
      <c r="N243" s="121"/>
      <c r="O243" s="145"/>
      <c r="P243" s="122"/>
      <c r="Q243" s="119"/>
      <c r="R243" s="28"/>
      <c r="S243" s="123"/>
      <c r="T243" s="285"/>
      <c r="U243" s="162"/>
      <c r="V243" s="125"/>
      <c r="W243" s="126"/>
      <c r="X243" s="30"/>
      <c r="Y243" s="112"/>
      <c r="Z243" s="31"/>
      <c r="AA243" s="33"/>
      <c r="AB243" s="33"/>
      <c r="AC243" s="33"/>
      <c r="AD243" s="33"/>
      <c r="AE243" s="33"/>
    </row>
    <row r="244">
      <c r="A244" s="47"/>
      <c r="B244" s="48"/>
      <c r="C244" s="49"/>
      <c r="D244" s="48"/>
      <c r="E244" s="48"/>
      <c r="F244" s="50"/>
      <c r="G244" s="51"/>
      <c r="H244" s="51"/>
      <c r="I244" s="52"/>
      <c r="J244" s="52"/>
      <c r="K244" s="52"/>
      <c r="L244" s="48"/>
      <c r="M244" s="62"/>
      <c r="N244" s="55"/>
      <c r="O244" s="51"/>
      <c r="P244" s="55"/>
      <c r="Q244" s="36"/>
      <c r="R244" s="63"/>
      <c r="S244" s="62"/>
      <c r="T244" s="58"/>
      <c r="U244" s="188"/>
      <c r="V244" s="51"/>
      <c r="W244" s="59"/>
      <c r="X244" s="30"/>
      <c r="Y244" s="295"/>
      <c r="Z244" s="31"/>
      <c r="AA244" s="33"/>
      <c r="AB244" s="33"/>
      <c r="AC244" s="33"/>
      <c r="AD244" s="33"/>
      <c r="AE244" s="33"/>
    </row>
    <row r="245">
      <c r="A245" s="116"/>
      <c r="B245" s="44"/>
      <c r="C245" s="44"/>
      <c r="D245" s="117"/>
      <c r="E245" s="117"/>
      <c r="F245" s="112"/>
      <c r="G245" s="119"/>
      <c r="H245" s="105"/>
      <c r="I245" s="145"/>
      <c r="J245" s="145"/>
      <c r="K245" s="145"/>
      <c r="L245" s="104"/>
      <c r="M245" s="145"/>
      <c r="N245" s="121"/>
      <c r="O245" s="145"/>
      <c r="P245" s="122"/>
      <c r="Q245" s="119"/>
      <c r="R245" s="28"/>
      <c r="S245" s="123"/>
      <c r="T245" s="285"/>
      <c r="U245" s="162"/>
      <c r="V245" s="125"/>
      <c r="W245" s="126"/>
      <c r="X245" s="30"/>
      <c r="Y245" s="112"/>
      <c r="Z245" s="31"/>
      <c r="AA245" s="33"/>
      <c r="AB245" s="33"/>
      <c r="AC245" s="33"/>
      <c r="AD245" s="33"/>
      <c r="AE245" s="33"/>
    </row>
    <row r="246">
      <c r="A246" s="15"/>
      <c r="B246" s="16"/>
      <c r="C246" s="17"/>
      <c r="D246" s="16"/>
      <c r="E246" s="16"/>
      <c r="F246" s="236"/>
      <c r="G246" s="28"/>
      <c r="H246" s="19"/>
      <c r="I246" s="63"/>
      <c r="J246" s="95"/>
      <c r="K246" s="63"/>
      <c r="L246" s="17"/>
      <c r="M246" s="22"/>
      <c r="N246" s="35"/>
      <c r="O246" s="28"/>
      <c r="P246" s="35"/>
      <c r="Q246" s="28"/>
      <c r="R246" s="28"/>
      <c r="S246" s="37"/>
      <c r="T246" s="38"/>
      <c r="U246" s="27"/>
      <c r="V246" s="28"/>
      <c r="W246" s="29"/>
      <c r="X246" s="30"/>
      <c r="Y246" s="17"/>
      <c r="Z246" s="31"/>
      <c r="AA246" s="33"/>
      <c r="AB246" s="33"/>
      <c r="AC246" s="33"/>
      <c r="AD246" s="33"/>
      <c r="AE246" s="33"/>
    </row>
    <row r="247">
      <c r="A247" s="85"/>
      <c r="B247" s="48"/>
      <c r="C247" s="48"/>
      <c r="D247" s="86"/>
      <c r="E247" s="86"/>
      <c r="F247" s="87"/>
      <c r="G247" s="88"/>
      <c r="H247" s="88"/>
      <c r="I247" s="89"/>
      <c r="J247" s="89"/>
      <c r="K247" s="89"/>
      <c r="L247" s="86"/>
      <c r="M247" s="90"/>
      <c r="N247" s="91"/>
      <c r="O247" s="88"/>
      <c r="P247" s="91"/>
      <c r="Q247" s="36"/>
      <c r="R247" s="95"/>
      <c r="S247" s="90"/>
      <c r="T247" s="93"/>
      <c r="U247" s="179"/>
      <c r="V247" s="88"/>
      <c r="W247" s="94"/>
      <c r="X247" s="30"/>
      <c r="Y247" s="113"/>
      <c r="Z247" s="31"/>
      <c r="AA247" s="33"/>
      <c r="AB247" s="33"/>
      <c r="AC247" s="33"/>
      <c r="AD247" s="33"/>
      <c r="AE247" s="33"/>
    </row>
    <row r="248">
      <c r="A248" s="72"/>
      <c r="B248" s="16"/>
      <c r="C248" s="16"/>
      <c r="D248" s="16"/>
      <c r="E248" s="16"/>
      <c r="F248" s="73"/>
      <c r="G248" s="19"/>
      <c r="H248" s="19"/>
      <c r="I248" s="74"/>
      <c r="J248" s="74"/>
      <c r="K248" s="74"/>
      <c r="L248" s="78"/>
      <c r="M248" s="19"/>
      <c r="N248" s="35"/>
      <c r="O248" s="19"/>
      <c r="P248" s="35"/>
      <c r="Q248" s="36"/>
      <c r="R248" s="95"/>
      <c r="S248" s="22"/>
      <c r="T248" s="77"/>
      <c r="U248" s="27"/>
      <c r="V248" s="22"/>
      <c r="W248" s="29"/>
      <c r="X248" s="30"/>
      <c r="Y248" s="81"/>
      <c r="Z248" s="31"/>
      <c r="AA248" s="33"/>
      <c r="AB248" s="33"/>
      <c r="AC248" s="33"/>
      <c r="AD248" s="33"/>
      <c r="AE248" s="33"/>
    </row>
    <row r="249">
      <c r="A249" s="72"/>
      <c r="B249" s="16"/>
      <c r="C249" s="16"/>
      <c r="D249" s="16"/>
      <c r="E249" s="16"/>
      <c r="F249" s="73"/>
      <c r="G249" s="19"/>
      <c r="H249" s="19"/>
      <c r="I249" s="74"/>
      <c r="J249" s="74"/>
      <c r="K249" s="74"/>
      <c r="L249" s="78"/>
      <c r="M249" s="19"/>
      <c r="N249" s="35"/>
      <c r="O249" s="19"/>
      <c r="P249" s="35"/>
      <c r="Q249" s="36"/>
      <c r="R249" s="19"/>
      <c r="S249" s="22"/>
      <c r="T249" s="77"/>
      <c r="U249" s="27"/>
      <c r="V249" s="22"/>
      <c r="W249" s="29"/>
      <c r="X249" s="30"/>
      <c r="Y249" s="81"/>
      <c r="Z249" s="31"/>
      <c r="AA249" s="33"/>
      <c r="AB249" s="33"/>
      <c r="AC249" s="33"/>
      <c r="AD249" s="33"/>
      <c r="AE249" s="33"/>
    </row>
    <row r="250">
      <c r="A250" s="47"/>
      <c r="B250" s="48"/>
      <c r="C250" s="49"/>
      <c r="D250" s="48"/>
      <c r="E250" s="48"/>
      <c r="F250" s="50"/>
      <c r="G250" s="51"/>
      <c r="H250" s="51"/>
      <c r="I250" s="52"/>
      <c r="J250" s="52"/>
      <c r="K250" s="52"/>
      <c r="L250" s="48"/>
      <c r="M250" s="62"/>
      <c r="N250" s="55"/>
      <c r="O250" s="51"/>
      <c r="P250" s="55"/>
      <c r="Q250" s="36"/>
      <c r="R250" s="63"/>
      <c r="S250" s="62"/>
      <c r="T250" s="58"/>
      <c r="U250" s="188"/>
      <c r="V250" s="51"/>
      <c r="W250" s="59"/>
      <c r="X250" s="30"/>
      <c r="Y250" s="295"/>
      <c r="Z250" s="31"/>
      <c r="AA250" s="33"/>
      <c r="AB250" s="33"/>
      <c r="AC250" s="33"/>
      <c r="AD250" s="33"/>
      <c r="AE250" s="33"/>
    </row>
    <row r="251">
      <c r="A251" s="85"/>
      <c r="B251" s="48"/>
      <c r="C251" s="48"/>
      <c r="D251" s="86"/>
      <c r="E251" s="86"/>
      <c r="F251" s="87"/>
      <c r="G251" s="88"/>
      <c r="H251" s="88"/>
      <c r="I251" s="89"/>
      <c r="J251" s="89"/>
      <c r="K251" s="89"/>
      <c r="L251" s="86"/>
      <c r="M251" s="90"/>
      <c r="N251" s="91"/>
      <c r="O251" s="88"/>
      <c r="P251" s="91"/>
      <c r="Q251" s="36"/>
      <c r="R251" s="95"/>
      <c r="S251" s="90"/>
      <c r="T251" s="93"/>
      <c r="U251" s="179"/>
      <c r="V251" s="88"/>
      <c r="W251" s="94"/>
      <c r="X251" s="30"/>
      <c r="Y251" s="113"/>
      <c r="Z251" s="31"/>
      <c r="AA251" s="33"/>
      <c r="AB251" s="33"/>
      <c r="AC251" s="33"/>
      <c r="AD251" s="33"/>
      <c r="AE251" s="33"/>
    </row>
    <row r="252">
      <c r="A252" s="47"/>
      <c r="B252" s="48"/>
      <c r="C252" s="49"/>
      <c r="D252" s="48"/>
      <c r="E252" s="48"/>
      <c r="F252" s="50"/>
      <c r="G252" s="51"/>
      <c r="H252" s="51"/>
      <c r="I252" s="52"/>
      <c r="J252" s="52"/>
      <c r="K252" s="52"/>
      <c r="L252" s="53"/>
      <c r="M252" s="54"/>
      <c r="N252" s="55"/>
      <c r="O252" s="56"/>
      <c r="P252" s="55"/>
      <c r="Q252" s="36"/>
      <c r="R252" s="57"/>
      <c r="S252" s="54"/>
      <c r="T252" s="58"/>
      <c r="U252" s="188"/>
      <c r="V252" s="56"/>
      <c r="W252" s="59"/>
      <c r="X252" s="30"/>
      <c r="Y252" s="295"/>
      <c r="Z252" s="31"/>
      <c r="AA252" s="33"/>
      <c r="AB252" s="33"/>
      <c r="AC252" s="33"/>
      <c r="AD252" s="33"/>
      <c r="AE252" s="33"/>
    </row>
    <row r="253">
      <c r="A253" s="116"/>
      <c r="B253" s="44"/>
      <c r="C253" s="44"/>
      <c r="D253" s="117"/>
      <c r="E253" s="117"/>
      <c r="F253" s="112"/>
      <c r="G253" s="119"/>
      <c r="H253" s="105"/>
      <c r="I253" s="145"/>
      <c r="J253" s="145"/>
      <c r="K253" s="145"/>
      <c r="L253" s="104"/>
      <c r="M253" s="145"/>
      <c r="N253" s="121"/>
      <c r="O253" s="145"/>
      <c r="P253" s="122"/>
      <c r="Q253" s="119"/>
      <c r="R253" s="28"/>
      <c r="S253" s="123"/>
      <c r="T253" s="285"/>
      <c r="U253" s="162"/>
      <c r="V253" s="125"/>
      <c r="W253" s="126"/>
      <c r="X253" s="30"/>
      <c r="Y253" s="112"/>
      <c r="Z253" s="31"/>
      <c r="AA253" s="33"/>
      <c r="AB253" s="33"/>
      <c r="AC253" s="33"/>
      <c r="AD253" s="33"/>
      <c r="AE253" s="33"/>
    </row>
    <row r="254">
      <c r="A254" s="116"/>
      <c r="B254" s="44"/>
      <c r="C254" s="44"/>
      <c r="D254" s="104"/>
      <c r="E254" s="104"/>
      <c r="F254" s="112"/>
      <c r="G254" s="105"/>
      <c r="H254" s="105"/>
      <c r="I254" s="145"/>
      <c r="J254" s="145"/>
      <c r="K254" s="145"/>
      <c r="L254" s="104"/>
      <c r="M254" s="145"/>
      <c r="N254" s="135"/>
      <c r="O254" s="145"/>
      <c r="P254" s="135"/>
      <c r="Q254" s="119"/>
      <c r="R254" s="28"/>
      <c r="S254" s="136"/>
      <c r="T254" s="105"/>
      <c r="U254" s="162"/>
      <c r="V254" s="105"/>
      <c r="W254" s="126"/>
      <c r="X254" s="30"/>
      <c r="Y254" s="112"/>
      <c r="Z254" s="31"/>
      <c r="AA254" s="33"/>
      <c r="AB254" s="33"/>
      <c r="AC254" s="33"/>
      <c r="AD254" s="33"/>
      <c r="AE254" s="33"/>
    </row>
    <row r="255">
      <c r="A255" s="116"/>
      <c r="B255" s="44"/>
      <c r="C255" s="44"/>
      <c r="D255" s="104"/>
      <c r="E255" s="104"/>
      <c r="F255" s="112"/>
      <c r="G255" s="105"/>
      <c r="H255" s="105"/>
      <c r="I255" s="145"/>
      <c r="J255" s="145"/>
      <c r="K255" s="145"/>
      <c r="L255" s="104"/>
      <c r="M255" s="145"/>
      <c r="N255" s="135"/>
      <c r="O255" s="145"/>
      <c r="P255" s="135"/>
      <c r="Q255" s="119"/>
      <c r="R255" s="28"/>
      <c r="S255" s="136"/>
      <c r="T255" s="105"/>
      <c r="U255" s="162"/>
      <c r="V255" s="105"/>
      <c r="W255" s="126"/>
      <c r="X255" s="30"/>
      <c r="Y255" s="112"/>
      <c r="Z255" s="31"/>
      <c r="AA255" s="33"/>
      <c r="AB255" s="33"/>
      <c r="AC255" s="33"/>
      <c r="AD255" s="33"/>
      <c r="AE255" s="33"/>
    </row>
    <row r="256">
      <c r="A256" s="116"/>
      <c r="B256" s="44"/>
      <c r="C256" s="44"/>
      <c r="D256" s="104"/>
      <c r="E256" s="104"/>
      <c r="F256" s="112"/>
      <c r="G256" s="105"/>
      <c r="H256" s="105"/>
      <c r="I256" s="145"/>
      <c r="J256" s="145"/>
      <c r="K256" s="145"/>
      <c r="L256" s="104"/>
      <c r="M256" s="145"/>
      <c r="N256" s="135"/>
      <c r="O256" s="145"/>
      <c r="P256" s="135"/>
      <c r="Q256" s="119"/>
      <c r="R256" s="28"/>
      <c r="S256" s="136"/>
      <c r="T256" s="145"/>
      <c r="U256" s="162"/>
      <c r="V256" s="105"/>
      <c r="W256" s="126"/>
      <c r="X256" s="30"/>
      <c r="Y256" s="33"/>
      <c r="Z256" s="31"/>
      <c r="AA256" s="33"/>
      <c r="AB256" s="33"/>
      <c r="AC256" s="33"/>
      <c r="AD256" s="33"/>
      <c r="AE256" s="33"/>
    </row>
    <row r="257">
      <c r="A257" s="116"/>
      <c r="B257" s="44"/>
      <c r="C257" s="44"/>
      <c r="D257" s="104"/>
      <c r="E257" s="104"/>
      <c r="F257" s="112"/>
      <c r="G257" s="105"/>
      <c r="H257" s="105"/>
      <c r="I257" s="145"/>
      <c r="J257" s="145"/>
      <c r="K257" s="145"/>
      <c r="L257" s="104"/>
      <c r="M257" s="145"/>
      <c r="N257" s="135"/>
      <c r="O257" s="145"/>
      <c r="P257" s="135"/>
      <c r="Q257" s="119"/>
      <c r="R257" s="28"/>
      <c r="S257" s="136"/>
      <c r="T257" s="145"/>
      <c r="U257" s="162"/>
      <c r="V257" s="105"/>
      <c r="W257" s="126"/>
      <c r="X257" s="30"/>
      <c r="Y257" s="33"/>
      <c r="Z257" s="31"/>
      <c r="AA257" s="33"/>
      <c r="AB257" s="33"/>
      <c r="AC257" s="33"/>
      <c r="AD257" s="33"/>
      <c r="AE257" s="33"/>
    </row>
    <row r="258">
      <c r="A258" s="116"/>
      <c r="B258" s="44"/>
      <c r="C258" s="44"/>
      <c r="D258" s="117"/>
      <c r="E258" s="117"/>
      <c r="F258" s="112"/>
      <c r="G258" s="119"/>
      <c r="H258" s="105"/>
      <c r="I258" s="145"/>
      <c r="J258" s="145"/>
      <c r="K258" s="145"/>
      <c r="L258" s="104"/>
      <c r="M258" s="145"/>
      <c r="N258" s="121"/>
      <c r="O258" s="145"/>
      <c r="P258" s="122"/>
      <c r="Q258" s="119"/>
      <c r="R258" s="28"/>
      <c r="S258" s="123"/>
      <c r="T258" s="285"/>
      <c r="U258" s="162"/>
      <c r="V258" s="125"/>
      <c r="W258" s="126"/>
      <c r="X258" s="30"/>
      <c r="Y258" s="112"/>
      <c r="Z258" s="31"/>
      <c r="AA258" s="33"/>
      <c r="AB258" s="33"/>
      <c r="AC258" s="33"/>
      <c r="AD258" s="33"/>
      <c r="AE258" s="33"/>
    </row>
    <row r="259">
      <c r="A259" s="72"/>
      <c r="B259" s="16"/>
      <c r="C259" s="16"/>
      <c r="D259" s="16"/>
      <c r="E259" s="16"/>
      <c r="F259" s="73"/>
      <c r="G259" s="19"/>
      <c r="H259" s="19"/>
      <c r="I259" s="74"/>
      <c r="J259" s="74"/>
      <c r="K259" s="74"/>
      <c r="L259" s="78"/>
      <c r="M259" s="19"/>
      <c r="N259" s="35"/>
      <c r="O259" s="19"/>
      <c r="P259" s="35"/>
      <c r="Q259" s="36"/>
      <c r="R259" s="19"/>
      <c r="S259" s="22"/>
      <c r="T259" s="77"/>
      <c r="U259" s="27"/>
      <c r="V259" s="22"/>
      <c r="W259" s="29"/>
      <c r="X259" s="30"/>
      <c r="Y259" s="81"/>
      <c r="Z259" s="31"/>
      <c r="AA259" s="33"/>
      <c r="AB259" s="33"/>
      <c r="AC259" s="33"/>
      <c r="AD259" s="33"/>
      <c r="AE259" s="33"/>
    </row>
    <row r="260">
      <c r="A260" s="15"/>
      <c r="B260" s="16"/>
      <c r="C260" s="17"/>
      <c r="D260" s="16"/>
      <c r="E260" s="16"/>
      <c r="F260" s="236"/>
      <c r="G260" s="28"/>
      <c r="H260" s="19"/>
      <c r="I260" s="63"/>
      <c r="J260" s="95"/>
      <c r="K260" s="63"/>
      <c r="L260" s="17"/>
      <c r="M260" s="22"/>
      <c r="N260" s="35"/>
      <c r="O260" s="28"/>
      <c r="P260" s="35"/>
      <c r="Q260" s="36"/>
      <c r="R260" s="28"/>
      <c r="S260" s="37"/>
      <c r="T260" s="38"/>
      <c r="U260" s="27"/>
      <c r="V260" s="28"/>
      <c r="W260" s="29"/>
      <c r="X260" s="30"/>
      <c r="Y260" s="17"/>
      <c r="Z260" s="31"/>
      <c r="AA260" s="33"/>
      <c r="AB260" s="33"/>
      <c r="AC260" s="33"/>
      <c r="AD260" s="33"/>
      <c r="AE260" s="33"/>
    </row>
    <row r="261">
      <c r="A261" s="116"/>
      <c r="B261" s="44"/>
      <c r="C261" s="44"/>
      <c r="D261" s="104"/>
      <c r="E261" s="104"/>
      <c r="F261" s="112"/>
      <c r="G261" s="105"/>
      <c r="H261" s="105"/>
      <c r="I261" s="145"/>
      <c r="J261" s="145"/>
      <c r="K261" s="145"/>
      <c r="L261" s="104"/>
      <c r="M261" s="145"/>
      <c r="N261" s="135"/>
      <c r="O261" s="145"/>
      <c r="P261" s="135"/>
      <c r="Q261" s="119"/>
      <c r="R261" s="28"/>
      <c r="S261" s="136"/>
      <c r="T261" s="145"/>
      <c r="U261" s="162"/>
      <c r="V261" s="105"/>
      <c r="W261" s="126"/>
      <c r="X261" s="30"/>
      <c r="Y261" s="33"/>
      <c r="Z261" s="31"/>
      <c r="AA261" s="33"/>
      <c r="AB261" s="33"/>
      <c r="AC261" s="33"/>
      <c r="AD261" s="33"/>
      <c r="AE261" s="33"/>
    </row>
    <row r="262">
      <c r="A262" s="116"/>
      <c r="B262" s="44"/>
      <c r="C262" s="44"/>
      <c r="D262" s="104"/>
      <c r="E262" s="104"/>
      <c r="F262" s="112"/>
      <c r="G262" s="105"/>
      <c r="H262" s="105"/>
      <c r="I262" s="145"/>
      <c r="J262" s="145"/>
      <c r="K262" s="145"/>
      <c r="L262" s="104"/>
      <c r="M262" s="145"/>
      <c r="N262" s="135"/>
      <c r="O262" s="145"/>
      <c r="P262" s="135"/>
      <c r="Q262" s="119"/>
      <c r="R262" s="28"/>
      <c r="S262" s="136"/>
      <c r="T262" s="105"/>
      <c r="U262" s="162"/>
      <c r="V262" s="105"/>
      <c r="W262" s="126"/>
      <c r="X262" s="30"/>
      <c r="Y262" s="112"/>
      <c r="Z262" s="31"/>
      <c r="AA262" s="33"/>
      <c r="AB262" s="33"/>
      <c r="AC262" s="33"/>
      <c r="AD262" s="33"/>
      <c r="AE262" s="33"/>
    </row>
    <row r="263">
      <c r="A263" s="85"/>
      <c r="B263" s="48"/>
      <c r="C263" s="48"/>
      <c r="D263" s="86"/>
      <c r="E263" s="86"/>
      <c r="F263" s="87"/>
      <c r="G263" s="88"/>
      <c r="H263" s="88"/>
      <c r="I263" s="89"/>
      <c r="J263" s="89"/>
      <c r="K263" s="89"/>
      <c r="L263" s="86"/>
      <c r="M263" s="90"/>
      <c r="N263" s="91"/>
      <c r="O263" s="88"/>
      <c r="P263" s="91"/>
      <c r="Q263" s="36"/>
      <c r="R263" s="95"/>
      <c r="S263" s="90"/>
      <c r="T263" s="93"/>
      <c r="U263" s="179"/>
      <c r="V263" s="88"/>
      <c r="W263" s="94"/>
      <c r="X263" s="30"/>
      <c r="Y263" s="113"/>
      <c r="Z263" s="31"/>
      <c r="AA263" s="33"/>
      <c r="AB263" s="33"/>
      <c r="AC263" s="33"/>
      <c r="AD263" s="33"/>
      <c r="AE263" s="33"/>
    </row>
    <row r="264">
      <c r="A264" s="15"/>
      <c r="B264" s="16"/>
      <c r="C264" s="17"/>
      <c r="D264" s="16"/>
      <c r="E264" s="16"/>
      <c r="F264" s="236"/>
      <c r="G264" s="28"/>
      <c r="H264" s="19"/>
      <c r="I264" s="63"/>
      <c r="J264" s="95"/>
      <c r="K264" s="63"/>
      <c r="L264" s="17"/>
      <c r="M264" s="22"/>
      <c r="N264" s="35"/>
      <c r="O264" s="28"/>
      <c r="P264" s="35"/>
      <c r="Q264" s="36"/>
      <c r="R264" s="28"/>
      <c r="S264" s="37"/>
      <c r="T264" s="38"/>
      <c r="U264" s="27"/>
      <c r="V264" s="28"/>
      <c r="W264" s="29"/>
      <c r="X264" s="30"/>
      <c r="Y264" s="17"/>
      <c r="Z264" s="31"/>
      <c r="AA264" s="33"/>
      <c r="AB264" s="33"/>
      <c r="AC264" s="33"/>
      <c r="AD264" s="33"/>
      <c r="AE264" s="33"/>
    </row>
    <row r="265">
      <c r="A265" s="15"/>
      <c r="B265" s="16"/>
      <c r="C265" s="17"/>
      <c r="D265" s="16"/>
      <c r="E265" s="16"/>
      <c r="F265" s="236"/>
      <c r="G265" s="19"/>
      <c r="H265" s="19"/>
      <c r="I265" s="63"/>
      <c r="J265" s="95"/>
      <c r="K265" s="63"/>
      <c r="L265" s="17"/>
      <c r="M265" s="22"/>
      <c r="N265" s="35"/>
      <c r="O265" s="28"/>
      <c r="P265" s="35"/>
      <c r="Q265" s="36"/>
      <c r="R265" s="28"/>
      <c r="S265" s="37"/>
      <c r="T265" s="38"/>
      <c r="U265" s="27"/>
      <c r="V265" s="28"/>
      <c r="W265" s="29"/>
      <c r="X265" s="30"/>
      <c r="Y265" s="17"/>
      <c r="Z265" s="31"/>
      <c r="AA265" s="33"/>
      <c r="AB265" s="33"/>
      <c r="AC265" s="33"/>
      <c r="AD265" s="33"/>
      <c r="AE265" s="33"/>
    </row>
    <row r="266">
      <c r="A266" s="47"/>
      <c r="B266" s="48"/>
      <c r="C266" s="49"/>
      <c r="D266" s="48"/>
      <c r="E266" s="48"/>
      <c r="F266" s="50"/>
      <c r="G266" s="51"/>
      <c r="H266" s="51"/>
      <c r="I266" s="52"/>
      <c r="J266" s="52"/>
      <c r="K266" s="52"/>
      <c r="L266" s="53"/>
      <c r="M266" s="54"/>
      <c r="N266" s="55"/>
      <c r="O266" s="56"/>
      <c r="P266" s="55"/>
      <c r="Q266" s="36"/>
      <c r="R266" s="57"/>
      <c r="S266" s="54"/>
      <c r="T266" s="58"/>
      <c r="U266" s="188"/>
      <c r="V266" s="56"/>
      <c r="W266" s="59"/>
      <c r="X266" s="30"/>
      <c r="Y266" s="295"/>
      <c r="Z266" s="31"/>
      <c r="AA266" s="33"/>
      <c r="AB266" s="33"/>
      <c r="AC266" s="33"/>
      <c r="AD266" s="33"/>
      <c r="AE266" s="33"/>
    </row>
    <row r="267">
      <c r="A267" s="116"/>
      <c r="B267" s="44"/>
      <c r="C267" s="44"/>
      <c r="D267" s="104"/>
      <c r="E267" s="104"/>
      <c r="F267" s="112"/>
      <c r="G267" s="105"/>
      <c r="H267" s="105"/>
      <c r="I267" s="145"/>
      <c r="J267" s="145"/>
      <c r="K267" s="145"/>
      <c r="L267" s="104"/>
      <c r="M267" s="145"/>
      <c r="N267" s="135"/>
      <c r="O267" s="145"/>
      <c r="P267" s="135"/>
      <c r="Q267" s="119"/>
      <c r="R267" s="28"/>
      <c r="S267" s="136"/>
      <c r="T267" s="105"/>
      <c r="U267" s="162"/>
      <c r="V267" s="105"/>
      <c r="W267" s="126"/>
      <c r="X267" s="30"/>
      <c r="Y267" s="112"/>
      <c r="Z267" s="31"/>
      <c r="AA267" s="33"/>
      <c r="AB267" s="33"/>
      <c r="AC267" s="33"/>
      <c r="AD267" s="33"/>
      <c r="AE267" s="33"/>
    </row>
    <row r="268">
      <c r="A268" s="47"/>
      <c r="B268" s="48"/>
      <c r="C268" s="49"/>
      <c r="D268" s="48"/>
      <c r="E268" s="48"/>
      <c r="F268" s="50"/>
      <c r="G268" s="51"/>
      <c r="H268" s="51"/>
      <c r="I268" s="52"/>
      <c r="J268" s="52"/>
      <c r="K268" s="52"/>
      <c r="L268" s="48"/>
      <c r="M268" s="62"/>
      <c r="N268" s="55"/>
      <c r="O268" s="51"/>
      <c r="P268" s="55"/>
      <c r="Q268" s="36"/>
      <c r="R268" s="63"/>
      <c r="S268" s="62"/>
      <c r="T268" s="58"/>
      <c r="U268" s="188"/>
      <c r="V268" s="51"/>
      <c r="W268" s="59"/>
      <c r="X268" s="30"/>
      <c r="Y268" s="295"/>
      <c r="Z268" s="31"/>
      <c r="AA268" s="33"/>
      <c r="AB268" s="33"/>
      <c r="AC268" s="33"/>
      <c r="AD268" s="33"/>
      <c r="AE268" s="33"/>
    </row>
    <row r="269">
      <c r="A269" s="72"/>
      <c r="B269" s="16"/>
      <c r="C269" s="16"/>
      <c r="D269" s="16"/>
      <c r="E269" s="16"/>
      <c r="F269" s="73"/>
      <c r="G269" s="19"/>
      <c r="H269" s="19"/>
      <c r="I269" s="74"/>
      <c r="J269" s="74"/>
      <c r="K269" s="74"/>
      <c r="L269" s="78"/>
      <c r="M269" s="19"/>
      <c r="N269" s="35"/>
      <c r="O269" s="19"/>
      <c r="P269" s="35"/>
      <c r="Q269" s="36"/>
      <c r="R269" s="19"/>
      <c r="S269" s="22"/>
      <c r="T269" s="77"/>
      <c r="U269" s="27"/>
      <c r="V269" s="19"/>
      <c r="W269" s="29"/>
      <c r="X269" s="30"/>
      <c r="Y269" s="81"/>
      <c r="Z269" s="31"/>
      <c r="AA269" s="33"/>
      <c r="AB269" s="33"/>
      <c r="AC269" s="33"/>
      <c r="AD269" s="33"/>
      <c r="AE269" s="33"/>
    </row>
    <row r="270">
      <c r="A270" s="116"/>
      <c r="B270" s="44"/>
      <c r="C270" s="44"/>
      <c r="D270" s="117"/>
      <c r="E270" s="117"/>
      <c r="F270" s="112"/>
      <c r="G270" s="119"/>
      <c r="H270" s="105"/>
      <c r="I270" s="145"/>
      <c r="J270" s="145"/>
      <c r="K270" s="145"/>
      <c r="L270" s="104"/>
      <c r="M270" s="145"/>
      <c r="N270" s="121"/>
      <c r="O270" s="145"/>
      <c r="P270" s="122"/>
      <c r="Q270" s="119"/>
      <c r="R270" s="28"/>
      <c r="S270" s="123"/>
      <c r="T270" s="285"/>
      <c r="U270" s="162"/>
      <c r="V270" s="125"/>
      <c r="W270" s="126"/>
      <c r="X270" s="30"/>
      <c r="Y270" s="112"/>
      <c r="Z270" s="31"/>
      <c r="AA270" s="33"/>
      <c r="AB270" s="33"/>
      <c r="AC270" s="33"/>
      <c r="AD270" s="33"/>
      <c r="AE270" s="33"/>
    </row>
    <row r="271">
      <c r="A271" s="47"/>
      <c r="B271" s="48"/>
      <c r="C271" s="49"/>
      <c r="D271" s="48"/>
      <c r="E271" s="48"/>
      <c r="F271" s="50"/>
      <c r="G271" s="51"/>
      <c r="H271" s="51"/>
      <c r="I271" s="52"/>
      <c r="J271" s="52"/>
      <c r="K271" s="52"/>
      <c r="L271" s="48"/>
      <c r="M271" s="62"/>
      <c r="N271" s="55"/>
      <c r="O271" s="51"/>
      <c r="P271" s="55"/>
      <c r="Q271" s="36"/>
      <c r="R271" s="63"/>
      <c r="S271" s="62"/>
      <c r="T271" s="58"/>
      <c r="U271" s="188"/>
      <c r="V271" s="51"/>
      <c r="W271" s="59"/>
      <c r="X271" s="30"/>
      <c r="Y271" s="295"/>
      <c r="Z271" s="31"/>
      <c r="AA271" s="33"/>
      <c r="AB271" s="33"/>
      <c r="AC271" s="33"/>
      <c r="AD271" s="33"/>
      <c r="AE271" s="33"/>
    </row>
    <row r="272">
      <c r="A272" s="116"/>
      <c r="B272" s="44"/>
      <c r="C272" s="44"/>
      <c r="D272" s="104"/>
      <c r="E272" s="104"/>
      <c r="F272" s="112"/>
      <c r="G272" s="105"/>
      <c r="H272" s="105"/>
      <c r="I272" s="145"/>
      <c r="J272" s="145"/>
      <c r="K272" s="145"/>
      <c r="L272" s="104"/>
      <c r="M272" s="145"/>
      <c r="N272" s="135"/>
      <c r="O272" s="145"/>
      <c r="P272" s="135"/>
      <c r="Q272" s="119"/>
      <c r="R272" s="28"/>
      <c r="S272" s="136"/>
      <c r="T272" s="105"/>
      <c r="U272" s="162"/>
      <c r="V272" s="105"/>
      <c r="W272" s="126"/>
      <c r="X272" s="30"/>
      <c r="Y272" s="112"/>
      <c r="Z272" s="31"/>
      <c r="AA272" s="33"/>
      <c r="AB272" s="33"/>
      <c r="AC272" s="33"/>
      <c r="AD272" s="33"/>
      <c r="AE272" s="33"/>
    </row>
    <row r="273">
      <c r="A273" s="15"/>
      <c r="B273" s="16"/>
      <c r="C273" s="17"/>
      <c r="D273" s="16"/>
      <c r="E273" s="16"/>
      <c r="F273" s="236"/>
      <c r="G273" s="19"/>
      <c r="H273" s="19"/>
      <c r="I273" s="63"/>
      <c r="J273" s="95"/>
      <c r="K273" s="63"/>
      <c r="L273" s="17"/>
      <c r="M273" s="22"/>
      <c r="N273" s="35"/>
      <c r="O273" s="28"/>
      <c r="P273" s="35"/>
      <c r="Q273" s="36"/>
      <c r="R273" s="28"/>
      <c r="S273" s="37"/>
      <c r="T273" s="38"/>
      <c r="U273" s="27"/>
      <c r="V273" s="19"/>
      <c r="W273" s="29"/>
      <c r="X273" s="30"/>
      <c r="Y273" s="33"/>
      <c r="Z273" s="31"/>
      <c r="AA273" s="33"/>
      <c r="AB273" s="33"/>
      <c r="AC273" s="33"/>
      <c r="AD273" s="33"/>
      <c r="AE273" s="33"/>
    </row>
    <row r="274">
      <c r="A274" s="85"/>
      <c r="B274" s="48"/>
      <c r="C274" s="48"/>
      <c r="D274" s="86"/>
      <c r="E274" s="86"/>
      <c r="F274" s="87"/>
      <c r="G274" s="88"/>
      <c r="H274" s="88"/>
      <c r="I274" s="89"/>
      <c r="J274" s="89"/>
      <c r="K274" s="89"/>
      <c r="L274" s="86"/>
      <c r="M274" s="90"/>
      <c r="N274" s="91"/>
      <c r="O274" s="88"/>
      <c r="P274" s="91"/>
      <c r="Q274" s="36"/>
      <c r="R274" s="95"/>
      <c r="S274" s="90"/>
      <c r="T274" s="93"/>
      <c r="U274" s="179"/>
      <c r="V274" s="88"/>
      <c r="W274" s="94"/>
      <c r="X274" s="30"/>
      <c r="Y274" s="113"/>
      <c r="Z274" s="31"/>
      <c r="AA274" s="33"/>
      <c r="AB274" s="33"/>
      <c r="AC274" s="33"/>
      <c r="AD274" s="33"/>
      <c r="AE274" s="33"/>
    </row>
    <row r="275">
      <c r="A275" s="85"/>
      <c r="B275" s="48"/>
      <c r="C275" s="48"/>
      <c r="D275" s="86"/>
      <c r="E275" s="86"/>
      <c r="F275" s="87"/>
      <c r="G275" s="88"/>
      <c r="H275" s="88"/>
      <c r="I275" s="89"/>
      <c r="J275" s="89"/>
      <c r="K275" s="89"/>
      <c r="L275" s="86"/>
      <c r="M275" s="90"/>
      <c r="N275" s="91"/>
      <c r="O275" s="88"/>
      <c r="P275" s="91"/>
      <c r="Q275" s="36"/>
      <c r="R275" s="95"/>
      <c r="S275" s="90"/>
      <c r="T275" s="93"/>
      <c r="U275" s="179"/>
      <c r="V275" s="88"/>
      <c r="W275" s="94"/>
      <c r="X275" s="30"/>
      <c r="Y275" s="113"/>
      <c r="Z275" s="31"/>
      <c r="AA275" s="33"/>
      <c r="AB275" s="33"/>
      <c r="AC275" s="33"/>
      <c r="AD275" s="33"/>
      <c r="AE275" s="33"/>
    </row>
    <row r="276">
      <c r="A276" s="116"/>
      <c r="B276" s="44"/>
      <c r="C276" s="44"/>
      <c r="D276" s="104"/>
      <c r="E276" s="104"/>
      <c r="F276" s="112"/>
      <c r="G276" s="105"/>
      <c r="H276" s="105"/>
      <c r="I276" s="145"/>
      <c r="J276" s="145"/>
      <c r="K276" s="145"/>
      <c r="L276" s="104"/>
      <c r="M276" s="145"/>
      <c r="N276" s="135"/>
      <c r="O276" s="145"/>
      <c r="P276" s="135"/>
      <c r="Q276" s="119"/>
      <c r="R276" s="28"/>
      <c r="S276" s="136"/>
      <c r="T276" s="105"/>
      <c r="U276" s="162"/>
      <c r="V276" s="105"/>
      <c r="W276" s="126"/>
      <c r="X276" s="30"/>
      <c r="Y276" s="112"/>
      <c r="Z276" s="31"/>
      <c r="AA276" s="33"/>
      <c r="AB276" s="33"/>
      <c r="AC276" s="33"/>
      <c r="AD276" s="33"/>
      <c r="AE276" s="33"/>
    </row>
    <row r="277">
      <c r="A277" s="15"/>
      <c r="B277" s="16"/>
      <c r="C277" s="17"/>
      <c r="D277" s="16"/>
      <c r="E277" s="16"/>
      <c r="F277" s="236"/>
      <c r="G277" s="19"/>
      <c r="H277" s="19"/>
      <c r="I277" s="63"/>
      <c r="J277" s="95"/>
      <c r="K277" s="63"/>
      <c r="L277" s="17"/>
      <c r="M277" s="22"/>
      <c r="N277" s="35"/>
      <c r="O277" s="28"/>
      <c r="P277" s="35"/>
      <c r="Q277" s="36"/>
      <c r="R277" s="28"/>
      <c r="S277" s="37"/>
      <c r="T277" s="38"/>
      <c r="U277" s="27"/>
      <c r="V277" s="19"/>
      <c r="W277" s="29"/>
      <c r="X277" s="30"/>
      <c r="Y277" s="17"/>
      <c r="Z277" s="31"/>
      <c r="AA277" s="33"/>
      <c r="AB277" s="33"/>
      <c r="AC277" s="33"/>
      <c r="AD277" s="33"/>
      <c r="AE277" s="33"/>
    </row>
    <row r="278">
      <c r="A278" s="116"/>
      <c r="B278" s="44"/>
      <c r="C278" s="44"/>
      <c r="D278" s="117"/>
      <c r="E278" s="117"/>
      <c r="F278" s="112"/>
      <c r="G278" s="119"/>
      <c r="H278" s="105"/>
      <c r="I278" s="145"/>
      <c r="J278" s="145"/>
      <c r="K278" s="145"/>
      <c r="L278" s="104"/>
      <c r="M278" s="145"/>
      <c r="N278" s="121"/>
      <c r="O278" s="145"/>
      <c r="P278" s="122"/>
      <c r="Q278" s="119"/>
      <c r="R278" s="28"/>
      <c r="S278" s="123"/>
      <c r="T278" s="285"/>
      <c r="U278" s="162"/>
      <c r="V278" s="125"/>
      <c r="W278" s="126"/>
      <c r="X278" s="30"/>
      <c r="Y278" s="112"/>
      <c r="Z278" s="31"/>
      <c r="AA278" s="33"/>
      <c r="AB278" s="33"/>
      <c r="AC278" s="33"/>
      <c r="AD278" s="33"/>
      <c r="AE278" s="33"/>
    </row>
    <row r="279">
      <c r="A279" s="116"/>
      <c r="B279" s="44"/>
      <c r="C279" s="44"/>
      <c r="D279" s="104"/>
      <c r="E279" s="104"/>
      <c r="F279" s="112"/>
      <c r="G279" s="105"/>
      <c r="H279" s="105"/>
      <c r="I279" s="145"/>
      <c r="J279" s="145"/>
      <c r="K279" s="145"/>
      <c r="L279" s="104"/>
      <c r="M279" s="145"/>
      <c r="N279" s="135"/>
      <c r="O279" s="145"/>
      <c r="P279" s="135"/>
      <c r="Q279" s="119"/>
      <c r="R279" s="28"/>
      <c r="S279" s="136"/>
      <c r="T279" s="105"/>
      <c r="U279" s="162"/>
      <c r="V279" s="105"/>
      <c r="W279" s="126"/>
      <c r="X279" s="30"/>
      <c r="Y279" s="112"/>
      <c r="Z279" s="31"/>
      <c r="AA279" s="33"/>
      <c r="AB279" s="33"/>
      <c r="AC279" s="33"/>
      <c r="AD279" s="33"/>
      <c r="AE279" s="33"/>
    </row>
    <row r="280">
      <c r="A280" s="116"/>
      <c r="B280" s="44"/>
      <c r="C280" s="44"/>
      <c r="D280" s="104"/>
      <c r="E280" s="104"/>
      <c r="F280" s="112"/>
      <c r="G280" s="105"/>
      <c r="H280" s="105"/>
      <c r="I280" s="145"/>
      <c r="J280" s="145"/>
      <c r="K280" s="145"/>
      <c r="L280" s="104"/>
      <c r="M280" s="145"/>
      <c r="N280" s="135"/>
      <c r="O280" s="145"/>
      <c r="P280" s="135"/>
      <c r="Q280" s="119"/>
      <c r="R280" s="28"/>
      <c r="S280" s="136"/>
      <c r="T280" s="105"/>
      <c r="U280" s="162"/>
      <c r="V280" s="105"/>
      <c r="W280" s="126"/>
      <c r="X280" s="30"/>
      <c r="Y280" s="112"/>
      <c r="Z280" s="31"/>
      <c r="AA280" s="33"/>
      <c r="AB280" s="33"/>
      <c r="AC280" s="33"/>
      <c r="AD280" s="33"/>
      <c r="AE280" s="33"/>
    </row>
    <row r="281">
      <c r="A281" s="116"/>
      <c r="B281" s="44"/>
      <c r="C281" s="44"/>
      <c r="D281" s="117"/>
      <c r="E281" s="117"/>
      <c r="F281" s="112"/>
      <c r="G281" s="119"/>
      <c r="H281" s="105"/>
      <c r="I281" s="145"/>
      <c r="J281" s="145"/>
      <c r="K281" s="145"/>
      <c r="L281" s="104"/>
      <c r="M281" s="145"/>
      <c r="N281" s="121"/>
      <c r="O281" s="145"/>
      <c r="P281" s="122"/>
      <c r="Q281" s="119"/>
      <c r="R281" s="28"/>
      <c r="S281" s="123"/>
      <c r="T281" s="285"/>
      <c r="U281" s="162"/>
      <c r="V281" s="125"/>
      <c r="W281" s="126"/>
      <c r="X281" s="30"/>
      <c r="Y281" s="112"/>
      <c r="Z281" s="31"/>
      <c r="AA281" s="33"/>
      <c r="AB281" s="33"/>
      <c r="AC281" s="33"/>
      <c r="AD281" s="33"/>
      <c r="AE281" s="33"/>
    </row>
    <row r="282">
      <c r="A282" s="116"/>
      <c r="B282" s="44"/>
      <c r="C282" s="44"/>
      <c r="D282" s="104"/>
      <c r="E282" s="104"/>
      <c r="F282" s="112"/>
      <c r="G282" s="105"/>
      <c r="H282" s="105"/>
      <c r="I282" s="145"/>
      <c r="J282" s="145"/>
      <c r="K282" s="145"/>
      <c r="L282" s="104"/>
      <c r="M282" s="145"/>
      <c r="N282" s="135"/>
      <c r="O282" s="145"/>
      <c r="P282" s="135"/>
      <c r="Q282" s="119"/>
      <c r="R282" s="28"/>
      <c r="S282" s="136"/>
      <c r="T282" s="145"/>
      <c r="U282" s="162"/>
      <c r="V282" s="105"/>
      <c r="W282" s="126"/>
      <c r="X282" s="30"/>
      <c r="Y282" s="33"/>
      <c r="Z282" s="31"/>
      <c r="AA282" s="33"/>
      <c r="AB282" s="33"/>
      <c r="AC282" s="33"/>
      <c r="AD282" s="33"/>
      <c r="AE282" s="33"/>
    </row>
    <row r="283">
      <c r="A283" s="116"/>
      <c r="B283" s="44"/>
      <c r="C283" s="44"/>
      <c r="D283" s="104"/>
      <c r="E283" s="104"/>
      <c r="F283" s="112"/>
      <c r="G283" s="105"/>
      <c r="H283" s="105"/>
      <c r="I283" s="145"/>
      <c r="J283" s="145"/>
      <c r="K283" s="145"/>
      <c r="L283" s="104"/>
      <c r="M283" s="145"/>
      <c r="N283" s="135"/>
      <c r="O283" s="145"/>
      <c r="P283" s="135"/>
      <c r="Q283" s="119"/>
      <c r="R283" s="28"/>
      <c r="S283" s="136"/>
      <c r="T283" s="105"/>
      <c r="U283" s="162"/>
      <c r="V283" s="105"/>
      <c r="W283" s="126"/>
      <c r="X283" s="30"/>
      <c r="Y283" s="112"/>
      <c r="Z283" s="31"/>
      <c r="AA283" s="33"/>
      <c r="AB283" s="33"/>
      <c r="AC283" s="33"/>
      <c r="AD283" s="33"/>
      <c r="AE283" s="33"/>
    </row>
    <row r="284">
      <c r="A284" s="116"/>
      <c r="B284" s="44"/>
      <c r="C284" s="44"/>
      <c r="D284" s="117"/>
      <c r="E284" s="117"/>
      <c r="F284" s="112"/>
      <c r="G284" s="119"/>
      <c r="H284" s="105"/>
      <c r="I284" s="145"/>
      <c r="J284" s="145"/>
      <c r="K284" s="145"/>
      <c r="L284" s="104"/>
      <c r="M284" s="145"/>
      <c r="N284" s="121"/>
      <c r="O284" s="145"/>
      <c r="P284" s="122"/>
      <c r="Q284" s="119"/>
      <c r="R284" s="28"/>
      <c r="S284" s="123"/>
      <c r="T284" s="285"/>
      <c r="U284" s="162"/>
      <c r="V284" s="125"/>
      <c r="W284" s="126"/>
      <c r="X284" s="30"/>
      <c r="Y284" s="112"/>
      <c r="Z284" s="31"/>
      <c r="AA284" s="33"/>
      <c r="AB284" s="33"/>
      <c r="AC284" s="33"/>
      <c r="AD284" s="33"/>
      <c r="AE284" s="33"/>
    </row>
    <row r="285">
      <c r="A285" s="116"/>
      <c r="B285" s="44"/>
      <c r="C285" s="44"/>
      <c r="D285" s="104"/>
      <c r="E285" s="104"/>
      <c r="F285" s="112"/>
      <c r="G285" s="105"/>
      <c r="H285" s="105"/>
      <c r="I285" s="145"/>
      <c r="J285" s="145"/>
      <c r="K285" s="145"/>
      <c r="L285" s="104"/>
      <c r="M285" s="145"/>
      <c r="N285" s="135"/>
      <c r="O285" s="145"/>
      <c r="P285" s="135"/>
      <c r="Q285" s="119"/>
      <c r="R285" s="28"/>
      <c r="S285" s="136"/>
      <c r="T285" s="145"/>
      <c r="U285" s="162"/>
      <c r="V285" s="105"/>
      <c r="W285" s="126"/>
      <c r="X285" s="30"/>
      <c r="Y285" s="33"/>
      <c r="Z285" s="31"/>
      <c r="AA285" s="33"/>
      <c r="AB285" s="33"/>
      <c r="AC285" s="33"/>
      <c r="AD285" s="33"/>
      <c r="AE285" s="33"/>
    </row>
    <row r="286">
      <c r="A286" s="72"/>
      <c r="B286" s="16"/>
      <c r="C286" s="16"/>
      <c r="D286" s="16"/>
      <c r="E286" s="16"/>
      <c r="F286" s="73"/>
      <c r="G286" s="19"/>
      <c r="H286" s="19"/>
      <c r="I286" s="74"/>
      <c r="J286" s="74"/>
      <c r="K286" s="74"/>
      <c r="L286" s="78"/>
      <c r="M286" s="19"/>
      <c r="N286" s="35"/>
      <c r="O286" s="19"/>
      <c r="P286" s="35"/>
      <c r="Q286" s="36"/>
      <c r="R286" s="19"/>
      <c r="S286" s="37"/>
      <c r="T286" s="77"/>
      <c r="U286" s="27"/>
      <c r="V286" s="22"/>
      <c r="W286" s="29"/>
      <c r="X286" s="30"/>
      <c r="Y286" s="81"/>
      <c r="Z286" s="31"/>
      <c r="AA286" s="33"/>
      <c r="AB286" s="33"/>
      <c r="AC286" s="33"/>
      <c r="AD286" s="33"/>
      <c r="AE286" s="33"/>
    </row>
    <row r="287">
      <c r="A287" s="116"/>
      <c r="B287" s="44"/>
      <c r="C287" s="44"/>
      <c r="D287" s="104"/>
      <c r="E287" s="104"/>
      <c r="F287" s="112"/>
      <c r="G287" s="105"/>
      <c r="H287" s="105"/>
      <c r="I287" s="145"/>
      <c r="J287" s="145"/>
      <c r="K287" s="145"/>
      <c r="L287" s="104"/>
      <c r="M287" s="145"/>
      <c r="N287" s="135"/>
      <c r="O287" s="145"/>
      <c r="P287" s="135"/>
      <c r="Q287" s="119"/>
      <c r="R287" s="28"/>
      <c r="S287" s="136"/>
      <c r="T287" s="105"/>
      <c r="U287" s="162"/>
      <c r="V287" s="105"/>
      <c r="W287" s="126"/>
      <c r="X287" s="30"/>
      <c r="Y287" s="112"/>
      <c r="Z287" s="31"/>
      <c r="AA287" s="33"/>
      <c r="AB287" s="33"/>
      <c r="AC287" s="33"/>
      <c r="AD287" s="33"/>
      <c r="AE287" s="33"/>
    </row>
    <row r="288">
      <c r="A288" s="116"/>
      <c r="B288" s="44"/>
      <c r="C288" s="44"/>
      <c r="D288" s="104"/>
      <c r="E288" s="104"/>
      <c r="F288" s="112"/>
      <c r="G288" s="105"/>
      <c r="H288" s="105"/>
      <c r="I288" s="145"/>
      <c r="J288" s="145"/>
      <c r="K288" s="145"/>
      <c r="L288" s="104"/>
      <c r="M288" s="145"/>
      <c r="N288" s="135"/>
      <c r="O288" s="145"/>
      <c r="P288" s="135"/>
      <c r="Q288" s="119"/>
      <c r="R288" s="28"/>
      <c r="S288" s="136"/>
      <c r="T288" s="105"/>
      <c r="U288" s="162"/>
      <c r="V288" s="105"/>
      <c r="W288" s="126"/>
      <c r="X288" s="30"/>
      <c r="Y288" s="112"/>
      <c r="Z288" s="31"/>
      <c r="AA288" s="33"/>
      <c r="AB288" s="33"/>
      <c r="AC288" s="33"/>
      <c r="AD288" s="33"/>
      <c r="AE288" s="33"/>
    </row>
    <row r="289">
      <c r="A289" s="203"/>
      <c r="B289" s="16"/>
      <c r="C289" s="17"/>
      <c r="D289" s="16"/>
      <c r="E289" s="16"/>
      <c r="F289" s="236"/>
      <c r="G289" s="19"/>
      <c r="H289" s="19"/>
      <c r="I289" s="63"/>
      <c r="J289" s="95"/>
      <c r="K289" s="63"/>
      <c r="L289" s="17"/>
      <c r="M289" s="22"/>
      <c r="N289" s="35"/>
      <c r="O289" s="28"/>
      <c r="P289" s="35"/>
      <c r="Q289" s="36"/>
      <c r="R289" s="28"/>
      <c r="S289" s="37"/>
      <c r="T289" s="38"/>
      <c r="U289" s="27"/>
      <c r="V289" s="28"/>
      <c r="W289" s="29"/>
      <c r="X289" s="30"/>
      <c r="Y289" s="17"/>
      <c r="Z289" s="31"/>
      <c r="AA289" s="33"/>
      <c r="AB289" s="33"/>
      <c r="AC289" s="33"/>
      <c r="AD289" s="33"/>
      <c r="AE289" s="33"/>
    </row>
    <row r="290">
      <c r="A290" s="116"/>
      <c r="B290" s="44"/>
      <c r="C290" s="44"/>
      <c r="D290" s="104"/>
      <c r="E290" s="104"/>
      <c r="F290" s="112"/>
      <c r="G290" s="105"/>
      <c r="H290" s="105"/>
      <c r="I290" s="145"/>
      <c r="J290" s="145"/>
      <c r="K290" s="145"/>
      <c r="L290" s="104"/>
      <c r="M290" s="145"/>
      <c r="N290" s="135"/>
      <c r="O290" s="145"/>
      <c r="P290" s="135"/>
      <c r="Q290" s="119"/>
      <c r="R290" s="28"/>
      <c r="S290" s="136"/>
      <c r="T290" s="145"/>
      <c r="U290" s="162"/>
      <c r="V290" s="105"/>
      <c r="W290" s="126"/>
      <c r="X290" s="30"/>
      <c r="Y290" s="33"/>
      <c r="Z290" s="31"/>
      <c r="AA290" s="33"/>
      <c r="AB290" s="33"/>
      <c r="AC290" s="33"/>
      <c r="AD290" s="33"/>
      <c r="AE290" s="33"/>
    </row>
    <row r="291">
      <c r="A291" s="116"/>
      <c r="B291" s="44"/>
      <c r="C291" s="44"/>
      <c r="D291" s="104"/>
      <c r="E291" s="104"/>
      <c r="F291" s="112"/>
      <c r="G291" s="105"/>
      <c r="H291" s="105"/>
      <c r="I291" s="145"/>
      <c r="J291" s="145"/>
      <c r="K291" s="145"/>
      <c r="L291" s="104"/>
      <c r="M291" s="145"/>
      <c r="N291" s="135"/>
      <c r="O291" s="145"/>
      <c r="P291" s="135"/>
      <c r="Q291" s="119"/>
      <c r="R291" s="28"/>
      <c r="S291" s="136"/>
      <c r="T291" s="105"/>
      <c r="U291" s="162"/>
      <c r="V291" s="105"/>
      <c r="W291" s="126"/>
      <c r="X291" s="30"/>
      <c r="Y291" s="112"/>
      <c r="Z291" s="31"/>
      <c r="AA291" s="33"/>
      <c r="AB291" s="33"/>
      <c r="AC291" s="33"/>
      <c r="AD291" s="33"/>
      <c r="AE291" s="33"/>
    </row>
    <row r="292">
      <c r="A292" s="116"/>
      <c r="B292" s="44"/>
      <c r="C292" s="44"/>
      <c r="D292" s="104"/>
      <c r="E292" s="104"/>
      <c r="F292" s="112"/>
      <c r="G292" s="105"/>
      <c r="H292" s="105"/>
      <c r="I292" s="145"/>
      <c r="J292" s="145"/>
      <c r="K292" s="145"/>
      <c r="L292" s="104"/>
      <c r="M292" s="145"/>
      <c r="N292" s="135"/>
      <c r="O292" s="145"/>
      <c r="P292" s="135"/>
      <c r="Q292" s="119"/>
      <c r="R292" s="28"/>
      <c r="S292" s="136"/>
      <c r="T292" s="105"/>
      <c r="U292" s="162"/>
      <c r="V292" s="105"/>
      <c r="W292" s="126"/>
      <c r="X292" s="30"/>
      <c r="Y292" s="112"/>
      <c r="Z292" s="31"/>
      <c r="AA292" s="33"/>
      <c r="AB292" s="33"/>
      <c r="AC292" s="33"/>
      <c r="AD292" s="33"/>
      <c r="AE292" s="33"/>
    </row>
    <row r="293">
      <c r="A293" s="116"/>
      <c r="B293" s="44"/>
      <c r="C293" s="44"/>
      <c r="D293" s="117"/>
      <c r="E293" s="117"/>
      <c r="F293" s="112"/>
      <c r="G293" s="119"/>
      <c r="H293" s="105"/>
      <c r="I293" s="145"/>
      <c r="J293" s="145"/>
      <c r="K293" s="145"/>
      <c r="L293" s="104"/>
      <c r="M293" s="145"/>
      <c r="N293" s="121"/>
      <c r="O293" s="145"/>
      <c r="P293" s="122"/>
      <c r="Q293" s="119"/>
      <c r="R293" s="28"/>
      <c r="S293" s="123"/>
      <c r="T293" s="285"/>
      <c r="U293" s="162"/>
      <c r="V293" s="125"/>
      <c r="W293" s="126"/>
      <c r="X293" s="30"/>
      <c r="Y293" s="112"/>
      <c r="Z293" s="31"/>
      <c r="AA293" s="33"/>
      <c r="AB293" s="33"/>
      <c r="AC293" s="33"/>
      <c r="AD293" s="33"/>
      <c r="AE293" s="33"/>
    </row>
    <row r="294">
      <c r="A294" s="116"/>
      <c r="B294" s="44"/>
      <c r="C294" s="44"/>
      <c r="D294" s="117"/>
      <c r="E294" s="117"/>
      <c r="F294" s="112"/>
      <c r="G294" s="119"/>
      <c r="H294" s="105"/>
      <c r="I294" s="145"/>
      <c r="J294" s="145"/>
      <c r="K294" s="145"/>
      <c r="L294" s="104"/>
      <c r="M294" s="145"/>
      <c r="N294" s="121"/>
      <c r="O294" s="145"/>
      <c r="P294" s="122"/>
      <c r="Q294" s="119"/>
      <c r="R294" s="28"/>
      <c r="S294" s="123"/>
      <c r="T294" s="285"/>
      <c r="U294" s="162"/>
      <c r="V294" s="125"/>
      <c r="W294" s="126"/>
      <c r="X294" s="30"/>
      <c r="Y294" s="112"/>
      <c r="Z294" s="31"/>
      <c r="AA294" s="33"/>
      <c r="AB294" s="33"/>
      <c r="AC294" s="33"/>
      <c r="AD294" s="33"/>
      <c r="AE294" s="33"/>
    </row>
    <row r="295">
      <c r="A295" s="85"/>
      <c r="B295" s="48"/>
      <c r="C295" s="48"/>
      <c r="D295" s="86"/>
      <c r="E295" s="86"/>
      <c r="F295" s="87"/>
      <c r="G295" s="88"/>
      <c r="H295" s="88"/>
      <c r="I295" s="89"/>
      <c r="J295" s="89"/>
      <c r="K295" s="89"/>
      <c r="L295" s="86"/>
      <c r="M295" s="90"/>
      <c r="N295" s="91"/>
      <c r="O295" s="88"/>
      <c r="P295" s="91"/>
      <c r="Q295" s="36"/>
      <c r="R295" s="95"/>
      <c r="S295" s="90"/>
      <c r="T295" s="93"/>
      <c r="U295" s="179"/>
      <c r="V295" s="88"/>
      <c r="W295" s="94"/>
      <c r="X295" s="30"/>
      <c r="Y295" s="113"/>
      <c r="Z295" s="31"/>
      <c r="AA295" s="33"/>
      <c r="AB295" s="33"/>
      <c r="AC295" s="33"/>
      <c r="AD295" s="33"/>
      <c r="AE295" s="33"/>
    </row>
    <row r="296">
      <c r="A296" s="116"/>
      <c r="B296" s="44"/>
      <c r="C296" s="44"/>
      <c r="D296" s="104"/>
      <c r="E296" s="104"/>
      <c r="F296" s="112"/>
      <c r="G296" s="105"/>
      <c r="H296" s="105"/>
      <c r="I296" s="145"/>
      <c r="J296" s="145"/>
      <c r="K296" s="145"/>
      <c r="L296" s="104"/>
      <c r="M296" s="145"/>
      <c r="N296" s="135"/>
      <c r="O296" s="145"/>
      <c r="P296" s="135"/>
      <c r="Q296" s="119"/>
      <c r="R296" s="28"/>
      <c r="S296" s="136"/>
      <c r="T296" s="105"/>
      <c r="U296" s="162"/>
      <c r="V296" s="105"/>
      <c r="W296" s="126"/>
      <c r="X296" s="30"/>
      <c r="Y296" s="112"/>
      <c r="Z296" s="31"/>
      <c r="AA296" s="33"/>
      <c r="AB296" s="33"/>
      <c r="AC296" s="33"/>
      <c r="AD296" s="33"/>
      <c r="AE296" s="33"/>
    </row>
    <row r="297">
      <c r="A297" s="116"/>
      <c r="B297" s="44"/>
      <c r="C297" s="44"/>
      <c r="D297" s="104"/>
      <c r="E297" s="104"/>
      <c r="F297" s="112"/>
      <c r="G297" s="105"/>
      <c r="H297" s="105"/>
      <c r="I297" s="145"/>
      <c r="J297" s="145"/>
      <c r="K297" s="145"/>
      <c r="L297" s="104"/>
      <c r="M297" s="145"/>
      <c r="N297" s="135"/>
      <c r="O297" s="145"/>
      <c r="P297" s="135"/>
      <c r="Q297" s="119"/>
      <c r="R297" s="28"/>
      <c r="S297" s="136"/>
      <c r="T297" s="145"/>
      <c r="U297" s="162"/>
      <c r="V297" s="105"/>
      <c r="W297" s="126"/>
      <c r="X297" s="30"/>
      <c r="Y297" s="33"/>
      <c r="Z297" s="31"/>
      <c r="AA297" s="33"/>
      <c r="AB297" s="33"/>
      <c r="AC297" s="33"/>
      <c r="AD297" s="33"/>
      <c r="AE297" s="33"/>
    </row>
    <row r="298">
      <c r="A298" s="72"/>
      <c r="B298" s="16"/>
      <c r="C298" s="16"/>
      <c r="D298" s="16"/>
      <c r="E298" s="16"/>
      <c r="F298" s="73"/>
      <c r="G298" s="19"/>
      <c r="H298" s="19"/>
      <c r="I298" s="74"/>
      <c r="J298" s="74"/>
      <c r="K298" s="74"/>
      <c r="L298" s="78"/>
      <c r="M298" s="19"/>
      <c r="N298" s="35"/>
      <c r="O298" s="19"/>
      <c r="P298" s="35"/>
      <c r="Q298" s="36"/>
      <c r="R298" s="95"/>
      <c r="S298" s="22"/>
      <c r="T298" s="77"/>
      <c r="U298" s="27"/>
      <c r="V298" s="22"/>
      <c r="W298" s="29"/>
      <c r="X298" s="30"/>
      <c r="Y298" s="81"/>
      <c r="Z298" s="31"/>
      <c r="AA298" s="33"/>
      <c r="AB298" s="33"/>
      <c r="AC298" s="33"/>
      <c r="AD298" s="33"/>
      <c r="AE298" s="33"/>
    </row>
    <row r="299">
      <c r="A299" s="85"/>
      <c r="B299" s="48"/>
      <c r="C299" s="48"/>
      <c r="D299" s="86"/>
      <c r="E299" s="86"/>
      <c r="F299" s="87"/>
      <c r="G299" s="88"/>
      <c r="H299" s="88"/>
      <c r="I299" s="89"/>
      <c r="J299" s="89"/>
      <c r="K299" s="89"/>
      <c r="L299" s="86"/>
      <c r="M299" s="90"/>
      <c r="N299" s="91"/>
      <c r="O299" s="88"/>
      <c r="P299" s="91"/>
      <c r="Q299" s="36"/>
      <c r="R299" s="95"/>
      <c r="S299" s="90"/>
      <c r="T299" s="93"/>
      <c r="U299" s="179"/>
      <c r="V299" s="88"/>
      <c r="W299" s="94"/>
      <c r="X299" s="30"/>
      <c r="Y299" s="113"/>
      <c r="Z299" s="31"/>
      <c r="AA299" s="33"/>
      <c r="AB299" s="33"/>
      <c r="AC299" s="33"/>
      <c r="AD299" s="33"/>
      <c r="AE299" s="33"/>
    </row>
    <row r="300">
      <c r="A300" s="47"/>
      <c r="B300" s="48"/>
      <c r="C300" s="49"/>
      <c r="D300" s="48"/>
      <c r="E300" s="48"/>
      <c r="F300" s="50"/>
      <c r="G300" s="51"/>
      <c r="H300" s="51"/>
      <c r="I300" s="52"/>
      <c r="J300" s="52"/>
      <c r="K300" s="52"/>
      <c r="L300" s="48"/>
      <c r="M300" s="62"/>
      <c r="N300" s="55"/>
      <c r="O300" s="51"/>
      <c r="P300" s="55"/>
      <c r="Q300" s="36"/>
      <c r="R300" s="63"/>
      <c r="S300" s="62"/>
      <c r="T300" s="58"/>
      <c r="U300" s="188"/>
      <c r="V300" s="51"/>
      <c r="W300" s="59"/>
      <c r="X300" s="30"/>
      <c r="Y300" s="295"/>
      <c r="Z300" s="31"/>
      <c r="AA300" s="33"/>
      <c r="AB300" s="33"/>
      <c r="AC300" s="33"/>
      <c r="AD300" s="33"/>
      <c r="AE300" s="33"/>
    </row>
    <row r="301">
      <c r="A301" s="116"/>
      <c r="B301" s="44"/>
      <c r="C301" s="44"/>
      <c r="D301" s="117"/>
      <c r="E301" s="117"/>
      <c r="F301" s="112"/>
      <c r="G301" s="119"/>
      <c r="H301" s="105"/>
      <c r="I301" s="145"/>
      <c r="J301" s="145"/>
      <c r="K301" s="145"/>
      <c r="L301" s="104"/>
      <c r="M301" s="145"/>
      <c r="N301" s="121"/>
      <c r="O301" s="145"/>
      <c r="P301" s="122"/>
      <c r="Q301" s="119"/>
      <c r="R301" s="28"/>
      <c r="S301" s="123"/>
      <c r="T301" s="285"/>
      <c r="U301" s="162"/>
      <c r="V301" s="125"/>
      <c r="W301" s="126"/>
      <c r="X301" s="30"/>
      <c r="Y301" s="112"/>
      <c r="Z301" s="31"/>
      <c r="AA301" s="33"/>
      <c r="AB301" s="33"/>
      <c r="AC301" s="33"/>
      <c r="AD301" s="33"/>
      <c r="AE301" s="33"/>
    </row>
    <row r="302">
      <c r="A302" s="116"/>
      <c r="B302" s="44"/>
      <c r="C302" s="44"/>
      <c r="D302" s="117"/>
      <c r="E302" s="117"/>
      <c r="F302" s="112"/>
      <c r="G302" s="119"/>
      <c r="H302" s="105"/>
      <c r="I302" s="145"/>
      <c r="J302" s="145"/>
      <c r="K302" s="145"/>
      <c r="L302" s="104"/>
      <c r="M302" s="145"/>
      <c r="N302" s="121"/>
      <c r="O302" s="145"/>
      <c r="P302" s="122"/>
      <c r="Q302" s="119"/>
      <c r="R302" s="28"/>
      <c r="S302" s="123"/>
      <c r="T302" s="285"/>
      <c r="U302" s="162"/>
      <c r="V302" s="125"/>
      <c r="W302" s="126"/>
      <c r="X302" s="30"/>
      <c r="Y302" s="112"/>
      <c r="Z302" s="31"/>
      <c r="AA302" s="33"/>
      <c r="AB302" s="33"/>
      <c r="AC302" s="33"/>
      <c r="AD302" s="33"/>
      <c r="AE302" s="33"/>
    </row>
    <row r="303">
      <c r="A303" s="85"/>
      <c r="B303" s="48"/>
      <c r="C303" s="48"/>
      <c r="D303" s="86"/>
      <c r="E303" s="86"/>
      <c r="F303" s="87"/>
      <c r="G303" s="88"/>
      <c r="H303" s="88"/>
      <c r="I303" s="89"/>
      <c r="J303" s="89"/>
      <c r="K303" s="89"/>
      <c r="L303" s="86"/>
      <c r="M303" s="90"/>
      <c r="N303" s="91"/>
      <c r="O303" s="88"/>
      <c r="P303" s="91"/>
      <c r="Q303" s="36"/>
      <c r="R303" s="95"/>
      <c r="S303" s="90"/>
      <c r="T303" s="93"/>
      <c r="U303" s="179"/>
      <c r="V303" s="88"/>
      <c r="W303" s="94"/>
      <c r="X303" s="30"/>
      <c r="Y303" s="113"/>
      <c r="Z303" s="31"/>
      <c r="AA303" s="33"/>
      <c r="AB303" s="33"/>
      <c r="AC303" s="33"/>
      <c r="AD303" s="33"/>
      <c r="AE303" s="33"/>
    </row>
    <row r="304">
      <c r="A304" s="139"/>
      <c r="B304" s="44"/>
      <c r="C304" s="101"/>
      <c r="D304" s="140"/>
      <c r="E304" s="104"/>
      <c r="F304" s="112"/>
      <c r="G304" s="141"/>
      <c r="H304" s="105"/>
      <c r="I304" s="145"/>
      <c r="J304" s="145"/>
      <c r="K304" s="145"/>
      <c r="L304" s="104"/>
      <c r="M304" s="145"/>
      <c r="N304" s="138"/>
      <c r="O304" s="145"/>
      <c r="P304" s="138"/>
      <c r="Q304" s="142"/>
      <c r="R304" s="28"/>
      <c r="S304" s="136"/>
      <c r="T304" s="145"/>
      <c r="U304" s="162"/>
      <c r="V304" s="141"/>
      <c r="W304" s="126"/>
      <c r="X304" s="30"/>
      <c r="Y304" s="33"/>
      <c r="Z304" s="31"/>
      <c r="AA304" s="33"/>
      <c r="AB304" s="33"/>
      <c r="AC304" s="33"/>
      <c r="AD304" s="33"/>
      <c r="AE304" s="33"/>
    </row>
    <row r="305">
      <c r="A305" s="66"/>
      <c r="B305" s="48"/>
      <c r="C305" s="48"/>
      <c r="D305" s="48"/>
      <c r="E305" s="48"/>
      <c r="F305" s="50"/>
      <c r="G305" s="51"/>
      <c r="H305" s="51"/>
      <c r="I305" s="52"/>
      <c r="J305" s="52"/>
      <c r="K305" s="52"/>
      <c r="L305" s="48"/>
      <c r="M305" s="62"/>
      <c r="N305" s="55"/>
      <c r="O305" s="51"/>
      <c r="P305" s="55"/>
      <c r="Q305" s="307"/>
      <c r="R305" s="28"/>
      <c r="S305" s="62"/>
      <c r="T305" s="58"/>
      <c r="U305" s="188"/>
      <c r="V305" s="51"/>
      <c r="W305" s="59"/>
      <c r="X305" s="30"/>
      <c r="Y305" s="295"/>
      <c r="Z305" s="31"/>
      <c r="AA305" s="33"/>
      <c r="AB305" s="33"/>
      <c r="AC305" s="33"/>
      <c r="AD305" s="33"/>
      <c r="AE305" s="33"/>
    </row>
    <row r="306">
      <c r="A306" s="116"/>
      <c r="B306" s="44"/>
      <c r="C306" s="44"/>
      <c r="D306" s="104"/>
      <c r="E306" s="104"/>
      <c r="F306" s="112"/>
      <c r="G306" s="105"/>
      <c r="H306" s="105"/>
      <c r="I306" s="145"/>
      <c r="J306" s="145"/>
      <c r="K306" s="145"/>
      <c r="L306" s="104"/>
      <c r="M306" s="145"/>
      <c r="N306" s="135"/>
      <c r="O306" s="145"/>
      <c r="P306" s="135"/>
      <c r="Q306" s="119"/>
      <c r="R306" s="28"/>
      <c r="S306" s="136"/>
      <c r="T306" s="105"/>
      <c r="U306" s="162"/>
      <c r="V306" s="105"/>
      <c r="W306" s="126"/>
      <c r="X306" s="30"/>
      <c r="Y306" s="112"/>
      <c r="Z306" s="31"/>
      <c r="AA306" s="33"/>
      <c r="AB306" s="33"/>
      <c r="AC306" s="33"/>
      <c r="AD306" s="33"/>
      <c r="AE306" s="33"/>
    </row>
    <row r="307">
      <c r="A307" s="72"/>
      <c r="B307" s="16"/>
      <c r="C307" s="16"/>
      <c r="D307" s="16"/>
      <c r="E307" s="16"/>
      <c r="F307" s="73"/>
      <c r="G307" s="19"/>
      <c r="H307" s="19"/>
      <c r="I307" s="74"/>
      <c r="J307" s="74"/>
      <c r="K307" s="74"/>
      <c r="L307" s="78"/>
      <c r="M307" s="19"/>
      <c r="N307" s="35"/>
      <c r="O307" s="19"/>
      <c r="P307" s="35"/>
      <c r="Q307" s="36"/>
      <c r="R307" s="19"/>
      <c r="S307" s="22"/>
      <c r="T307" s="77"/>
      <c r="U307" s="27"/>
      <c r="V307" s="22"/>
      <c r="W307" s="29"/>
      <c r="X307" s="30"/>
      <c r="Y307" s="81"/>
      <c r="Z307" s="31"/>
      <c r="AA307" s="33"/>
      <c r="AB307" s="33"/>
      <c r="AC307" s="33"/>
      <c r="AD307" s="33"/>
      <c r="AE307" s="33"/>
    </row>
    <row r="308">
      <c r="A308" s="116"/>
      <c r="B308" s="44"/>
      <c r="C308" s="44"/>
      <c r="D308" s="104"/>
      <c r="E308" s="104"/>
      <c r="F308" s="112"/>
      <c r="G308" s="105"/>
      <c r="H308" s="105"/>
      <c r="I308" s="145"/>
      <c r="J308" s="145"/>
      <c r="K308" s="145"/>
      <c r="L308" s="104"/>
      <c r="M308" s="145"/>
      <c r="N308" s="135"/>
      <c r="O308" s="145"/>
      <c r="P308" s="135"/>
      <c r="Q308" s="131"/>
      <c r="R308" s="28"/>
      <c r="S308" s="155"/>
      <c r="T308" s="105"/>
      <c r="U308" s="162"/>
      <c r="V308" s="105"/>
      <c r="W308" s="126"/>
      <c r="X308" s="30"/>
      <c r="Y308" s="112"/>
      <c r="Z308" s="31"/>
      <c r="AA308" s="33"/>
      <c r="AB308" s="33"/>
      <c r="AC308" s="33"/>
      <c r="AD308" s="33"/>
      <c r="AE308" s="33"/>
    </row>
    <row r="309">
      <c r="A309" s="72"/>
      <c r="B309" s="16"/>
      <c r="C309" s="16"/>
      <c r="D309" s="16"/>
      <c r="E309" s="16"/>
      <c r="F309" s="73"/>
      <c r="G309" s="19"/>
      <c r="H309" s="19"/>
      <c r="I309" s="74"/>
      <c r="J309" s="74"/>
      <c r="K309" s="74"/>
      <c r="L309" s="78"/>
      <c r="M309" s="19"/>
      <c r="N309" s="35"/>
      <c r="O309" s="19"/>
      <c r="P309" s="35"/>
      <c r="Q309" s="36"/>
      <c r="R309" s="19"/>
      <c r="S309" s="22"/>
      <c r="T309" s="77"/>
      <c r="U309" s="27"/>
      <c r="V309" s="28"/>
      <c r="W309" s="29"/>
      <c r="X309" s="30"/>
      <c r="Y309" s="81"/>
      <c r="Z309" s="31"/>
      <c r="AA309" s="33"/>
      <c r="AB309" s="33"/>
      <c r="AC309" s="33"/>
      <c r="AD309" s="33"/>
      <c r="AE309" s="33"/>
    </row>
    <row r="310">
      <c r="A310" s="47"/>
      <c r="B310" s="48"/>
      <c r="C310" s="49"/>
      <c r="D310" s="48"/>
      <c r="E310" s="48"/>
      <c r="F310" s="50"/>
      <c r="G310" s="51"/>
      <c r="H310" s="51"/>
      <c r="I310" s="52"/>
      <c r="J310" s="52"/>
      <c r="K310" s="52"/>
      <c r="L310" s="53"/>
      <c r="M310" s="54"/>
      <c r="N310" s="55"/>
      <c r="O310" s="56"/>
      <c r="P310" s="55"/>
      <c r="Q310" s="36"/>
      <c r="R310" s="57"/>
      <c r="S310" s="54"/>
      <c r="T310" s="58"/>
      <c r="U310" s="188"/>
      <c r="V310" s="56"/>
      <c r="W310" s="59"/>
      <c r="X310" s="30"/>
      <c r="Y310" s="295"/>
      <c r="Z310" s="31"/>
      <c r="AA310" s="33"/>
      <c r="AB310" s="33"/>
      <c r="AC310" s="33"/>
      <c r="AD310" s="33"/>
      <c r="AE310" s="33"/>
    </row>
    <row r="311">
      <c r="A311" s="116"/>
      <c r="B311" s="44"/>
      <c r="C311" s="44"/>
      <c r="D311" s="117"/>
      <c r="E311" s="117"/>
      <c r="F311" s="112"/>
      <c r="G311" s="119"/>
      <c r="H311" s="105"/>
      <c r="I311" s="145"/>
      <c r="J311" s="145"/>
      <c r="K311" s="145"/>
      <c r="L311" s="104"/>
      <c r="M311" s="145"/>
      <c r="N311" s="121"/>
      <c r="O311" s="145"/>
      <c r="P311" s="122"/>
      <c r="Q311" s="119"/>
      <c r="R311" s="28"/>
      <c r="S311" s="123"/>
      <c r="T311" s="285"/>
      <c r="U311" s="162"/>
      <c r="V311" s="125"/>
      <c r="W311" s="126"/>
      <c r="X311" s="30"/>
      <c r="Y311" s="112"/>
      <c r="Z311" s="31"/>
      <c r="AA311" s="33"/>
      <c r="AB311" s="33"/>
      <c r="AC311" s="33"/>
      <c r="AD311" s="33"/>
      <c r="AE311" s="33"/>
    </row>
    <row r="312">
      <c r="A312" s="116"/>
      <c r="B312" s="44"/>
      <c r="C312" s="44"/>
      <c r="D312" s="104"/>
      <c r="E312" s="104"/>
      <c r="F312" s="112"/>
      <c r="G312" s="105"/>
      <c r="H312" s="105"/>
      <c r="I312" s="145"/>
      <c r="J312" s="145"/>
      <c r="K312" s="145"/>
      <c r="L312" s="104"/>
      <c r="M312" s="145"/>
      <c r="N312" s="135"/>
      <c r="O312" s="145"/>
      <c r="P312" s="135"/>
      <c r="Q312" s="119"/>
      <c r="R312" s="28"/>
      <c r="S312" s="136"/>
      <c r="T312" s="105"/>
      <c r="U312" s="162"/>
      <c r="V312" s="105"/>
      <c r="W312" s="126"/>
      <c r="X312" s="30"/>
      <c r="Y312" s="112"/>
      <c r="Z312" s="31"/>
      <c r="AA312" s="33"/>
      <c r="AB312" s="33"/>
      <c r="AC312" s="33"/>
      <c r="AD312" s="33"/>
      <c r="AE312" s="33"/>
    </row>
    <row r="313">
      <c r="A313" s="66"/>
      <c r="B313" s="48"/>
      <c r="C313" s="48"/>
      <c r="D313" s="48"/>
      <c r="E313" s="48"/>
      <c r="F313" s="50"/>
      <c r="G313" s="51"/>
      <c r="H313" s="51"/>
      <c r="I313" s="52"/>
      <c r="J313" s="52"/>
      <c r="K313" s="52"/>
      <c r="L313" s="48"/>
      <c r="M313" s="62"/>
      <c r="N313" s="55"/>
      <c r="O313" s="51"/>
      <c r="P313" s="55"/>
      <c r="Q313" s="36"/>
      <c r="R313" s="63"/>
      <c r="S313" s="62"/>
      <c r="T313" s="58"/>
      <c r="U313" s="188"/>
      <c r="V313" s="51"/>
      <c r="W313" s="59"/>
      <c r="X313" s="30"/>
      <c r="Y313" s="295"/>
      <c r="Z313" s="31"/>
      <c r="AA313" s="33"/>
      <c r="AB313" s="33"/>
      <c r="AC313" s="33"/>
      <c r="AD313" s="33"/>
      <c r="AE313" s="33"/>
    </row>
    <row r="314">
      <c r="A314" s="15"/>
      <c r="B314" s="16"/>
      <c r="C314" s="17"/>
      <c r="D314" s="16"/>
      <c r="E314" s="16"/>
      <c r="F314" s="236"/>
      <c r="G314" s="19"/>
      <c r="H314" s="19"/>
      <c r="I314" s="63"/>
      <c r="J314" s="95"/>
      <c r="K314" s="63"/>
      <c r="L314" s="17"/>
      <c r="M314" s="22"/>
      <c r="N314" s="35"/>
      <c r="O314" s="28"/>
      <c r="P314" s="35"/>
      <c r="Q314" s="36"/>
      <c r="R314" s="28"/>
      <c r="S314" s="37"/>
      <c r="T314" s="38"/>
      <c r="U314" s="27"/>
      <c r="V314" s="22"/>
      <c r="W314" s="29"/>
      <c r="X314" s="30"/>
      <c r="Y314" s="17"/>
      <c r="Z314" s="31"/>
      <c r="AA314" s="33"/>
      <c r="AB314" s="33"/>
      <c r="AC314" s="33"/>
      <c r="AD314" s="33"/>
      <c r="AE314" s="33"/>
    </row>
    <row r="315">
      <c r="A315" s="116"/>
      <c r="B315" s="44"/>
      <c r="C315" s="44"/>
      <c r="D315" s="104"/>
      <c r="E315" s="104"/>
      <c r="F315" s="112"/>
      <c r="G315" s="105"/>
      <c r="H315" s="105"/>
      <c r="I315" s="145"/>
      <c r="J315" s="145"/>
      <c r="K315" s="145"/>
      <c r="L315" s="104"/>
      <c r="M315" s="145"/>
      <c r="N315" s="135"/>
      <c r="O315" s="145"/>
      <c r="P315" s="135"/>
      <c r="Q315" s="119"/>
      <c r="R315" s="28"/>
      <c r="S315" s="136"/>
      <c r="T315" s="105"/>
      <c r="U315" s="162"/>
      <c r="V315" s="105"/>
      <c r="W315" s="126"/>
      <c r="X315" s="30"/>
      <c r="Y315" s="112"/>
      <c r="Z315" s="31"/>
      <c r="AA315" s="33"/>
      <c r="AB315" s="33"/>
      <c r="AC315" s="33"/>
      <c r="AD315" s="33"/>
      <c r="AE315" s="33"/>
    </row>
    <row r="316">
      <c r="A316" s="116"/>
      <c r="B316" s="44"/>
      <c r="C316" s="44"/>
      <c r="D316" s="117"/>
      <c r="E316" s="117"/>
      <c r="F316" s="112"/>
      <c r="G316" s="119"/>
      <c r="H316" s="105"/>
      <c r="I316" s="145"/>
      <c r="J316" s="145"/>
      <c r="K316" s="145"/>
      <c r="L316" s="104"/>
      <c r="M316" s="145"/>
      <c r="N316" s="121"/>
      <c r="O316" s="145"/>
      <c r="P316" s="122"/>
      <c r="Q316" s="119"/>
      <c r="R316" s="28"/>
      <c r="S316" s="123"/>
      <c r="T316" s="285"/>
      <c r="U316" s="162"/>
      <c r="V316" s="125"/>
      <c r="W316" s="126"/>
      <c r="X316" s="30"/>
      <c r="Y316" s="112"/>
      <c r="Z316" s="31"/>
      <c r="AA316" s="33"/>
      <c r="AB316" s="33"/>
      <c r="AC316" s="33"/>
      <c r="AD316" s="33"/>
      <c r="AE316" s="33"/>
    </row>
    <row r="317">
      <c r="A317" s="72"/>
      <c r="B317" s="16"/>
      <c r="C317" s="16"/>
      <c r="D317" s="16"/>
      <c r="E317" s="16"/>
      <c r="F317" s="73"/>
      <c r="G317" s="19"/>
      <c r="H317" s="19"/>
      <c r="I317" s="74"/>
      <c r="J317" s="74"/>
      <c r="K317" s="74"/>
      <c r="L317" s="78"/>
      <c r="M317" s="19"/>
      <c r="N317" s="35"/>
      <c r="O317" s="19"/>
      <c r="P317" s="35"/>
      <c r="Q317" s="36"/>
      <c r="R317" s="19"/>
      <c r="S317" s="22"/>
      <c r="T317" s="77"/>
      <c r="U317" s="27"/>
      <c r="V317" s="19"/>
      <c r="W317" s="29"/>
      <c r="X317" s="30"/>
      <c r="Y317" s="81"/>
      <c r="Z317" s="31"/>
      <c r="AA317" s="33"/>
      <c r="AB317" s="33"/>
      <c r="AC317" s="33"/>
      <c r="AD317" s="33"/>
      <c r="AE317" s="33"/>
    </row>
    <row r="318">
      <c r="A318" s="116"/>
      <c r="B318" s="44"/>
      <c r="C318" s="44"/>
      <c r="D318" s="104"/>
      <c r="E318" s="104"/>
      <c r="F318" s="112"/>
      <c r="G318" s="105"/>
      <c r="H318" s="105"/>
      <c r="I318" s="145"/>
      <c r="J318" s="145"/>
      <c r="K318" s="145"/>
      <c r="L318" s="104"/>
      <c r="M318" s="145"/>
      <c r="N318" s="135"/>
      <c r="O318" s="145"/>
      <c r="P318" s="135"/>
      <c r="Q318" s="119"/>
      <c r="R318" s="28"/>
      <c r="S318" s="136"/>
      <c r="T318" s="105"/>
      <c r="U318" s="162"/>
      <c r="V318" s="105"/>
      <c r="W318" s="126"/>
      <c r="X318" s="30"/>
      <c r="Y318" s="112"/>
      <c r="Z318" s="31"/>
      <c r="AA318" s="33"/>
      <c r="AB318" s="33"/>
      <c r="AC318" s="33"/>
      <c r="AD318" s="33"/>
      <c r="AE318" s="33"/>
    </row>
    <row r="319">
      <c r="A319" s="116"/>
      <c r="B319" s="44"/>
      <c r="C319" s="44"/>
      <c r="D319" s="117"/>
      <c r="E319" s="117"/>
      <c r="F319" s="112"/>
      <c r="G319" s="119"/>
      <c r="H319" s="105"/>
      <c r="I319" s="145"/>
      <c r="J319" s="145"/>
      <c r="K319" s="145"/>
      <c r="L319" s="104"/>
      <c r="M319" s="145"/>
      <c r="N319" s="121"/>
      <c r="O319" s="145"/>
      <c r="P319" s="122"/>
      <c r="Q319" s="119"/>
      <c r="R319" s="28"/>
      <c r="S319" s="123"/>
      <c r="T319" s="285"/>
      <c r="U319" s="162"/>
      <c r="V319" s="125"/>
      <c r="W319" s="126"/>
      <c r="X319" s="30"/>
      <c r="Y319" s="112"/>
      <c r="Z319" s="31"/>
      <c r="AA319" s="33"/>
      <c r="AB319" s="33"/>
      <c r="AC319" s="33"/>
      <c r="AD319" s="33"/>
      <c r="AE319" s="33"/>
    </row>
    <row r="320">
      <c r="A320" s="116"/>
      <c r="B320" s="44"/>
      <c r="C320" s="44"/>
      <c r="D320" s="117"/>
      <c r="E320" s="117"/>
      <c r="F320" s="112"/>
      <c r="G320" s="119"/>
      <c r="H320" s="105"/>
      <c r="I320" s="145"/>
      <c r="J320" s="145"/>
      <c r="K320" s="145"/>
      <c r="L320" s="104"/>
      <c r="M320" s="145"/>
      <c r="N320" s="121"/>
      <c r="O320" s="145"/>
      <c r="P320" s="122"/>
      <c r="Q320" s="119"/>
      <c r="R320" s="28"/>
      <c r="S320" s="123"/>
      <c r="T320" s="285"/>
      <c r="U320" s="162"/>
      <c r="V320" s="125"/>
      <c r="W320" s="126"/>
      <c r="X320" s="30"/>
      <c r="Y320" s="112"/>
      <c r="Z320" s="31"/>
      <c r="AA320" s="33"/>
      <c r="AB320" s="33"/>
      <c r="AC320" s="33"/>
      <c r="AD320" s="33"/>
      <c r="AE320" s="33"/>
    </row>
    <row r="321">
      <c r="A321" s="85"/>
      <c r="B321" s="48"/>
      <c r="C321" s="48"/>
      <c r="D321" s="86"/>
      <c r="E321" s="86"/>
      <c r="F321" s="87"/>
      <c r="G321" s="88"/>
      <c r="H321" s="88"/>
      <c r="I321" s="89"/>
      <c r="J321" s="89"/>
      <c r="K321" s="89"/>
      <c r="L321" s="86"/>
      <c r="M321" s="90"/>
      <c r="N321" s="91"/>
      <c r="O321" s="88"/>
      <c r="P321" s="91"/>
      <c r="Q321" s="36"/>
      <c r="R321" s="95"/>
      <c r="S321" s="90"/>
      <c r="T321" s="93"/>
      <c r="U321" s="179"/>
      <c r="V321" s="88"/>
      <c r="W321" s="94"/>
      <c r="X321" s="30"/>
      <c r="Y321" s="113"/>
      <c r="Z321" s="31"/>
      <c r="AA321" s="33"/>
      <c r="AB321" s="33"/>
      <c r="AC321" s="33"/>
      <c r="AD321" s="33"/>
      <c r="AE321" s="33"/>
    </row>
    <row r="322">
      <c r="A322" s="116"/>
      <c r="B322" s="44"/>
      <c r="C322" s="44"/>
      <c r="D322" s="117"/>
      <c r="E322" s="117"/>
      <c r="F322" s="112"/>
      <c r="G322" s="119"/>
      <c r="H322" s="105"/>
      <c r="I322" s="145"/>
      <c r="J322" s="145"/>
      <c r="K322" s="145"/>
      <c r="L322" s="104"/>
      <c r="M322" s="145"/>
      <c r="N322" s="121"/>
      <c r="O322" s="145"/>
      <c r="P322" s="122"/>
      <c r="Q322" s="119"/>
      <c r="R322" s="28"/>
      <c r="S322" s="123"/>
      <c r="T322" s="285"/>
      <c r="U322" s="162"/>
      <c r="V322" s="125"/>
      <c r="W322" s="126"/>
      <c r="X322" s="30"/>
      <c r="Y322" s="112"/>
      <c r="Z322" s="31"/>
      <c r="AA322" s="33"/>
      <c r="AB322" s="33"/>
      <c r="AC322" s="33"/>
      <c r="AD322" s="33"/>
      <c r="AE322" s="33"/>
    </row>
    <row r="323">
      <c r="A323" s="47"/>
      <c r="B323" s="48"/>
      <c r="C323" s="49"/>
      <c r="D323" s="48"/>
      <c r="E323" s="48"/>
      <c r="F323" s="50"/>
      <c r="G323" s="51"/>
      <c r="H323" s="51"/>
      <c r="I323" s="52"/>
      <c r="J323" s="52"/>
      <c r="K323" s="52"/>
      <c r="L323" s="48"/>
      <c r="M323" s="62"/>
      <c r="N323" s="55"/>
      <c r="O323" s="51"/>
      <c r="P323" s="55"/>
      <c r="Q323" s="307"/>
      <c r="R323" s="28"/>
      <c r="S323" s="62"/>
      <c r="T323" s="58"/>
      <c r="U323" s="188"/>
      <c r="V323" s="51"/>
      <c r="W323" s="59"/>
      <c r="X323" s="30"/>
      <c r="Y323" s="295"/>
      <c r="Z323" s="31"/>
      <c r="AA323" s="33"/>
      <c r="AB323" s="33"/>
      <c r="AC323" s="33"/>
      <c r="AD323" s="33"/>
      <c r="AE323" s="33"/>
    </row>
    <row r="324">
      <c r="A324" s="116"/>
      <c r="B324" s="44"/>
      <c r="C324" s="44"/>
      <c r="D324" s="104"/>
      <c r="E324" s="104"/>
      <c r="F324" s="112"/>
      <c r="G324" s="105"/>
      <c r="H324" s="105"/>
      <c r="I324" s="145"/>
      <c r="J324" s="145"/>
      <c r="K324" s="145"/>
      <c r="L324" s="104"/>
      <c r="M324" s="145"/>
      <c r="N324" s="135"/>
      <c r="O324" s="145"/>
      <c r="P324" s="135"/>
      <c r="Q324" s="119"/>
      <c r="R324" s="28"/>
      <c r="S324" s="136"/>
      <c r="T324" s="105"/>
      <c r="U324" s="162"/>
      <c r="V324" s="105"/>
      <c r="W324" s="126"/>
      <c r="X324" s="30"/>
      <c r="Y324" s="112"/>
      <c r="Z324" s="31"/>
      <c r="AA324" s="33"/>
      <c r="AB324" s="33"/>
      <c r="AC324" s="33"/>
      <c r="AD324" s="33"/>
      <c r="AE324" s="33"/>
    </row>
    <row r="325">
      <c r="A325" s="116"/>
      <c r="B325" s="44"/>
      <c r="C325" s="44"/>
      <c r="D325" s="104"/>
      <c r="E325" s="104"/>
      <c r="F325" s="112"/>
      <c r="G325" s="105"/>
      <c r="H325" s="105"/>
      <c r="I325" s="145"/>
      <c r="J325" s="145"/>
      <c r="K325" s="145"/>
      <c r="L325" s="104"/>
      <c r="M325" s="145"/>
      <c r="N325" s="135"/>
      <c r="O325" s="145"/>
      <c r="P325" s="135"/>
      <c r="Q325" s="119"/>
      <c r="R325" s="28"/>
      <c r="S325" s="136"/>
      <c r="T325" s="105"/>
      <c r="U325" s="162"/>
      <c r="V325" s="105"/>
      <c r="W325" s="126"/>
      <c r="X325" s="30"/>
      <c r="Y325" s="112"/>
      <c r="Z325" s="31"/>
      <c r="AA325" s="33"/>
      <c r="AB325" s="33"/>
      <c r="AC325" s="33"/>
      <c r="AD325" s="33"/>
      <c r="AE325" s="33"/>
    </row>
    <row r="326">
      <c r="A326" s="116"/>
      <c r="B326" s="44"/>
      <c r="C326" s="44"/>
      <c r="D326" s="104"/>
      <c r="E326" s="104"/>
      <c r="F326" s="112"/>
      <c r="G326" s="105"/>
      <c r="H326" s="105"/>
      <c r="I326" s="145"/>
      <c r="J326" s="145"/>
      <c r="K326" s="145"/>
      <c r="L326" s="104"/>
      <c r="M326" s="145"/>
      <c r="N326" s="135"/>
      <c r="O326" s="145"/>
      <c r="P326" s="135"/>
      <c r="Q326" s="119"/>
      <c r="R326" s="28"/>
      <c r="S326" s="136"/>
      <c r="T326" s="105"/>
      <c r="U326" s="162"/>
      <c r="V326" s="105"/>
      <c r="W326" s="126"/>
      <c r="X326" s="30"/>
      <c r="Y326" s="112"/>
      <c r="Z326" s="31"/>
      <c r="AA326" s="33"/>
      <c r="AB326" s="33"/>
      <c r="AC326" s="33"/>
      <c r="AD326" s="33"/>
      <c r="AE326" s="33"/>
    </row>
    <row r="327">
      <c r="A327" s="116"/>
      <c r="B327" s="44"/>
      <c r="C327" s="44"/>
      <c r="D327" s="117"/>
      <c r="E327" s="117"/>
      <c r="F327" s="112"/>
      <c r="G327" s="119"/>
      <c r="H327" s="105"/>
      <c r="I327" s="145"/>
      <c r="J327" s="145"/>
      <c r="K327" s="145"/>
      <c r="L327" s="104"/>
      <c r="M327" s="145"/>
      <c r="N327" s="121"/>
      <c r="O327" s="145"/>
      <c r="P327" s="122"/>
      <c r="Q327" s="119"/>
      <c r="R327" s="28"/>
      <c r="S327" s="123"/>
      <c r="T327" s="285"/>
      <c r="U327" s="162"/>
      <c r="V327" s="125"/>
      <c r="W327" s="126"/>
      <c r="X327" s="30"/>
      <c r="Y327" s="112"/>
      <c r="Z327" s="31"/>
      <c r="AA327" s="33"/>
      <c r="AB327" s="33"/>
      <c r="AC327" s="33"/>
      <c r="AD327" s="33"/>
      <c r="AE327" s="33"/>
    </row>
    <row r="328">
      <c r="A328" s="116"/>
      <c r="B328" s="44"/>
      <c r="C328" s="44"/>
      <c r="D328" s="104"/>
      <c r="E328" s="104"/>
      <c r="F328" s="112"/>
      <c r="G328" s="105"/>
      <c r="H328" s="105"/>
      <c r="I328" s="145"/>
      <c r="J328" s="145"/>
      <c r="K328" s="145"/>
      <c r="L328" s="104"/>
      <c r="M328" s="145"/>
      <c r="N328" s="135"/>
      <c r="O328" s="145"/>
      <c r="P328" s="135"/>
      <c r="Q328" s="119"/>
      <c r="R328" s="28"/>
      <c r="S328" s="136"/>
      <c r="T328" s="145"/>
      <c r="U328" s="162"/>
      <c r="V328" s="105"/>
      <c r="W328" s="126"/>
      <c r="X328" s="30"/>
      <c r="Y328" s="33"/>
      <c r="Z328" s="31"/>
      <c r="AA328" s="33"/>
      <c r="AB328" s="33"/>
      <c r="AC328" s="33"/>
      <c r="AD328" s="33"/>
      <c r="AE328" s="33"/>
    </row>
    <row r="329">
      <c r="A329" s="72"/>
      <c r="B329" s="16"/>
      <c r="C329" s="16"/>
      <c r="D329" s="16"/>
      <c r="E329" s="16"/>
      <c r="F329" s="73"/>
      <c r="G329" s="19"/>
      <c r="H329" s="19"/>
      <c r="I329" s="74"/>
      <c r="J329" s="74"/>
      <c r="K329" s="74"/>
      <c r="L329" s="78"/>
      <c r="M329" s="19"/>
      <c r="N329" s="35"/>
      <c r="O329" s="19"/>
      <c r="P329" s="35"/>
      <c r="Q329" s="36"/>
      <c r="R329" s="95"/>
      <c r="S329" s="22"/>
      <c r="T329" s="77"/>
      <c r="U329" s="27"/>
      <c r="V329" s="22"/>
      <c r="W329" s="29"/>
      <c r="X329" s="30"/>
      <c r="Y329" s="81"/>
      <c r="Z329" s="31"/>
      <c r="AA329" s="33"/>
      <c r="AB329" s="33"/>
      <c r="AC329" s="33"/>
      <c r="AD329" s="33"/>
      <c r="AE329" s="33"/>
    </row>
    <row r="330">
      <c r="A330" s="116"/>
      <c r="B330" s="44"/>
      <c r="C330" s="44"/>
      <c r="D330" s="104"/>
      <c r="E330" s="104"/>
      <c r="F330" s="112"/>
      <c r="G330" s="105"/>
      <c r="H330" s="105"/>
      <c r="I330" s="145"/>
      <c r="J330" s="145"/>
      <c r="K330" s="145"/>
      <c r="L330" s="104"/>
      <c r="M330" s="145"/>
      <c r="N330" s="135"/>
      <c r="O330" s="145"/>
      <c r="P330" s="135"/>
      <c r="Q330" s="119"/>
      <c r="R330" s="28"/>
      <c r="S330" s="136"/>
      <c r="T330" s="105"/>
      <c r="U330" s="162"/>
      <c r="V330" s="105"/>
      <c r="W330" s="126"/>
      <c r="X330" s="30"/>
      <c r="Y330" s="112"/>
      <c r="Z330" s="31"/>
      <c r="AA330" s="33"/>
      <c r="AB330" s="33"/>
      <c r="AC330" s="33"/>
      <c r="AD330" s="33"/>
      <c r="AE330" s="33"/>
    </row>
    <row r="331">
      <c r="A331" s="116"/>
      <c r="B331" s="44"/>
      <c r="C331" s="44"/>
      <c r="D331" s="104"/>
      <c r="E331" s="104"/>
      <c r="F331" s="112"/>
      <c r="G331" s="105"/>
      <c r="H331" s="105"/>
      <c r="I331" s="145"/>
      <c r="J331" s="145"/>
      <c r="K331" s="145"/>
      <c r="L331" s="104"/>
      <c r="M331" s="145"/>
      <c r="N331" s="135"/>
      <c r="O331" s="145"/>
      <c r="P331" s="135"/>
      <c r="Q331" s="119"/>
      <c r="R331" s="28"/>
      <c r="S331" s="136"/>
      <c r="T331" s="105"/>
      <c r="U331" s="162"/>
      <c r="V331" s="105"/>
      <c r="W331" s="126"/>
      <c r="X331" s="30"/>
      <c r="Y331" s="112"/>
      <c r="Z331" s="31"/>
      <c r="AA331" s="33"/>
      <c r="AB331" s="33"/>
      <c r="AC331" s="33"/>
      <c r="AD331" s="33"/>
      <c r="AE331" s="33"/>
    </row>
    <row r="332">
      <c r="A332" s="116"/>
      <c r="B332" s="44"/>
      <c r="C332" s="44"/>
      <c r="D332" s="104"/>
      <c r="E332" s="104"/>
      <c r="F332" s="112"/>
      <c r="G332" s="105"/>
      <c r="H332" s="105"/>
      <c r="I332" s="145"/>
      <c r="J332" s="145"/>
      <c r="K332" s="145"/>
      <c r="L332" s="104"/>
      <c r="M332" s="145"/>
      <c r="N332" s="135"/>
      <c r="O332" s="145"/>
      <c r="P332" s="135"/>
      <c r="Q332" s="119"/>
      <c r="R332" s="28"/>
      <c r="S332" s="136"/>
      <c r="T332" s="145"/>
      <c r="U332" s="162"/>
      <c r="V332" s="105"/>
      <c r="W332" s="126"/>
      <c r="X332" s="30"/>
      <c r="Y332" s="33"/>
      <c r="Z332" s="31"/>
      <c r="AA332" s="33"/>
      <c r="AB332" s="33"/>
      <c r="AC332" s="33"/>
      <c r="AD332" s="33"/>
      <c r="AE332" s="33"/>
    </row>
    <row r="333">
      <c r="A333" s="72"/>
      <c r="B333" s="16"/>
      <c r="C333" s="16"/>
      <c r="D333" s="16"/>
      <c r="E333" s="16"/>
      <c r="F333" s="73"/>
      <c r="G333" s="19"/>
      <c r="H333" s="19"/>
      <c r="I333" s="74"/>
      <c r="J333" s="74"/>
      <c r="K333" s="74"/>
      <c r="L333" s="78"/>
      <c r="M333" s="19"/>
      <c r="N333" s="35"/>
      <c r="O333" s="19"/>
      <c r="P333" s="35"/>
      <c r="Q333" s="36"/>
      <c r="R333" s="19"/>
      <c r="S333" s="80"/>
      <c r="T333" s="77"/>
      <c r="U333" s="27"/>
      <c r="V333" s="28"/>
      <c r="W333" s="29"/>
      <c r="X333" s="30"/>
      <c r="Y333" s="81"/>
      <c r="Z333" s="31"/>
      <c r="AA333" s="33"/>
      <c r="AB333" s="33"/>
      <c r="AC333" s="33"/>
      <c r="AD333" s="33"/>
      <c r="AE333" s="33"/>
    </row>
    <row r="334">
      <c r="A334" s="72"/>
      <c r="B334" s="16"/>
      <c r="C334" s="16"/>
      <c r="D334" s="16"/>
      <c r="E334" s="16"/>
      <c r="F334" s="73"/>
      <c r="G334" s="19"/>
      <c r="H334" s="19"/>
      <c r="I334" s="74"/>
      <c r="J334" s="74"/>
      <c r="K334" s="74"/>
      <c r="L334" s="78"/>
      <c r="M334" s="19"/>
      <c r="N334" s="35"/>
      <c r="O334" s="19"/>
      <c r="P334" s="35"/>
      <c r="Q334" s="36"/>
      <c r="R334" s="19"/>
      <c r="S334" s="22"/>
      <c r="T334" s="77"/>
      <c r="U334" s="27"/>
      <c r="V334" s="22"/>
      <c r="W334" s="29"/>
      <c r="X334" s="30"/>
      <c r="Y334" s="81"/>
      <c r="Z334" s="31"/>
      <c r="AA334" s="33"/>
      <c r="AB334" s="33"/>
      <c r="AC334" s="33"/>
      <c r="AD334" s="33"/>
      <c r="AE334" s="33"/>
    </row>
    <row r="335">
      <c r="A335" s="47"/>
      <c r="B335" s="48"/>
      <c r="C335" s="49"/>
      <c r="D335" s="48"/>
      <c r="E335" s="48"/>
      <c r="F335" s="50"/>
      <c r="G335" s="51"/>
      <c r="H335" s="51"/>
      <c r="I335" s="52"/>
      <c r="J335" s="52"/>
      <c r="K335" s="52"/>
      <c r="L335" s="48"/>
      <c r="M335" s="62"/>
      <c r="N335" s="55"/>
      <c r="O335" s="51"/>
      <c r="P335" s="55"/>
      <c r="Q335" s="36"/>
      <c r="R335" s="63"/>
      <c r="S335" s="62"/>
      <c r="T335" s="58"/>
      <c r="U335" s="188"/>
      <c r="V335" s="51"/>
      <c r="W335" s="59"/>
      <c r="X335" s="30"/>
      <c r="Y335" s="102"/>
      <c r="Z335" s="65"/>
      <c r="AA335" s="33"/>
      <c r="AB335" s="33"/>
      <c r="AC335" s="33"/>
      <c r="AD335" s="33"/>
      <c r="AE335" s="33"/>
    </row>
    <row r="336">
      <c r="A336" s="116"/>
      <c r="B336" s="44"/>
      <c r="C336" s="44"/>
      <c r="D336" s="104"/>
      <c r="E336" s="104"/>
      <c r="F336" s="112"/>
      <c r="G336" s="105"/>
      <c r="H336" s="105"/>
      <c r="I336" s="145"/>
      <c r="J336" s="145"/>
      <c r="K336" s="145"/>
      <c r="L336" s="104"/>
      <c r="M336" s="145"/>
      <c r="N336" s="135"/>
      <c r="O336" s="145"/>
      <c r="P336" s="135"/>
      <c r="Q336" s="119"/>
      <c r="R336" s="28"/>
      <c r="S336" s="136"/>
      <c r="T336" s="105"/>
      <c r="U336" s="162"/>
      <c r="V336" s="105"/>
      <c r="W336" s="126"/>
      <c r="X336" s="30"/>
      <c r="Y336" s="102"/>
      <c r="Z336" s="127"/>
      <c r="AA336" s="33"/>
      <c r="AB336" s="33"/>
      <c r="AC336" s="33"/>
      <c r="AD336" s="33"/>
      <c r="AE336" s="33"/>
    </row>
    <row r="337">
      <c r="A337" s="85"/>
      <c r="B337" s="48"/>
      <c r="C337" s="48"/>
      <c r="D337" s="86"/>
      <c r="E337" s="86"/>
      <c r="F337" s="87"/>
      <c r="G337" s="88"/>
      <c r="H337" s="88"/>
      <c r="I337" s="89"/>
      <c r="J337" s="89"/>
      <c r="K337" s="89"/>
      <c r="L337" s="86"/>
      <c r="M337" s="90"/>
      <c r="N337" s="91"/>
      <c r="O337" s="88"/>
      <c r="P337" s="91"/>
      <c r="Q337" s="36"/>
      <c r="R337" s="95"/>
      <c r="S337" s="90"/>
      <c r="T337" s="93"/>
      <c r="U337" s="179"/>
      <c r="V337" s="88"/>
      <c r="W337" s="94"/>
      <c r="X337" s="30"/>
      <c r="Y337" s="102"/>
      <c r="Z337" s="96"/>
      <c r="AA337" s="33"/>
      <c r="AB337" s="33"/>
      <c r="AC337" s="33"/>
      <c r="AD337" s="33"/>
      <c r="AE337" s="33"/>
    </row>
    <row r="338">
      <c r="A338" s="116"/>
      <c r="B338" s="44"/>
      <c r="C338" s="44"/>
      <c r="D338" s="117"/>
      <c r="E338" s="117"/>
      <c r="F338" s="112"/>
      <c r="G338" s="119"/>
      <c r="H338" s="105"/>
      <c r="I338" s="145"/>
      <c r="J338" s="145"/>
      <c r="K338" s="145"/>
      <c r="L338" s="104"/>
      <c r="M338" s="145"/>
      <c r="N338" s="121"/>
      <c r="O338" s="145"/>
      <c r="P338" s="122"/>
      <c r="Q338" s="119"/>
      <c r="R338" s="28"/>
      <c r="S338" s="123"/>
      <c r="T338" s="285"/>
      <c r="U338" s="162"/>
      <c r="V338" s="125"/>
      <c r="W338" s="126"/>
      <c r="X338" s="30"/>
      <c r="Y338" s="102"/>
      <c r="Z338" s="127"/>
      <c r="AA338" s="33"/>
      <c r="AB338" s="33"/>
      <c r="AC338" s="33"/>
      <c r="AD338" s="33"/>
      <c r="AE338" s="33"/>
    </row>
    <row r="339">
      <c r="A339" s="72"/>
      <c r="B339" s="16"/>
      <c r="C339" s="16"/>
      <c r="D339" s="16"/>
      <c r="E339" s="16"/>
      <c r="F339" s="73"/>
      <c r="G339" s="19"/>
      <c r="H339" s="19"/>
      <c r="I339" s="74"/>
      <c r="J339" s="74"/>
      <c r="K339" s="74"/>
      <c r="L339" s="78"/>
      <c r="M339" s="19"/>
      <c r="N339" s="35"/>
      <c r="O339" s="19"/>
      <c r="P339" s="35"/>
      <c r="Q339" s="36"/>
      <c r="R339" s="19"/>
      <c r="S339" s="80"/>
      <c r="T339" s="77"/>
      <c r="U339" s="27"/>
      <c r="V339" s="22"/>
      <c r="W339" s="29"/>
      <c r="X339" s="30"/>
      <c r="Y339" s="102"/>
      <c r="Z339" s="78"/>
      <c r="AA339" s="33"/>
      <c r="AB339" s="33"/>
      <c r="AC339" s="33"/>
      <c r="AD339" s="33"/>
      <c r="AE339" s="33"/>
    </row>
    <row r="340">
      <c r="A340" s="72"/>
      <c r="B340" s="16"/>
      <c r="C340" s="16"/>
      <c r="D340" s="16"/>
      <c r="E340" s="16"/>
      <c r="F340" s="73"/>
      <c r="G340" s="19"/>
      <c r="H340" s="19"/>
      <c r="I340" s="74"/>
      <c r="J340" s="74"/>
      <c r="K340" s="74"/>
      <c r="L340" s="78"/>
      <c r="M340" s="19"/>
      <c r="N340" s="35"/>
      <c r="O340" s="19"/>
      <c r="P340" s="35"/>
      <c r="Q340" s="19"/>
      <c r="R340" s="28"/>
      <c r="S340" s="37"/>
      <c r="T340" s="77"/>
      <c r="U340" s="27"/>
      <c r="V340" s="22"/>
      <c r="W340" s="29"/>
      <c r="X340" s="30"/>
      <c r="Y340" s="81"/>
      <c r="Z340" s="31"/>
      <c r="AA340" s="33"/>
      <c r="AB340" s="33"/>
      <c r="AC340" s="33"/>
      <c r="AD340" s="33"/>
      <c r="AE340" s="33"/>
    </row>
    <row r="341">
      <c r="A341" s="116"/>
      <c r="B341" s="44"/>
      <c r="C341" s="44"/>
      <c r="D341" s="117"/>
      <c r="E341" s="117"/>
      <c r="F341" s="112"/>
      <c r="G341" s="119"/>
      <c r="H341" s="105"/>
      <c r="I341" s="145"/>
      <c r="J341" s="145"/>
      <c r="K341" s="145"/>
      <c r="L341" s="104"/>
      <c r="M341" s="145"/>
      <c r="N341" s="121"/>
      <c r="O341" s="145"/>
      <c r="P341" s="122"/>
      <c r="Q341" s="119"/>
      <c r="R341" s="28"/>
      <c r="S341" s="123"/>
      <c r="T341" s="285"/>
      <c r="U341" s="162"/>
      <c r="V341" s="125"/>
      <c r="W341" s="126"/>
      <c r="X341" s="30"/>
      <c r="Y341" s="112"/>
      <c r="Z341" s="31"/>
      <c r="AA341" s="33"/>
      <c r="AB341" s="33"/>
      <c r="AC341" s="33"/>
      <c r="AD341" s="33"/>
      <c r="AE341" s="33"/>
    </row>
    <row r="342">
      <c r="A342" s="116"/>
      <c r="B342" s="44"/>
      <c r="C342" s="44"/>
      <c r="D342" s="104"/>
      <c r="E342" s="104"/>
      <c r="F342" s="112"/>
      <c r="G342" s="105"/>
      <c r="H342" s="105"/>
      <c r="I342" s="145"/>
      <c r="J342" s="145"/>
      <c r="K342" s="145"/>
      <c r="L342" s="104"/>
      <c r="M342" s="145"/>
      <c r="N342" s="135"/>
      <c r="O342" s="145"/>
      <c r="P342" s="135"/>
      <c r="Q342" s="119"/>
      <c r="R342" s="28"/>
      <c r="S342" s="136"/>
      <c r="T342" s="105"/>
      <c r="U342" s="162"/>
      <c r="V342" s="105"/>
      <c r="W342" s="126"/>
      <c r="X342" s="30"/>
      <c r="Y342" s="112"/>
      <c r="Z342" s="31"/>
      <c r="AA342" s="33"/>
      <c r="AB342" s="33"/>
      <c r="AC342" s="33"/>
      <c r="AD342" s="33"/>
      <c r="AE342" s="33"/>
    </row>
    <row r="343">
      <c r="A343" s="72"/>
      <c r="B343" s="16"/>
      <c r="C343" s="16"/>
      <c r="D343" s="16"/>
      <c r="E343" s="16"/>
      <c r="F343" s="73"/>
      <c r="G343" s="19"/>
      <c r="H343" s="19"/>
      <c r="I343" s="74"/>
      <c r="J343" s="74"/>
      <c r="K343" s="74"/>
      <c r="L343" s="78"/>
      <c r="M343" s="19"/>
      <c r="N343" s="35"/>
      <c r="O343" s="19"/>
      <c r="P343" s="35"/>
      <c r="Q343" s="36"/>
      <c r="R343" s="95"/>
      <c r="S343" s="22"/>
      <c r="T343" s="77"/>
      <c r="U343" s="27"/>
      <c r="V343" s="22"/>
      <c r="W343" s="29"/>
      <c r="X343" s="30"/>
      <c r="Y343" s="81"/>
      <c r="Z343" s="31"/>
      <c r="AA343" s="33"/>
      <c r="AB343" s="33"/>
      <c r="AC343" s="33"/>
      <c r="AD343" s="33"/>
      <c r="AE343" s="33"/>
    </row>
    <row r="344">
      <c r="A344" s="116"/>
      <c r="B344" s="44"/>
      <c r="C344" s="44"/>
      <c r="D344" s="117"/>
      <c r="E344" s="117"/>
      <c r="F344" s="112"/>
      <c r="G344" s="119"/>
      <c r="H344" s="105"/>
      <c r="I344" s="145"/>
      <c r="J344" s="145"/>
      <c r="K344" s="145"/>
      <c r="L344" s="104"/>
      <c r="M344" s="145"/>
      <c r="N344" s="121"/>
      <c r="O344" s="145"/>
      <c r="P344" s="122"/>
      <c r="Q344" s="119"/>
      <c r="R344" s="28"/>
      <c r="S344" s="123"/>
      <c r="T344" s="285"/>
      <c r="U344" s="162"/>
      <c r="V344" s="125"/>
      <c r="W344" s="126"/>
      <c r="X344" s="30"/>
      <c r="Y344" s="112"/>
      <c r="Z344" s="31"/>
      <c r="AA344" s="33"/>
      <c r="AB344" s="33"/>
      <c r="AC344" s="33"/>
      <c r="AD344" s="33"/>
      <c r="AE344" s="33"/>
    </row>
    <row r="345">
      <c r="A345" s="15"/>
      <c r="B345" s="16"/>
      <c r="C345" s="17"/>
      <c r="D345" s="16"/>
      <c r="E345" s="16"/>
      <c r="F345" s="236"/>
      <c r="G345" s="28"/>
      <c r="H345" s="19"/>
      <c r="I345" s="63"/>
      <c r="J345" s="95"/>
      <c r="K345" s="63"/>
      <c r="L345" s="17"/>
      <c r="M345" s="22"/>
      <c r="N345" s="35"/>
      <c r="O345" s="28"/>
      <c r="P345" s="35"/>
      <c r="Q345" s="36"/>
      <c r="R345" s="28"/>
      <c r="S345" s="37"/>
      <c r="T345" s="38"/>
      <c r="U345" s="27"/>
      <c r="V345" s="28"/>
      <c r="W345" s="29"/>
      <c r="X345" s="30"/>
      <c r="Y345" s="17"/>
      <c r="Z345" s="31"/>
      <c r="AA345" s="33"/>
      <c r="AB345" s="33"/>
      <c r="AC345" s="33"/>
      <c r="AD345" s="33"/>
      <c r="AE345" s="33"/>
    </row>
    <row r="346">
      <c r="A346" s="116"/>
      <c r="B346" s="44"/>
      <c r="C346" s="44"/>
      <c r="D346" s="104"/>
      <c r="E346" s="104"/>
      <c r="F346" s="112"/>
      <c r="G346" s="105"/>
      <c r="H346" s="105"/>
      <c r="I346" s="145"/>
      <c r="J346" s="145"/>
      <c r="K346" s="145"/>
      <c r="L346" s="104"/>
      <c r="M346" s="145"/>
      <c r="N346" s="135"/>
      <c r="O346" s="145"/>
      <c r="P346" s="135"/>
      <c r="Q346" s="119"/>
      <c r="R346" s="28"/>
      <c r="S346" s="136"/>
      <c r="T346" s="105"/>
      <c r="U346" s="162"/>
      <c r="V346" s="105"/>
      <c r="W346" s="126"/>
      <c r="X346" s="30"/>
      <c r="Y346" s="112"/>
      <c r="Z346" s="31"/>
      <c r="AA346" s="33"/>
      <c r="AB346" s="33"/>
      <c r="AC346" s="33"/>
      <c r="AD346" s="33"/>
      <c r="AE346" s="33"/>
    </row>
    <row r="347">
      <c r="A347" s="72"/>
      <c r="B347" s="16"/>
      <c r="C347" s="16"/>
      <c r="D347" s="16"/>
      <c r="E347" s="16"/>
      <c r="F347" s="73"/>
      <c r="G347" s="19"/>
      <c r="H347" s="19"/>
      <c r="I347" s="74"/>
      <c r="J347" s="74"/>
      <c r="K347" s="74"/>
      <c r="L347" s="78"/>
      <c r="M347" s="19"/>
      <c r="N347" s="35"/>
      <c r="O347" s="19"/>
      <c r="P347" s="35"/>
      <c r="Q347" s="36"/>
      <c r="R347" s="19"/>
      <c r="S347" s="80"/>
      <c r="T347" s="77"/>
      <c r="U347" s="27"/>
      <c r="V347" s="22"/>
      <c r="W347" s="29"/>
      <c r="X347" s="30"/>
      <c r="Y347" s="81"/>
      <c r="Z347" s="31"/>
      <c r="AA347" s="33"/>
      <c r="AB347" s="33"/>
      <c r="AC347" s="33"/>
      <c r="AD347" s="33"/>
      <c r="AE347" s="33"/>
    </row>
    <row r="348">
      <c r="A348" s="116"/>
      <c r="B348" s="44"/>
      <c r="C348" s="44"/>
      <c r="D348" s="104"/>
      <c r="E348" s="104"/>
      <c r="F348" s="112"/>
      <c r="G348" s="105"/>
      <c r="H348" s="105"/>
      <c r="I348" s="145"/>
      <c r="J348" s="145"/>
      <c r="K348" s="145"/>
      <c r="L348" s="104"/>
      <c r="M348" s="145"/>
      <c r="N348" s="135"/>
      <c r="O348" s="145"/>
      <c r="P348" s="135"/>
      <c r="Q348" s="119"/>
      <c r="R348" s="28"/>
      <c r="S348" s="136"/>
      <c r="T348" s="105"/>
      <c r="U348" s="162"/>
      <c r="V348" s="105"/>
      <c r="W348" s="126"/>
      <c r="X348" s="30"/>
      <c r="Y348" s="112"/>
      <c r="Z348" s="31"/>
      <c r="AA348" s="33"/>
      <c r="AB348" s="33"/>
      <c r="AC348" s="33"/>
      <c r="AD348" s="33"/>
      <c r="AE348" s="33"/>
    </row>
    <row r="349">
      <c r="A349" s="15"/>
      <c r="B349" s="16"/>
      <c r="C349" s="17"/>
      <c r="D349" s="16"/>
      <c r="E349" s="16"/>
      <c r="F349" s="236"/>
      <c r="G349" s="28"/>
      <c r="H349" s="19"/>
      <c r="I349" s="63"/>
      <c r="J349" s="95"/>
      <c r="K349" s="63"/>
      <c r="L349" s="17"/>
      <c r="M349" s="22"/>
      <c r="N349" s="35"/>
      <c r="O349" s="28"/>
      <c r="P349" s="35"/>
      <c r="Q349" s="28"/>
      <c r="R349" s="28"/>
      <c r="S349" s="37"/>
      <c r="T349" s="38"/>
      <c r="U349" s="27"/>
      <c r="V349" s="28"/>
      <c r="W349" s="29"/>
      <c r="X349" s="30"/>
      <c r="Y349" s="17"/>
      <c r="Z349" s="31"/>
      <c r="AA349" s="33"/>
      <c r="AB349" s="33"/>
      <c r="AC349" s="33"/>
      <c r="AD349" s="33"/>
      <c r="AE349" s="33"/>
    </row>
    <row r="350">
      <c r="A350" s="15"/>
      <c r="B350" s="16"/>
      <c r="C350" s="17"/>
      <c r="D350" s="16"/>
      <c r="E350" s="16"/>
      <c r="F350" s="236"/>
      <c r="G350" s="28"/>
      <c r="H350" s="19"/>
      <c r="I350" s="63"/>
      <c r="J350" s="95"/>
      <c r="K350" s="63"/>
      <c r="L350" s="17"/>
      <c r="M350" s="22"/>
      <c r="N350" s="35"/>
      <c r="O350" s="28"/>
      <c r="P350" s="35"/>
      <c r="Q350" s="36"/>
      <c r="R350" s="28"/>
      <c r="S350" s="37"/>
      <c r="T350" s="38"/>
      <c r="U350" s="27"/>
      <c r="V350" s="28"/>
      <c r="W350" s="29"/>
      <c r="X350" s="30"/>
      <c r="Y350" s="17"/>
      <c r="Z350" s="31"/>
      <c r="AA350" s="33"/>
      <c r="AB350" s="33"/>
      <c r="AC350" s="33"/>
      <c r="AD350" s="33"/>
      <c r="AE350" s="33"/>
    </row>
    <row r="351">
      <c r="A351" s="116"/>
      <c r="B351" s="44"/>
      <c r="C351" s="44"/>
      <c r="D351" s="104"/>
      <c r="E351" s="104"/>
      <c r="F351" s="112"/>
      <c r="G351" s="105"/>
      <c r="H351" s="105"/>
      <c r="I351" s="145"/>
      <c r="J351" s="145"/>
      <c r="K351" s="145"/>
      <c r="L351" s="104"/>
      <c r="M351" s="145"/>
      <c r="N351" s="135"/>
      <c r="O351" s="145"/>
      <c r="P351" s="135"/>
      <c r="Q351" s="119"/>
      <c r="R351" s="28"/>
      <c r="S351" s="136"/>
      <c r="T351" s="145"/>
      <c r="U351" s="162"/>
      <c r="V351" s="105"/>
      <c r="W351" s="126"/>
      <c r="X351" s="30"/>
      <c r="Y351" s="33"/>
      <c r="Z351" s="31"/>
      <c r="AA351" s="33"/>
      <c r="AB351" s="33"/>
      <c r="AC351" s="33"/>
      <c r="AD351" s="33"/>
      <c r="AE351" s="33"/>
    </row>
    <row r="352">
      <c r="A352" s="66"/>
      <c r="B352" s="48"/>
      <c r="C352" s="48"/>
      <c r="D352" s="48"/>
      <c r="E352" s="48"/>
      <c r="F352" s="50"/>
      <c r="G352" s="51"/>
      <c r="H352" s="51"/>
      <c r="I352" s="52"/>
      <c r="J352" s="52"/>
      <c r="K352" s="52"/>
      <c r="L352" s="48"/>
      <c r="M352" s="62"/>
      <c r="N352" s="55"/>
      <c r="O352" s="51"/>
      <c r="P352" s="55"/>
      <c r="Q352" s="307"/>
      <c r="R352" s="28"/>
      <c r="S352" s="62"/>
      <c r="T352" s="58"/>
      <c r="U352" s="188"/>
      <c r="V352" s="51"/>
      <c r="W352" s="59"/>
      <c r="X352" s="30"/>
      <c r="Y352" s="295"/>
      <c r="Z352" s="31"/>
      <c r="AA352" s="33"/>
      <c r="AB352" s="33"/>
      <c r="AC352" s="33"/>
      <c r="AD352" s="33"/>
      <c r="AE352" s="33"/>
    </row>
    <row r="353">
      <c r="A353" s="15"/>
      <c r="B353" s="16"/>
      <c r="C353" s="17"/>
      <c r="D353" s="16"/>
      <c r="E353" s="16"/>
      <c r="F353" s="236"/>
      <c r="G353" s="19"/>
      <c r="H353" s="19"/>
      <c r="I353" s="63"/>
      <c r="J353" s="95"/>
      <c r="K353" s="63"/>
      <c r="L353" s="17"/>
      <c r="M353" s="22"/>
      <c r="N353" s="35"/>
      <c r="O353" s="28"/>
      <c r="P353" s="35"/>
      <c r="Q353" s="28"/>
      <c r="R353" s="28"/>
      <c r="S353" s="37"/>
      <c r="T353" s="38"/>
      <c r="U353" s="27"/>
      <c r="V353" s="19"/>
      <c r="W353" s="29"/>
      <c r="X353" s="30"/>
      <c r="Y353" s="17"/>
      <c r="Z353" s="31"/>
      <c r="AA353" s="33"/>
      <c r="AB353" s="33"/>
      <c r="AC353" s="33"/>
      <c r="AD353" s="33"/>
      <c r="AE353" s="33"/>
    </row>
    <row r="354">
      <c r="A354" s="72"/>
      <c r="B354" s="16"/>
      <c r="C354" s="16"/>
      <c r="D354" s="16"/>
      <c r="E354" s="16"/>
      <c r="F354" s="73"/>
      <c r="G354" s="19"/>
      <c r="H354" s="19"/>
      <c r="I354" s="74"/>
      <c r="J354" s="74"/>
      <c r="K354" s="74"/>
      <c r="L354" s="78"/>
      <c r="M354" s="19"/>
      <c r="N354" s="35"/>
      <c r="O354" s="19"/>
      <c r="P354" s="35"/>
      <c r="Q354" s="36"/>
      <c r="R354" s="19"/>
      <c r="S354" s="80"/>
      <c r="T354" s="77"/>
      <c r="U354" s="27"/>
      <c r="V354" s="19"/>
      <c r="W354" s="29"/>
      <c r="X354" s="30"/>
      <c r="Y354" s="81"/>
      <c r="Z354" s="31"/>
      <c r="AA354" s="33"/>
      <c r="AB354" s="33"/>
      <c r="AC354" s="33"/>
      <c r="AD354" s="33"/>
      <c r="AE354" s="33"/>
    </row>
    <row r="355">
      <c r="A355" s="47"/>
      <c r="B355" s="48"/>
      <c r="C355" s="49"/>
      <c r="D355" s="48"/>
      <c r="E355" s="48"/>
      <c r="F355" s="50"/>
      <c r="G355" s="51"/>
      <c r="H355" s="51"/>
      <c r="I355" s="52"/>
      <c r="J355" s="52"/>
      <c r="K355" s="52"/>
      <c r="L355" s="48"/>
      <c r="M355" s="62"/>
      <c r="N355" s="55"/>
      <c r="O355" s="51"/>
      <c r="P355" s="55"/>
      <c r="Q355" s="36"/>
      <c r="R355" s="63"/>
      <c r="S355" s="62"/>
      <c r="T355" s="58"/>
      <c r="U355" s="188"/>
      <c r="V355" s="51"/>
      <c r="W355" s="59"/>
      <c r="X355" s="30"/>
      <c r="Y355" s="295"/>
      <c r="Z355" s="31"/>
      <c r="AA355" s="33"/>
      <c r="AB355" s="33"/>
      <c r="AC355" s="33"/>
      <c r="AD355" s="33"/>
      <c r="AE355" s="33"/>
    </row>
    <row r="356">
      <c r="A356" s="116"/>
      <c r="B356" s="44"/>
      <c r="C356" s="44"/>
      <c r="D356" s="104"/>
      <c r="E356" s="104"/>
      <c r="F356" s="112"/>
      <c r="G356" s="105"/>
      <c r="H356" s="105"/>
      <c r="I356" s="145"/>
      <c r="J356" s="145"/>
      <c r="K356" s="145"/>
      <c r="L356" s="104"/>
      <c r="M356" s="145"/>
      <c r="N356" s="135"/>
      <c r="O356" s="145"/>
      <c r="P356" s="135"/>
      <c r="Q356" s="119"/>
      <c r="R356" s="28"/>
      <c r="S356" s="136"/>
      <c r="T356" s="145"/>
      <c r="U356" s="162"/>
      <c r="V356" s="105"/>
      <c r="W356" s="126"/>
      <c r="X356" s="30"/>
      <c r="Y356" s="33"/>
      <c r="Z356" s="31"/>
      <c r="AA356" s="33"/>
      <c r="AB356" s="33"/>
      <c r="AC356" s="33"/>
      <c r="AD356" s="33"/>
      <c r="AE356" s="33"/>
    </row>
    <row r="357">
      <c r="A357" s="116"/>
      <c r="B357" s="44"/>
      <c r="C357" s="44"/>
      <c r="D357" s="117"/>
      <c r="E357" s="117"/>
      <c r="F357" s="112"/>
      <c r="G357" s="119"/>
      <c r="H357" s="105"/>
      <c r="I357" s="145"/>
      <c r="J357" s="145"/>
      <c r="K357" s="145"/>
      <c r="L357" s="104"/>
      <c r="M357" s="145"/>
      <c r="N357" s="121"/>
      <c r="O357" s="145"/>
      <c r="P357" s="122"/>
      <c r="Q357" s="119"/>
      <c r="R357" s="28"/>
      <c r="S357" s="123"/>
      <c r="T357" s="285"/>
      <c r="U357" s="162"/>
      <c r="V357" s="125"/>
      <c r="W357" s="126"/>
      <c r="X357" s="30"/>
      <c r="Y357" s="112"/>
      <c r="Z357" s="31"/>
      <c r="AA357" s="33"/>
      <c r="AB357" s="33"/>
      <c r="AC357" s="33"/>
      <c r="AD357" s="33"/>
      <c r="AE357" s="33"/>
    </row>
    <row r="358">
      <c r="A358" s="15"/>
      <c r="B358" s="16"/>
      <c r="C358" s="17"/>
      <c r="D358" s="16"/>
      <c r="E358" s="16"/>
      <c r="F358" s="236"/>
      <c r="G358" s="19"/>
      <c r="H358" s="19"/>
      <c r="I358" s="63"/>
      <c r="J358" s="95"/>
      <c r="K358" s="63"/>
      <c r="L358" s="17"/>
      <c r="M358" s="22"/>
      <c r="N358" s="35"/>
      <c r="O358" s="28"/>
      <c r="P358" s="35"/>
      <c r="Q358" s="36"/>
      <c r="R358" s="28"/>
      <c r="S358" s="37"/>
      <c r="T358" s="38"/>
      <c r="U358" s="27"/>
      <c r="V358" s="19"/>
      <c r="W358" s="29"/>
      <c r="X358" s="30"/>
      <c r="Y358" s="17"/>
      <c r="Z358" s="31"/>
      <c r="AA358" s="33"/>
      <c r="AB358" s="33"/>
      <c r="AC358" s="33"/>
      <c r="AD358" s="33"/>
      <c r="AE358" s="33"/>
    </row>
    <row r="359">
      <c r="A359" s="72"/>
      <c r="B359" s="16"/>
      <c r="C359" s="16"/>
      <c r="D359" s="16"/>
      <c r="E359" s="16"/>
      <c r="F359" s="73"/>
      <c r="G359" s="19"/>
      <c r="H359" s="19"/>
      <c r="I359" s="74"/>
      <c r="J359" s="74"/>
      <c r="K359" s="74"/>
      <c r="L359" s="78"/>
      <c r="M359" s="19"/>
      <c r="N359" s="35"/>
      <c r="O359" s="19"/>
      <c r="P359" s="35"/>
      <c r="Q359" s="36"/>
      <c r="R359" s="19"/>
      <c r="S359" s="37"/>
      <c r="T359" s="77"/>
      <c r="U359" s="27"/>
      <c r="V359" s="22"/>
      <c r="W359" s="29"/>
      <c r="X359" s="30"/>
      <c r="Y359" s="81"/>
      <c r="Z359" s="31"/>
      <c r="AA359" s="33"/>
      <c r="AB359" s="33"/>
      <c r="AC359" s="33"/>
      <c r="AD359" s="33"/>
      <c r="AE359" s="33"/>
    </row>
    <row r="360">
      <c r="A360" s="72"/>
      <c r="B360" s="16"/>
      <c r="C360" s="16"/>
      <c r="D360" s="16"/>
      <c r="E360" s="16"/>
      <c r="F360" s="73"/>
      <c r="G360" s="19"/>
      <c r="H360" s="19"/>
      <c r="I360" s="74"/>
      <c r="J360" s="74"/>
      <c r="K360" s="74"/>
      <c r="L360" s="78"/>
      <c r="M360" s="19"/>
      <c r="N360" s="35"/>
      <c r="O360" s="19"/>
      <c r="P360" s="35"/>
      <c r="Q360" s="36"/>
      <c r="R360" s="19"/>
      <c r="S360" s="80"/>
      <c r="T360" s="77"/>
      <c r="U360" s="27"/>
      <c r="V360" s="28"/>
      <c r="W360" s="29"/>
      <c r="X360" s="30"/>
      <c r="Y360" s="81"/>
      <c r="Z360" s="31"/>
      <c r="AA360" s="33"/>
      <c r="AB360" s="33"/>
      <c r="AC360" s="33"/>
      <c r="AD360" s="33"/>
      <c r="AE360" s="33"/>
    </row>
    <row r="361">
      <c r="A361" s="72"/>
      <c r="B361" s="16"/>
      <c r="C361" s="16"/>
      <c r="D361" s="16"/>
      <c r="E361" s="16"/>
      <c r="F361" s="73"/>
      <c r="G361" s="19"/>
      <c r="H361" s="19"/>
      <c r="I361" s="74"/>
      <c r="J361" s="74"/>
      <c r="K361" s="74"/>
      <c r="L361" s="78"/>
      <c r="M361" s="19"/>
      <c r="N361" s="35"/>
      <c r="O361" s="19"/>
      <c r="P361" s="35"/>
      <c r="Q361" s="36"/>
      <c r="R361" s="19"/>
      <c r="S361" s="22"/>
      <c r="T361" s="77"/>
      <c r="U361" s="27"/>
      <c r="V361" s="19"/>
      <c r="W361" s="29"/>
      <c r="X361" s="30"/>
      <c r="Y361" s="81"/>
      <c r="Z361" s="31"/>
      <c r="AA361" s="33"/>
      <c r="AB361" s="33"/>
      <c r="AC361" s="33"/>
      <c r="AD361" s="33"/>
      <c r="AE361" s="33"/>
    </row>
    <row r="362">
      <c r="A362" s="15"/>
      <c r="B362" s="16"/>
      <c r="C362" s="17"/>
      <c r="D362" s="16"/>
      <c r="E362" s="16"/>
      <c r="F362" s="236"/>
      <c r="G362" s="28"/>
      <c r="H362" s="19"/>
      <c r="I362" s="63"/>
      <c r="J362" s="95"/>
      <c r="K362" s="63"/>
      <c r="L362" s="17"/>
      <c r="M362" s="22"/>
      <c r="N362" s="35"/>
      <c r="O362" s="28"/>
      <c r="P362" s="35"/>
      <c r="Q362" s="28"/>
      <c r="R362" s="28"/>
      <c r="S362" s="37"/>
      <c r="T362" s="38"/>
      <c r="U362" s="27"/>
      <c r="V362" s="28"/>
      <c r="W362" s="29"/>
      <c r="X362" s="30"/>
      <c r="Y362" s="17"/>
      <c r="Z362" s="31"/>
      <c r="AA362" s="33"/>
      <c r="AB362" s="33"/>
      <c r="AC362" s="33"/>
      <c r="AD362" s="33"/>
      <c r="AE362" s="33"/>
    </row>
    <row r="363">
      <c r="A363" s="47"/>
      <c r="B363" s="48"/>
      <c r="C363" s="49"/>
      <c r="D363" s="48"/>
      <c r="E363" s="48"/>
      <c r="F363" s="50"/>
      <c r="G363" s="51"/>
      <c r="H363" s="51"/>
      <c r="I363" s="52"/>
      <c r="J363" s="52"/>
      <c r="K363" s="52"/>
      <c r="L363" s="48"/>
      <c r="M363" s="62"/>
      <c r="N363" s="55"/>
      <c r="O363" s="51"/>
      <c r="P363" s="55"/>
      <c r="Q363" s="36"/>
      <c r="R363" s="63"/>
      <c r="S363" s="62"/>
      <c r="T363" s="58"/>
      <c r="U363" s="188"/>
      <c r="V363" s="51"/>
      <c r="W363" s="59"/>
      <c r="X363" s="30"/>
      <c r="Y363" s="295"/>
      <c r="Z363" s="31"/>
      <c r="AA363" s="33"/>
      <c r="AB363" s="33"/>
      <c r="AC363" s="33"/>
      <c r="AD363" s="33"/>
      <c r="AE363" s="33"/>
    </row>
    <row r="364">
      <c r="A364" s="116"/>
      <c r="B364" s="44"/>
      <c r="C364" s="44"/>
      <c r="D364" s="117"/>
      <c r="E364" s="117"/>
      <c r="F364" s="112"/>
      <c r="G364" s="119"/>
      <c r="H364" s="105"/>
      <c r="I364" s="145"/>
      <c r="J364" s="145"/>
      <c r="K364" s="145"/>
      <c r="L364" s="104"/>
      <c r="M364" s="145"/>
      <c r="N364" s="121"/>
      <c r="O364" s="145"/>
      <c r="P364" s="122"/>
      <c r="Q364" s="119"/>
      <c r="R364" s="28"/>
      <c r="S364" s="123"/>
      <c r="T364" s="285"/>
      <c r="U364" s="162"/>
      <c r="V364" s="125"/>
      <c r="W364" s="126"/>
      <c r="X364" s="30"/>
      <c r="Y364" s="112"/>
      <c r="Z364" s="31"/>
      <c r="AA364" s="33"/>
      <c r="AB364" s="33"/>
      <c r="AC364" s="33"/>
      <c r="AD364" s="33"/>
      <c r="AE364" s="33"/>
    </row>
    <row r="365">
      <c r="A365" s="66"/>
      <c r="B365" s="48"/>
      <c r="C365" s="48"/>
      <c r="D365" s="48"/>
      <c r="E365" s="48"/>
      <c r="F365" s="50"/>
      <c r="G365" s="51"/>
      <c r="H365" s="51"/>
      <c r="I365" s="52"/>
      <c r="J365" s="52"/>
      <c r="K365" s="52"/>
      <c r="L365" s="48"/>
      <c r="M365" s="62"/>
      <c r="N365" s="55"/>
      <c r="O365" s="51"/>
      <c r="P365" s="55"/>
      <c r="Q365" s="36"/>
      <c r="R365" s="63"/>
      <c r="S365" s="62"/>
      <c r="T365" s="58"/>
      <c r="U365" s="188"/>
      <c r="V365" s="51"/>
      <c r="W365" s="59"/>
      <c r="X365" s="30"/>
      <c r="Y365" s="295"/>
      <c r="Z365" s="31"/>
      <c r="AA365" s="33"/>
      <c r="AB365" s="33"/>
      <c r="AC365" s="33"/>
      <c r="AD365" s="33"/>
      <c r="AE365" s="33"/>
    </row>
    <row r="366">
      <c r="A366" s="15"/>
      <c r="B366" s="16"/>
      <c r="C366" s="17"/>
      <c r="D366" s="16"/>
      <c r="E366" s="16"/>
      <c r="F366" s="236"/>
      <c r="G366" s="19"/>
      <c r="H366" s="19"/>
      <c r="I366" s="63"/>
      <c r="J366" s="95"/>
      <c r="K366" s="63"/>
      <c r="L366" s="17"/>
      <c r="M366" s="22"/>
      <c r="N366" s="35"/>
      <c r="O366" s="28"/>
      <c r="P366" s="35"/>
      <c r="Q366" s="28"/>
      <c r="R366" s="28"/>
      <c r="S366" s="37"/>
      <c r="T366" s="38"/>
      <c r="U366" s="27"/>
      <c r="V366" s="19"/>
      <c r="W366" s="29"/>
      <c r="X366" s="30"/>
      <c r="Y366" s="33"/>
      <c r="Z366" s="31"/>
      <c r="AA366" s="33"/>
      <c r="AB366" s="33"/>
      <c r="AC366" s="33"/>
      <c r="AD366" s="33"/>
      <c r="AE366" s="33"/>
    </row>
    <row r="367">
      <c r="A367" s="116"/>
      <c r="B367" s="44"/>
      <c r="C367" s="44"/>
      <c r="D367" s="117"/>
      <c r="E367" s="117"/>
      <c r="F367" s="112"/>
      <c r="G367" s="119"/>
      <c r="H367" s="105"/>
      <c r="I367" s="145"/>
      <c r="J367" s="145"/>
      <c r="K367" s="145"/>
      <c r="L367" s="104"/>
      <c r="M367" s="145"/>
      <c r="N367" s="121"/>
      <c r="O367" s="145"/>
      <c r="P367" s="122"/>
      <c r="Q367" s="119"/>
      <c r="R367" s="28"/>
      <c r="S367" s="123"/>
      <c r="T367" s="285"/>
      <c r="U367" s="162"/>
      <c r="V367" s="125"/>
      <c r="W367" s="126"/>
      <c r="X367" s="30"/>
      <c r="Y367" s="112"/>
      <c r="Z367" s="31"/>
      <c r="AA367" s="33"/>
      <c r="AB367" s="33"/>
      <c r="AC367" s="33"/>
      <c r="AD367" s="33"/>
      <c r="AE367" s="33"/>
    </row>
    <row r="368">
      <c r="A368" s="116"/>
      <c r="B368" s="44"/>
      <c r="C368" s="44"/>
      <c r="D368" s="104"/>
      <c r="E368" s="104"/>
      <c r="F368" s="112"/>
      <c r="G368" s="105"/>
      <c r="H368" s="105"/>
      <c r="I368" s="145"/>
      <c r="J368" s="145"/>
      <c r="K368" s="145"/>
      <c r="L368" s="104"/>
      <c r="M368" s="145"/>
      <c r="N368" s="135"/>
      <c r="O368" s="145"/>
      <c r="P368" s="135"/>
      <c r="Q368" s="119"/>
      <c r="R368" s="28"/>
      <c r="S368" s="136"/>
      <c r="T368" s="105"/>
      <c r="U368" s="162"/>
      <c r="V368" s="105"/>
      <c r="W368" s="126"/>
      <c r="X368" s="30"/>
      <c r="Y368" s="112"/>
      <c r="Z368" s="31"/>
      <c r="AA368" s="33"/>
      <c r="AB368" s="33"/>
      <c r="AC368" s="33"/>
      <c r="AD368" s="33"/>
      <c r="AE368" s="33"/>
    </row>
    <row r="369">
      <c r="A369" s="72"/>
      <c r="B369" s="16"/>
      <c r="C369" s="16"/>
      <c r="D369" s="16"/>
      <c r="E369" s="16"/>
      <c r="F369" s="73"/>
      <c r="G369" s="19"/>
      <c r="H369" s="19"/>
      <c r="I369" s="74"/>
      <c r="J369" s="74"/>
      <c r="K369" s="74"/>
      <c r="L369" s="78"/>
      <c r="M369" s="19"/>
      <c r="N369" s="35"/>
      <c r="O369" s="19"/>
      <c r="P369" s="35"/>
      <c r="Q369" s="36"/>
      <c r="R369" s="19"/>
      <c r="S369" s="80"/>
      <c r="T369" s="77"/>
      <c r="U369" s="27"/>
      <c r="V369" s="22"/>
      <c r="W369" s="29"/>
      <c r="X369" s="30"/>
      <c r="Y369" s="81"/>
      <c r="Z369" s="31"/>
      <c r="AA369" s="33"/>
      <c r="AB369" s="33"/>
      <c r="AC369" s="33"/>
      <c r="AD369" s="33"/>
      <c r="AE369" s="33"/>
    </row>
    <row r="370">
      <c r="A370" s="85"/>
      <c r="B370" s="48"/>
      <c r="C370" s="113"/>
      <c r="D370" s="86"/>
      <c r="E370" s="86"/>
      <c r="F370" s="87"/>
      <c r="G370" s="88"/>
      <c r="H370" s="88"/>
      <c r="I370" s="89"/>
      <c r="J370" s="89"/>
      <c r="K370" s="89"/>
      <c r="L370" s="86"/>
      <c r="M370" s="90"/>
      <c r="N370" s="91"/>
      <c r="O370" s="88"/>
      <c r="P370" s="91"/>
      <c r="Q370" s="36"/>
      <c r="R370" s="95"/>
      <c r="S370" s="90"/>
      <c r="T370" s="93"/>
      <c r="U370" s="179"/>
      <c r="V370" s="88"/>
      <c r="W370" s="94"/>
      <c r="X370" s="30"/>
      <c r="Y370" s="113"/>
      <c r="Z370" s="31"/>
      <c r="AA370" s="33"/>
      <c r="AB370" s="33"/>
      <c r="AC370" s="33"/>
      <c r="AD370" s="33"/>
      <c r="AE370" s="33"/>
    </row>
    <row r="371">
      <c r="A371" s="72"/>
      <c r="B371" s="16"/>
      <c r="C371" s="16"/>
      <c r="D371" s="16"/>
      <c r="E371" s="16"/>
      <c r="F371" s="73"/>
      <c r="G371" s="19"/>
      <c r="H371" s="19"/>
      <c r="I371" s="74"/>
      <c r="J371" s="74"/>
      <c r="K371" s="74"/>
      <c r="L371" s="78"/>
      <c r="M371" s="19"/>
      <c r="N371" s="35"/>
      <c r="O371" s="19"/>
      <c r="P371" s="35"/>
      <c r="Q371" s="36"/>
      <c r="R371" s="19"/>
      <c r="S371" s="80"/>
      <c r="T371" s="77"/>
      <c r="U371" s="27"/>
      <c r="V371" s="22"/>
      <c r="W371" s="29"/>
      <c r="X371" s="30"/>
      <c r="Y371" s="81"/>
      <c r="Z371" s="31"/>
      <c r="AA371" s="33"/>
      <c r="AB371" s="33"/>
      <c r="AC371" s="33"/>
      <c r="AD371" s="33"/>
      <c r="AE371" s="33"/>
    </row>
    <row r="372">
      <c r="A372" s="72"/>
      <c r="B372" s="16"/>
      <c r="C372" s="16"/>
      <c r="D372" s="16"/>
      <c r="E372" s="16"/>
      <c r="F372" s="73"/>
      <c r="G372" s="19"/>
      <c r="H372" s="19"/>
      <c r="I372" s="74"/>
      <c r="J372" s="74"/>
      <c r="K372" s="74"/>
      <c r="L372" s="78"/>
      <c r="M372" s="19"/>
      <c r="N372" s="35"/>
      <c r="O372" s="19"/>
      <c r="P372" s="35"/>
      <c r="Q372" s="36"/>
      <c r="R372" s="19"/>
      <c r="S372" s="80"/>
      <c r="T372" s="77"/>
      <c r="U372" s="27"/>
      <c r="V372" s="19"/>
      <c r="W372" s="29"/>
      <c r="X372" s="30"/>
      <c r="Y372" s="81"/>
      <c r="Z372" s="31"/>
      <c r="AA372" s="33"/>
      <c r="AB372" s="33"/>
      <c r="AC372" s="33"/>
      <c r="AD372" s="33"/>
      <c r="AE372" s="33"/>
    </row>
    <row r="373">
      <c r="A373" s="15"/>
      <c r="B373" s="16"/>
      <c r="C373" s="17"/>
      <c r="D373" s="16"/>
      <c r="E373" s="16"/>
      <c r="F373" s="236"/>
      <c r="G373" s="19"/>
      <c r="H373" s="19"/>
      <c r="I373" s="63"/>
      <c r="J373" s="95"/>
      <c r="K373" s="63"/>
      <c r="L373" s="17"/>
      <c r="M373" s="22"/>
      <c r="N373" s="35"/>
      <c r="O373" s="28"/>
      <c r="P373" s="35"/>
      <c r="Q373" s="28"/>
      <c r="R373" s="28"/>
      <c r="S373" s="37"/>
      <c r="T373" s="38"/>
      <c r="U373" s="27"/>
      <c r="V373" s="28"/>
      <c r="W373" s="29"/>
      <c r="X373" s="30"/>
      <c r="Y373" s="17"/>
      <c r="Z373" s="31"/>
      <c r="AA373" s="33"/>
      <c r="AB373" s="33"/>
      <c r="AC373" s="33"/>
      <c r="AD373" s="33"/>
      <c r="AE373" s="33"/>
    </row>
    <row r="374">
      <c r="A374" s="15"/>
      <c r="B374" s="16"/>
      <c r="C374" s="17"/>
      <c r="D374" s="16"/>
      <c r="E374" s="16"/>
      <c r="F374" s="236"/>
      <c r="G374" s="28"/>
      <c r="H374" s="19"/>
      <c r="I374" s="63"/>
      <c r="J374" s="95"/>
      <c r="K374" s="63"/>
      <c r="L374" s="17"/>
      <c r="M374" s="22"/>
      <c r="N374" s="35"/>
      <c r="O374" s="28"/>
      <c r="P374" s="35"/>
      <c r="Q374" s="28"/>
      <c r="R374" s="28"/>
      <c r="S374" s="37"/>
      <c r="T374" s="38"/>
      <c r="U374" s="27"/>
      <c r="V374" s="28"/>
      <c r="W374" s="29"/>
      <c r="X374" s="30"/>
      <c r="Y374" s="17"/>
      <c r="Z374" s="31"/>
      <c r="AA374" s="33"/>
      <c r="AB374" s="33"/>
      <c r="AC374" s="33"/>
      <c r="AD374" s="33"/>
      <c r="AE374" s="33"/>
    </row>
    <row r="375">
      <c r="A375" s="46"/>
      <c r="B375" s="16"/>
      <c r="C375" s="17"/>
      <c r="D375" s="16"/>
      <c r="E375" s="16"/>
      <c r="F375" s="236"/>
      <c r="G375" s="19"/>
      <c r="H375" s="19"/>
      <c r="I375" s="63"/>
      <c r="J375" s="95"/>
      <c r="K375" s="63"/>
      <c r="L375" s="17"/>
      <c r="M375" s="22"/>
      <c r="N375" s="35"/>
      <c r="O375" s="28"/>
      <c r="P375" s="35"/>
      <c r="Q375" s="36"/>
      <c r="R375" s="28"/>
      <c r="S375" s="37"/>
      <c r="T375" s="38"/>
      <c r="U375" s="27"/>
      <c r="V375" s="28"/>
      <c r="W375" s="29"/>
      <c r="X375" s="30"/>
      <c r="Y375" s="17"/>
      <c r="Z375" s="31"/>
      <c r="AA375" s="33"/>
      <c r="AB375" s="33"/>
      <c r="AC375" s="33"/>
      <c r="AD375" s="33"/>
      <c r="AE375" s="33"/>
    </row>
    <row r="376">
      <c r="A376" s="15"/>
      <c r="B376" s="16"/>
      <c r="C376" s="17"/>
      <c r="D376" s="16"/>
      <c r="E376" s="16"/>
      <c r="F376" s="236"/>
      <c r="G376" s="19"/>
      <c r="H376" s="19"/>
      <c r="I376" s="63"/>
      <c r="J376" s="95"/>
      <c r="K376" s="63"/>
      <c r="L376" s="17"/>
      <c r="M376" s="22"/>
      <c r="N376" s="35"/>
      <c r="O376" s="28"/>
      <c r="P376" s="35"/>
      <c r="Q376" s="36"/>
      <c r="R376" s="28"/>
      <c r="S376" s="37"/>
      <c r="T376" s="38"/>
      <c r="U376" s="27"/>
      <c r="V376" s="28"/>
      <c r="W376" s="29"/>
      <c r="X376" s="30"/>
      <c r="Y376" s="17"/>
      <c r="Z376" s="31"/>
      <c r="AA376" s="33"/>
      <c r="AB376" s="33"/>
      <c r="AC376" s="33"/>
      <c r="AD376" s="33"/>
      <c r="AE376" s="33"/>
    </row>
    <row r="377">
      <c r="A377" s="116"/>
      <c r="B377" s="44"/>
      <c r="C377" s="44"/>
      <c r="D377" s="104"/>
      <c r="E377" s="104"/>
      <c r="F377" s="112"/>
      <c r="G377" s="105"/>
      <c r="H377" s="105"/>
      <c r="I377" s="145"/>
      <c r="J377" s="145"/>
      <c r="K377" s="145"/>
      <c r="L377" s="44"/>
      <c r="M377" s="145"/>
      <c r="N377" s="135"/>
      <c r="O377" s="145"/>
      <c r="P377" s="135"/>
      <c r="Q377" s="119"/>
      <c r="R377" s="28"/>
      <c r="S377" s="136"/>
      <c r="T377" s="105"/>
      <c r="U377" s="162"/>
      <c r="V377" s="105"/>
      <c r="W377" s="126"/>
      <c r="X377" s="30"/>
      <c r="Y377" s="112"/>
      <c r="Z377" s="31"/>
      <c r="AA377" s="33"/>
      <c r="AB377" s="33"/>
      <c r="AC377" s="33"/>
      <c r="AD377" s="33"/>
      <c r="AE377" s="33"/>
    </row>
    <row r="378">
      <c r="A378" s="72"/>
      <c r="B378" s="16"/>
      <c r="C378" s="16"/>
      <c r="D378" s="16"/>
      <c r="E378" s="16"/>
      <c r="F378" s="73"/>
      <c r="G378" s="19"/>
      <c r="H378" s="19"/>
      <c r="I378" s="74"/>
      <c r="J378" s="74"/>
      <c r="K378" s="74"/>
      <c r="L378" s="78"/>
      <c r="M378" s="19"/>
      <c r="N378" s="35"/>
      <c r="O378" s="19"/>
      <c r="P378" s="35"/>
      <c r="Q378" s="36"/>
      <c r="R378" s="95"/>
      <c r="S378" s="22"/>
      <c r="T378" s="77"/>
      <c r="U378" s="27"/>
      <c r="V378" s="28"/>
      <c r="W378" s="29"/>
      <c r="X378" s="30"/>
      <c r="Y378" s="81"/>
      <c r="Z378" s="31"/>
      <c r="AA378" s="33"/>
      <c r="AB378" s="33"/>
      <c r="AC378" s="33"/>
      <c r="AD378" s="33"/>
      <c r="AE378" s="33"/>
    </row>
    <row r="379">
      <c r="A379" s="116"/>
      <c r="B379" s="44"/>
      <c r="C379" s="44"/>
      <c r="D379" s="104"/>
      <c r="E379" s="104"/>
      <c r="F379" s="112"/>
      <c r="G379" s="105"/>
      <c r="H379" s="105"/>
      <c r="I379" s="145"/>
      <c r="J379" s="145"/>
      <c r="K379" s="145"/>
      <c r="L379" s="104"/>
      <c r="M379" s="145"/>
      <c r="N379" s="135"/>
      <c r="O379" s="145"/>
      <c r="P379" s="135"/>
      <c r="Q379" s="119"/>
      <c r="R379" s="28"/>
      <c r="S379" s="136"/>
      <c r="T379" s="145"/>
      <c r="U379" s="162"/>
      <c r="V379" s="105"/>
      <c r="W379" s="126"/>
      <c r="X379" s="30"/>
      <c r="Y379" s="33"/>
      <c r="Z379" s="31"/>
      <c r="AA379" s="33"/>
      <c r="AB379" s="33"/>
      <c r="AC379" s="33"/>
      <c r="AD379" s="33"/>
      <c r="AE379" s="33"/>
    </row>
    <row r="380">
      <c r="A380" s="116"/>
      <c r="B380" s="44"/>
      <c r="C380" s="44"/>
      <c r="D380" s="104"/>
      <c r="E380" s="104"/>
      <c r="F380" s="112"/>
      <c r="G380" s="105"/>
      <c r="H380" s="105"/>
      <c r="I380" s="145"/>
      <c r="J380" s="145"/>
      <c r="K380" s="145"/>
      <c r="L380" s="104"/>
      <c r="M380" s="145"/>
      <c r="N380" s="135"/>
      <c r="O380" s="145"/>
      <c r="P380" s="135"/>
      <c r="Q380" s="119"/>
      <c r="R380" s="28"/>
      <c r="S380" s="136"/>
      <c r="T380" s="105"/>
      <c r="U380" s="162"/>
      <c r="V380" s="105"/>
      <c r="W380" s="126"/>
      <c r="X380" s="30"/>
      <c r="Y380" s="112"/>
      <c r="Z380" s="31"/>
      <c r="AA380" s="33"/>
      <c r="AB380" s="33"/>
      <c r="AC380" s="33"/>
      <c r="AD380" s="33"/>
      <c r="AE380" s="33"/>
    </row>
    <row r="381">
      <c r="A381" s="116"/>
      <c r="B381" s="44"/>
      <c r="C381" s="44"/>
      <c r="D381" s="104"/>
      <c r="E381" s="104"/>
      <c r="F381" s="112"/>
      <c r="G381" s="105"/>
      <c r="H381" s="105"/>
      <c r="I381" s="145"/>
      <c r="J381" s="145"/>
      <c r="K381" s="145"/>
      <c r="L381" s="104"/>
      <c r="M381" s="145"/>
      <c r="N381" s="135"/>
      <c r="O381" s="145"/>
      <c r="P381" s="135"/>
      <c r="Q381" s="119"/>
      <c r="R381" s="28"/>
      <c r="S381" s="136"/>
      <c r="T381" s="105"/>
      <c r="U381" s="162"/>
      <c r="V381" s="105"/>
      <c r="W381" s="126"/>
      <c r="X381" s="30"/>
      <c r="Y381" s="112"/>
      <c r="Z381" s="31"/>
      <c r="AA381" s="33"/>
      <c r="AB381" s="33"/>
      <c r="AC381" s="33"/>
      <c r="AD381" s="33"/>
      <c r="AE381" s="33"/>
    </row>
    <row r="382">
      <c r="A382" s="47"/>
      <c r="B382" s="48"/>
      <c r="C382" s="49"/>
      <c r="D382" s="48"/>
      <c r="E382" s="48"/>
      <c r="F382" s="50"/>
      <c r="G382" s="51"/>
      <c r="H382" s="51"/>
      <c r="I382" s="52"/>
      <c r="J382" s="52"/>
      <c r="K382" s="52"/>
      <c r="L382" s="48"/>
      <c r="M382" s="62"/>
      <c r="N382" s="55"/>
      <c r="O382" s="51"/>
      <c r="P382" s="55"/>
      <c r="Q382" s="36"/>
      <c r="R382" s="63"/>
      <c r="S382" s="62"/>
      <c r="T382" s="58"/>
      <c r="U382" s="188"/>
      <c r="V382" s="51"/>
      <c r="W382" s="59"/>
      <c r="X382" s="30"/>
      <c r="Y382" s="295"/>
      <c r="Z382" s="31"/>
      <c r="AA382" s="33"/>
      <c r="AB382" s="33"/>
      <c r="AC382" s="33"/>
      <c r="AD382" s="33"/>
      <c r="AE382" s="33"/>
    </row>
    <row r="383">
      <c r="A383" s="116"/>
      <c r="B383" s="44"/>
      <c r="C383" s="44"/>
      <c r="D383" s="117"/>
      <c r="E383" s="117"/>
      <c r="F383" s="112"/>
      <c r="G383" s="119"/>
      <c r="H383" s="105"/>
      <c r="I383" s="145"/>
      <c r="J383" s="145"/>
      <c r="K383" s="145"/>
      <c r="L383" s="104"/>
      <c r="M383" s="145"/>
      <c r="N383" s="121"/>
      <c r="O383" s="145"/>
      <c r="P383" s="122"/>
      <c r="Q383" s="119"/>
      <c r="R383" s="28"/>
      <c r="S383" s="123"/>
      <c r="T383" s="285"/>
      <c r="U383" s="162"/>
      <c r="V383" s="125"/>
      <c r="W383" s="126"/>
      <c r="X383" s="30"/>
      <c r="Y383" s="112"/>
      <c r="Z383" s="31"/>
      <c r="AA383" s="33"/>
      <c r="AB383" s="33"/>
      <c r="AC383" s="33"/>
      <c r="AD383" s="33"/>
      <c r="AE383" s="33"/>
    </row>
    <row r="384">
      <c r="A384" s="116"/>
      <c r="B384" s="44"/>
      <c r="C384" s="44"/>
      <c r="D384" s="104"/>
      <c r="E384" s="104"/>
      <c r="F384" s="112"/>
      <c r="G384" s="105"/>
      <c r="H384" s="105"/>
      <c r="I384" s="145"/>
      <c r="J384" s="145"/>
      <c r="K384" s="145"/>
      <c r="L384" s="104"/>
      <c r="M384" s="145"/>
      <c r="N384" s="138"/>
      <c r="O384" s="145"/>
      <c r="P384" s="135"/>
      <c r="Q384" s="119"/>
      <c r="R384" s="28"/>
      <c r="S384" s="136"/>
      <c r="T384" s="145"/>
      <c r="U384" s="162"/>
      <c r="V384" s="105"/>
      <c r="W384" s="126"/>
      <c r="X384" s="30"/>
      <c r="Y384" s="33"/>
      <c r="Z384" s="31"/>
      <c r="AA384" s="33"/>
      <c r="AB384" s="33"/>
      <c r="AC384" s="33"/>
      <c r="AD384" s="33"/>
      <c r="AE384" s="33"/>
    </row>
    <row r="385">
      <c r="A385" s="116"/>
      <c r="B385" s="44"/>
      <c r="C385" s="44"/>
      <c r="D385" s="104"/>
      <c r="E385" s="104"/>
      <c r="F385" s="112"/>
      <c r="G385" s="105"/>
      <c r="H385" s="105"/>
      <c r="I385" s="145"/>
      <c r="J385" s="145"/>
      <c r="K385" s="145"/>
      <c r="L385" s="104"/>
      <c r="M385" s="145"/>
      <c r="N385" s="135"/>
      <c r="O385" s="145"/>
      <c r="P385" s="135"/>
      <c r="Q385" s="119"/>
      <c r="R385" s="28"/>
      <c r="S385" s="136"/>
      <c r="T385" s="105"/>
      <c r="U385" s="162"/>
      <c r="V385" s="105"/>
      <c r="W385" s="126"/>
      <c r="X385" s="30"/>
      <c r="Y385" s="112"/>
      <c r="Z385" s="31"/>
      <c r="AA385" s="33"/>
      <c r="AB385" s="33"/>
      <c r="AC385" s="33"/>
      <c r="AD385" s="33"/>
      <c r="AE385" s="33"/>
    </row>
    <row r="386">
      <c r="A386" s="116"/>
      <c r="B386" s="44"/>
      <c r="C386" s="44"/>
      <c r="D386" s="104"/>
      <c r="E386" s="104"/>
      <c r="F386" s="112"/>
      <c r="G386" s="105"/>
      <c r="H386" s="105"/>
      <c r="I386" s="145"/>
      <c r="J386" s="145"/>
      <c r="K386" s="145"/>
      <c r="L386" s="104"/>
      <c r="M386" s="145"/>
      <c r="N386" s="135"/>
      <c r="O386" s="145"/>
      <c r="P386" s="135"/>
      <c r="Q386" s="119"/>
      <c r="R386" s="28"/>
      <c r="S386" s="136"/>
      <c r="T386" s="145"/>
      <c r="U386" s="162"/>
      <c r="V386" s="105"/>
      <c r="W386" s="126"/>
      <c r="X386" s="30"/>
      <c r="Y386" s="33"/>
      <c r="Z386" s="31"/>
      <c r="AA386" s="33"/>
      <c r="AB386" s="33"/>
      <c r="AC386" s="33"/>
      <c r="AD386" s="33"/>
      <c r="AE386" s="33"/>
    </row>
    <row r="387">
      <c r="A387" s="116"/>
      <c r="B387" s="44"/>
      <c r="C387" s="44"/>
      <c r="D387" s="104"/>
      <c r="E387" s="104"/>
      <c r="F387" s="112"/>
      <c r="G387" s="105"/>
      <c r="H387" s="105"/>
      <c r="I387" s="145"/>
      <c r="J387" s="145"/>
      <c r="K387" s="145"/>
      <c r="L387" s="104"/>
      <c r="M387" s="145"/>
      <c r="N387" s="135"/>
      <c r="O387" s="145"/>
      <c r="P387" s="135"/>
      <c r="Q387" s="119"/>
      <c r="R387" s="28"/>
      <c r="S387" s="136"/>
      <c r="T387" s="105"/>
      <c r="U387" s="162"/>
      <c r="V387" s="105"/>
      <c r="W387" s="126"/>
      <c r="X387" s="30"/>
      <c r="Y387" s="112"/>
      <c r="Z387" s="31"/>
      <c r="AA387" s="33"/>
      <c r="AB387" s="33"/>
      <c r="AC387" s="33"/>
      <c r="AD387" s="33"/>
      <c r="AE387" s="33"/>
    </row>
    <row r="388">
      <c r="A388" s="15"/>
      <c r="B388" s="16"/>
      <c r="C388" s="17"/>
      <c r="D388" s="16"/>
      <c r="E388" s="16"/>
      <c r="F388" s="236"/>
      <c r="G388" s="28"/>
      <c r="H388" s="19"/>
      <c r="I388" s="63"/>
      <c r="J388" s="95"/>
      <c r="K388" s="63"/>
      <c r="L388" s="17"/>
      <c r="M388" s="22"/>
      <c r="N388" s="35"/>
      <c r="O388" s="28"/>
      <c r="P388" s="35"/>
      <c r="Q388" s="36"/>
      <c r="R388" s="28"/>
      <c r="S388" s="37"/>
      <c r="T388" s="38"/>
      <c r="U388" s="27"/>
      <c r="V388" s="19"/>
      <c r="W388" s="29"/>
      <c r="X388" s="30"/>
      <c r="Y388" s="17"/>
      <c r="Z388" s="31"/>
      <c r="AA388" s="33"/>
      <c r="AB388" s="33"/>
      <c r="AC388" s="33"/>
      <c r="AD388" s="33"/>
      <c r="AE388" s="33"/>
    </row>
    <row r="389">
      <c r="A389" s="72"/>
      <c r="B389" s="16"/>
      <c r="C389" s="16"/>
      <c r="D389" s="16"/>
      <c r="E389" s="16"/>
      <c r="F389" s="73"/>
      <c r="G389" s="19"/>
      <c r="H389" s="19"/>
      <c r="I389" s="74"/>
      <c r="J389" s="74"/>
      <c r="K389" s="74"/>
      <c r="L389" s="78"/>
      <c r="M389" s="19"/>
      <c r="N389" s="35"/>
      <c r="O389" s="19"/>
      <c r="P389" s="35"/>
      <c r="Q389" s="36"/>
      <c r="R389" s="19"/>
      <c r="S389" s="22"/>
      <c r="T389" s="77"/>
      <c r="U389" s="27"/>
      <c r="V389" s="22"/>
      <c r="W389" s="29"/>
      <c r="X389" s="30"/>
      <c r="Y389" s="81"/>
      <c r="Z389" s="31"/>
      <c r="AA389" s="33"/>
      <c r="AB389" s="33"/>
      <c r="AC389" s="33"/>
      <c r="AD389" s="33"/>
      <c r="AE389" s="33"/>
    </row>
    <row r="390">
      <c r="A390" s="116"/>
      <c r="B390" s="44"/>
      <c r="C390" s="44"/>
      <c r="D390" s="104"/>
      <c r="E390" s="104"/>
      <c r="F390" s="112"/>
      <c r="G390" s="105"/>
      <c r="H390" s="105"/>
      <c r="I390" s="145"/>
      <c r="J390" s="145"/>
      <c r="K390" s="145"/>
      <c r="L390" s="104"/>
      <c r="M390" s="145"/>
      <c r="N390" s="135"/>
      <c r="O390" s="145"/>
      <c r="P390" s="135"/>
      <c r="Q390" s="119"/>
      <c r="R390" s="28"/>
      <c r="S390" s="136"/>
      <c r="T390" s="145"/>
      <c r="U390" s="162"/>
      <c r="V390" s="105"/>
      <c r="W390" s="126"/>
      <c r="X390" s="30"/>
      <c r="Y390" s="33"/>
      <c r="Z390" s="31"/>
      <c r="AA390" s="33"/>
      <c r="AB390" s="33"/>
      <c r="AC390" s="33"/>
      <c r="AD390" s="33"/>
      <c r="AE390" s="33"/>
    </row>
    <row r="391">
      <c r="A391" s="116"/>
      <c r="B391" s="44"/>
      <c r="C391" s="44"/>
      <c r="D391" s="104"/>
      <c r="E391" s="104"/>
      <c r="F391" s="112"/>
      <c r="G391" s="105"/>
      <c r="H391" s="105"/>
      <c r="I391" s="145"/>
      <c r="J391" s="145"/>
      <c r="K391" s="145"/>
      <c r="L391" s="104"/>
      <c r="M391" s="145"/>
      <c r="N391" s="135"/>
      <c r="O391" s="145"/>
      <c r="P391" s="135"/>
      <c r="Q391" s="119"/>
      <c r="R391" s="28"/>
      <c r="S391" s="136"/>
      <c r="T391" s="105"/>
      <c r="U391" s="162"/>
      <c r="V391" s="105"/>
      <c r="W391" s="126"/>
      <c r="X391" s="30"/>
      <c r="Y391" s="112"/>
      <c r="Z391" s="31"/>
      <c r="AA391" s="33"/>
      <c r="AB391" s="33"/>
      <c r="AC391" s="33"/>
      <c r="AD391" s="33"/>
      <c r="AE391" s="33"/>
    </row>
    <row r="392">
      <c r="A392" s="116"/>
      <c r="B392" s="44"/>
      <c r="C392" s="44"/>
      <c r="D392" s="104"/>
      <c r="E392" s="104"/>
      <c r="F392" s="112"/>
      <c r="G392" s="105"/>
      <c r="H392" s="105"/>
      <c r="I392" s="145"/>
      <c r="J392" s="145"/>
      <c r="K392" s="145"/>
      <c r="L392" s="104"/>
      <c r="M392" s="145"/>
      <c r="N392" s="135"/>
      <c r="O392" s="145"/>
      <c r="P392" s="135"/>
      <c r="Q392" s="119"/>
      <c r="R392" s="28"/>
      <c r="S392" s="136"/>
      <c r="T392" s="105"/>
      <c r="U392" s="162"/>
      <c r="V392" s="105"/>
      <c r="W392" s="126"/>
      <c r="X392" s="30"/>
      <c r="Y392" s="112"/>
      <c r="Z392" s="31"/>
      <c r="AA392" s="33"/>
      <c r="AB392" s="33"/>
      <c r="AC392" s="33"/>
      <c r="AD392" s="33"/>
      <c r="AE392" s="33"/>
    </row>
    <row r="393">
      <c r="A393" s="15"/>
      <c r="B393" s="16"/>
      <c r="C393" s="17"/>
      <c r="D393" s="16"/>
      <c r="E393" s="16"/>
      <c r="F393" s="236"/>
      <c r="G393" s="28"/>
      <c r="H393" s="19"/>
      <c r="I393" s="63"/>
      <c r="J393" s="95"/>
      <c r="K393" s="63"/>
      <c r="L393" s="17"/>
      <c r="M393" s="22"/>
      <c r="N393" s="35"/>
      <c r="O393" s="28"/>
      <c r="P393" s="35"/>
      <c r="Q393" s="36"/>
      <c r="R393" s="28"/>
      <c r="S393" s="37"/>
      <c r="T393" s="38"/>
      <c r="U393" s="27"/>
      <c r="V393" s="28"/>
      <c r="W393" s="29"/>
      <c r="X393" s="30"/>
      <c r="Y393" s="17"/>
      <c r="Z393" s="31"/>
      <c r="AA393" s="33"/>
      <c r="AB393" s="33"/>
      <c r="AC393" s="33"/>
      <c r="AD393" s="33"/>
      <c r="AE393" s="33"/>
    </row>
    <row r="394">
      <c r="A394" s="15"/>
      <c r="B394" s="16"/>
      <c r="C394" s="17"/>
      <c r="D394" s="16"/>
      <c r="E394" s="16"/>
      <c r="F394" s="236"/>
      <c r="G394" s="28"/>
      <c r="H394" s="19"/>
      <c r="I394" s="63"/>
      <c r="J394" s="95"/>
      <c r="K394" s="63"/>
      <c r="L394" s="17"/>
      <c r="M394" s="22"/>
      <c r="N394" s="35"/>
      <c r="O394" s="28"/>
      <c r="P394" s="35"/>
      <c r="Q394" s="28"/>
      <c r="R394" s="28"/>
      <c r="S394" s="37"/>
      <c r="T394" s="38"/>
      <c r="U394" s="27"/>
      <c r="V394" s="28"/>
      <c r="W394" s="29"/>
      <c r="X394" s="30"/>
      <c r="Y394" s="17"/>
      <c r="Z394" s="31"/>
      <c r="AA394" s="33"/>
      <c r="AB394" s="33"/>
      <c r="AC394" s="33"/>
      <c r="AD394" s="33"/>
      <c r="AE394" s="33"/>
    </row>
    <row r="395">
      <c r="A395" s="85"/>
      <c r="B395" s="48"/>
      <c r="C395" s="48"/>
      <c r="D395" s="86"/>
      <c r="E395" s="86"/>
      <c r="F395" s="87"/>
      <c r="G395" s="88"/>
      <c r="H395" s="88"/>
      <c r="I395" s="89"/>
      <c r="J395" s="89"/>
      <c r="K395" s="89"/>
      <c r="L395" s="86"/>
      <c r="M395" s="90"/>
      <c r="N395" s="91"/>
      <c r="O395" s="88"/>
      <c r="P395" s="91"/>
      <c r="Q395" s="36"/>
      <c r="R395" s="95"/>
      <c r="S395" s="90"/>
      <c r="T395" s="93"/>
      <c r="U395" s="179"/>
      <c r="V395" s="88"/>
      <c r="W395" s="94"/>
      <c r="X395" s="30"/>
      <c r="Y395" s="113"/>
      <c r="Z395" s="31"/>
      <c r="AA395" s="33"/>
      <c r="AB395" s="33"/>
      <c r="AC395" s="33"/>
      <c r="AD395" s="33"/>
      <c r="AE395" s="33"/>
    </row>
    <row r="396">
      <c r="A396" s="47"/>
      <c r="B396" s="48"/>
      <c r="C396" s="49"/>
      <c r="D396" s="48"/>
      <c r="E396" s="48"/>
      <c r="F396" s="50"/>
      <c r="G396" s="51"/>
      <c r="H396" s="51"/>
      <c r="I396" s="52"/>
      <c r="J396" s="52"/>
      <c r="K396" s="52"/>
      <c r="L396" s="61"/>
      <c r="M396" s="62"/>
      <c r="N396" s="55"/>
      <c r="O396" s="51"/>
      <c r="P396" s="55"/>
      <c r="Q396" s="36"/>
      <c r="R396" s="63"/>
      <c r="S396" s="62"/>
      <c r="T396" s="58"/>
      <c r="U396" s="188"/>
      <c r="V396" s="51"/>
      <c r="W396" s="59"/>
      <c r="X396" s="30"/>
      <c r="Y396" s="102"/>
      <c r="Z396" s="64"/>
      <c r="AA396" s="33"/>
      <c r="AB396" s="33"/>
      <c r="AC396" s="33"/>
      <c r="AD396" s="33"/>
      <c r="AE396" s="33"/>
    </row>
    <row r="397">
      <c r="A397" s="66"/>
      <c r="B397" s="48"/>
      <c r="C397" s="48"/>
      <c r="D397" s="48"/>
      <c r="E397" s="48"/>
      <c r="F397" s="50"/>
      <c r="G397" s="51"/>
      <c r="H397" s="51"/>
      <c r="I397" s="52"/>
      <c r="J397" s="52"/>
      <c r="K397" s="52"/>
      <c r="L397" s="48"/>
      <c r="M397" s="62"/>
      <c r="N397" s="55"/>
      <c r="O397" s="51"/>
      <c r="P397" s="55"/>
      <c r="Q397" s="36"/>
      <c r="R397" s="63"/>
      <c r="S397" s="62"/>
      <c r="T397" s="58"/>
      <c r="U397" s="188"/>
      <c r="V397" s="51"/>
      <c r="W397" s="59"/>
      <c r="X397" s="30"/>
      <c r="Y397" s="289"/>
      <c r="Z397" s="31"/>
      <c r="AA397" s="33"/>
      <c r="AB397" s="33"/>
      <c r="AC397" s="33"/>
      <c r="AD397" s="33"/>
      <c r="AE397" s="33"/>
    </row>
    <row r="398">
      <c r="A398" s="85"/>
      <c r="B398" s="48"/>
      <c r="C398" s="48"/>
      <c r="D398" s="86"/>
      <c r="E398" s="86"/>
      <c r="F398" s="87"/>
      <c r="G398" s="88"/>
      <c r="H398" s="88"/>
      <c r="I398" s="89"/>
      <c r="J398" s="89"/>
      <c r="K398" s="89"/>
      <c r="L398" s="86"/>
      <c r="M398" s="90"/>
      <c r="N398" s="91"/>
      <c r="O398" s="88"/>
      <c r="P398" s="91"/>
      <c r="Q398" s="36"/>
      <c r="R398" s="95"/>
      <c r="S398" s="90"/>
      <c r="T398" s="93"/>
      <c r="U398" s="179"/>
      <c r="V398" s="88"/>
      <c r="W398" s="94"/>
      <c r="X398" s="30"/>
      <c r="Y398" s="113"/>
      <c r="Z398" s="31"/>
      <c r="AA398" s="33"/>
      <c r="AB398" s="33"/>
      <c r="AC398" s="33"/>
      <c r="AD398" s="33"/>
      <c r="AE398" s="33"/>
    </row>
    <row r="399">
      <c r="A399" s="85"/>
      <c r="B399" s="48"/>
      <c r="C399" s="48"/>
      <c r="D399" s="86"/>
      <c r="E399" s="86"/>
      <c r="F399" s="87"/>
      <c r="G399" s="88"/>
      <c r="H399" s="88"/>
      <c r="I399" s="89"/>
      <c r="J399" s="89"/>
      <c r="K399" s="89"/>
      <c r="L399" s="86"/>
      <c r="M399" s="90"/>
      <c r="N399" s="91"/>
      <c r="O399" s="88"/>
      <c r="P399" s="91"/>
      <c r="Q399" s="36"/>
      <c r="R399" s="95"/>
      <c r="S399" s="90"/>
      <c r="T399" s="93"/>
      <c r="U399" s="179"/>
      <c r="V399" s="88"/>
      <c r="W399" s="94"/>
      <c r="X399" s="30"/>
      <c r="Y399" s="113"/>
      <c r="Z399" s="31"/>
      <c r="AA399" s="33"/>
      <c r="AB399" s="33"/>
      <c r="AC399" s="33"/>
      <c r="AD399" s="33"/>
      <c r="AE399" s="33"/>
    </row>
    <row r="400">
      <c r="A400" s="85"/>
      <c r="B400" s="48"/>
      <c r="C400" s="48"/>
      <c r="D400" s="86"/>
      <c r="E400" s="86"/>
      <c r="F400" s="87"/>
      <c r="G400" s="88"/>
      <c r="H400" s="88"/>
      <c r="I400" s="89"/>
      <c r="J400" s="89"/>
      <c r="K400" s="89"/>
      <c r="L400" s="86"/>
      <c r="M400" s="90"/>
      <c r="N400" s="91"/>
      <c r="O400" s="88"/>
      <c r="P400" s="91"/>
      <c r="Q400" s="36"/>
      <c r="R400" s="95"/>
      <c r="S400" s="90"/>
      <c r="T400" s="93"/>
      <c r="U400" s="179"/>
      <c r="V400" s="88"/>
      <c r="W400" s="94"/>
      <c r="X400" s="30"/>
      <c r="Y400" s="113"/>
      <c r="Z400" s="31"/>
      <c r="AA400" s="33"/>
      <c r="AB400" s="33"/>
      <c r="AC400" s="33"/>
      <c r="AD400" s="33"/>
      <c r="AE400" s="33"/>
    </row>
    <row r="401">
      <c r="A401" s="15"/>
      <c r="B401" s="16"/>
      <c r="C401" s="17"/>
      <c r="D401" s="16"/>
      <c r="E401" s="16"/>
      <c r="F401" s="236"/>
      <c r="G401" s="19"/>
      <c r="H401" s="19"/>
      <c r="I401" s="63"/>
      <c r="J401" s="95"/>
      <c r="K401" s="63"/>
      <c r="L401" s="17"/>
      <c r="M401" s="22"/>
      <c r="N401" s="35"/>
      <c r="O401" s="28"/>
      <c r="P401" s="35"/>
      <c r="Q401" s="36"/>
      <c r="R401" s="28"/>
      <c r="S401" s="37"/>
      <c r="T401" s="38"/>
      <c r="U401" s="27"/>
      <c r="V401" s="19"/>
      <c r="W401" s="29"/>
      <c r="X401" s="30"/>
      <c r="Y401" s="17"/>
      <c r="Z401" s="31"/>
      <c r="AA401" s="33"/>
      <c r="AB401" s="33"/>
      <c r="AC401" s="33"/>
      <c r="AD401" s="33"/>
      <c r="AE401" s="33"/>
    </row>
    <row r="402">
      <c r="A402" s="72"/>
      <c r="B402" s="16"/>
      <c r="C402" s="16"/>
      <c r="D402" s="16"/>
      <c r="E402" s="16"/>
      <c r="F402" s="73"/>
      <c r="G402" s="19"/>
      <c r="H402" s="19"/>
      <c r="I402" s="74"/>
      <c r="J402" s="74"/>
      <c r="K402" s="74"/>
      <c r="L402" s="78"/>
      <c r="M402" s="19"/>
      <c r="N402" s="35"/>
      <c r="O402" s="19"/>
      <c r="P402" s="35"/>
      <c r="Q402" s="36"/>
      <c r="R402" s="19"/>
      <c r="S402" s="80"/>
      <c r="T402" s="77"/>
      <c r="U402" s="27"/>
      <c r="V402" s="22"/>
      <c r="W402" s="29"/>
      <c r="X402" s="30"/>
      <c r="Y402" s="102"/>
      <c r="Z402" s="78"/>
      <c r="AA402" s="33"/>
      <c r="AB402" s="33"/>
      <c r="AC402" s="33"/>
      <c r="AD402" s="33"/>
      <c r="AE402" s="33"/>
    </row>
    <row r="403">
      <c r="A403" s="116"/>
      <c r="B403" s="44"/>
      <c r="C403" s="44"/>
      <c r="D403" s="104"/>
      <c r="E403" s="104"/>
      <c r="F403" s="112"/>
      <c r="G403" s="105"/>
      <c r="H403" s="105"/>
      <c r="I403" s="145"/>
      <c r="J403" s="145"/>
      <c r="K403" s="145"/>
      <c r="L403" s="104"/>
      <c r="M403" s="145"/>
      <c r="N403" s="135"/>
      <c r="O403" s="145"/>
      <c r="P403" s="135"/>
      <c r="Q403" s="119"/>
      <c r="R403" s="28"/>
      <c r="S403" s="136"/>
      <c r="T403" s="105"/>
      <c r="U403" s="162"/>
      <c r="V403" s="105"/>
      <c r="W403" s="126"/>
      <c r="X403" s="30"/>
      <c r="Y403" s="102"/>
      <c r="Z403" s="127"/>
      <c r="AA403" s="33"/>
      <c r="AB403" s="33"/>
      <c r="AC403" s="33"/>
      <c r="AD403" s="33"/>
      <c r="AE403" s="33"/>
    </row>
    <row r="404">
      <c r="A404" s="116"/>
      <c r="B404" s="44"/>
      <c r="C404" s="44"/>
      <c r="D404" s="104"/>
      <c r="E404" s="104"/>
      <c r="F404" s="112"/>
      <c r="G404" s="105"/>
      <c r="H404" s="105"/>
      <c r="I404" s="145"/>
      <c r="J404" s="145"/>
      <c r="K404" s="145"/>
      <c r="L404" s="104"/>
      <c r="M404" s="145"/>
      <c r="N404" s="135"/>
      <c r="O404" s="145"/>
      <c r="P404" s="135"/>
      <c r="Q404" s="119"/>
      <c r="R404" s="28"/>
      <c r="S404" s="136"/>
      <c r="T404" s="105"/>
      <c r="U404" s="162"/>
      <c r="V404" s="105"/>
      <c r="W404" s="126"/>
      <c r="X404" s="30"/>
      <c r="Y404" s="102"/>
      <c r="Z404" s="127"/>
      <c r="AA404" s="33"/>
      <c r="AB404" s="33"/>
      <c r="AC404" s="33"/>
      <c r="AD404" s="33"/>
      <c r="AE404" s="33"/>
    </row>
    <row r="405">
      <c r="A405" s="85"/>
      <c r="B405" s="48"/>
      <c r="C405" s="48"/>
      <c r="D405" s="86"/>
      <c r="E405" s="86"/>
      <c r="F405" s="87"/>
      <c r="G405" s="88"/>
      <c r="H405" s="88"/>
      <c r="I405" s="89"/>
      <c r="J405" s="89"/>
      <c r="K405" s="89"/>
      <c r="L405" s="86"/>
      <c r="M405" s="90"/>
      <c r="N405" s="91"/>
      <c r="O405" s="88"/>
      <c r="P405" s="91"/>
      <c r="Q405" s="36"/>
      <c r="R405" s="22"/>
      <c r="S405" s="92"/>
      <c r="T405" s="93"/>
      <c r="U405" s="179"/>
      <c r="V405" s="88"/>
      <c r="W405" s="94"/>
      <c r="X405" s="30"/>
      <c r="Y405" s="102"/>
      <c r="Z405" s="96"/>
      <c r="AA405" s="33"/>
      <c r="AB405" s="33"/>
      <c r="AC405" s="33"/>
      <c r="AD405" s="33"/>
      <c r="AE405" s="33"/>
    </row>
    <row r="406">
      <c r="A406" s="116"/>
      <c r="B406" s="44"/>
      <c r="C406" s="44"/>
      <c r="D406" s="117"/>
      <c r="E406" s="117"/>
      <c r="F406" s="112"/>
      <c r="G406" s="119"/>
      <c r="H406" s="105"/>
      <c r="I406" s="145"/>
      <c r="J406" s="145"/>
      <c r="K406" s="145"/>
      <c r="L406" s="104"/>
      <c r="M406" s="145"/>
      <c r="N406" s="121"/>
      <c r="O406" s="145"/>
      <c r="P406" s="122"/>
      <c r="Q406" s="119"/>
      <c r="R406" s="28"/>
      <c r="S406" s="123"/>
      <c r="T406" s="285"/>
      <c r="U406" s="162"/>
      <c r="V406" s="125"/>
      <c r="W406" s="126"/>
      <c r="X406" s="30"/>
      <c r="Y406" s="102"/>
      <c r="Z406" s="127"/>
      <c r="AA406" s="33"/>
      <c r="AB406" s="33"/>
      <c r="AC406" s="33"/>
      <c r="AD406" s="33"/>
      <c r="AE406" s="33"/>
    </row>
    <row r="407">
      <c r="A407" s="72"/>
      <c r="B407" s="16"/>
      <c r="C407" s="16"/>
      <c r="D407" s="16"/>
      <c r="E407" s="79"/>
      <c r="F407" s="73"/>
      <c r="G407" s="19"/>
      <c r="H407" s="19"/>
      <c r="I407" s="74"/>
      <c r="J407" s="74"/>
      <c r="K407" s="74"/>
      <c r="L407" s="78"/>
      <c r="M407" s="19"/>
      <c r="N407" s="35"/>
      <c r="O407" s="19"/>
      <c r="P407" s="35"/>
      <c r="Q407" s="36"/>
      <c r="R407" s="19"/>
      <c r="S407" s="80"/>
      <c r="T407" s="77"/>
      <c r="U407" s="27"/>
      <c r="V407" s="22"/>
      <c r="W407" s="29"/>
      <c r="X407" s="30"/>
      <c r="Y407" s="102"/>
      <c r="Z407" s="78"/>
      <c r="AA407" s="33"/>
      <c r="AB407" s="33"/>
      <c r="AC407" s="33"/>
      <c r="AD407" s="33"/>
      <c r="AE407" s="33"/>
    </row>
    <row r="408">
      <c r="A408" s="116"/>
      <c r="B408" s="44"/>
      <c r="C408" s="44"/>
      <c r="D408" s="117"/>
      <c r="E408" s="117"/>
      <c r="F408" s="112"/>
      <c r="G408" s="119"/>
      <c r="H408" s="105"/>
      <c r="I408" s="145"/>
      <c r="J408" s="145"/>
      <c r="K408" s="145"/>
      <c r="L408" s="104"/>
      <c r="M408" s="145"/>
      <c r="N408" s="121"/>
      <c r="O408" s="145"/>
      <c r="P408" s="122"/>
      <c r="Q408" s="119"/>
      <c r="R408" s="28"/>
      <c r="S408" s="123"/>
      <c r="T408" s="285"/>
      <c r="U408" s="162"/>
      <c r="V408" s="125"/>
      <c r="W408" s="126"/>
      <c r="X408" s="30"/>
      <c r="Y408" s="102"/>
      <c r="Z408" s="127"/>
      <c r="AA408" s="33"/>
      <c r="AB408" s="33"/>
      <c r="AC408" s="33"/>
      <c r="AD408" s="33"/>
      <c r="AE408" s="33"/>
    </row>
    <row r="409">
      <c r="A409" s="116"/>
      <c r="B409" s="44"/>
      <c r="C409" s="44"/>
      <c r="D409" s="104"/>
      <c r="E409" s="104"/>
      <c r="F409" s="112"/>
      <c r="G409" s="105"/>
      <c r="H409" s="105"/>
      <c r="I409" s="145"/>
      <c r="J409" s="145"/>
      <c r="K409" s="145"/>
      <c r="L409" s="104"/>
      <c r="M409" s="145"/>
      <c r="N409" s="135"/>
      <c r="O409" s="145"/>
      <c r="P409" s="135"/>
      <c r="Q409" s="119"/>
      <c r="R409" s="28"/>
      <c r="S409" s="136"/>
      <c r="T409" s="105"/>
      <c r="U409" s="162"/>
      <c r="V409" s="105"/>
      <c r="W409" s="126"/>
      <c r="X409" s="30"/>
      <c r="Y409" s="102"/>
      <c r="Z409" s="127"/>
      <c r="AA409" s="33"/>
      <c r="AB409" s="33"/>
      <c r="AC409" s="33"/>
      <c r="AD409" s="33"/>
      <c r="AE409" s="33"/>
    </row>
    <row r="410">
      <c r="A410" s="116"/>
      <c r="B410" s="44"/>
      <c r="C410" s="44"/>
      <c r="D410" s="104"/>
      <c r="E410" s="104"/>
      <c r="F410" s="112"/>
      <c r="G410" s="105"/>
      <c r="H410" s="105"/>
      <c r="I410" s="145"/>
      <c r="J410" s="145"/>
      <c r="K410" s="145"/>
      <c r="L410" s="104"/>
      <c r="M410" s="145"/>
      <c r="N410" s="135"/>
      <c r="O410" s="145"/>
      <c r="P410" s="135"/>
      <c r="Q410" s="119"/>
      <c r="R410" s="28"/>
      <c r="S410" s="136"/>
      <c r="T410" s="105"/>
      <c r="U410" s="162"/>
      <c r="V410" s="105"/>
      <c r="W410" s="126"/>
      <c r="X410" s="30"/>
      <c r="Y410" s="102"/>
      <c r="Z410" s="127"/>
      <c r="AA410" s="33"/>
      <c r="AB410" s="33"/>
      <c r="AC410" s="33"/>
      <c r="AD410" s="33"/>
      <c r="AE410" s="33"/>
    </row>
    <row r="411">
      <c r="A411" s="85"/>
      <c r="B411" s="48"/>
      <c r="C411" s="48"/>
      <c r="D411" s="86"/>
      <c r="E411" s="86"/>
      <c r="F411" s="87"/>
      <c r="G411" s="88"/>
      <c r="H411" s="88"/>
      <c r="I411" s="89"/>
      <c r="J411" s="89"/>
      <c r="K411" s="89"/>
      <c r="L411" s="86"/>
      <c r="M411" s="90"/>
      <c r="N411" s="91"/>
      <c r="O411" s="88"/>
      <c r="P411" s="91"/>
      <c r="Q411" s="36"/>
      <c r="R411" s="95"/>
      <c r="S411" s="90"/>
      <c r="T411" s="93"/>
      <c r="U411" s="179"/>
      <c r="V411" s="88"/>
      <c r="W411" s="94"/>
      <c r="X411" s="30"/>
      <c r="Y411" s="102"/>
      <c r="Z411" s="96"/>
      <c r="AA411" s="33"/>
      <c r="AB411" s="33"/>
      <c r="AC411" s="33"/>
      <c r="AD411" s="33"/>
      <c r="AE411" s="33"/>
    </row>
    <row r="412">
      <c r="A412" s="72"/>
      <c r="B412" s="16"/>
      <c r="C412" s="16"/>
      <c r="D412" s="16"/>
      <c r="E412" s="16"/>
      <c r="F412" s="73"/>
      <c r="G412" s="19"/>
      <c r="H412" s="19"/>
      <c r="I412" s="74"/>
      <c r="J412" s="74"/>
      <c r="K412" s="74"/>
      <c r="L412" s="78"/>
      <c r="M412" s="19"/>
      <c r="N412" s="35"/>
      <c r="O412" s="19"/>
      <c r="P412" s="35"/>
      <c r="Q412" s="36"/>
      <c r="R412" s="95"/>
      <c r="S412" s="22"/>
      <c r="T412" s="77"/>
      <c r="U412" s="27"/>
      <c r="V412" s="22"/>
      <c r="W412" s="29"/>
      <c r="X412" s="30"/>
      <c r="Y412" s="102"/>
      <c r="Z412" s="78"/>
      <c r="AA412" s="33"/>
      <c r="AB412" s="33"/>
      <c r="AC412" s="33"/>
      <c r="AD412" s="33"/>
      <c r="AE412" s="33"/>
    </row>
    <row r="413">
      <c r="A413" s="116"/>
      <c r="B413" s="44"/>
      <c r="C413" s="44"/>
      <c r="D413" s="104"/>
      <c r="E413" s="104"/>
      <c r="F413" s="112"/>
      <c r="G413" s="105"/>
      <c r="H413" s="105"/>
      <c r="I413" s="145"/>
      <c r="J413" s="145"/>
      <c r="K413" s="145"/>
      <c r="L413" s="104"/>
      <c r="M413" s="145"/>
      <c r="N413" s="135"/>
      <c r="O413" s="145"/>
      <c r="P413" s="135"/>
      <c r="Q413" s="119"/>
      <c r="R413" s="28"/>
      <c r="S413" s="136"/>
      <c r="T413" s="105"/>
      <c r="U413" s="162"/>
      <c r="V413" s="105"/>
      <c r="W413" s="126"/>
      <c r="X413" s="30"/>
      <c r="Y413" s="112"/>
      <c r="Z413" s="31"/>
      <c r="AA413" s="33"/>
      <c r="AB413" s="33"/>
      <c r="AC413" s="33"/>
      <c r="AD413" s="33"/>
      <c r="AE413" s="33"/>
    </row>
    <row r="414">
      <c r="A414" s="116"/>
      <c r="B414" s="44"/>
      <c r="C414" s="44"/>
      <c r="D414" s="104"/>
      <c r="E414" s="104"/>
      <c r="F414" s="112"/>
      <c r="G414" s="105"/>
      <c r="H414" s="105"/>
      <c r="I414" s="145"/>
      <c r="J414" s="145"/>
      <c r="K414" s="145"/>
      <c r="L414" s="104"/>
      <c r="M414" s="145"/>
      <c r="N414" s="135"/>
      <c r="O414" s="145"/>
      <c r="P414" s="135"/>
      <c r="Q414" s="119"/>
      <c r="R414" s="28"/>
      <c r="S414" s="136"/>
      <c r="T414" s="105"/>
      <c r="U414" s="162"/>
      <c r="V414" s="105"/>
      <c r="W414" s="126"/>
      <c r="X414" s="30"/>
      <c r="Y414" s="112"/>
      <c r="Z414" s="31"/>
      <c r="AA414" s="33"/>
      <c r="AB414" s="33"/>
      <c r="AC414" s="33"/>
      <c r="AD414" s="33"/>
      <c r="AE414" s="33"/>
    </row>
    <row r="415">
      <c r="A415" s="116"/>
      <c r="B415" s="44"/>
      <c r="C415" s="44"/>
      <c r="D415" s="104"/>
      <c r="E415" s="104"/>
      <c r="F415" s="112"/>
      <c r="G415" s="105"/>
      <c r="H415" s="105"/>
      <c r="I415" s="145"/>
      <c r="J415" s="145"/>
      <c r="K415" s="145"/>
      <c r="L415" s="104"/>
      <c r="M415" s="145"/>
      <c r="N415" s="135"/>
      <c r="O415" s="145"/>
      <c r="P415" s="135"/>
      <c r="Q415" s="119"/>
      <c r="R415" s="28"/>
      <c r="S415" s="136"/>
      <c r="T415" s="105"/>
      <c r="U415" s="162"/>
      <c r="V415" s="105"/>
      <c r="W415" s="126"/>
      <c r="X415" s="30"/>
      <c r="Y415" s="112"/>
      <c r="Z415" s="31"/>
      <c r="AA415" s="33"/>
      <c r="AB415" s="33"/>
      <c r="AC415" s="33"/>
      <c r="AD415" s="33"/>
      <c r="AE415" s="33"/>
    </row>
    <row r="416">
      <c r="A416" s="116"/>
      <c r="B416" s="44"/>
      <c r="C416" s="44"/>
      <c r="D416" s="104"/>
      <c r="E416" s="104"/>
      <c r="F416" s="112"/>
      <c r="G416" s="105"/>
      <c r="H416" s="105"/>
      <c r="I416" s="145"/>
      <c r="J416" s="145"/>
      <c r="K416" s="145"/>
      <c r="L416" s="104"/>
      <c r="M416" s="145"/>
      <c r="N416" s="135"/>
      <c r="O416" s="145"/>
      <c r="P416" s="135"/>
      <c r="Q416" s="119"/>
      <c r="R416" s="28"/>
      <c r="S416" s="136"/>
      <c r="T416" s="105"/>
      <c r="U416" s="162"/>
      <c r="V416" s="105"/>
      <c r="W416" s="126"/>
      <c r="X416" s="30"/>
      <c r="Y416" s="112"/>
      <c r="Z416" s="31"/>
      <c r="AA416" s="33"/>
      <c r="AB416" s="33"/>
      <c r="AC416" s="33"/>
      <c r="AD416" s="33"/>
      <c r="AE416" s="33"/>
    </row>
    <row r="417">
      <c r="A417" s="116"/>
      <c r="B417" s="44"/>
      <c r="C417" s="44"/>
      <c r="D417" s="104"/>
      <c r="E417" s="104"/>
      <c r="F417" s="112"/>
      <c r="G417" s="105"/>
      <c r="H417" s="105"/>
      <c r="I417" s="145"/>
      <c r="J417" s="145"/>
      <c r="K417" s="145"/>
      <c r="L417" s="104"/>
      <c r="M417" s="145"/>
      <c r="N417" s="135"/>
      <c r="O417" s="145"/>
      <c r="P417" s="135"/>
      <c r="Q417" s="119"/>
      <c r="R417" s="28"/>
      <c r="S417" s="136"/>
      <c r="T417" s="105"/>
      <c r="U417" s="162"/>
      <c r="V417" s="105"/>
      <c r="W417" s="126"/>
      <c r="X417" s="30"/>
      <c r="Y417" s="112"/>
      <c r="Z417" s="31"/>
      <c r="AA417" s="33"/>
      <c r="AB417" s="33"/>
      <c r="AC417" s="33"/>
      <c r="AD417" s="33"/>
      <c r="AE417" s="33"/>
    </row>
    <row r="418">
      <c r="A418" s="72"/>
      <c r="B418" s="16"/>
      <c r="C418" s="16"/>
      <c r="D418" s="16"/>
      <c r="E418" s="16"/>
      <c r="F418" s="73"/>
      <c r="G418" s="19"/>
      <c r="H418" s="19"/>
      <c r="I418" s="74"/>
      <c r="J418" s="74"/>
      <c r="K418" s="74"/>
      <c r="L418" s="78"/>
      <c r="M418" s="19"/>
      <c r="N418" s="35"/>
      <c r="O418" s="19"/>
      <c r="P418" s="35"/>
      <c r="Q418" s="36"/>
      <c r="R418" s="19"/>
      <c r="S418" s="80"/>
      <c r="T418" s="77"/>
      <c r="U418" s="27"/>
      <c r="V418" s="22"/>
      <c r="W418" s="29"/>
      <c r="X418" s="30"/>
      <c r="Y418" s="81"/>
      <c r="Z418" s="31"/>
      <c r="AA418" s="33"/>
      <c r="AB418" s="33"/>
      <c r="AC418" s="33"/>
      <c r="AD418" s="33"/>
      <c r="AE418" s="33"/>
    </row>
    <row r="419">
      <c r="A419" s="116"/>
      <c r="B419" s="44"/>
      <c r="C419" s="44"/>
      <c r="D419" s="117"/>
      <c r="E419" s="117"/>
      <c r="F419" s="112"/>
      <c r="G419" s="119"/>
      <c r="H419" s="105"/>
      <c r="I419" s="145"/>
      <c r="J419" s="145"/>
      <c r="K419" s="145"/>
      <c r="L419" s="104"/>
      <c r="M419" s="145"/>
      <c r="N419" s="121"/>
      <c r="O419" s="145"/>
      <c r="P419" s="122"/>
      <c r="Q419" s="119"/>
      <c r="R419" s="28"/>
      <c r="S419" s="123"/>
      <c r="T419" s="285"/>
      <c r="U419" s="162"/>
      <c r="V419" s="125"/>
      <c r="W419" s="126"/>
      <c r="X419" s="30"/>
      <c r="Y419" s="112"/>
      <c r="Z419" s="31"/>
      <c r="AA419" s="33"/>
      <c r="AB419" s="33"/>
      <c r="AC419" s="33"/>
      <c r="AD419" s="33"/>
      <c r="AE419" s="33"/>
    </row>
    <row r="420">
      <c r="A420" s="72"/>
      <c r="B420" s="16"/>
      <c r="C420" s="16"/>
      <c r="D420" s="16"/>
      <c r="E420" s="16"/>
      <c r="F420" s="73"/>
      <c r="G420" s="19"/>
      <c r="H420" s="19"/>
      <c r="I420" s="74"/>
      <c r="J420" s="74"/>
      <c r="K420" s="74"/>
      <c r="L420" s="78"/>
      <c r="M420" s="19"/>
      <c r="N420" s="35"/>
      <c r="O420" s="19"/>
      <c r="P420" s="35"/>
      <c r="Q420" s="36"/>
      <c r="R420" s="19"/>
      <c r="S420" s="80"/>
      <c r="T420" s="77"/>
      <c r="U420" s="27"/>
      <c r="V420" s="22"/>
      <c r="W420" s="29"/>
      <c r="X420" s="30"/>
      <c r="Y420" s="81"/>
      <c r="Z420" s="31"/>
      <c r="AA420" s="33"/>
      <c r="AB420" s="33"/>
      <c r="AC420" s="33"/>
      <c r="AD420" s="33"/>
      <c r="AE420" s="33"/>
    </row>
    <row r="421">
      <c r="A421" s="116"/>
      <c r="B421" s="44"/>
      <c r="C421" s="44"/>
      <c r="D421" s="104"/>
      <c r="E421" s="104"/>
      <c r="F421" s="112"/>
      <c r="G421" s="105"/>
      <c r="H421" s="105"/>
      <c r="I421" s="145"/>
      <c r="J421" s="145"/>
      <c r="K421" s="145"/>
      <c r="L421" s="104"/>
      <c r="M421" s="145"/>
      <c r="N421" s="135"/>
      <c r="O421" s="145"/>
      <c r="P421" s="135"/>
      <c r="Q421" s="119"/>
      <c r="R421" s="28"/>
      <c r="S421" s="136"/>
      <c r="T421" s="105"/>
      <c r="U421" s="162"/>
      <c r="V421" s="105"/>
      <c r="W421" s="126"/>
      <c r="X421" s="30"/>
      <c r="Y421" s="112"/>
      <c r="Z421" s="31"/>
      <c r="AA421" s="33"/>
      <c r="AB421" s="33"/>
      <c r="AC421" s="33"/>
      <c r="AD421" s="33"/>
      <c r="AE421" s="33"/>
    </row>
    <row r="422">
      <c r="A422" s="72"/>
      <c r="B422" s="16"/>
      <c r="C422" s="16"/>
      <c r="D422" s="16"/>
      <c r="E422" s="16"/>
      <c r="F422" s="73"/>
      <c r="G422" s="19"/>
      <c r="H422" s="19"/>
      <c r="I422" s="74"/>
      <c r="J422" s="74"/>
      <c r="K422" s="74"/>
      <c r="L422" s="78"/>
      <c r="M422" s="19"/>
      <c r="N422" s="35"/>
      <c r="O422" s="19"/>
      <c r="P422" s="35"/>
      <c r="Q422" s="36"/>
      <c r="R422" s="19"/>
      <c r="S422" s="80"/>
      <c r="T422" s="77"/>
      <c r="U422" s="27"/>
      <c r="V422" s="22"/>
      <c r="W422" s="29"/>
      <c r="X422" s="30"/>
      <c r="Y422" s="81"/>
      <c r="Z422" s="31"/>
      <c r="AA422" s="33"/>
      <c r="AB422" s="33"/>
      <c r="AC422" s="33"/>
      <c r="AD422" s="33"/>
      <c r="AE422" s="33"/>
    </row>
    <row r="423">
      <c r="A423" s="116"/>
      <c r="B423" s="44"/>
      <c r="C423" s="44"/>
      <c r="D423" s="104"/>
      <c r="E423" s="104"/>
      <c r="F423" s="112"/>
      <c r="G423" s="105"/>
      <c r="H423" s="105"/>
      <c r="I423" s="145"/>
      <c r="J423" s="145"/>
      <c r="K423" s="145"/>
      <c r="L423" s="104"/>
      <c r="M423" s="145"/>
      <c r="N423" s="135"/>
      <c r="O423" s="145"/>
      <c r="P423" s="135"/>
      <c r="Q423" s="119"/>
      <c r="R423" s="28"/>
      <c r="S423" s="136"/>
      <c r="T423" s="105"/>
      <c r="U423" s="162"/>
      <c r="V423" s="105"/>
      <c r="W423" s="126"/>
      <c r="X423" s="30"/>
      <c r="Y423" s="112"/>
      <c r="Z423" s="31"/>
      <c r="AA423" s="33"/>
      <c r="AB423" s="33"/>
      <c r="AC423" s="33"/>
      <c r="AD423" s="33"/>
      <c r="AE423" s="33"/>
    </row>
    <row r="424">
      <c r="A424" s="116"/>
      <c r="B424" s="44"/>
      <c r="C424" s="44"/>
      <c r="D424" s="104"/>
      <c r="E424" s="104"/>
      <c r="F424" s="112"/>
      <c r="G424" s="105"/>
      <c r="H424" s="105"/>
      <c r="I424" s="145"/>
      <c r="J424" s="145"/>
      <c r="K424" s="145"/>
      <c r="L424" s="104"/>
      <c r="M424" s="145"/>
      <c r="N424" s="135"/>
      <c r="O424" s="145"/>
      <c r="P424" s="135"/>
      <c r="Q424" s="119"/>
      <c r="R424" s="28"/>
      <c r="S424" s="136"/>
      <c r="T424" s="105"/>
      <c r="U424" s="162"/>
      <c r="V424" s="105"/>
      <c r="W424" s="126"/>
      <c r="X424" s="30"/>
      <c r="Y424" s="112"/>
      <c r="Z424" s="31"/>
      <c r="AA424" s="33"/>
      <c r="AB424" s="33"/>
      <c r="AC424" s="33"/>
      <c r="AD424" s="33"/>
      <c r="AE424" s="33"/>
    </row>
    <row r="425">
      <c r="A425" s="116"/>
      <c r="B425" s="44"/>
      <c r="C425" s="44"/>
      <c r="D425" s="117"/>
      <c r="E425" s="117"/>
      <c r="F425" s="112"/>
      <c r="G425" s="119"/>
      <c r="H425" s="105"/>
      <c r="I425" s="145"/>
      <c r="J425" s="145"/>
      <c r="K425" s="145"/>
      <c r="L425" s="104"/>
      <c r="M425" s="145"/>
      <c r="N425" s="121"/>
      <c r="O425" s="145"/>
      <c r="P425" s="122"/>
      <c r="Q425" s="119"/>
      <c r="R425" s="28"/>
      <c r="S425" s="123"/>
      <c r="T425" s="285"/>
      <c r="U425" s="162"/>
      <c r="V425" s="125"/>
      <c r="W425" s="126"/>
      <c r="X425" s="30"/>
      <c r="Y425" s="112"/>
      <c r="Z425" s="31"/>
      <c r="AA425" s="33"/>
      <c r="AB425" s="33"/>
      <c r="AC425" s="33"/>
      <c r="AD425" s="33"/>
      <c r="AE425" s="33"/>
    </row>
    <row r="426">
      <c r="A426" s="72"/>
      <c r="B426" s="16"/>
      <c r="C426" s="16"/>
      <c r="D426" s="16"/>
      <c r="E426" s="16"/>
      <c r="F426" s="73"/>
      <c r="G426" s="19"/>
      <c r="H426" s="19"/>
      <c r="I426" s="74"/>
      <c r="J426" s="74"/>
      <c r="K426" s="74"/>
      <c r="L426" s="78"/>
      <c r="M426" s="19"/>
      <c r="N426" s="35"/>
      <c r="O426" s="19"/>
      <c r="P426" s="35"/>
      <c r="Q426" s="36"/>
      <c r="R426" s="19"/>
      <c r="S426" s="22"/>
      <c r="T426" s="77"/>
      <c r="U426" s="27"/>
      <c r="V426" s="22"/>
      <c r="W426" s="29"/>
      <c r="X426" s="30"/>
      <c r="Y426" s="81"/>
      <c r="Z426" s="31"/>
      <c r="AA426" s="33"/>
      <c r="AB426" s="33"/>
      <c r="AC426" s="33"/>
      <c r="AD426" s="33"/>
      <c r="AE426" s="33"/>
    </row>
    <row r="427">
      <c r="A427" s="116"/>
      <c r="B427" s="44"/>
      <c r="C427" s="44"/>
      <c r="D427" s="104"/>
      <c r="E427" s="104"/>
      <c r="F427" s="112"/>
      <c r="G427" s="105"/>
      <c r="H427" s="105"/>
      <c r="I427" s="145"/>
      <c r="J427" s="145"/>
      <c r="K427" s="145"/>
      <c r="L427" s="104"/>
      <c r="M427" s="145"/>
      <c r="N427" s="135"/>
      <c r="O427" s="145"/>
      <c r="P427" s="135"/>
      <c r="Q427" s="119"/>
      <c r="R427" s="28"/>
      <c r="S427" s="136"/>
      <c r="T427" s="105"/>
      <c r="U427" s="162"/>
      <c r="V427" s="105"/>
      <c r="W427" s="126"/>
      <c r="X427" s="30"/>
      <c r="Y427" s="112"/>
      <c r="Z427" s="31"/>
      <c r="AA427" s="33"/>
      <c r="AB427" s="33"/>
      <c r="AC427" s="33"/>
      <c r="AD427" s="33"/>
      <c r="AE427" s="33"/>
    </row>
    <row r="428">
      <c r="A428" s="72"/>
      <c r="B428" s="16"/>
      <c r="C428" s="16"/>
      <c r="D428" s="16"/>
      <c r="E428" s="16"/>
      <c r="F428" s="73"/>
      <c r="G428" s="19"/>
      <c r="H428" s="19"/>
      <c r="I428" s="74"/>
      <c r="J428" s="74"/>
      <c r="K428" s="74"/>
      <c r="L428" s="78"/>
      <c r="M428" s="19"/>
      <c r="N428" s="35"/>
      <c r="O428" s="19"/>
      <c r="P428" s="35"/>
      <c r="Q428" s="36"/>
      <c r="R428" s="19"/>
      <c r="S428" s="80"/>
      <c r="T428" s="77"/>
      <c r="U428" s="27"/>
      <c r="V428" s="22"/>
      <c r="W428" s="29"/>
      <c r="X428" s="30"/>
      <c r="Y428" s="81"/>
      <c r="Z428" s="31"/>
      <c r="AA428" s="33"/>
      <c r="AB428" s="33"/>
      <c r="AC428" s="33"/>
      <c r="AD428" s="33"/>
      <c r="AE428" s="33"/>
    </row>
    <row r="429">
      <c r="A429" s="116"/>
      <c r="B429" s="44"/>
      <c r="C429" s="44"/>
      <c r="D429" s="104"/>
      <c r="E429" s="104"/>
      <c r="F429" s="112"/>
      <c r="G429" s="105"/>
      <c r="H429" s="105"/>
      <c r="I429" s="145"/>
      <c r="J429" s="145"/>
      <c r="K429" s="145"/>
      <c r="L429" s="104"/>
      <c r="M429" s="145"/>
      <c r="N429" s="135"/>
      <c r="O429" s="145"/>
      <c r="P429" s="135"/>
      <c r="Q429" s="119"/>
      <c r="R429" s="28"/>
      <c r="S429" s="136"/>
      <c r="T429" s="105"/>
      <c r="U429" s="162"/>
      <c r="V429" s="105"/>
      <c r="W429" s="126"/>
      <c r="X429" s="30"/>
      <c r="Y429" s="112"/>
      <c r="Z429" s="31"/>
      <c r="AA429" s="33"/>
      <c r="AB429" s="33"/>
      <c r="AC429" s="33"/>
      <c r="AD429" s="33"/>
      <c r="AE429" s="33"/>
    </row>
    <row r="430">
      <c r="A430" s="116"/>
      <c r="B430" s="44"/>
      <c r="C430" s="44"/>
      <c r="D430" s="104"/>
      <c r="E430" s="104"/>
      <c r="F430" s="112"/>
      <c r="G430" s="105"/>
      <c r="H430" s="105"/>
      <c r="I430" s="145"/>
      <c r="J430" s="145"/>
      <c r="K430" s="145"/>
      <c r="L430" s="104"/>
      <c r="M430" s="145"/>
      <c r="N430" s="135"/>
      <c r="O430" s="145"/>
      <c r="P430" s="135"/>
      <c r="Q430" s="119"/>
      <c r="R430" s="28"/>
      <c r="S430" s="136"/>
      <c r="T430" s="105"/>
      <c r="U430" s="162"/>
      <c r="V430" s="105"/>
      <c r="W430" s="126"/>
      <c r="X430" s="30"/>
      <c r="Y430" s="112"/>
      <c r="Z430" s="31"/>
      <c r="AA430" s="33"/>
      <c r="AB430" s="33"/>
      <c r="AC430" s="33"/>
      <c r="AD430" s="33"/>
      <c r="AE430" s="33"/>
    </row>
    <row r="431">
      <c r="A431" s="15"/>
      <c r="B431" s="16"/>
      <c r="C431" s="17"/>
      <c r="D431" s="16"/>
      <c r="E431" s="16"/>
      <c r="F431" s="236"/>
      <c r="G431" s="28"/>
      <c r="H431" s="19"/>
      <c r="I431" s="63"/>
      <c r="J431" s="95"/>
      <c r="K431" s="63"/>
      <c r="L431" s="17"/>
      <c r="M431" s="22"/>
      <c r="N431" s="35"/>
      <c r="O431" s="28"/>
      <c r="P431" s="35"/>
      <c r="Q431" s="36"/>
      <c r="R431" s="28"/>
      <c r="S431" s="37"/>
      <c r="T431" s="38"/>
      <c r="U431" s="27"/>
      <c r="V431" s="28"/>
      <c r="W431" s="29"/>
      <c r="X431" s="30"/>
      <c r="Y431" s="17"/>
      <c r="Z431" s="31"/>
      <c r="AA431" s="33"/>
      <c r="AB431" s="33"/>
      <c r="AC431" s="33"/>
      <c r="AD431" s="33"/>
      <c r="AE431" s="33"/>
    </row>
    <row r="432">
      <c r="A432" s="116"/>
      <c r="B432" s="44"/>
      <c r="C432" s="44"/>
      <c r="D432" s="104"/>
      <c r="E432" s="104"/>
      <c r="F432" s="112"/>
      <c r="G432" s="105"/>
      <c r="H432" s="105"/>
      <c r="I432" s="145"/>
      <c r="J432" s="145"/>
      <c r="K432" s="145"/>
      <c r="L432" s="104"/>
      <c r="M432" s="145"/>
      <c r="N432" s="135"/>
      <c r="O432" s="145"/>
      <c r="P432" s="135"/>
      <c r="Q432" s="119"/>
      <c r="R432" s="28"/>
      <c r="S432" s="136"/>
      <c r="T432" s="145"/>
      <c r="U432" s="162"/>
      <c r="V432" s="105"/>
      <c r="W432" s="126"/>
      <c r="X432" s="30"/>
      <c r="Y432" s="33"/>
      <c r="Z432" s="31"/>
      <c r="AA432" s="33"/>
      <c r="AB432" s="33"/>
      <c r="AC432" s="33"/>
      <c r="AD432" s="33"/>
      <c r="AE432" s="33"/>
    </row>
    <row r="433">
      <c r="A433" s="15"/>
      <c r="B433" s="16"/>
      <c r="C433" s="17"/>
      <c r="D433" s="16"/>
      <c r="E433" s="16"/>
      <c r="F433" s="236"/>
      <c r="G433" s="28"/>
      <c r="H433" s="19"/>
      <c r="I433" s="63"/>
      <c r="J433" s="95"/>
      <c r="K433" s="63"/>
      <c r="L433" s="17"/>
      <c r="M433" s="22"/>
      <c r="N433" s="35"/>
      <c r="O433" s="28"/>
      <c r="P433" s="35"/>
      <c r="Q433" s="36"/>
      <c r="R433" s="28"/>
      <c r="S433" s="37"/>
      <c r="T433" s="38"/>
      <c r="U433" s="27"/>
      <c r="V433" s="28"/>
      <c r="W433" s="29"/>
      <c r="X433" s="30"/>
      <c r="Y433" s="17"/>
      <c r="Z433" s="31"/>
      <c r="AA433" s="33"/>
      <c r="AB433" s="33"/>
      <c r="AC433" s="33"/>
      <c r="AD433" s="33"/>
      <c r="AE433" s="33"/>
    </row>
    <row r="434">
      <c r="A434" s="116"/>
      <c r="B434" s="44"/>
      <c r="C434" s="44"/>
      <c r="D434" s="117"/>
      <c r="E434" s="117"/>
      <c r="F434" s="112"/>
      <c r="G434" s="119"/>
      <c r="H434" s="105"/>
      <c r="I434" s="145"/>
      <c r="J434" s="145"/>
      <c r="K434" s="145"/>
      <c r="L434" s="104"/>
      <c r="M434" s="145"/>
      <c r="N434" s="121"/>
      <c r="O434" s="145"/>
      <c r="P434" s="122"/>
      <c r="Q434" s="119"/>
      <c r="R434" s="28"/>
      <c r="S434" s="123"/>
      <c r="T434" s="285"/>
      <c r="U434" s="162"/>
      <c r="V434" s="125"/>
      <c r="W434" s="126"/>
      <c r="X434" s="30"/>
      <c r="Y434" s="112"/>
      <c r="Z434" s="31"/>
      <c r="AA434" s="33"/>
      <c r="AB434" s="33"/>
      <c r="AC434" s="33"/>
      <c r="AD434" s="33"/>
      <c r="AE434" s="33"/>
    </row>
    <row r="435">
      <c r="A435" s="116"/>
      <c r="B435" s="44"/>
      <c r="C435" s="44"/>
      <c r="D435" s="117"/>
      <c r="E435" s="117"/>
      <c r="F435" s="112"/>
      <c r="G435" s="119"/>
      <c r="H435" s="105"/>
      <c r="I435" s="145"/>
      <c r="J435" s="145"/>
      <c r="K435" s="145"/>
      <c r="L435" s="104"/>
      <c r="M435" s="145"/>
      <c r="N435" s="121"/>
      <c r="O435" s="145"/>
      <c r="P435" s="122"/>
      <c r="Q435" s="119"/>
      <c r="R435" s="28"/>
      <c r="S435" s="123"/>
      <c r="T435" s="285"/>
      <c r="U435" s="162"/>
      <c r="V435" s="125"/>
      <c r="W435" s="126"/>
      <c r="X435" s="30"/>
      <c r="Y435" s="112"/>
      <c r="Z435" s="31"/>
      <c r="AA435" s="33"/>
      <c r="AB435" s="33"/>
      <c r="AC435" s="33"/>
      <c r="AD435" s="33"/>
      <c r="AE435" s="33"/>
    </row>
    <row r="436">
      <c r="A436" s="116"/>
      <c r="B436" s="44"/>
      <c r="C436" s="44"/>
      <c r="D436" s="117"/>
      <c r="E436" s="117"/>
      <c r="F436" s="112"/>
      <c r="G436" s="119"/>
      <c r="H436" s="105"/>
      <c r="I436" s="145"/>
      <c r="J436" s="145"/>
      <c r="K436" s="145"/>
      <c r="L436" s="104"/>
      <c r="M436" s="145"/>
      <c r="N436" s="121"/>
      <c r="O436" s="145"/>
      <c r="P436" s="122"/>
      <c r="Q436" s="119"/>
      <c r="R436" s="28"/>
      <c r="S436" s="123"/>
      <c r="T436" s="285"/>
      <c r="U436" s="162"/>
      <c r="V436" s="125"/>
      <c r="W436" s="126"/>
      <c r="X436" s="30"/>
      <c r="Y436" s="112"/>
      <c r="Z436" s="31"/>
      <c r="AA436" s="33"/>
      <c r="AB436" s="33"/>
      <c r="AC436" s="33"/>
      <c r="AD436" s="33"/>
      <c r="AE436" s="33"/>
    </row>
    <row r="437">
      <c r="A437" s="85"/>
      <c r="B437" s="48"/>
      <c r="C437" s="48"/>
      <c r="D437" s="86"/>
      <c r="E437" s="86"/>
      <c r="F437" s="87"/>
      <c r="G437" s="88"/>
      <c r="H437" s="88"/>
      <c r="I437" s="89"/>
      <c r="J437" s="89"/>
      <c r="K437" s="89"/>
      <c r="L437" s="86"/>
      <c r="M437" s="90"/>
      <c r="N437" s="91"/>
      <c r="O437" s="88"/>
      <c r="P437" s="91"/>
      <c r="Q437" s="36"/>
      <c r="R437" s="95"/>
      <c r="S437" s="90"/>
      <c r="T437" s="93"/>
      <c r="U437" s="179"/>
      <c r="V437" s="88"/>
      <c r="W437" s="94"/>
      <c r="X437" s="30"/>
      <c r="Y437" s="113"/>
      <c r="Z437" s="31"/>
      <c r="AA437" s="33"/>
      <c r="AB437" s="33"/>
      <c r="AC437" s="33"/>
      <c r="AD437" s="33"/>
      <c r="AE437" s="33"/>
    </row>
    <row r="438">
      <c r="A438" s="116"/>
      <c r="B438" s="44"/>
      <c r="C438" s="44"/>
      <c r="D438" s="104"/>
      <c r="E438" s="104"/>
      <c r="F438" s="112"/>
      <c r="G438" s="105"/>
      <c r="H438" s="105"/>
      <c r="I438" s="145"/>
      <c r="J438" s="145"/>
      <c r="K438" s="145"/>
      <c r="L438" s="104"/>
      <c r="M438" s="145"/>
      <c r="N438" s="135"/>
      <c r="O438" s="145"/>
      <c r="P438" s="135"/>
      <c r="Q438" s="119"/>
      <c r="R438" s="28"/>
      <c r="S438" s="136"/>
      <c r="T438" s="105"/>
      <c r="U438" s="162"/>
      <c r="V438" s="105"/>
      <c r="W438" s="126"/>
      <c r="X438" s="30"/>
      <c r="Y438" s="112"/>
      <c r="Z438" s="31"/>
      <c r="AA438" s="33"/>
      <c r="AB438" s="33"/>
      <c r="AC438" s="33"/>
      <c r="AD438" s="33"/>
      <c r="AE438" s="33"/>
    </row>
    <row r="439">
      <c r="A439" s="116"/>
      <c r="B439" s="44"/>
      <c r="C439" s="44"/>
      <c r="D439" s="117"/>
      <c r="E439" s="117"/>
      <c r="F439" s="112"/>
      <c r="G439" s="119"/>
      <c r="H439" s="105"/>
      <c r="I439" s="145"/>
      <c r="J439" s="145"/>
      <c r="K439" s="145"/>
      <c r="L439" s="104"/>
      <c r="M439" s="145"/>
      <c r="N439" s="121"/>
      <c r="O439" s="145"/>
      <c r="P439" s="122"/>
      <c r="Q439" s="119"/>
      <c r="R439" s="28"/>
      <c r="S439" s="123"/>
      <c r="T439" s="285"/>
      <c r="U439" s="162"/>
      <c r="V439" s="125"/>
      <c r="W439" s="126"/>
      <c r="X439" s="30"/>
      <c r="Y439" s="112"/>
      <c r="Z439" s="31"/>
      <c r="AA439" s="33"/>
      <c r="AB439" s="33"/>
      <c r="AC439" s="33"/>
      <c r="AD439" s="33"/>
      <c r="AE439" s="33"/>
    </row>
    <row r="440">
      <c r="A440" s="116"/>
      <c r="B440" s="44"/>
      <c r="C440" s="44"/>
      <c r="D440" s="104"/>
      <c r="E440" s="104"/>
      <c r="F440" s="112"/>
      <c r="G440" s="105"/>
      <c r="H440" s="105"/>
      <c r="I440" s="145"/>
      <c r="J440" s="145"/>
      <c r="K440" s="145"/>
      <c r="L440" s="104"/>
      <c r="M440" s="145"/>
      <c r="N440" s="135"/>
      <c r="O440" s="145"/>
      <c r="P440" s="135"/>
      <c r="Q440" s="119"/>
      <c r="R440" s="28"/>
      <c r="S440" s="136"/>
      <c r="T440" s="105"/>
      <c r="U440" s="162"/>
      <c r="V440" s="105"/>
      <c r="W440" s="126"/>
      <c r="X440" s="30"/>
      <c r="Y440" s="112"/>
      <c r="Z440" s="31"/>
      <c r="AA440" s="33"/>
      <c r="AB440" s="33"/>
      <c r="AC440" s="33"/>
      <c r="AD440" s="33"/>
      <c r="AE440" s="33"/>
    </row>
    <row r="441">
      <c r="A441" s="116"/>
      <c r="B441" s="44"/>
      <c r="C441" s="44"/>
      <c r="D441" s="104"/>
      <c r="E441" s="104"/>
      <c r="F441" s="112"/>
      <c r="G441" s="105"/>
      <c r="H441" s="105"/>
      <c r="I441" s="145"/>
      <c r="J441" s="145"/>
      <c r="K441" s="145"/>
      <c r="L441" s="104"/>
      <c r="M441" s="145"/>
      <c r="N441" s="135"/>
      <c r="O441" s="145"/>
      <c r="P441" s="135"/>
      <c r="Q441" s="22"/>
      <c r="R441" s="28"/>
      <c r="S441" s="136"/>
      <c r="T441" s="105"/>
      <c r="U441" s="162"/>
      <c r="V441" s="105"/>
      <c r="W441" s="126"/>
      <c r="X441" s="30"/>
      <c r="Y441" s="112"/>
      <c r="Z441" s="31"/>
      <c r="AA441" s="33"/>
      <c r="AB441" s="33"/>
      <c r="AC441" s="33"/>
      <c r="AD441" s="33"/>
      <c r="AE441" s="33"/>
    </row>
    <row r="442">
      <c r="A442" s="116"/>
      <c r="B442" s="44"/>
      <c r="C442" s="44"/>
      <c r="D442" s="104"/>
      <c r="E442" s="104"/>
      <c r="F442" s="112"/>
      <c r="G442" s="105"/>
      <c r="H442" s="105"/>
      <c r="I442" s="145"/>
      <c r="J442" s="145"/>
      <c r="K442" s="145"/>
      <c r="L442" s="104"/>
      <c r="M442" s="145"/>
      <c r="N442" s="135"/>
      <c r="O442" s="145"/>
      <c r="P442" s="135"/>
      <c r="Q442" s="119"/>
      <c r="R442" s="28"/>
      <c r="S442" s="136"/>
      <c r="T442" s="105"/>
      <c r="U442" s="162"/>
      <c r="V442" s="105"/>
      <c r="W442" s="126"/>
      <c r="X442" s="30"/>
      <c r="Y442" s="112"/>
      <c r="Z442" s="31"/>
      <c r="AA442" s="33"/>
      <c r="AB442" s="33"/>
      <c r="AC442" s="33"/>
      <c r="AD442" s="33"/>
      <c r="AE442" s="33"/>
    </row>
    <row r="443">
      <c r="A443" s="116"/>
      <c r="B443" s="44"/>
      <c r="C443" s="44"/>
      <c r="D443" s="104"/>
      <c r="E443" s="104"/>
      <c r="F443" s="112"/>
      <c r="G443" s="105"/>
      <c r="H443" s="105"/>
      <c r="I443" s="145"/>
      <c r="J443" s="145"/>
      <c r="K443" s="145"/>
      <c r="L443" s="104"/>
      <c r="M443" s="145"/>
      <c r="N443" s="135"/>
      <c r="O443" s="145"/>
      <c r="P443" s="135"/>
      <c r="Q443" s="119"/>
      <c r="R443" s="28"/>
      <c r="S443" s="136"/>
      <c r="T443" s="105"/>
      <c r="U443" s="162"/>
      <c r="V443" s="105"/>
      <c r="W443" s="126"/>
      <c r="X443" s="30"/>
      <c r="Y443" s="112"/>
      <c r="Z443" s="31"/>
      <c r="AA443" s="33"/>
      <c r="AB443" s="33"/>
      <c r="AC443" s="33"/>
      <c r="AD443" s="33"/>
      <c r="AE443" s="33"/>
    </row>
    <row r="444">
      <c r="A444" s="116"/>
      <c r="B444" s="44"/>
      <c r="C444" s="44"/>
      <c r="D444" s="117"/>
      <c r="E444" s="117"/>
      <c r="F444" s="112"/>
      <c r="G444" s="119"/>
      <c r="H444" s="105"/>
      <c r="I444" s="145"/>
      <c r="J444" s="145"/>
      <c r="K444" s="145"/>
      <c r="L444" s="104"/>
      <c r="M444" s="145"/>
      <c r="N444" s="121"/>
      <c r="O444" s="145"/>
      <c r="P444" s="122"/>
      <c r="Q444" s="119"/>
      <c r="R444" s="28"/>
      <c r="S444" s="123"/>
      <c r="T444" s="285"/>
      <c r="U444" s="162"/>
      <c r="V444" s="125"/>
      <c r="W444" s="126"/>
      <c r="X444" s="30"/>
      <c r="Y444" s="112"/>
      <c r="Z444" s="31"/>
      <c r="AA444" s="33"/>
      <c r="AB444" s="33"/>
      <c r="AC444" s="33"/>
      <c r="AD444" s="33"/>
      <c r="AE444" s="33"/>
    </row>
    <row r="445">
      <c r="A445" s="116"/>
      <c r="B445" s="44"/>
      <c r="C445" s="44"/>
      <c r="D445" s="104"/>
      <c r="E445" s="104"/>
      <c r="F445" s="112"/>
      <c r="G445" s="105"/>
      <c r="H445" s="105"/>
      <c r="I445" s="145"/>
      <c r="J445" s="145"/>
      <c r="K445" s="145"/>
      <c r="L445" s="104"/>
      <c r="M445" s="145"/>
      <c r="N445" s="135"/>
      <c r="O445" s="145"/>
      <c r="P445" s="135"/>
      <c r="Q445" s="119"/>
      <c r="R445" s="28"/>
      <c r="S445" s="136"/>
      <c r="T445" s="105"/>
      <c r="U445" s="162"/>
      <c r="V445" s="105"/>
      <c r="W445" s="126"/>
      <c r="X445" s="30"/>
      <c r="Y445" s="112"/>
      <c r="Z445" s="31"/>
      <c r="AA445" s="33"/>
      <c r="AB445" s="33"/>
      <c r="AC445" s="33"/>
      <c r="AD445" s="33"/>
      <c r="AE445" s="33"/>
    </row>
    <row r="446">
      <c r="A446" s="85"/>
      <c r="B446" s="48"/>
      <c r="C446" s="48"/>
      <c r="D446" s="86"/>
      <c r="E446" s="86"/>
      <c r="F446" s="87"/>
      <c r="G446" s="88"/>
      <c r="H446" s="88"/>
      <c r="I446" s="89"/>
      <c r="J446" s="89"/>
      <c r="K446" s="89"/>
      <c r="L446" s="99"/>
      <c r="M446" s="90"/>
      <c r="N446" s="91"/>
      <c r="O446" s="88"/>
      <c r="P446" s="91"/>
      <c r="Q446" s="36"/>
      <c r="R446" s="95"/>
      <c r="S446" s="90"/>
      <c r="T446" s="93"/>
      <c r="U446" s="179"/>
      <c r="V446" s="88"/>
      <c r="W446" s="94"/>
      <c r="X446" s="30"/>
      <c r="Y446" s="113"/>
      <c r="Z446" s="31"/>
      <c r="AA446" s="33"/>
      <c r="AB446" s="33"/>
      <c r="AC446" s="33"/>
      <c r="AD446" s="33"/>
      <c r="AE446" s="33"/>
    </row>
    <row r="447">
      <c r="A447" s="116"/>
      <c r="B447" s="44"/>
      <c r="C447" s="44"/>
      <c r="D447" s="104"/>
      <c r="E447" s="104"/>
      <c r="F447" s="112"/>
      <c r="G447" s="105"/>
      <c r="H447" s="105"/>
      <c r="I447" s="145"/>
      <c r="J447" s="145"/>
      <c r="K447" s="145"/>
      <c r="L447" s="104"/>
      <c r="M447" s="145"/>
      <c r="N447" s="135"/>
      <c r="O447" s="145"/>
      <c r="P447" s="135"/>
      <c r="Q447" s="119"/>
      <c r="R447" s="28"/>
      <c r="S447" s="136"/>
      <c r="T447" s="105"/>
      <c r="U447" s="162"/>
      <c r="V447" s="105"/>
      <c r="W447" s="126"/>
      <c r="X447" s="30"/>
      <c r="Y447" s="112"/>
      <c r="Z447" s="31"/>
      <c r="AA447" s="33"/>
      <c r="AB447" s="33"/>
      <c r="AC447" s="33"/>
      <c r="AD447" s="33"/>
      <c r="AE447" s="33"/>
    </row>
    <row r="448">
      <c r="A448" s="116"/>
      <c r="B448" s="44"/>
      <c r="C448" s="44"/>
      <c r="D448" s="104"/>
      <c r="E448" s="104"/>
      <c r="F448" s="112"/>
      <c r="G448" s="105"/>
      <c r="H448" s="105"/>
      <c r="I448" s="145"/>
      <c r="J448" s="145"/>
      <c r="K448" s="145"/>
      <c r="L448" s="104"/>
      <c r="M448" s="145"/>
      <c r="N448" s="135"/>
      <c r="O448" s="145"/>
      <c r="P448" s="135"/>
      <c r="Q448" s="119"/>
      <c r="R448" s="28"/>
      <c r="S448" s="136"/>
      <c r="T448" s="105"/>
      <c r="U448" s="162"/>
      <c r="V448" s="105"/>
      <c r="W448" s="126"/>
      <c r="X448" s="30"/>
      <c r="Y448" s="112"/>
      <c r="Z448" s="31"/>
      <c r="AA448" s="33"/>
      <c r="AB448" s="33"/>
      <c r="AC448" s="33"/>
      <c r="AD448" s="33"/>
      <c r="AE448" s="33"/>
    </row>
    <row r="449">
      <c r="A449" s="116"/>
      <c r="B449" s="44"/>
      <c r="C449" s="44"/>
      <c r="D449" s="104"/>
      <c r="E449" s="104"/>
      <c r="F449" s="112"/>
      <c r="G449" s="105"/>
      <c r="H449" s="105"/>
      <c r="I449" s="145"/>
      <c r="J449" s="145"/>
      <c r="K449" s="145"/>
      <c r="L449" s="104"/>
      <c r="M449" s="145"/>
      <c r="N449" s="135"/>
      <c r="O449" s="145"/>
      <c r="P449" s="135"/>
      <c r="Q449" s="119"/>
      <c r="R449" s="28"/>
      <c r="S449" s="136"/>
      <c r="T449" s="105"/>
      <c r="U449" s="162"/>
      <c r="V449" s="105"/>
      <c r="W449" s="126"/>
      <c r="X449" s="30"/>
      <c r="Y449" s="112"/>
      <c r="Z449" s="31"/>
      <c r="AA449" s="33"/>
      <c r="AB449" s="33"/>
      <c r="AC449" s="33"/>
      <c r="AD449" s="33"/>
      <c r="AE449" s="33"/>
    </row>
    <row r="450">
      <c r="A450" s="116"/>
      <c r="B450" s="44"/>
      <c r="C450" s="44"/>
      <c r="D450" s="104"/>
      <c r="E450" s="104"/>
      <c r="F450" s="112"/>
      <c r="G450" s="105"/>
      <c r="H450" s="105"/>
      <c r="I450" s="145"/>
      <c r="J450" s="145"/>
      <c r="K450" s="145"/>
      <c r="L450" s="104"/>
      <c r="M450" s="145"/>
      <c r="N450" s="135"/>
      <c r="O450" s="145"/>
      <c r="P450" s="135"/>
      <c r="Q450" s="119"/>
      <c r="R450" s="28"/>
      <c r="S450" s="136"/>
      <c r="T450" s="145"/>
      <c r="U450" s="162"/>
      <c r="V450" s="105"/>
      <c r="W450" s="126"/>
      <c r="X450" s="30"/>
      <c r="Y450" s="33"/>
      <c r="Z450" s="31"/>
      <c r="AA450" s="33"/>
      <c r="AB450" s="33"/>
      <c r="AC450" s="33"/>
      <c r="AD450" s="33"/>
      <c r="AE450" s="33"/>
    </row>
    <row r="451">
      <c r="A451" s="15"/>
      <c r="B451" s="16"/>
      <c r="C451" s="17"/>
      <c r="D451" s="16"/>
      <c r="E451" s="16"/>
      <c r="F451" s="236"/>
      <c r="G451" s="28"/>
      <c r="H451" s="19"/>
      <c r="I451" s="63"/>
      <c r="J451" s="95"/>
      <c r="K451" s="63"/>
      <c r="L451" s="17"/>
      <c r="M451" s="22"/>
      <c r="N451" s="35"/>
      <c r="O451" s="28"/>
      <c r="P451" s="35"/>
      <c r="Q451" s="36"/>
      <c r="R451" s="28"/>
      <c r="S451" s="37"/>
      <c r="T451" s="38"/>
      <c r="U451" s="27"/>
      <c r="V451" s="28"/>
      <c r="W451" s="29"/>
      <c r="X451" s="30"/>
      <c r="Y451" s="17"/>
      <c r="Z451" s="31"/>
      <c r="AA451" s="33"/>
      <c r="AB451" s="33"/>
      <c r="AC451" s="33"/>
      <c r="AD451" s="33"/>
      <c r="AE451" s="33"/>
    </row>
    <row r="452">
      <c r="A452" s="72"/>
      <c r="B452" s="16"/>
      <c r="C452" s="16"/>
      <c r="D452" s="16"/>
      <c r="E452" s="16"/>
      <c r="F452" s="73"/>
      <c r="G452" s="19"/>
      <c r="H452" s="19"/>
      <c r="I452" s="74"/>
      <c r="J452" s="74"/>
      <c r="K452" s="74"/>
      <c r="L452" s="78"/>
      <c r="M452" s="19"/>
      <c r="N452" s="35"/>
      <c r="O452" s="19"/>
      <c r="P452" s="35"/>
      <c r="Q452" s="36"/>
      <c r="R452" s="19"/>
      <c r="S452" s="22"/>
      <c r="T452" s="77"/>
      <c r="U452" s="27"/>
      <c r="V452" s="22"/>
      <c r="W452" s="29"/>
      <c r="X452" s="30"/>
      <c r="Y452" s="81"/>
      <c r="Z452" s="31"/>
      <c r="AA452" s="33"/>
      <c r="AB452" s="33"/>
      <c r="AC452" s="33"/>
      <c r="AD452" s="33"/>
      <c r="AE452" s="33"/>
    </row>
    <row r="453">
      <c r="A453" s="116"/>
      <c r="B453" s="44"/>
      <c r="C453" s="44"/>
      <c r="D453" s="104"/>
      <c r="E453" s="104"/>
      <c r="F453" s="112"/>
      <c r="G453" s="105"/>
      <c r="H453" s="105"/>
      <c r="I453" s="145"/>
      <c r="J453" s="145"/>
      <c r="K453" s="145"/>
      <c r="L453" s="104"/>
      <c r="M453" s="145"/>
      <c r="N453" s="135"/>
      <c r="O453" s="145"/>
      <c r="P453" s="135"/>
      <c r="Q453" s="119"/>
      <c r="R453" s="28"/>
      <c r="S453" s="136"/>
      <c r="T453" s="105"/>
      <c r="U453" s="162"/>
      <c r="V453" s="105"/>
      <c r="W453" s="126"/>
      <c r="X453" s="30"/>
      <c r="Y453" s="112"/>
      <c r="Z453" s="31"/>
      <c r="AA453" s="33"/>
      <c r="AB453" s="33"/>
      <c r="AC453" s="33"/>
      <c r="AD453" s="33"/>
      <c r="AE453" s="33"/>
    </row>
    <row r="454">
      <c r="A454" s="116"/>
      <c r="B454" s="44"/>
      <c r="C454" s="44"/>
      <c r="D454" s="104"/>
      <c r="E454" s="104"/>
      <c r="F454" s="112"/>
      <c r="G454" s="105"/>
      <c r="H454" s="105"/>
      <c r="I454" s="145"/>
      <c r="J454" s="145"/>
      <c r="K454" s="145"/>
      <c r="L454" s="104"/>
      <c r="M454" s="145"/>
      <c r="N454" s="135"/>
      <c r="O454" s="145"/>
      <c r="P454" s="135"/>
      <c r="Q454" s="119"/>
      <c r="R454" s="28"/>
      <c r="S454" s="136"/>
      <c r="T454" s="105"/>
      <c r="U454" s="162"/>
      <c r="V454" s="105"/>
      <c r="W454" s="126"/>
      <c r="X454" s="30"/>
      <c r="Y454" s="112"/>
      <c r="Z454" s="31"/>
      <c r="AA454" s="33"/>
      <c r="AB454" s="33"/>
      <c r="AC454" s="33"/>
      <c r="AD454" s="33"/>
      <c r="AE454" s="33"/>
    </row>
    <row r="455">
      <c r="A455" s="116"/>
      <c r="B455" s="44"/>
      <c r="C455" s="44"/>
      <c r="D455" s="117"/>
      <c r="E455" s="117"/>
      <c r="F455" s="112"/>
      <c r="G455" s="119"/>
      <c r="H455" s="105"/>
      <c r="I455" s="145"/>
      <c r="J455" s="145"/>
      <c r="K455" s="145"/>
      <c r="L455" s="104"/>
      <c r="M455" s="145"/>
      <c r="N455" s="121"/>
      <c r="O455" s="145"/>
      <c r="P455" s="122"/>
      <c r="Q455" s="119"/>
      <c r="R455" s="28"/>
      <c r="S455" s="123"/>
      <c r="T455" s="285"/>
      <c r="U455" s="162"/>
      <c r="V455" s="125"/>
      <c r="W455" s="126"/>
      <c r="X455" s="30"/>
      <c r="Y455" s="112"/>
      <c r="Z455" s="31"/>
      <c r="AA455" s="33"/>
      <c r="AB455" s="33"/>
      <c r="AC455" s="33"/>
      <c r="AD455" s="33"/>
      <c r="AE455" s="33"/>
    </row>
    <row r="456">
      <c r="A456" s="116"/>
      <c r="B456" s="44"/>
      <c r="C456" s="44"/>
      <c r="D456" s="104"/>
      <c r="E456" s="104"/>
      <c r="F456" s="112"/>
      <c r="G456" s="105"/>
      <c r="H456" s="105"/>
      <c r="I456" s="145"/>
      <c r="J456" s="145"/>
      <c r="K456" s="145"/>
      <c r="L456" s="104"/>
      <c r="M456" s="145"/>
      <c r="N456" s="135"/>
      <c r="O456" s="145"/>
      <c r="P456" s="135"/>
      <c r="Q456" s="119"/>
      <c r="R456" s="28"/>
      <c r="S456" s="136"/>
      <c r="T456" s="145"/>
      <c r="U456" s="162"/>
      <c r="V456" s="105"/>
      <c r="W456" s="126"/>
      <c r="X456" s="30"/>
      <c r="Y456" s="33"/>
      <c r="Z456" s="31"/>
      <c r="AA456" s="33"/>
      <c r="AB456" s="33"/>
      <c r="AC456" s="33"/>
      <c r="AD456" s="33"/>
      <c r="AE456" s="33"/>
    </row>
    <row r="457">
      <c r="A457" s="133"/>
      <c r="B457" s="44"/>
      <c r="C457" s="44"/>
      <c r="D457" s="104"/>
      <c r="E457" s="104"/>
      <c r="F457" s="112"/>
      <c r="G457" s="105"/>
      <c r="H457" s="105"/>
      <c r="I457" s="145"/>
      <c r="J457" s="145"/>
      <c r="K457" s="145"/>
      <c r="L457" s="104"/>
      <c r="M457" s="145"/>
      <c r="N457" s="135"/>
      <c r="O457" s="145"/>
      <c r="P457" s="135"/>
      <c r="Q457" s="119"/>
      <c r="R457" s="28"/>
      <c r="S457" s="136"/>
      <c r="T457" s="105"/>
      <c r="U457" s="162"/>
      <c r="V457" s="105"/>
      <c r="W457" s="126"/>
      <c r="X457" s="30"/>
      <c r="Y457" s="112"/>
      <c r="Z457" s="31"/>
      <c r="AA457" s="33"/>
      <c r="AB457" s="33"/>
      <c r="AC457" s="33"/>
      <c r="AD457" s="33"/>
      <c r="AE457" s="33"/>
    </row>
    <row r="458">
      <c r="A458" s="116"/>
      <c r="B458" s="44"/>
      <c r="C458" s="44"/>
      <c r="D458" s="104"/>
      <c r="E458" s="104"/>
      <c r="F458" s="112"/>
      <c r="G458" s="105"/>
      <c r="H458" s="105"/>
      <c r="I458" s="145"/>
      <c r="J458" s="145"/>
      <c r="K458" s="145"/>
      <c r="L458" s="104"/>
      <c r="M458" s="145"/>
      <c r="N458" s="135"/>
      <c r="O458" s="145"/>
      <c r="P458" s="135"/>
      <c r="Q458" s="119"/>
      <c r="R458" s="28"/>
      <c r="S458" s="136"/>
      <c r="T458" s="145"/>
      <c r="U458" s="162"/>
      <c r="V458" s="105"/>
      <c r="W458" s="126"/>
      <c r="X458" s="30"/>
      <c r="Y458" s="33"/>
      <c r="Z458" s="31"/>
      <c r="AA458" s="33"/>
      <c r="AB458" s="33"/>
      <c r="AC458" s="33"/>
      <c r="AD458" s="33"/>
      <c r="AE458" s="33"/>
    </row>
    <row r="459">
      <c r="A459" s="116"/>
      <c r="B459" s="44"/>
      <c r="C459" s="44"/>
      <c r="D459" s="104"/>
      <c r="E459" s="104"/>
      <c r="F459" s="112"/>
      <c r="G459" s="105"/>
      <c r="H459" s="105"/>
      <c r="I459" s="145"/>
      <c r="J459" s="145"/>
      <c r="K459" s="145"/>
      <c r="L459" s="104"/>
      <c r="M459" s="145"/>
      <c r="N459" s="135"/>
      <c r="O459" s="145"/>
      <c r="P459" s="135"/>
      <c r="Q459" s="119"/>
      <c r="R459" s="28"/>
      <c r="S459" s="136"/>
      <c r="T459" s="145"/>
      <c r="U459" s="162"/>
      <c r="V459" s="105"/>
      <c r="W459" s="126"/>
      <c r="X459" s="30"/>
      <c r="Y459" s="33"/>
      <c r="Z459" s="31"/>
      <c r="AA459" s="33"/>
      <c r="AB459" s="33"/>
      <c r="AC459" s="33"/>
      <c r="AD459" s="33"/>
      <c r="AE459" s="33"/>
    </row>
    <row r="460">
      <c r="A460" s="116"/>
      <c r="B460" s="44"/>
      <c r="C460" s="44"/>
      <c r="D460" s="104"/>
      <c r="E460" s="104"/>
      <c r="F460" s="112"/>
      <c r="G460" s="105"/>
      <c r="H460" s="105"/>
      <c r="I460" s="145"/>
      <c r="J460" s="145"/>
      <c r="K460" s="145"/>
      <c r="L460" s="104"/>
      <c r="M460" s="145"/>
      <c r="N460" s="135"/>
      <c r="O460" s="145"/>
      <c r="P460" s="135"/>
      <c r="Q460" s="119"/>
      <c r="R460" s="28"/>
      <c r="S460" s="136"/>
      <c r="T460" s="105"/>
      <c r="U460" s="162"/>
      <c r="V460" s="105"/>
      <c r="W460" s="126"/>
      <c r="X460" s="30"/>
      <c r="Y460" s="112"/>
      <c r="Z460" s="31"/>
      <c r="AA460" s="33"/>
      <c r="AB460" s="33"/>
      <c r="AC460" s="33"/>
      <c r="AD460" s="33"/>
      <c r="AE460" s="33"/>
    </row>
    <row r="461">
      <c r="A461" s="15"/>
      <c r="B461" s="16"/>
      <c r="C461" s="17"/>
      <c r="D461" s="16"/>
      <c r="E461" s="16"/>
      <c r="F461" s="236"/>
      <c r="G461" s="28"/>
      <c r="H461" s="19"/>
      <c r="I461" s="63"/>
      <c r="J461" s="95"/>
      <c r="K461" s="63"/>
      <c r="L461" s="17"/>
      <c r="M461" s="22"/>
      <c r="N461" s="35"/>
      <c r="O461" s="28"/>
      <c r="P461" s="35"/>
      <c r="Q461" s="36"/>
      <c r="R461" s="28"/>
      <c r="S461" s="37"/>
      <c r="T461" s="38"/>
      <c r="U461" s="27"/>
      <c r="V461" s="28"/>
      <c r="W461" s="29"/>
      <c r="X461" s="30"/>
      <c r="Y461" s="17"/>
      <c r="Z461" s="31"/>
      <c r="AA461" s="33"/>
      <c r="AB461" s="33"/>
      <c r="AC461" s="33"/>
      <c r="AD461" s="33"/>
      <c r="AE461" s="33"/>
    </row>
    <row r="462">
      <c r="A462" s="15"/>
      <c r="B462" s="16"/>
      <c r="C462" s="17"/>
      <c r="D462" s="16"/>
      <c r="E462" s="16"/>
      <c r="F462" s="236"/>
      <c r="G462" s="19"/>
      <c r="H462" s="19"/>
      <c r="I462" s="63"/>
      <c r="J462" s="95"/>
      <c r="K462" s="63"/>
      <c r="L462" s="17"/>
      <c r="M462" s="22"/>
      <c r="N462" s="35"/>
      <c r="O462" s="28"/>
      <c r="P462" s="35"/>
      <c r="Q462" s="36"/>
      <c r="R462" s="28"/>
      <c r="S462" s="37"/>
      <c r="T462" s="38"/>
      <c r="U462" s="27"/>
      <c r="V462" s="19"/>
      <c r="W462" s="29"/>
      <c r="X462" s="30"/>
      <c r="Y462" s="17"/>
      <c r="Z462" s="31"/>
      <c r="AA462" s="33"/>
      <c r="AB462" s="33"/>
      <c r="AC462" s="33"/>
      <c r="AD462" s="33"/>
      <c r="AE462" s="33"/>
    </row>
    <row r="463">
      <c r="A463" s="116"/>
      <c r="B463" s="44"/>
      <c r="C463" s="44"/>
      <c r="D463" s="104"/>
      <c r="E463" s="104"/>
      <c r="F463" s="112"/>
      <c r="G463" s="105"/>
      <c r="H463" s="105"/>
      <c r="I463" s="145"/>
      <c r="J463" s="145"/>
      <c r="K463" s="145"/>
      <c r="L463" s="104"/>
      <c r="M463" s="145"/>
      <c r="N463" s="135"/>
      <c r="O463" s="145"/>
      <c r="P463" s="135"/>
      <c r="Q463" s="119"/>
      <c r="R463" s="28"/>
      <c r="S463" s="136"/>
      <c r="T463" s="145"/>
      <c r="U463" s="162"/>
      <c r="V463" s="105"/>
      <c r="W463" s="126"/>
      <c r="X463" s="30"/>
      <c r="Y463" s="33"/>
      <c r="Z463" s="31"/>
      <c r="AA463" s="33"/>
      <c r="AB463" s="33"/>
      <c r="AC463" s="33"/>
      <c r="AD463" s="33"/>
      <c r="AE463" s="33"/>
    </row>
    <row r="464">
      <c r="A464" s="116"/>
      <c r="B464" s="44"/>
      <c r="C464" s="44"/>
      <c r="D464" s="117"/>
      <c r="E464" s="117"/>
      <c r="F464" s="112"/>
      <c r="G464" s="119"/>
      <c r="H464" s="105"/>
      <c r="I464" s="145"/>
      <c r="J464" s="145"/>
      <c r="K464" s="145"/>
      <c r="L464" s="104"/>
      <c r="M464" s="145"/>
      <c r="N464" s="121"/>
      <c r="O464" s="145"/>
      <c r="P464" s="122"/>
      <c r="Q464" s="131"/>
      <c r="R464" s="28"/>
      <c r="S464" s="123"/>
      <c r="T464" s="285"/>
      <c r="U464" s="162"/>
      <c r="V464" s="125"/>
      <c r="W464" s="126"/>
      <c r="X464" s="30"/>
      <c r="Y464" s="112"/>
      <c r="Z464" s="31"/>
      <c r="AA464" s="33"/>
      <c r="AB464" s="33"/>
      <c r="AC464" s="33"/>
      <c r="AD464" s="33"/>
      <c r="AE464" s="33"/>
    </row>
    <row r="465">
      <c r="A465" s="85"/>
      <c r="B465" s="48"/>
      <c r="C465" s="48"/>
      <c r="D465" s="86"/>
      <c r="E465" s="86"/>
      <c r="F465" s="87"/>
      <c r="G465" s="88"/>
      <c r="H465" s="88"/>
      <c r="I465" s="89"/>
      <c r="J465" s="89"/>
      <c r="K465" s="89"/>
      <c r="L465" s="86"/>
      <c r="M465" s="90"/>
      <c r="N465" s="91"/>
      <c r="O465" s="88"/>
      <c r="P465" s="91"/>
      <c r="Q465" s="36"/>
      <c r="R465" s="22"/>
      <c r="S465" s="90"/>
      <c r="T465" s="93"/>
      <c r="U465" s="179"/>
      <c r="V465" s="88"/>
      <c r="W465" s="94"/>
      <c r="X465" s="30"/>
      <c r="Y465" s="113"/>
      <c r="Z465" s="31"/>
      <c r="AA465" s="33"/>
      <c r="AB465" s="33"/>
      <c r="AC465" s="33"/>
      <c r="AD465" s="33"/>
      <c r="AE465" s="33"/>
    </row>
    <row r="466">
      <c r="A466" s="85"/>
      <c r="B466" s="48"/>
      <c r="C466" s="48"/>
      <c r="D466" s="86"/>
      <c r="E466" s="86"/>
      <c r="F466" s="87"/>
      <c r="G466" s="88"/>
      <c r="H466" s="88"/>
      <c r="I466" s="89"/>
      <c r="J466" s="89"/>
      <c r="K466" s="89"/>
      <c r="L466" s="86"/>
      <c r="M466" s="90"/>
      <c r="N466" s="91"/>
      <c r="O466" s="88"/>
      <c r="P466" s="91"/>
      <c r="Q466" s="36"/>
      <c r="R466" s="95"/>
      <c r="S466" s="90"/>
      <c r="T466" s="93"/>
      <c r="U466" s="179"/>
      <c r="V466" s="88"/>
      <c r="W466" s="94"/>
      <c r="X466" s="30"/>
      <c r="Y466" s="113"/>
      <c r="Z466" s="31"/>
      <c r="AA466" s="33"/>
      <c r="AB466" s="33"/>
      <c r="AC466" s="33"/>
      <c r="AD466" s="33"/>
      <c r="AE466" s="33"/>
    </row>
    <row r="467">
      <c r="A467" s="116"/>
      <c r="B467" s="44"/>
      <c r="C467" s="44"/>
      <c r="D467" s="104"/>
      <c r="E467" s="104"/>
      <c r="F467" s="112"/>
      <c r="G467" s="105"/>
      <c r="H467" s="105"/>
      <c r="I467" s="145"/>
      <c r="J467" s="145"/>
      <c r="K467" s="145"/>
      <c r="L467" s="104"/>
      <c r="M467" s="145"/>
      <c r="N467" s="135"/>
      <c r="O467" s="145"/>
      <c r="P467" s="135"/>
      <c r="Q467" s="119"/>
      <c r="R467" s="28"/>
      <c r="S467" s="136"/>
      <c r="T467" s="145"/>
      <c r="U467" s="162"/>
      <c r="V467" s="105"/>
      <c r="W467" s="126"/>
      <c r="X467" s="30"/>
      <c r="Y467" s="33"/>
      <c r="Z467" s="31"/>
      <c r="AA467" s="33"/>
      <c r="AB467" s="33"/>
      <c r="AC467" s="33"/>
      <c r="AD467" s="33"/>
      <c r="AE467" s="33"/>
    </row>
    <row r="468">
      <c r="A468" s="116"/>
      <c r="B468" s="44"/>
      <c r="C468" s="44"/>
      <c r="D468" s="104"/>
      <c r="E468" s="104"/>
      <c r="F468" s="112"/>
      <c r="G468" s="105"/>
      <c r="H468" s="105"/>
      <c r="I468" s="145"/>
      <c r="J468" s="145"/>
      <c r="K468" s="145"/>
      <c r="L468" s="104"/>
      <c r="M468" s="145"/>
      <c r="N468" s="135"/>
      <c r="O468" s="145"/>
      <c r="P468" s="135"/>
      <c r="Q468" s="119"/>
      <c r="R468" s="28"/>
      <c r="S468" s="136"/>
      <c r="T468" s="105"/>
      <c r="U468" s="162"/>
      <c r="V468" s="105"/>
      <c r="W468" s="126"/>
      <c r="X468" s="30"/>
      <c r="Y468" s="112"/>
      <c r="Z468" s="31"/>
      <c r="AA468" s="33"/>
      <c r="AB468" s="33"/>
      <c r="AC468" s="33"/>
      <c r="AD468" s="33"/>
      <c r="AE468" s="33"/>
    </row>
    <row r="469">
      <c r="A469" s="116"/>
      <c r="B469" s="44"/>
      <c r="C469" s="44"/>
      <c r="D469" s="104"/>
      <c r="E469" s="104"/>
      <c r="F469" s="112"/>
      <c r="G469" s="105"/>
      <c r="H469" s="105"/>
      <c r="I469" s="145"/>
      <c r="J469" s="145"/>
      <c r="K469" s="145"/>
      <c r="L469" s="104"/>
      <c r="M469" s="145"/>
      <c r="N469" s="135"/>
      <c r="O469" s="145"/>
      <c r="P469" s="135"/>
      <c r="Q469" s="119"/>
      <c r="R469" s="28"/>
      <c r="S469" s="136"/>
      <c r="T469" s="105"/>
      <c r="U469" s="162"/>
      <c r="V469" s="105"/>
      <c r="W469" s="126"/>
      <c r="X469" s="30"/>
      <c r="Y469" s="112"/>
      <c r="Z469" s="31"/>
      <c r="AA469" s="33"/>
      <c r="AB469" s="33"/>
      <c r="AC469" s="33"/>
      <c r="AD469" s="33"/>
      <c r="AE469" s="33"/>
    </row>
    <row r="470">
      <c r="A470" s="116"/>
      <c r="B470" s="44"/>
      <c r="C470" s="44"/>
      <c r="D470" s="117"/>
      <c r="E470" s="117"/>
      <c r="F470" s="112"/>
      <c r="G470" s="119"/>
      <c r="H470" s="105"/>
      <c r="I470" s="145"/>
      <c r="J470" s="145"/>
      <c r="K470" s="145"/>
      <c r="L470" s="104"/>
      <c r="M470" s="145"/>
      <c r="N470" s="121"/>
      <c r="O470" s="145"/>
      <c r="P470" s="122"/>
      <c r="Q470" s="119"/>
      <c r="R470" s="28"/>
      <c r="S470" s="123"/>
      <c r="T470" s="285"/>
      <c r="U470" s="162"/>
      <c r="V470" s="125"/>
      <c r="W470" s="126"/>
      <c r="X470" s="30"/>
      <c r="Y470" s="112"/>
      <c r="Z470" s="31"/>
      <c r="AA470" s="33"/>
      <c r="AB470" s="33"/>
      <c r="AC470" s="33"/>
      <c r="AD470" s="33"/>
      <c r="AE470" s="33"/>
    </row>
    <row r="471">
      <c r="A471" s="116"/>
      <c r="B471" s="44"/>
      <c r="C471" s="44"/>
      <c r="D471" s="117"/>
      <c r="E471" s="117"/>
      <c r="F471" s="112"/>
      <c r="G471" s="119"/>
      <c r="H471" s="105"/>
      <c r="I471" s="145"/>
      <c r="J471" s="145"/>
      <c r="K471" s="145"/>
      <c r="L471" s="104"/>
      <c r="M471" s="145"/>
      <c r="N471" s="121"/>
      <c r="O471" s="145"/>
      <c r="P471" s="122"/>
      <c r="Q471" s="119"/>
      <c r="R471" s="28"/>
      <c r="S471" s="123"/>
      <c r="T471" s="285"/>
      <c r="U471" s="162"/>
      <c r="V471" s="125"/>
      <c r="W471" s="126"/>
      <c r="X471" s="30"/>
      <c r="Y471" s="112"/>
      <c r="Z471" s="31"/>
      <c r="AA471" s="33"/>
      <c r="AB471" s="33"/>
      <c r="AC471" s="33"/>
      <c r="AD471" s="33"/>
      <c r="AE471" s="33"/>
    </row>
    <row r="472">
      <c r="A472" s="116"/>
      <c r="B472" s="44"/>
      <c r="C472" s="44"/>
      <c r="D472" s="104"/>
      <c r="E472" s="104"/>
      <c r="F472" s="112"/>
      <c r="G472" s="105"/>
      <c r="H472" s="105"/>
      <c r="I472" s="145"/>
      <c r="J472" s="145"/>
      <c r="K472" s="145"/>
      <c r="L472" s="104"/>
      <c r="M472" s="145"/>
      <c r="N472" s="135"/>
      <c r="O472" s="145"/>
      <c r="P472" s="135"/>
      <c r="Q472" s="119"/>
      <c r="R472" s="28"/>
      <c r="S472" s="136"/>
      <c r="T472" s="145"/>
      <c r="U472" s="162"/>
      <c r="V472" s="105"/>
      <c r="W472" s="126"/>
      <c r="X472" s="30"/>
      <c r="Y472" s="33"/>
      <c r="Z472" s="31"/>
      <c r="AA472" s="33"/>
      <c r="AB472" s="33"/>
      <c r="AC472" s="33"/>
      <c r="AD472" s="33"/>
      <c r="AE472" s="33"/>
    </row>
    <row r="473">
      <c r="A473" s="116"/>
      <c r="B473" s="44"/>
      <c r="C473" s="44"/>
      <c r="D473" s="104"/>
      <c r="E473" s="104"/>
      <c r="F473" s="112"/>
      <c r="G473" s="105"/>
      <c r="H473" s="105"/>
      <c r="I473" s="145"/>
      <c r="J473" s="145"/>
      <c r="K473" s="145"/>
      <c r="L473" s="104"/>
      <c r="M473" s="145"/>
      <c r="N473" s="135"/>
      <c r="O473" s="145"/>
      <c r="P473" s="135"/>
      <c r="Q473" s="119"/>
      <c r="R473" s="28"/>
      <c r="S473" s="136"/>
      <c r="T473" s="145"/>
      <c r="U473" s="162"/>
      <c r="V473" s="105"/>
      <c r="W473" s="126"/>
      <c r="X473" s="30"/>
      <c r="Y473" s="33"/>
      <c r="Z473" s="31"/>
      <c r="AA473" s="33"/>
      <c r="AB473" s="33"/>
      <c r="AC473" s="33"/>
      <c r="AD473" s="33"/>
      <c r="AE473" s="33"/>
    </row>
    <row r="474">
      <c r="A474" s="116"/>
      <c r="B474" s="44"/>
      <c r="C474" s="44"/>
      <c r="D474" s="104"/>
      <c r="E474" s="104"/>
      <c r="F474" s="112"/>
      <c r="G474" s="105"/>
      <c r="H474" s="105"/>
      <c r="I474" s="145"/>
      <c r="J474" s="145"/>
      <c r="K474" s="145"/>
      <c r="L474" s="104"/>
      <c r="M474" s="145"/>
      <c r="N474" s="135"/>
      <c r="O474" s="145"/>
      <c r="P474" s="135"/>
      <c r="Q474" s="119"/>
      <c r="R474" s="28"/>
      <c r="S474" s="136"/>
      <c r="T474" s="145"/>
      <c r="U474" s="162"/>
      <c r="V474" s="105"/>
      <c r="W474" s="126"/>
      <c r="X474" s="30"/>
      <c r="Y474" s="33"/>
      <c r="Z474" s="31"/>
      <c r="AA474" s="33"/>
      <c r="AB474" s="33"/>
      <c r="AC474" s="33"/>
      <c r="AD474" s="33"/>
      <c r="AE474" s="33"/>
    </row>
    <row r="475">
      <c r="A475" s="116"/>
      <c r="B475" s="44"/>
      <c r="C475" s="44"/>
      <c r="D475" s="104"/>
      <c r="E475" s="104"/>
      <c r="F475" s="112"/>
      <c r="G475" s="105"/>
      <c r="H475" s="105"/>
      <c r="I475" s="145"/>
      <c r="J475" s="145"/>
      <c r="K475" s="145"/>
      <c r="L475" s="104"/>
      <c r="M475" s="145"/>
      <c r="N475" s="135"/>
      <c r="O475" s="145"/>
      <c r="P475" s="135"/>
      <c r="Q475" s="119"/>
      <c r="R475" s="28"/>
      <c r="S475" s="136"/>
      <c r="T475" s="105"/>
      <c r="U475" s="162"/>
      <c r="V475" s="105"/>
      <c r="W475" s="126"/>
      <c r="X475" s="30"/>
      <c r="Y475" s="112"/>
      <c r="Z475" s="31"/>
      <c r="AA475" s="33"/>
      <c r="AB475" s="33"/>
      <c r="AC475" s="33"/>
      <c r="AD475" s="33"/>
      <c r="AE475" s="33"/>
    </row>
    <row r="476">
      <c r="A476" s="116"/>
      <c r="B476" s="44"/>
      <c r="C476" s="44"/>
      <c r="D476" s="117"/>
      <c r="E476" s="117"/>
      <c r="F476" s="112"/>
      <c r="G476" s="119"/>
      <c r="H476" s="105"/>
      <c r="I476" s="145"/>
      <c r="J476" s="145"/>
      <c r="K476" s="145"/>
      <c r="L476" s="104"/>
      <c r="M476" s="145"/>
      <c r="N476" s="121"/>
      <c r="O476" s="145"/>
      <c r="P476" s="122"/>
      <c r="Q476" s="119"/>
      <c r="R476" s="28"/>
      <c r="S476" s="123"/>
      <c r="T476" s="285"/>
      <c r="U476" s="162"/>
      <c r="V476" s="125"/>
      <c r="W476" s="126"/>
      <c r="X476" s="30"/>
      <c r="Y476" s="112"/>
      <c r="Z476" s="31"/>
      <c r="AA476" s="33"/>
      <c r="AB476" s="33"/>
      <c r="AC476" s="33"/>
      <c r="AD476" s="33"/>
      <c r="AE476" s="33"/>
    </row>
    <row r="477">
      <c r="A477" s="15"/>
      <c r="B477" s="16"/>
      <c r="C477" s="17"/>
      <c r="D477" s="16"/>
      <c r="E477" s="16"/>
      <c r="F477" s="236"/>
      <c r="G477" s="28"/>
      <c r="H477" s="19"/>
      <c r="I477" s="63"/>
      <c r="J477" s="95"/>
      <c r="K477" s="63"/>
      <c r="L477" s="17"/>
      <c r="M477" s="22"/>
      <c r="N477" s="35"/>
      <c r="O477" s="28"/>
      <c r="P477" s="35"/>
      <c r="Q477" s="36"/>
      <c r="R477" s="28"/>
      <c r="S477" s="37"/>
      <c r="T477" s="38"/>
      <c r="U477" s="27"/>
      <c r="V477" s="28"/>
      <c r="W477" s="29"/>
      <c r="X477" s="30"/>
      <c r="Y477" s="17"/>
      <c r="Z477" s="31"/>
      <c r="AA477" s="33"/>
      <c r="AB477" s="33"/>
      <c r="AC477" s="33"/>
      <c r="AD477" s="33"/>
      <c r="AE477" s="33"/>
    </row>
    <row r="478">
      <c r="A478" s="116"/>
      <c r="B478" s="44"/>
      <c r="C478" s="44"/>
      <c r="D478" s="104"/>
      <c r="E478" s="104"/>
      <c r="F478" s="112"/>
      <c r="G478" s="105"/>
      <c r="H478" s="105"/>
      <c r="I478" s="145"/>
      <c r="J478" s="145"/>
      <c r="K478" s="145"/>
      <c r="L478" s="104"/>
      <c r="M478" s="145"/>
      <c r="N478" s="135"/>
      <c r="O478" s="145"/>
      <c r="P478" s="135"/>
      <c r="Q478" s="119"/>
      <c r="R478" s="28"/>
      <c r="S478" s="136"/>
      <c r="T478" s="145"/>
      <c r="U478" s="162"/>
      <c r="V478" s="105"/>
      <c r="W478" s="126"/>
      <c r="X478" s="30"/>
      <c r="Y478" s="33"/>
      <c r="Z478" s="31"/>
      <c r="AA478" s="33"/>
      <c r="AB478" s="33"/>
      <c r="AC478" s="33"/>
      <c r="AD478" s="33"/>
      <c r="AE478" s="33"/>
    </row>
    <row r="479">
      <c r="A479" s="15"/>
      <c r="B479" s="16"/>
      <c r="C479" s="17"/>
      <c r="D479" s="16"/>
      <c r="E479" s="16"/>
      <c r="F479" s="236"/>
      <c r="G479" s="19"/>
      <c r="H479" s="19"/>
      <c r="I479" s="63"/>
      <c r="J479" s="95"/>
      <c r="K479" s="63"/>
      <c r="L479" s="17"/>
      <c r="M479" s="22"/>
      <c r="N479" s="35"/>
      <c r="O479" s="28"/>
      <c r="P479" s="35"/>
      <c r="Q479" s="36"/>
      <c r="R479" s="28"/>
      <c r="S479" s="37"/>
      <c r="T479" s="38"/>
      <c r="U479" s="27"/>
      <c r="V479" s="19"/>
      <c r="W479" s="29"/>
      <c r="X479" s="30"/>
      <c r="Y479" s="33"/>
      <c r="Z479" s="31"/>
      <c r="AA479" s="33"/>
      <c r="AB479" s="33"/>
      <c r="AC479" s="33"/>
      <c r="AD479" s="33"/>
      <c r="AE479" s="33"/>
    </row>
    <row r="480">
      <c r="A480" s="116"/>
      <c r="B480" s="44"/>
      <c r="C480" s="44"/>
      <c r="D480" s="104"/>
      <c r="E480" s="104"/>
      <c r="F480" s="112"/>
      <c r="G480" s="105"/>
      <c r="H480" s="105"/>
      <c r="I480" s="145"/>
      <c r="J480" s="145"/>
      <c r="K480" s="145"/>
      <c r="L480" s="104"/>
      <c r="M480" s="145"/>
      <c r="N480" s="135"/>
      <c r="O480" s="145"/>
      <c r="P480" s="135"/>
      <c r="Q480" s="119"/>
      <c r="R480" s="28"/>
      <c r="S480" s="136"/>
      <c r="T480" s="105"/>
      <c r="U480" s="162"/>
      <c r="V480" s="105"/>
      <c r="W480" s="126"/>
      <c r="X480" s="30"/>
      <c r="Y480" s="112"/>
      <c r="Z480" s="31"/>
      <c r="AA480" s="33"/>
      <c r="AB480" s="33"/>
      <c r="AC480" s="33"/>
      <c r="AD480" s="33"/>
      <c r="AE480" s="33"/>
    </row>
    <row r="481">
      <c r="A481" s="116"/>
      <c r="B481" s="44"/>
      <c r="C481" s="44"/>
      <c r="D481" s="104"/>
      <c r="E481" s="104"/>
      <c r="F481" s="112"/>
      <c r="G481" s="105"/>
      <c r="H481" s="105"/>
      <c r="I481" s="145"/>
      <c r="J481" s="145"/>
      <c r="K481" s="145"/>
      <c r="L481" s="104"/>
      <c r="M481" s="145"/>
      <c r="N481" s="135"/>
      <c r="O481" s="145"/>
      <c r="P481" s="135"/>
      <c r="Q481" s="119"/>
      <c r="R481" s="28"/>
      <c r="S481" s="136"/>
      <c r="T481" s="145"/>
      <c r="U481" s="162"/>
      <c r="V481" s="105"/>
      <c r="W481" s="126"/>
      <c r="X481" s="30"/>
      <c r="Y481" s="33"/>
      <c r="Z481" s="31"/>
      <c r="AA481" s="33"/>
      <c r="AB481" s="33"/>
      <c r="AC481" s="33"/>
      <c r="AD481" s="33"/>
      <c r="AE481" s="33"/>
    </row>
    <row r="482">
      <c r="A482" s="116"/>
      <c r="B482" s="44"/>
      <c r="C482" s="44"/>
      <c r="D482" s="104"/>
      <c r="E482" s="104"/>
      <c r="F482" s="112"/>
      <c r="G482" s="105"/>
      <c r="H482" s="105"/>
      <c r="I482" s="145"/>
      <c r="J482" s="145"/>
      <c r="K482" s="145"/>
      <c r="L482" s="104"/>
      <c r="M482" s="145"/>
      <c r="N482" s="135"/>
      <c r="O482" s="145"/>
      <c r="P482" s="135"/>
      <c r="Q482" s="119"/>
      <c r="R482" s="28"/>
      <c r="S482" s="136"/>
      <c r="T482" s="145"/>
      <c r="U482" s="162"/>
      <c r="V482" s="105"/>
      <c r="W482" s="126"/>
      <c r="X482" s="30"/>
      <c r="Y482" s="33"/>
      <c r="Z482" s="31"/>
      <c r="AA482" s="33"/>
      <c r="AB482" s="33"/>
      <c r="AC482" s="33"/>
      <c r="AD482" s="33"/>
      <c r="AE482" s="33"/>
    </row>
    <row r="483">
      <c r="A483" s="116"/>
      <c r="B483" s="44"/>
      <c r="C483" s="44"/>
      <c r="D483" s="104"/>
      <c r="E483" s="104"/>
      <c r="F483" s="112"/>
      <c r="G483" s="105"/>
      <c r="H483" s="105"/>
      <c r="I483" s="145"/>
      <c r="J483" s="145"/>
      <c r="K483" s="145"/>
      <c r="L483" s="104"/>
      <c r="M483" s="145"/>
      <c r="N483" s="135"/>
      <c r="O483" s="145"/>
      <c r="P483" s="135"/>
      <c r="Q483" s="119"/>
      <c r="R483" s="28"/>
      <c r="S483" s="136"/>
      <c r="T483" s="105"/>
      <c r="U483" s="162"/>
      <c r="V483" s="105"/>
      <c r="W483" s="126"/>
      <c r="X483" s="30"/>
      <c r="Y483" s="112"/>
      <c r="Z483" s="31"/>
      <c r="AA483" s="33"/>
      <c r="AB483" s="33"/>
      <c r="AC483" s="33"/>
      <c r="AD483" s="33"/>
      <c r="AE483" s="33"/>
    </row>
    <row r="484">
      <c r="A484" s="72"/>
      <c r="B484" s="16"/>
      <c r="C484" s="16"/>
      <c r="D484" s="16"/>
      <c r="E484" s="16"/>
      <c r="F484" s="73"/>
      <c r="G484" s="19"/>
      <c r="H484" s="19"/>
      <c r="I484" s="74"/>
      <c r="J484" s="74"/>
      <c r="K484" s="74"/>
      <c r="L484" s="78"/>
      <c r="M484" s="19"/>
      <c r="N484" s="35"/>
      <c r="O484" s="19"/>
      <c r="P484" s="35"/>
      <c r="Q484" s="36"/>
      <c r="R484" s="19"/>
      <c r="S484" s="80"/>
      <c r="T484" s="77"/>
      <c r="U484" s="27"/>
      <c r="V484" s="28"/>
      <c r="W484" s="29"/>
      <c r="X484" s="30"/>
      <c r="Y484" s="81"/>
      <c r="Z484" s="31"/>
      <c r="AA484" s="33"/>
      <c r="AB484" s="33"/>
      <c r="AC484" s="33"/>
      <c r="AD484" s="33"/>
      <c r="AE484" s="33"/>
    </row>
    <row r="485">
      <c r="A485" s="116"/>
      <c r="B485" s="44"/>
      <c r="C485" s="44"/>
      <c r="D485" s="104"/>
      <c r="E485" s="104"/>
      <c r="F485" s="112"/>
      <c r="G485" s="105"/>
      <c r="H485" s="105"/>
      <c r="I485" s="145"/>
      <c r="J485" s="145"/>
      <c r="K485" s="145"/>
      <c r="L485" s="104"/>
      <c r="M485" s="145"/>
      <c r="N485" s="135"/>
      <c r="O485" s="145"/>
      <c r="P485" s="135"/>
      <c r="Q485" s="119"/>
      <c r="R485" s="28"/>
      <c r="S485" s="136"/>
      <c r="T485" s="145"/>
      <c r="U485" s="162"/>
      <c r="V485" s="105"/>
      <c r="W485" s="126"/>
      <c r="X485" s="30"/>
      <c r="Y485" s="33"/>
      <c r="Z485" s="31"/>
      <c r="AA485" s="33"/>
      <c r="AB485" s="33"/>
      <c r="AC485" s="33"/>
      <c r="AD485" s="33"/>
      <c r="AE485" s="33"/>
    </row>
    <row r="486">
      <c r="A486" s="116"/>
      <c r="B486" s="44"/>
      <c r="C486" s="44"/>
      <c r="D486" s="104"/>
      <c r="E486" s="104"/>
      <c r="F486" s="112"/>
      <c r="G486" s="105"/>
      <c r="H486" s="105"/>
      <c r="I486" s="145"/>
      <c r="J486" s="145"/>
      <c r="K486" s="145"/>
      <c r="L486" s="104"/>
      <c r="M486" s="145"/>
      <c r="N486" s="135"/>
      <c r="O486" s="145"/>
      <c r="P486" s="135"/>
      <c r="Q486" s="119"/>
      <c r="R486" s="28"/>
      <c r="S486" s="136"/>
      <c r="T486" s="145"/>
      <c r="U486" s="162"/>
      <c r="V486" s="105"/>
      <c r="W486" s="126"/>
      <c r="X486" s="30"/>
      <c r="Y486" s="33"/>
      <c r="Z486" s="31"/>
      <c r="AA486" s="33"/>
      <c r="AB486" s="33"/>
      <c r="AC486" s="33"/>
      <c r="AD486" s="33"/>
      <c r="AE486" s="33"/>
    </row>
    <row r="487">
      <c r="A487" s="116"/>
      <c r="B487" s="44"/>
      <c r="C487" s="44"/>
      <c r="D487" s="104"/>
      <c r="E487" s="104"/>
      <c r="F487" s="112"/>
      <c r="G487" s="105"/>
      <c r="H487" s="105"/>
      <c r="I487" s="145"/>
      <c r="J487" s="145"/>
      <c r="K487" s="145"/>
      <c r="L487" s="104"/>
      <c r="M487" s="145"/>
      <c r="N487" s="135"/>
      <c r="O487" s="145"/>
      <c r="P487" s="135"/>
      <c r="Q487" s="119"/>
      <c r="R487" s="28"/>
      <c r="S487" s="136"/>
      <c r="T487" s="105"/>
      <c r="U487" s="162"/>
      <c r="V487" s="105"/>
      <c r="W487" s="126"/>
      <c r="X487" s="30"/>
      <c r="Y487" s="112"/>
      <c r="Z487" s="31"/>
      <c r="AA487" s="33"/>
      <c r="AB487" s="33"/>
      <c r="AC487" s="33"/>
      <c r="AD487" s="33"/>
      <c r="AE487" s="33"/>
    </row>
    <row r="488">
      <c r="A488" s="116"/>
      <c r="B488" s="44"/>
      <c r="C488" s="44"/>
      <c r="D488" s="104"/>
      <c r="E488" s="104"/>
      <c r="F488" s="112"/>
      <c r="G488" s="105"/>
      <c r="H488" s="105"/>
      <c r="I488" s="145"/>
      <c r="J488" s="145"/>
      <c r="K488" s="145"/>
      <c r="L488" s="104"/>
      <c r="M488" s="145"/>
      <c r="N488" s="135"/>
      <c r="O488" s="145"/>
      <c r="P488" s="135"/>
      <c r="Q488" s="119"/>
      <c r="R488" s="28"/>
      <c r="S488" s="136"/>
      <c r="T488" s="105"/>
      <c r="U488" s="162"/>
      <c r="V488" s="105"/>
      <c r="W488" s="126"/>
      <c r="X488" s="30"/>
      <c r="Y488" s="112"/>
      <c r="Z488" s="31"/>
      <c r="AA488" s="33"/>
      <c r="AB488" s="33"/>
      <c r="AC488" s="33"/>
      <c r="AD488" s="33"/>
      <c r="AE488" s="33"/>
    </row>
    <row r="489">
      <c r="A489" s="15"/>
      <c r="B489" s="16"/>
      <c r="C489" s="17"/>
      <c r="D489" s="16"/>
      <c r="E489" s="16"/>
      <c r="F489" s="236"/>
      <c r="G489" s="28"/>
      <c r="H489" s="19"/>
      <c r="I489" s="63"/>
      <c r="J489" s="95"/>
      <c r="K489" s="63"/>
      <c r="L489" s="17"/>
      <c r="M489" s="22"/>
      <c r="N489" s="35"/>
      <c r="O489" s="28"/>
      <c r="P489" s="35"/>
      <c r="Q489" s="28"/>
      <c r="R489" s="28"/>
      <c r="S489" s="37"/>
      <c r="T489" s="38"/>
      <c r="U489" s="27"/>
      <c r="V489" s="28"/>
      <c r="W489" s="29"/>
      <c r="X489" s="30"/>
      <c r="Y489" s="17"/>
      <c r="Z489" s="31"/>
      <c r="AA489" s="33"/>
      <c r="AB489" s="33"/>
      <c r="AC489" s="33"/>
      <c r="AD489" s="33"/>
      <c r="AE489" s="33"/>
    </row>
    <row r="490">
      <c r="A490" s="72"/>
      <c r="B490" s="16"/>
      <c r="C490" s="16"/>
      <c r="D490" s="16"/>
      <c r="E490" s="16"/>
      <c r="F490" s="73"/>
      <c r="G490" s="19"/>
      <c r="H490" s="19"/>
      <c r="I490" s="74"/>
      <c r="J490" s="74"/>
      <c r="K490" s="74"/>
      <c r="L490" s="78"/>
      <c r="M490" s="19"/>
      <c r="N490" s="35"/>
      <c r="O490" s="19"/>
      <c r="P490" s="35"/>
      <c r="Q490" s="36"/>
      <c r="R490" s="19"/>
      <c r="S490" s="22"/>
      <c r="T490" s="77"/>
      <c r="U490" s="27"/>
      <c r="V490" s="22"/>
      <c r="W490" s="29"/>
      <c r="X490" s="30"/>
      <c r="Y490" s="81"/>
      <c r="Z490" s="31"/>
      <c r="AA490" s="33"/>
      <c r="AB490" s="33"/>
      <c r="AC490" s="33"/>
      <c r="AD490" s="33"/>
      <c r="AE490" s="33"/>
    </row>
    <row r="491">
      <c r="A491" s="116"/>
      <c r="B491" s="44"/>
      <c r="C491" s="44"/>
      <c r="D491" s="104"/>
      <c r="E491" s="104"/>
      <c r="F491" s="112"/>
      <c r="G491" s="105"/>
      <c r="H491" s="105"/>
      <c r="I491" s="145"/>
      <c r="J491" s="145"/>
      <c r="K491" s="145"/>
      <c r="L491" s="104"/>
      <c r="M491" s="145"/>
      <c r="N491" s="135"/>
      <c r="O491" s="145"/>
      <c r="P491" s="135"/>
      <c r="Q491" s="119"/>
      <c r="R491" s="28"/>
      <c r="S491" s="136"/>
      <c r="T491" s="105"/>
      <c r="U491" s="162"/>
      <c r="V491" s="105"/>
      <c r="W491" s="126"/>
      <c r="X491" s="30"/>
      <c r="Y491" s="112"/>
      <c r="Z491" s="31"/>
      <c r="AA491" s="33"/>
      <c r="AB491" s="33"/>
      <c r="AC491" s="33"/>
      <c r="AD491" s="33"/>
      <c r="AE491" s="33"/>
    </row>
    <row r="492">
      <c r="A492" s="15"/>
      <c r="B492" s="16"/>
      <c r="C492" s="17"/>
      <c r="D492" s="16"/>
      <c r="E492" s="16"/>
      <c r="F492" s="236"/>
      <c r="G492" s="28"/>
      <c r="H492" s="19"/>
      <c r="I492" s="63"/>
      <c r="J492" s="95"/>
      <c r="K492" s="63"/>
      <c r="L492" s="17"/>
      <c r="M492" s="22"/>
      <c r="N492" s="35"/>
      <c r="O492" s="28"/>
      <c r="P492" s="35"/>
      <c r="Q492" s="28"/>
      <c r="R492" s="28"/>
      <c r="S492" s="37"/>
      <c r="T492" s="38"/>
      <c r="U492" s="27"/>
      <c r="V492" s="28"/>
      <c r="W492" s="29"/>
      <c r="X492" s="30"/>
      <c r="Y492" s="17"/>
      <c r="Z492" s="31"/>
      <c r="AA492" s="33"/>
      <c r="AB492" s="33"/>
      <c r="AC492" s="33"/>
      <c r="AD492" s="33"/>
      <c r="AE492" s="33"/>
    </row>
    <row r="493">
      <c r="A493" s="116"/>
      <c r="B493" s="44"/>
      <c r="C493" s="44"/>
      <c r="D493" s="104"/>
      <c r="E493" s="104"/>
      <c r="F493" s="112"/>
      <c r="G493" s="105"/>
      <c r="H493" s="105"/>
      <c r="I493" s="145"/>
      <c r="J493" s="145"/>
      <c r="K493" s="145"/>
      <c r="L493" s="104"/>
      <c r="M493" s="145"/>
      <c r="N493" s="135"/>
      <c r="O493" s="145"/>
      <c r="P493" s="135"/>
      <c r="Q493" s="119"/>
      <c r="R493" s="28"/>
      <c r="S493" s="136"/>
      <c r="T493" s="105"/>
      <c r="U493" s="162"/>
      <c r="V493" s="105"/>
      <c r="W493" s="126"/>
      <c r="X493" s="30"/>
      <c r="Y493" s="112"/>
      <c r="Z493" s="31"/>
      <c r="AA493" s="33"/>
      <c r="AB493" s="33"/>
      <c r="AC493" s="33"/>
      <c r="AD493" s="33"/>
      <c r="AE493" s="33"/>
    </row>
    <row r="494">
      <c r="A494" s="116"/>
      <c r="B494" s="44"/>
      <c r="C494" s="44"/>
      <c r="D494" s="117"/>
      <c r="E494" s="117"/>
      <c r="F494" s="112"/>
      <c r="G494" s="119"/>
      <c r="H494" s="105"/>
      <c r="I494" s="145"/>
      <c r="J494" s="145"/>
      <c r="K494" s="145"/>
      <c r="L494" s="104"/>
      <c r="M494" s="145"/>
      <c r="N494" s="121"/>
      <c r="O494" s="145"/>
      <c r="P494" s="122"/>
      <c r="Q494" s="119"/>
      <c r="R494" s="28"/>
      <c r="S494" s="123"/>
      <c r="T494" s="285"/>
      <c r="U494" s="162"/>
      <c r="V494" s="125"/>
      <c r="W494" s="126"/>
      <c r="X494" s="30"/>
      <c r="Y494" s="112"/>
      <c r="Z494" s="31"/>
      <c r="AA494" s="33"/>
      <c r="AB494" s="33"/>
      <c r="AC494" s="33"/>
      <c r="AD494" s="33"/>
      <c r="AE494" s="33"/>
    </row>
    <row r="495">
      <c r="A495" s="116"/>
      <c r="B495" s="44"/>
      <c r="C495" s="44"/>
      <c r="D495" s="104"/>
      <c r="E495" s="104"/>
      <c r="F495" s="112"/>
      <c r="G495" s="105"/>
      <c r="H495" s="105"/>
      <c r="I495" s="145"/>
      <c r="J495" s="145"/>
      <c r="K495" s="145"/>
      <c r="L495" s="104"/>
      <c r="M495" s="145"/>
      <c r="N495" s="135"/>
      <c r="O495" s="145"/>
      <c r="P495" s="135"/>
      <c r="Q495" s="119"/>
      <c r="R495" s="28"/>
      <c r="S495" s="136"/>
      <c r="T495" s="105"/>
      <c r="U495" s="162"/>
      <c r="V495" s="105"/>
      <c r="W495" s="126"/>
      <c r="X495" s="30"/>
      <c r="Y495" s="112"/>
      <c r="Z495" s="31"/>
      <c r="AA495" s="33"/>
      <c r="AB495" s="33"/>
      <c r="AC495" s="33"/>
      <c r="AD495" s="33"/>
      <c r="AE495" s="33"/>
    </row>
    <row r="496">
      <c r="A496" s="116"/>
      <c r="B496" s="44"/>
      <c r="C496" s="44"/>
      <c r="D496" s="117"/>
      <c r="E496" s="117"/>
      <c r="F496" s="112"/>
      <c r="G496" s="119"/>
      <c r="H496" s="105"/>
      <c r="I496" s="145"/>
      <c r="J496" s="145"/>
      <c r="K496" s="145"/>
      <c r="L496" s="104"/>
      <c r="M496" s="145"/>
      <c r="N496" s="121"/>
      <c r="O496" s="145"/>
      <c r="P496" s="122"/>
      <c r="Q496" s="119"/>
      <c r="R496" s="28"/>
      <c r="S496" s="123"/>
      <c r="T496" s="285"/>
      <c r="U496" s="162"/>
      <c r="V496" s="125"/>
      <c r="W496" s="126"/>
      <c r="X496" s="30"/>
      <c r="Y496" s="112"/>
      <c r="Z496" s="31"/>
      <c r="AA496" s="33"/>
      <c r="AB496" s="33"/>
      <c r="AC496" s="33"/>
      <c r="AD496" s="33"/>
      <c r="AE496" s="33"/>
    </row>
    <row r="497">
      <c r="A497" s="116"/>
      <c r="B497" s="44"/>
      <c r="C497" s="44"/>
      <c r="D497" s="104"/>
      <c r="E497" s="104"/>
      <c r="F497" s="112"/>
      <c r="G497" s="105"/>
      <c r="H497" s="105"/>
      <c r="I497" s="145"/>
      <c r="J497" s="145"/>
      <c r="K497" s="145"/>
      <c r="L497" s="104"/>
      <c r="M497" s="145"/>
      <c r="N497" s="135"/>
      <c r="O497" s="145"/>
      <c r="P497" s="135"/>
      <c r="Q497" s="119"/>
      <c r="R497" s="28"/>
      <c r="S497" s="136"/>
      <c r="T497" s="145"/>
      <c r="U497" s="162"/>
      <c r="V497" s="105"/>
      <c r="W497" s="126"/>
      <c r="X497" s="30"/>
      <c r="Y497" s="33"/>
      <c r="Z497" s="31"/>
      <c r="AA497" s="33"/>
      <c r="AB497" s="33"/>
      <c r="AC497" s="33"/>
      <c r="AD497" s="33"/>
      <c r="AE497" s="33"/>
    </row>
    <row r="498">
      <c r="A498" s="116"/>
      <c r="B498" s="44"/>
      <c r="C498" s="44"/>
      <c r="D498" s="104"/>
      <c r="E498" s="104"/>
      <c r="F498" s="112"/>
      <c r="G498" s="105"/>
      <c r="H498" s="105"/>
      <c r="I498" s="145"/>
      <c r="J498" s="145"/>
      <c r="K498" s="145"/>
      <c r="L498" s="104"/>
      <c r="M498" s="145"/>
      <c r="N498" s="135"/>
      <c r="O498" s="145"/>
      <c r="P498" s="135"/>
      <c r="Q498" s="119"/>
      <c r="R498" s="28"/>
      <c r="S498" s="136"/>
      <c r="T498" s="105"/>
      <c r="U498" s="162"/>
      <c r="V498" s="105"/>
      <c r="W498" s="126"/>
      <c r="X498" s="30"/>
      <c r="Y498" s="112"/>
      <c r="Z498" s="31"/>
      <c r="AA498" s="33"/>
      <c r="AB498" s="33"/>
      <c r="AC498" s="33"/>
      <c r="AD498" s="33"/>
      <c r="AE498" s="33"/>
    </row>
    <row r="499">
      <c r="A499" s="116"/>
      <c r="B499" s="44"/>
      <c r="C499" s="44"/>
      <c r="D499" s="104"/>
      <c r="E499" s="104"/>
      <c r="F499" s="112"/>
      <c r="G499" s="105"/>
      <c r="H499" s="105"/>
      <c r="I499" s="145"/>
      <c r="J499" s="145"/>
      <c r="K499" s="145"/>
      <c r="L499" s="104"/>
      <c r="M499" s="145"/>
      <c r="N499" s="135"/>
      <c r="O499" s="145"/>
      <c r="P499" s="135"/>
      <c r="Q499" s="119"/>
      <c r="R499" s="28"/>
      <c r="S499" s="136"/>
      <c r="T499" s="105"/>
      <c r="U499" s="162"/>
      <c r="V499" s="105"/>
      <c r="W499" s="126"/>
      <c r="X499" s="30"/>
      <c r="Y499" s="112"/>
      <c r="Z499" s="31"/>
      <c r="AA499" s="33"/>
      <c r="AB499" s="33"/>
      <c r="AC499" s="33"/>
      <c r="AD499" s="33"/>
      <c r="AE499" s="33"/>
    </row>
    <row r="500">
      <c r="A500" s="72"/>
      <c r="B500" s="16"/>
      <c r="C500" s="16"/>
      <c r="D500" s="16"/>
      <c r="E500" s="16"/>
      <c r="F500" s="73"/>
      <c r="G500" s="19"/>
      <c r="H500" s="19"/>
      <c r="I500" s="74"/>
      <c r="J500" s="74"/>
      <c r="K500" s="74"/>
      <c r="L500" s="78"/>
      <c r="M500" s="19"/>
      <c r="N500" s="35"/>
      <c r="O500" s="19"/>
      <c r="P500" s="35"/>
      <c r="Q500" s="36"/>
      <c r="R500" s="19"/>
      <c r="S500" s="80"/>
      <c r="T500" s="77"/>
      <c r="U500" s="27"/>
      <c r="V500" s="22"/>
      <c r="W500" s="29"/>
      <c r="X500" s="30"/>
      <c r="Y500" s="81"/>
      <c r="Z500" s="31"/>
      <c r="AA500" s="33"/>
      <c r="AB500" s="33"/>
      <c r="AC500" s="33"/>
      <c r="AD500" s="33"/>
      <c r="AE500" s="33"/>
    </row>
    <row r="501">
      <c r="A501" s="85"/>
      <c r="B501" s="48"/>
      <c r="C501" s="48"/>
      <c r="D501" s="86"/>
      <c r="E501" s="86"/>
      <c r="F501" s="87"/>
      <c r="G501" s="88"/>
      <c r="H501" s="88"/>
      <c r="I501" s="89"/>
      <c r="J501" s="89"/>
      <c r="K501" s="89"/>
      <c r="L501" s="86"/>
      <c r="M501" s="90"/>
      <c r="N501" s="91"/>
      <c r="O501" s="88"/>
      <c r="P501" s="91"/>
      <c r="Q501" s="36"/>
      <c r="R501" s="95"/>
      <c r="S501" s="90"/>
      <c r="T501" s="93"/>
      <c r="U501" s="179"/>
      <c r="V501" s="88"/>
      <c r="W501" s="94"/>
      <c r="X501" s="30"/>
      <c r="Y501" s="113"/>
      <c r="Z501" s="31"/>
      <c r="AA501" s="33"/>
      <c r="AB501" s="33"/>
      <c r="AC501" s="33"/>
      <c r="AD501" s="33"/>
      <c r="AE501" s="33"/>
    </row>
    <row r="502">
      <c r="A502" s="72"/>
      <c r="B502" s="16"/>
      <c r="C502" s="16"/>
      <c r="D502" s="16"/>
      <c r="E502" s="16"/>
      <c r="F502" s="73"/>
      <c r="G502" s="19"/>
      <c r="H502" s="19"/>
      <c r="I502" s="74"/>
      <c r="J502" s="74"/>
      <c r="K502" s="74"/>
      <c r="L502" s="78"/>
      <c r="M502" s="19"/>
      <c r="N502" s="35"/>
      <c r="O502" s="19"/>
      <c r="P502" s="35"/>
      <c r="Q502" s="36"/>
      <c r="R502" s="19"/>
      <c r="S502" s="80"/>
      <c r="T502" s="77"/>
      <c r="U502" s="27"/>
      <c r="V502" s="22"/>
      <c r="W502" s="29"/>
      <c r="X502" s="30"/>
      <c r="Y502" s="81"/>
      <c r="Z502" s="31"/>
      <c r="AA502" s="33"/>
      <c r="AB502" s="33"/>
      <c r="AC502" s="33"/>
      <c r="AD502" s="33"/>
      <c r="AE502" s="33"/>
    </row>
    <row r="503">
      <c r="A503" s="72"/>
      <c r="B503" s="16"/>
      <c r="C503" s="16"/>
      <c r="D503" s="16"/>
      <c r="E503" s="16"/>
      <c r="F503" s="73"/>
      <c r="G503" s="19"/>
      <c r="H503" s="19"/>
      <c r="I503" s="74"/>
      <c r="J503" s="74"/>
      <c r="K503" s="74"/>
      <c r="L503" s="78"/>
      <c r="M503" s="19"/>
      <c r="N503" s="35"/>
      <c r="O503" s="19"/>
      <c r="P503" s="35"/>
      <c r="Q503" s="36"/>
      <c r="R503" s="19"/>
      <c r="S503" s="22"/>
      <c r="T503" s="77"/>
      <c r="U503" s="27"/>
      <c r="V503" s="22"/>
      <c r="W503" s="29"/>
      <c r="X503" s="30"/>
      <c r="Y503" s="81"/>
      <c r="Z503" s="31"/>
      <c r="AA503" s="33"/>
      <c r="AB503" s="33"/>
      <c r="AC503" s="33"/>
      <c r="AD503" s="33"/>
      <c r="AE503" s="33"/>
    </row>
    <row r="504">
      <c r="A504" s="72"/>
      <c r="B504" s="16"/>
      <c r="C504" s="16"/>
      <c r="D504" s="16"/>
      <c r="E504" s="16"/>
      <c r="F504" s="73"/>
      <c r="G504" s="19"/>
      <c r="H504" s="19"/>
      <c r="I504" s="74"/>
      <c r="J504" s="74"/>
      <c r="K504" s="74"/>
      <c r="L504" s="78"/>
      <c r="M504" s="19"/>
      <c r="N504" s="35"/>
      <c r="O504" s="19"/>
      <c r="P504" s="35"/>
      <c r="Q504" s="36"/>
      <c r="R504" s="19"/>
      <c r="S504" s="80"/>
      <c r="T504" s="77"/>
      <c r="U504" s="27"/>
      <c r="V504" s="22"/>
      <c r="W504" s="29"/>
      <c r="X504" s="30"/>
      <c r="Y504" s="81"/>
      <c r="Z504" s="31"/>
      <c r="AA504" s="33"/>
      <c r="AB504" s="33"/>
      <c r="AC504" s="33"/>
      <c r="AD504" s="33"/>
      <c r="AE504" s="33"/>
    </row>
    <row r="505">
      <c r="A505" s="15"/>
      <c r="B505" s="16"/>
      <c r="C505" s="17"/>
      <c r="D505" s="16"/>
      <c r="E505" s="16"/>
      <c r="F505" s="236"/>
      <c r="G505" s="28"/>
      <c r="H505" s="19"/>
      <c r="I505" s="63"/>
      <c r="J505" s="95"/>
      <c r="K505" s="63"/>
      <c r="L505" s="17"/>
      <c r="M505" s="22"/>
      <c r="N505" s="35"/>
      <c r="O505" s="28"/>
      <c r="P505" s="35"/>
      <c r="Q505" s="36"/>
      <c r="R505" s="28"/>
      <c r="S505" s="37"/>
      <c r="T505" s="38"/>
      <c r="U505" s="27"/>
      <c r="V505" s="28"/>
      <c r="W505" s="29"/>
      <c r="X505" s="30"/>
      <c r="Y505" s="17"/>
      <c r="Z505" s="31"/>
      <c r="AA505" s="33"/>
      <c r="AB505" s="33"/>
      <c r="AC505" s="33"/>
      <c r="AD505" s="33"/>
      <c r="AE505" s="33"/>
    </row>
    <row r="506">
      <c r="A506" s="15"/>
      <c r="B506" s="16"/>
      <c r="C506" s="17"/>
      <c r="D506" s="16"/>
      <c r="E506" s="16"/>
      <c r="F506" s="236"/>
      <c r="G506" s="19"/>
      <c r="H506" s="19"/>
      <c r="I506" s="63"/>
      <c r="J506" s="95"/>
      <c r="K506" s="63"/>
      <c r="L506" s="17"/>
      <c r="M506" s="22"/>
      <c r="N506" s="35"/>
      <c r="O506" s="28"/>
      <c r="P506" s="35"/>
      <c r="Q506" s="28"/>
      <c r="R506" s="28"/>
      <c r="S506" s="37"/>
      <c r="T506" s="38"/>
      <c r="U506" s="27"/>
      <c r="V506" s="28"/>
      <c r="W506" s="29"/>
      <c r="X506" s="30"/>
      <c r="Y506" s="17"/>
      <c r="Z506" s="31"/>
      <c r="AA506" s="33"/>
      <c r="AB506" s="33"/>
      <c r="AC506" s="33"/>
      <c r="AD506" s="33"/>
      <c r="AE506" s="33"/>
    </row>
    <row r="507">
      <c r="A507" s="116"/>
      <c r="B507" s="44"/>
      <c r="C507" s="44"/>
      <c r="D507" s="104"/>
      <c r="E507" s="104"/>
      <c r="F507" s="112"/>
      <c r="G507" s="105"/>
      <c r="H507" s="105"/>
      <c r="I507" s="145"/>
      <c r="J507" s="145"/>
      <c r="K507" s="145"/>
      <c r="L507" s="104"/>
      <c r="M507" s="145"/>
      <c r="N507" s="135"/>
      <c r="O507" s="145"/>
      <c r="P507" s="135"/>
      <c r="Q507" s="119"/>
      <c r="R507" s="28"/>
      <c r="S507" s="136"/>
      <c r="T507" s="105"/>
      <c r="U507" s="162"/>
      <c r="V507" s="105"/>
      <c r="W507" s="126"/>
      <c r="X507" s="30"/>
      <c r="Y507" s="112"/>
      <c r="Z507" s="31"/>
      <c r="AA507" s="33"/>
      <c r="AB507" s="33"/>
      <c r="AC507" s="33"/>
      <c r="AD507" s="33"/>
      <c r="AE507" s="33"/>
    </row>
    <row r="508">
      <c r="A508" s="116"/>
      <c r="B508" s="44"/>
      <c r="C508" s="44"/>
      <c r="D508" s="104"/>
      <c r="E508" s="104"/>
      <c r="F508" s="112"/>
      <c r="G508" s="105"/>
      <c r="H508" s="105"/>
      <c r="I508" s="145"/>
      <c r="J508" s="145"/>
      <c r="K508" s="145"/>
      <c r="L508" s="104"/>
      <c r="M508" s="145"/>
      <c r="N508" s="135"/>
      <c r="O508" s="145"/>
      <c r="P508" s="135"/>
      <c r="Q508" s="119"/>
      <c r="R508" s="28"/>
      <c r="S508" s="136"/>
      <c r="T508" s="145"/>
      <c r="U508" s="162"/>
      <c r="V508" s="105"/>
      <c r="W508" s="126"/>
      <c r="X508" s="30"/>
      <c r="Y508" s="33"/>
      <c r="Z508" s="31"/>
      <c r="AA508" s="33"/>
      <c r="AB508" s="33"/>
      <c r="AC508" s="33"/>
      <c r="AD508" s="33"/>
      <c r="AE508" s="33"/>
    </row>
    <row r="509">
      <c r="A509" s="116"/>
      <c r="B509" s="44"/>
      <c r="C509" s="44"/>
      <c r="D509" s="104"/>
      <c r="E509" s="104"/>
      <c r="F509" s="112"/>
      <c r="G509" s="105"/>
      <c r="H509" s="105"/>
      <c r="I509" s="145"/>
      <c r="J509" s="145"/>
      <c r="K509" s="145"/>
      <c r="L509" s="104"/>
      <c r="M509" s="145"/>
      <c r="N509" s="135"/>
      <c r="O509" s="145"/>
      <c r="P509" s="135"/>
      <c r="Q509" s="119"/>
      <c r="R509" s="28"/>
      <c r="S509" s="136"/>
      <c r="T509" s="105"/>
      <c r="U509" s="162"/>
      <c r="V509" s="105"/>
      <c r="W509" s="126"/>
      <c r="X509" s="30"/>
      <c r="Y509" s="112"/>
      <c r="Z509" s="31"/>
      <c r="AA509" s="33"/>
      <c r="AB509" s="33"/>
      <c r="AC509" s="33"/>
      <c r="AD509" s="33"/>
      <c r="AE509" s="33"/>
    </row>
    <row r="510">
      <c r="A510" s="116"/>
      <c r="B510" s="44"/>
      <c r="C510" s="44"/>
      <c r="D510" s="104"/>
      <c r="E510" s="104"/>
      <c r="F510" s="112"/>
      <c r="G510" s="105"/>
      <c r="H510" s="105"/>
      <c r="I510" s="145"/>
      <c r="J510" s="145"/>
      <c r="K510" s="145"/>
      <c r="L510" s="104"/>
      <c r="M510" s="145"/>
      <c r="N510" s="135"/>
      <c r="O510" s="145"/>
      <c r="P510" s="135"/>
      <c r="Q510" s="119"/>
      <c r="R510" s="28"/>
      <c r="S510" s="123"/>
      <c r="T510" s="105"/>
      <c r="U510" s="162"/>
      <c r="V510" s="105"/>
      <c r="W510" s="126"/>
      <c r="X510" s="30"/>
      <c r="Y510" s="112"/>
      <c r="Z510" s="31"/>
      <c r="AA510" s="33"/>
      <c r="AB510" s="33"/>
      <c r="AC510" s="33"/>
      <c r="AD510" s="33"/>
      <c r="AE510" s="33"/>
    </row>
    <row r="511">
      <c r="A511" s="116"/>
      <c r="B511" s="44"/>
      <c r="C511" s="44"/>
      <c r="D511" s="104"/>
      <c r="E511" s="104"/>
      <c r="F511" s="112"/>
      <c r="G511" s="105"/>
      <c r="H511" s="105"/>
      <c r="I511" s="145"/>
      <c r="J511" s="145"/>
      <c r="K511" s="145"/>
      <c r="L511" s="104"/>
      <c r="M511" s="145"/>
      <c r="N511" s="135"/>
      <c r="O511" s="145"/>
      <c r="P511" s="135"/>
      <c r="Q511" s="119"/>
      <c r="R511" s="28"/>
      <c r="S511" s="136"/>
      <c r="T511" s="105"/>
      <c r="U511" s="162"/>
      <c r="V511" s="105"/>
      <c r="W511" s="126"/>
      <c r="X511" s="30"/>
      <c r="Y511" s="112"/>
      <c r="Z511" s="31"/>
      <c r="AA511" s="33"/>
      <c r="AB511" s="33"/>
      <c r="AC511" s="33"/>
      <c r="AD511" s="33"/>
      <c r="AE511" s="33"/>
    </row>
    <row r="512">
      <c r="A512" s="85"/>
      <c r="B512" s="48"/>
      <c r="C512" s="48"/>
      <c r="D512" s="86"/>
      <c r="E512" s="86"/>
      <c r="F512" s="87"/>
      <c r="G512" s="88"/>
      <c r="H512" s="88"/>
      <c r="I512" s="89"/>
      <c r="J512" s="89"/>
      <c r="K512" s="89"/>
      <c r="L512" s="86"/>
      <c r="M512" s="90"/>
      <c r="N512" s="91"/>
      <c r="O512" s="88"/>
      <c r="P512" s="91"/>
      <c r="Q512" s="36"/>
      <c r="R512" s="95"/>
      <c r="S512" s="92"/>
      <c r="T512" s="93"/>
      <c r="U512" s="179"/>
      <c r="V512" s="88"/>
      <c r="W512" s="94"/>
      <c r="X512" s="30"/>
      <c r="Y512" s="113"/>
      <c r="Z512" s="31"/>
      <c r="AA512" s="33"/>
      <c r="AB512" s="33"/>
      <c r="AC512" s="33"/>
      <c r="AD512" s="33"/>
      <c r="AE512" s="33"/>
    </row>
    <row r="513">
      <c r="A513" s="15"/>
      <c r="B513" s="16"/>
      <c r="C513" s="17"/>
      <c r="D513" s="16"/>
      <c r="E513" s="16"/>
      <c r="F513" s="236"/>
      <c r="G513" s="28"/>
      <c r="H513" s="19"/>
      <c r="I513" s="63"/>
      <c r="J513" s="95"/>
      <c r="K513" s="63"/>
      <c r="L513" s="17"/>
      <c r="M513" s="22"/>
      <c r="N513" s="35"/>
      <c r="O513" s="28"/>
      <c r="P513" s="35"/>
      <c r="Q513" s="36"/>
      <c r="R513" s="28"/>
      <c r="S513" s="37"/>
      <c r="T513" s="38"/>
      <c r="U513" s="27"/>
      <c r="V513" s="28"/>
      <c r="W513" s="29"/>
      <c r="X513" s="30"/>
      <c r="Y513" s="17"/>
      <c r="Z513" s="31"/>
      <c r="AA513" s="33"/>
      <c r="AB513" s="33"/>
      <c r="AC513" s="33"/>
      <c r="AD513" s="33"/>
      <c r="AE513" s="33"/>
    </row>
    <row r="514">
      <c r="A514" s="116"/>
      <c r="B514" s="44"/>
      <c r="C514" s="44"/>
      <c r="D514" s="104"/>
      <c r="E514" s="104"/>
      <c r="F514" s="112"/>
      <c r="G514" s="105"/>
      <c r="H514" s="105"/>
      <c r="I514" s="145"/>
      <c r="J514" s="145"/>
      <c r="K514" s="145"/>
      <c r="L514" s="104"/>
      <c r="M514" s="145"/>
      <c r="N514" s="135"/>
      <c r="O514" s="145"/>
      <c r="P514" s="135"/>
      <c r="Q514" s="119"/>
      <c r="R514" s="28"/>
      <c r="S514" s="136"/>
      <c r="T514" s="105"/>
      <c r="U514" s="162"/>
      <c r="V514" s="105"/>
      <c r="W514" s="126"/>
      <c r="X514" s="30"/>
      <c r="Y514" s="112"/>
      <c r="Z514" s="31"/>
      <c r="AA514" s="33"/>
      <c r="AB514" s="33"/>
      <c r="AC514" s="33"/>
      <c r="AD514" s="33"/>
      <c r="AE514" s="33"/>
    </row>
    <row r="515">
      <c r="A515" s="116"/>
      <c r="B515" s="44"/>
      <c r="C515" s="44"/>
      <c r="D515" s="104"/>
      <c r="E515" s="104"/>
      <c r="F515" s="112"/>
      <c r="G515" s="105"/>
      <c r="H515" s="105"/>
      <c r="I515" s="145"/>
      <c r="J515" s="145"/>
      <c r="K515" s="145"/>
      <c r="L515" s="104"/>
      <c r="M515" s="145"/>
      <c r="N515" s="135"/>
      <c r="O515" s="145"/>
      <c r="P515" s="135"/>
      <c r="Q515" s="119"/>
      <c r="R515" s="28"/>
      <c r="S515" s="136"/>
      <c r="T515" s="105"/>
      <c r="U515" s="162"/>
      <c r="V515" s="105"/>
      <c r="W515" s="126"/>
      <c r="X515" s="30"/>
      <c r="Y515" s="112"/>
      <c r="Z515" s="31"/>
      <c r="AA515" s="33"/>
      <c r="AB515" s="33"/>
      <c r="AC515" s="33"/>
      <c r="AD515" s="33"/>
      <c r="AE515" s="33"/>
    </row>
    <row r="516">
      <c r="A516" s="116"/>
      <c r="B516" s="44"/>
      <c r="C516" s="44"/>
      <c r="D516" s="104"/>
      <c r="E516" s="104"/>
      <c r="F516" s="112"/>
      <c r="G516" s="105"/>
      <c r="H516" s="105"/>
      <c r="I516" s="145"/>
      <c r="J516" s="145"/>
      <c r="K516" s="145"/>
      <c r="L516" s="104"/>
      <c r="M516" s="145"/>
      <c r="N516" s="135"/>
      <c r="O516" s="145"/>
      <c r="P516" s="135"/>
      <c r="Q516" s="119"/>
      <c r="R516" s="28"/>
      <c r="S516" s="136"/>
      <c r="T516" s="105"/>
      <c r="U516" s="162"/>
      <c r="V516" s="105"/>
      <c r="W516" s="126"/>
      <c r="X516" s="30"/>
      <c r="Y516" s="112"/>
      <c r="Z516" s="31"/>
      <c r="AA516" s="33"/>
      <c r="AB516" s="33"/>
      <c r="AC516" s="33"/>
      <c r="AD516" s="33"/>
      <c r="AE516" s="33"/>
    </row>
    <row r="517">
      <c r="A517" s="72"/>
      <c r="B517" s="16"/>
      <c r="C517" s="16"/>
      <c r="D517" s="16"/>
      <c r="E517" s="16"/>
      <c r="F517" s="73"/>
      <c r="G517" s="19"/>
      <c r="H517" s="19"/>
      <c r="I517" s="74"/>
      <c r="J517" s="74"/>
      <c r="K517" s="74"/>
      <c r="L517" s="78"/>
      <c r="M517" s="19"/>
      <c r="N517" s="35"/>
      <c r="O517" s="19"/>
      <c r="P517" s="35"/>
      <c r="Q517" s="36"/>
      <c r="R517" s="19"/>
      <c r="S517" s="80"/>
      <c r="T517" s="77"/>
      <c r="U517" s="27"/>
      <c r="V517" s="22"/>
      <c r="W517" s="29"/>
      <c r="X517" s="30"/>
      <c r="Y517" s="81"/>
      <c r="Z517" s="31"/>
      <c r="AA517" s="33"/>
      <c r="AB517" s="33"/>
      <c r="AC517" s="33"/>
      <c r="AD517" s="33"/>
      <c r="AE517" s="33"/>
    </row>
    <row r="518">
      <c r="A518" s="116"/>
      <c r="B518" s="44"/>
      <c r="C518" s="44"/>
      <c r="D518" s="117"/>
      <c r="E518" s="117"/>
      <c r="F518" s="112"/>
      <c r="G518" s="119"/>
      <c r="H518" s="105"/>
      <c r="I518" s="145"/>
      <c r="J518" s="145"/>
      <c r="K518" s="145"/>
      <c r="L518" s="104"/>
      <c r="M518" s="145"/>
      <c r="N518" s="121"/>
      <c r="O518" s="145"/>
      <c r="P518" s="122"/>
      <c r="Q518" s="119"/>
      <c r="R518" s="28"/>
      <c r="S518" s="123"/>
      <c r="T518" s="285"/>
      <c r="U518" s="162"/>
      <c r="V518" s="130"/>
      <c r="W518" s="126"/>
      <c r="X518" s="30"/>
      <c r="Y518" s="112"/>
      <c r="Z518" s="31"/>
      <c r="AA518" s="33"/>
      <c r="AB518" s="33"/>
      <c r="AC518" s="33"/>
      <c r="AD518" s="33"/>
      <c r="AE518" s="33"/>
    </row>
    <row r="519">
      <c r="A519" s="116"/>
      <c r="B519" s="44"/>
      <c r="C519" s="44"/>
      <c r="D519" s="104"/>
      <c r="E519" s="104"/>
      <c r="F519" s="112"/>
      <c r="G519" s="105"/>
      <c r="H519" s="105"/>
      <c r="I519" s="145"/>
      <c r="J519" s="145"/>
      <c r="K519" s="145"/>
      <c r="L519" s="104"/>
      <c r="M519" s="145"/>
      <c r="N519" s="135"/>
      <c r="O519" s="145"/>
      <c r="P519" s="135"/>
      <c r="Q519" s="119"/>
      <c r="R519" s="28"/>
      <c r="S519" s="136"/>
      <c r="T519" s="145"/>
      <c r="U519" s="162"/>
      <c r="V519" s="105"/>
      <c r="W519" s="126"/>
      <c r="X519" s="30"/>
      <c r="Y519" s="33"/>
      <c r="Z519" s="31"/>
      <c r="AA519" s="33"/>
      <c r="AB519" s="33"/>
      <c r="AC519" s="33"/>
      <c r="AD519" s="33"/>
      <c r="AE519" s="33"/>
    </row>
    <row r="520">
      <c r="A520" s="116"/>
      <c r="B520" s="44"/>
      <c r="C520" s="44"/>
      <c r="D520" s="104"/>
      <c r="E520" s="104"/>
      <c r="F520" s="112"/>
      <c r="G520" s="105"/>
      <c r="H520" s="105"/>
      <c r="I520" s="145"/>
      <c r="J520" s="145"/>
      <c r="K520" s="145"/>
      <c r="L520" s="104"/>
      <c r="M520" s="145"/>
      <c r="N520" s="135"/>
      <c r="O520" s="145"/>
      <c r="P520" s="135"/>
      <c r="Q520" s="119"/>
      <c r="R520" s="28"/>
      <c r="S520" s="136"/>
      <c r="T520" s="105"/>
      <c r="U520" s="162"/>
      <c r="V520" s="105"/>
      <c r="W520" s="126"/>
      <c r="X520" s="30"/>
      <c r="Y520" s="112"/>
      <c r="Z520" s="31"/>
      <c r="AA520" s="33"/>
      <c r="AB520" s="33"/>
      <c r="AC520" s="33"/>
      <c r="AD520" s="33"/>
      <c r="AE520" s="33"/>
    </row>
    <row r="521">
      <c r="A521" s="116"/>
      <c r="B521" s="44"/>
      <c r="C521" s="44"/>
      <c r="D521" s="104"/>
      <c r="E521" s="104"/>
      <c r="F521" s="112"/>
      <c r="G521" s="105"/>
      <c r="H521" s="105"/>
      <c r="I521" s="145"/>
      <c r="J521" s="145"/>
      <c r="K521" s="145"/>
      <c r="L521" s="104"/>
      <c r="M521" s="145"/>
      <c r="N521" s="135"/>
      <c r="O521" s="145"/>
      <c r="P521" s="135"/>
      <c r="Q521" s="119"/>
      <c r="R521" s="28"/>
      <c r="S521" s="136"/>
      <c r="T521" s="145"/>
      <c r="U521" s="162"/>
      <c r="V521" s="105"/>
      <c r="W521" s="126"/>
      <c r="X521" s="30"/>
      <c r="Y521" s="33"/>
      <c r="Z521" s="31"/>
      <c r="AA521" s="33"/>
      <c r="AB521" s="33"/>
      <c r="AC521" s="33"/>
      <c r="AD521" s="33"/>
      <c r="AE521" s="33"/>
    </row>
    <row r="522">
      <c r="A522" s="116"/>
      <c r="B522" s="44"/>
      <c r="C522" s="44"/>
      <c r="D522" s="104"/>
      <c r="E522" s="104"/>
      <c r="F522" s="112"/>
      <c r="G522" s="105"/>
      <c r="H522" s="105"/>
      <c r="I522" s="145"/>
      <c r="J522" s="145"/>
      <c r="K522" s="145"/>
      <c r="L522" s="104"/>
      <c r="M522" s="145"/>
      <c r="N522" s="135"/>
      <c r="O522" s="145"/>
      <c r="P522" s="135"/>
      <c r="Q522" s="119"/>
      <c r="R522" s="28"/>
      <c r="S522" s="136"/>
      <c r="T522" s="105"/>
      <c r="U522" s="162"/>
      <c r="V522" s="105"/>
      <c r="W522" s="126"/>
      <c r="X522" s="30"/>
      <c r="Y522" s="112"/>
      <c r="Z522" s="31"/>
      <c r="AA522" s="33"/>
      <c r="AB522" s="33"/>
      <c r="AC522" s="33"/>
      <c r="AD522" s="33"/>
      <c r="AE522" s="33"/>
    </row>
    <row r="523">
      <c r="A523" s="116"/>
      <c r="B523" s="44"/>
      <c r="C523" s="44"/>
      <c r="D523" s="104"/>
      <c r="E523" s="104"/>
      <c r="F523" s="112"/>
      <c r="G523" s="105"/>
      <c r="H523" s="105"/>
      <c r="I523" s="145"/>
      <c r="J523" s="145"/>
      <c r="K523" s="145"/>
      <c r="L523" s="104"/>
      <c r="M523" s="145"/>
      <c r="N523" s="135"/>
      <c r="O523" s="145"/>
      <c r="P523" s="135"/>
      <c r="Q523" s="119"/>
      <c r="R523" s="28"/>
      <c r="S523" s="136"/>
      <c r="T523" s="105"/>
      <c r="U523" s="162"/>
      <c r="V523" s="105"/>
      <c r="W523" s="126"/>
      <c r="X523" s="30"/>
      <c r="Y523" s="112"/>
      <c r="Z523" s="31"/>
      <c r="AA523" s="33"/>
      <c r="AB523" s="33"/>
      <c r="AC523" s="33"/>
      <c r="AD523" s="33"/>
      <c r="AE523" s="33"/>
    </row>
    <row r="524">
      <c r="A524" s="15"/>
      <c r="B524" s="16"/>
      <c r="C524" s="17"/>
      <c r="D524" s="16"/>
      <c r="E524" s="16"/>
      <c r="F524" s="236"/>
      <c r="G524" s="28"/>
      <c r="H524" s="28"/>
      <c r="I524" s="63"/>
      <c r="J524" s="95"/>
      <c r="K524" s="63"/>
      <c r="L524" s="17"/>
      <c r="M524" s="22"/>
      <c r="N524" s="35"/>
      <c r="O524" s="24"/>
      <c r="P524" s="35"/>
      <c r="Q524" s="36"/>
      <c r="R524" s="24"/>
      <c r="S524" s="37"/>
      <c r="T524" s="38"/>
      <c r="U524" s="27"/>
      <c r="V524" s="28"/>
      <c r="W524" s="29"/>
      <c r="X524" s="30"/>
      <c r="Y524" s="17"/>
      <c r="Z524" s="31"/>
      <c r="AA524" s="33"/>
      <c r="AB524" s="33"/>
      <c r="AC524" s="33"/>
      <c r="AD524" s="33"/>
      <c r="AE524" s="33"/>
    </row>
    <row r="525">
      <c r="A525" s="116"/>
      <c r="B525" s="44"/>
      <c r="C525" s="44"/>
      <c r="D525" s="104"/>
      <c r="E525" s="104"/>
      <c r="F525" s="112"/>
      <c r="G525" s="105"/>
      <c r="H525" s="105"/>
      <c r="I525" s="145"/>
      <c r="J525" s="145"/>
      <c r="K525" s="145"/>
      <c r="L525" s="104"/>
      <c r="M525" s="145"/>
      <c r="N525" s="135"/>
      <c r="O525" s="145"/>
      <c r="P525" s="135"/>
      <c r="Q525" s="119"/>
      <c r="R525" s="28"/>
      <c r="S525" s="136"/>
      <c r="T525" s="105"/>
      <c r="U525" s="162"/>
      <c r="V525" s="105"/>
      <c r="W525" s="126"/>
      <c r="X525" s="30"/>
      <c r="Y525" s="112"/>
      <c r="Z525" s="31"/>
      <c r="AA525" s="33"/>
      <c r="AB525" s="33"/>
      <c r="AC525" s="33"/>
      <c r="AD525" s="33"/>
      <c r="AE525" s="33"/>
    </row>
    <row r="526">
      <c r="A526" s="116"/>
      <c r="B526" s="44"/>
      <c r="C526" s="44"/>
      <c r="D526" s="117"/>
      <c r="E526" s="117"/>
      <c r="F526" s="112"/>
      <c r="G526" s="119"/>
      <c r="H526" s="105"/>
      <c r="I526" s="145"/>
      <c r="J526" s="145"/>
      <c r="K526" s="145"/>
      <c r="L526" s="104"/>
      <c r="M526" s="145"/>
      <c r="N526" s="121"/>
      <c r="O526" s="145"/>
      <c r="P526" s="122"/>
      <c r="Q526" s="119"/>
      <c r="R526" s="28"/>
      <c r="S526" s="123"/>
      <c r="T526" s="285"/>
      <c r="U526" s="162"/>
      <c r="V526" s="125"/>
      <c r="W526" s="126"/>
      <c r="X526" s="30"/>
      <c r="Y526" s="112"/>
      <c r="Z526" s="31"/>
      <c r="AA526" s="33"/>
      <c r="AB526" s="33"/>
      <c r="AC526" s="33"/>
      <c r="AD526" s="33"/>
      <c r="AE526" s="33"/>
    </row>
    <row r="527">
      <c r="A527" s="116"/>
      <c r="B527" s="44"/>
      <c r="C527" s="44"/>
      <c r="D527" s="104"/>
      <c r="E527" s="104"/>
      <c r="F527" s="112"/>
      <c r="G527" s="105"/>
      <c r="H527" s="105"/>
      <c r="I527" s="145"/>
      <c r="J527" s="145"/>
      <c r="K527" s="145"/>
      <c r="L527" s="104"/>
      <c r="M527" s="145"/>
      <c r="N527" s="135"/>
      <c r="O527" s="145"/>
      <c r="P527" s="135"/>
      <c r="Q527" s="119"/>
      <c r="R527" s="28"/>
      <c r="S527" s="136"/>
      <c r="T527" s="145"/>
      <c r="U527" s="162"/>
      <c r="V527" s="105"/>
      <c r="W527" s="126"/>
      <c r="X527" s="30"/>
      <c r="Y527" s="33"/>
      <c r="Z527" s="31"/>
      <c r="AA527" s="33"/>
      <c r="AB527" s="33"/>
      <c r="AC527" s="33"/>
      <c r="AD527" s="33"/>
      <c r="AE527" s="33"/>
    </row>
    <row r="528">
      <c r="A528" s="116"/>
      <c r="B528" s="44"/>
      <c r="C528" s="44"/>
      <c r="D528" s="104"/>
      <c r="E528" s="104"/>
      <c r="F528" s="112"/>
      <c r="G528" s="105"/>
      <c r="H528" s="105"/>
      <c r="I528" s="145"/>
      <c r="J528" s="145"/>
      <c r="K528" s="145"/>
      <c r="L528" s="104"/>
      <c r="M528" s="145"/>
      <c r="N528" s="135"/>
      <c r="O528" s="145"/>
      <c r="P528" s="135"/>
      <c r="Q528" s="119"/>
      <c r="R528" s="28"/>
      <c r="S528" s="136"/>
      <c r="T528" s="105"/>
      <c r="U528" s="162"/>
      <c r="V528" s="105"/>
      <c r="W528" s="126"/>
      <c r="X528" s="30"/>
      <c r="Y528" s="112"/>
      <c r="Z528" s="31"/>
      <c r="AA528" s="33"/>
      <c r="AB528" s="33"/>
      <c r="AC528" s="33"/>
      <c r="AD528" s="33"/>
      <c r="AE528" s="33"/>
    </row>
    <row r="529">
      <c r="A529" s="15"/>
      <c r="B529" s="16"/>
      <c r="C529" s="17"/>
      <c r="D529" s="16"/>
      <c r="E529" s="16"/>
      <c r="F529" s="236"/>
      <c r="G529" s="28"/>
      <c r="H529" s="19"/>
      <c r="I529" s="63"/>
      <c r="J529" s="95"/>
      <c r="K529" s="63"/>
      <c r="L529" s="17"/>
      <c r="M529" s="22"/>
      <c r="N529" s="35"/>
      <c r="O529" s="28"/>
      <c r="P529" s="35"/>
      <c r="Q529" s="28"/>
      <c r="R529" s="28"/>
      <c r="S529" s="37"/>
      <c r="T529" s="38"/>
      <c r="U529" s="27"/>
      <c r="V529" s="28"/>
      <c r="W529" s="29"/>
      <c r="X529" s="30"/>
      <c r="Y529" s="17"/>
      <c r="Z529" s="31"/>
      <c r="AA529" s="33"/>
      <c r="AB529" s="33"/>
      <c r="AC529" s="33"/>
      <c r="AD529" s="33"/>
      <c r="AE529" s="33"/>
    </row>
    <row r="530">
      <c r="A530" s="116"/>
      <c r="B530" s="44"/>
      <c r="C530" s="44"/>
      <c r="D530" s="104"/>
      <c r="E530" s="104"/>
      <c r="F530" s="112"/>
      <c r="G530" s="105"/>
      <c r="H530" s="105"/>
      <c r="I530" s="145"/>
      <c r="J530" s="145"/>
      <c r="K530" s="145"/>
      <c r="L530" s="104"/>
      <c r="M530" s="145"/>
      <c r="N530" s="135"/>
      <c r="O530" s="145"/>
      <c r="P530" s="135"/>
      <c r="Q530" s="119"/>
      <c r="R530" s="28"/>
      <c r="S530" s="136"/>
      <c r="T530" s="145"/>
      <c r="U530" s="162"/>
      <c r="V530" s="134"/>
      <c r="W530" s="29"/>
      <c r="X530" s="30"/>
      <c r="Y530" s="33"/>
      <c r="Z530" s="31"/>
      <c r="AA530" s="33"/>
      <c r="AB530" s="33"/>
      <c r="AC530" s="33"/>
      <c r="AD530" s="33"/>
      <c r="AE530" s="33"/>
    </row>
    <row r="531">
      <c r="A531" s="116"/>
      <c r="B531" s="44"/>
      <c r="C531" s="44"/>
      <c r="D531" s="104"/>
      <c r="E531" s="104"/>
      <c r="F531" s="112"/>
      <c r="G531" s="105"/>
      <c r="H531" s="105"/>
      <c r="I531" s="145"/>
      <c r="J531" s="145"/>
      <c r="K531" s="145"/>
      <c r="L531" s="104"/>
      <c r="M531" s="145"/>
      <c r="N531" s="135"/>
      <c r="O531" s="145"/>
      <c r="P531" s="135"/>
      <c r="Q531" s="119"/>
      <c r="R531" s="28"/>
      <c r="S531" s="136"/>
      <c r="T531" s="145"/>
      <c r="U531" s="162"/>
      <c r="V531" s="105"/>
      <c r="W531" s="126"/>
      <c r="X531" s="30"/>
      <c r="Y531" s="33"/>
      <c r="Z531" s="31"/>
      <c r="AA531" s="33"/>
      <c r="AB531" s="33"/>
      <c r="AC531" s="33"/>
      <c r="AD531" s="33"/>
      <c r="AE531" s="33"/>
    </row>
    <row r="532">
      <c r="A532" s="72"/>
      <c r="B532" s="16"/>
      <c r="C532" s="16"/>
      <c r="D532" s="16"/>
      <c r="E532" s="16"/>
      <c r="F532" s="73"/>
      <c r="G532" s="19"/>
      <c r="H532" s="19"/>
      <c r="I532" s="74"/>
      <c r="J532" s="74"/>
      <c r="K532" s="74"/>
      <c r="L532" s="78"/>
      <c r="M532" s="19"/>
      <c r="N532" s="35"/>
      <c r="O532" s="19"/>
      <c r="P532" s="35"/>
      <c r="Q532" s="36"/>
      <c r="R532" s="19"/>
      <c r="S532" s="80"/>
      <c r="T532" s="77"/>
      <c r="U532" s="27"/>
      <c r="V532" s="22"/>
      <c r="W532" s="29"/>
      <c r="X532" s="30"/>
      <c r="Y532" s="81"/>
      <c r="Z532" s="31"/>
      <c r="AA532" s="33"/>
      <c r="AB532" s="33"/>
      <c r="AC532" s="33"/>
      <c r="AD532" s="33"/>
      <c r="AE532" s="33"/>
    </row>
    <row r="533">
      <c r="A533" s="116"/>
      <c r="B533" s="44"/>
      <c r="C533" s="44"/>
      <c r="D533" s="117"/>
      <c r="E533" s="117"/>
      <c r="F533" s="112"/>
      <c r="G533" s="119"/>
      <c r="H533" s="105"/>
      <c r="I533" s="145"/>
      <c r="J533" s="145"/>
      <c r="K533" s="145"/>
      <c r="L533" s="104"/>
      <c r="M533" s="145"/>
      <c r="N533" s="121"/>
      <c r="O533" s="145"/>
      <c r="P533" s="122"/>
      <c r="Q533" s="119"/>
      <c r="R533" s="28"/>
      <c r="S533" s="123"/>
      <c r="T533" s="285"/>
      <c r="U533" s="162"/>
      <c r="V533" s="125"/>
      <c r="W533" s="126"/>
      <c r="X533" s="30"/>
      <c r="Y533" s="112"/>
      <c r="Z533" s="31"/>
      <c r="AA533" s="33"/>
      <c r="AB533" s="33"/>
      <c r="AC533" s="33"/>
      <c r="AD533" s="33"/>
      <c r="AE533" s="33"/>
    </row>
    <row r="534">
      <c r="A534" s="116"/>
      <c r="B534" s="44"/>
      <c r="C534" s="44"/>
      <c r="D534" s="104"/>
      <c r="E534" s="104"/>
      <c r="F534" s="112"/>
      <c r="G534" s="105"/>
      <c r="H534" s="105"/>
      <c r="I534" s="145"/>
      <c r="J534" s="145"/>
      <c r="K534" s="145"/>
      <c r="L534" s="104"/>
      <c r="M534" s="145"/>
      <c r="N534" s="135"/>
      <c r="O534" s="145"/>
      <c r="P534" s="135"/>
      <c r="Q534" s="119"/>
      <c r="R534" s="28"/>
      <c r="S534" s="136"/>
      <c r="T534" s="105"/>
      <c r="U534" s="162"/>
      <c r="V534" s="105"/>
      <c r="W534" s="126"/>
      <c r="X534" s="30"/>
      <c r="Y534" s="112"/>
      <c r="Z534" s="31"/>
      <c r="AA534" s="33"/>
      <c r="AB534" s="33"/>
      <c r="AC534" s="33"/>
      <c r="AD534" s="33"/>
      <c r="AE534" s="33"/>
    </row>
    <row r="535">
      <c r="A535" s="116"/>
      <c r="B535" s="44"/>
      <c r="C535" s="44"/>
      <c r="D535" s="117"/>
      <c r="E535" s="117"/>
      <c r="F535" s="112"/>
      <c r="G535" s="119"/>
      <c r="H535" s="105"/>
      <c r="I535" s="145"/>
      <c r="J535" s="145"/>
      <c r="K535" s="145"/>
      <c r="L535" s="104"/>
      <c r="M535" s="145"/>
      <c r="N535" s="121"/>
      <c r="O535" s="145"/>
      <c r="P535" s="122"/>
      <c r="Q535" s="119"/>
      <c r="R535" s="28"/>
      <c r="S535" s="123"/>
      <c r="T535" s="285"/>
      <c r="U535" s="162"/>
      <c r="V535" s="125"/>
      <c r="W535" s="126"/>
      <c r="X535" s="30"/>
      <c r="Y535" s="112"/>
      <c r="Z535" s="31"/>
      <c r="AA535" s="33"/>
      <c r="AB535" s="33"/>
      <c r="AC535" s="33"/>
      <c r="AD535" s="33"/>
      <c r="AE535" s="33"/>
    </row>
    <row r="536">
      <c r="A536" s="85"/>
      <c r="B536" s="48"/>
      <c r="C536" s="48"/>
      <c r="D536" s="86"/>
      <c r="E536" s="86"/>
      <c r="F536" s="87"/>
      <c r="G536" s="88"/>
      <c r="H536" s="88"/>
      <c r="I536" s="89"/>
      <c r="J536" s="89"/>
      <c r="K536" s="89"/>
      <c r="L536" s="86"/>
      <c r="M536" s="90"/>
      <c r="N536" s="91"/>
      <c r="O536" s="88"/>
      <c r="P536" s="91"/>
      <c r="Q536" s="36"/>
      <c r="R536" s="95"/>
      <c r="S536" s="90"/>
      <c r="T536" s="93"/>
      <c r="U536" s="179"/>
      <c r="V536" s="88"/>
      <c r="W536" s="94"/>
      <c r="X536" s="30"/>
      <c r="Y536" s="113"/>
      <c r="Z536" s="31"/>
      <c r="AA536" s="33"/>
      <c r="AB536" s="33"/>
      <c r="AC536" s="33"/>
      <c r="AD536" s="33"/>
      <c r="AE536" s="33"/>
    </row>
    <row r="537">
      <c r="A537" s="116"/>
      <c r="B537" s="44"/>
      <c r="C537" s="44"/>
      <c r="D537" s="117"/>
      <c r="E537" s="117"/>
      <c r="F537" s="112"/>
      <c r="G537" s="119"/>
      <c r="H537" s="105"/>
      <c r="I537" s="145"/>
      <c r="J537" s="145"/>
      <c r="K537" s="145"/>
      <c r="L537" s="104"/>
      <c r="M537" s="145"/>
      <c r="N537" s="121"/>
      <c r="O537" s="145"/>
      <c r="P537" s="122"/>
      <c r="Q537" s="119"/>
      <c r="R537" s="28"/>
      <c r="S537" s="123"/>
      <c r="T537" s="285"/>
      <c r="U537" s="162"/>
      <c r="V537" s="125"/>
      <c r="W537" s="126"/>
      <c r="X537" s="30"/>
      <c r="Y537" s="112"/>
      <c r="Z537" s="31"/>
      <c r="AA537" s="33"/>
      <c r="AB537" s="33"/>
      <c r="AC537" s="33"/>
      <c r="AD537" s="33"/>
      <c r="AE537" s="33"/>
    </row>
    <row r="538">
      <c r="A538" s="85"/>
      <c r="B538" s="48"/>
      <c r="C538" s="48"/>
      <c r="D538" s="86"/>
      <c r="E538" s="86"/>
      <c r="F538" s="87"/>
      <c r="G538" s="88"/>
      <c r="H538" s="88"/>
      <c r="I538" s="89"/>
      <c r="J538" s="89"/>
      <c r="K538" s="89"/>
      <c r="L538" s="86"/>
      <c r="M538" s="90"/>
      <c r="N538" s="91"/>
      <c r="O538" s="88"/>
      <c r="P538" s="91"/>
      <c r="Q538" s="36"/>
      <c r="R538" s="95"/>
      <c r="S538" s="90"/>
      <c r="T538" s="93"/>
      <c r="U538" s="179"/>
      <c r="V538" s="88"/>
      <c r="W538" s="94"/>
      <c r="X538" s="30"/>
      <c r="Y538" s="113"/>
      <c r="Z538" s="31"/>
      <c r="AA538" s="33"/>
      <c r="AB538" s="33"/>
      <c r="AC538" s="33"/>
      <c r="AD538" s="33"/>
      <c r="AE538" s="33"/>
    </row>
    <row r="539">
      <c r="A539" s="116"/>
      <c r="B539" s="44"/>
      <c r="C539" s="44"/>
      <c r="D539" s="117"/>
      <c r="E539" s="117"/>
      <c r="F539" s="112"/>
      <c r="G539" s="119"/>
      <c r="H539" s="105"/>
      <c r="I539" s="145"/>
      <c r="J539" s="145"/>
      <c r="K539" s="145"/>
      <c r="L539" s="104"/>
      <c r="M539" s="145"/>
      <c r="N539" s="121"/>
      <c r="O539" s="145"/>
      <c r="P539" s="122"/>
      <c r="Q539" s="119"/>
      <c r="R539" s="28"/>
      <c r="S539" s="123"/>
      <c r="T539" s="285"/>
      <c r="U539" s="162"/>
      <c r="V539" s="125"/>
      <c r="W539" s="126"/>
      <c r="X539" s="30"/>
      <c r="Y539" s="112"/>
      <c r="Z539" s="31"/>
      <c r="AA539" s="33"/>
      <c r="AB539" s="33"/>
      <c r="AC539" s="33"/>
      <c r="AD539" s="33"/>
      <c r="AE539" s="33"/>
    </row>
    <row r="540">
      <c r="A540" s="15"/>
      <c r="B540" s="16"/>
      <c r="C540" s="17"/>
      <c r="D540" s="16"/>
      <c r="E540" s="16"/>
      <c r="F540" s="236"/>
      <c r="G540" s="28"/>
      <c r="H540" s="19"/>
      <c r="I540" s="63"/>
      <c r="J540" s="95"/>
      <c r="K540" s="63"/>
      <c r="L540" s="17"/>
      <c r="M540" s="22"/>
      <c r="N540" s="35"/>
      <c r="O540" s="28"/>
      <c r="P540" s="35"/>
      <c r="Q540" s="36"/>
      <c r="R540" s="28"/>
      <c r="S540" s="37"/>
      <c r="T540" s="38"/>
      <c r="U540" s="27"/>
      <c r="V540" s="19"/>
      <c r="W540" s="29"/>
      <c r="X540" s="30"/>
      <c r="Y540" s="17"/>
      <c r="Z540" s="31"/>
      <c r="AA540" s="33"/>
      <c r="AB540" s="33"/>
      <c r="AC540" s="33"/>
      <c r="AD540" s="33"/>
      <c r="AE540" s="33"/>
    </row>
    <row r="541">
      <c r="A541" s="116"/>
      <c r="B541" s="44"/>
      <c r="C541" s="44"/>
      <c r="D541" s="104"/>
      <c r="E541" s="104"/>
      <c r="F541" s="112"/>
      <c r="G541" s="105"/>
      <c r="H541" s="105"/>
      <c r="I541" s="145"/>
      <c r="J541" s="145"/>
      <c r="K541" s="145"/>
      <c r="L541" s="104"/>
      <c r="M541" s="145"/>
      <c r="N541" s="135"/>
      <c r="O541" s="145"/>
      <c r="P541" s="135"/>
      <c r="Q541" s="119"/>
      <c r="R541" s="28"/>
      <c r="S541" s="136"/>
      <c r="T541" s="145"/>
      <c r="U541" s="162"/>
      <c r="V541" s="105"/>
      <c r="W541" s="126"/>
      <c r="X541" s="30"/>
      <c r="Y541" s="33"/>
      <c r="Z541" s="31"/>
      <c r="AA541" s="33"/>
      <c r="AB541" s="33"/>
      <c r="AC541" s="33"/>
      <c r="AD541" s="33"/>
      <c r="AE541" s="33"/>
    </row>
    <row r="542">
      <c r="A542" s="85"/>
      <c r="B542" s="48"/>
      <c r="C542" s="48"/>
      <c r="D542" s="86"/>
      <c r="E542" s="86"/>
      <c r="F542" s="87"/>
      <c r="G542" s="88"/>
      <c r="H542" s="88"/>
      <c r="I542" s="89"/>
      <c r="J542" s="89"/>
      <c r="K542" s="89"/>
      <c r="L542" s="86"/>
      <c r="M542" s="90"/>
      <c r="N542" s="91"/>
      <c r="O542" s="88"/>
      <c r="P542" s="91"/>
      <c r="Q542" s="36"/>
      <c r="R542" s="95"/>
      <c r="S542" s="90"/>
      <c r="T542" s="93"/>
      <c r="U542" s="179"/>
      <c r="V542" s="88"/>
      <c r="W542" s="94"/>
      <c r="X542" s="30"/>
      <c r="Y542" s="113"/>
      <c r="Z542" s="31"/>
      <c r="AA542" s="33"/>
      <c r="AB542" s="33"/>
      <c r="AC542" s="33"/>
      <c r="AD542" s="33"/>
      <c r="AE542" s="33"/>
    </row>
    <row r="543">
      <c r="A543" s="85"/>
      <c r="B543" s="48"/>
      <c r="C543" s="48"/>
      <c r="D543" s="86"/>
      <c r="E543" s="86"/>
      <c r="F543" s="87"/>
      <c r="G543" s="88"/>
      <c r="H543" s="88"/>
      <c r="I543" s="89"/>
      <c r="J543" s="89"/>
      <c r="K543" s="89"/>
      <c r="L543" s="86"/>
      <c r="M543" s="90"/>
      <c r="N543" s="91"/>
      <c r="O543" s="88"/>
      <c r="P543" s="91"/>
      <c r="Q543" s="36"/>
      <c r="R543" s="95"/>
      <c r="S543" s="90"/>
      <c r="T543" s="93"/>
      <c r="U543" s="179"/>
      <c r="V543" s="88"/>
      <c r="W543" s="94"/>
      <c r="X543" s="30"/>
      <c r="Y543" s="113"/>
      <c r="Z543" s="31"/>
      <c r="AA543" s="33"/>
      <c r="AB543" s="33"/>
      <c r="AC543" s="33"/>
      <c r="AD543" s="33"/>
      <c r="AE543" s="33"/>
    </row>
    <row r="544">
      <c r="A544" s="116"/>
      <c r="B544" s="44"/>
      <c r="C544" s="44"/>
      <c r="D544" s="104"/>
      <c r="E544" s="104"/>
      <c r="F544" s="112"/>
      <c r="G544" s="105"/>
      <c r="H544" s="105"/>
      <c r="I544" s="145"/>
      <c r="J544" s="145"/>
      <c r="K544" s="145"/>
      <c r="L544" s="104"/>
      <c r="M544" s="145"/>
      <c r="N544" s="135"/>
      <c r="O544" s="145"/>
      <c r="P544" s="135"/>
      <c r="Q544" s="119"/>
      <c r="R544" s="28"/>
      <c r="S544" s="136"/>
      <c r="T544" s="105"/>
      <c r="U544" s="162"/>
      <c r="V544" s="105"/>
      <c r="W544" s="126"/>
      <c r="X544" s="30"/>
      <c r="Y544" s="112"/>
      <c r="Z544" s="31"/>
      <c r="AA544" s="33"/>
      <c r="AB544" s="33"/>
      <c r="AC544" s="33"/>
      <c r="AD544" s="33"/>
      <c r="AE544" s="33"/>
    </row>
    <row r="545">
      <c r="A545" s="15"/>
      <c r="B545" s="16"/>
      <c r="C545" s="17"/>
      <c r="D545" s="16"/>
      <c r="E545" s="16"/>
      <c r="F545" s="236"/>
      <c r="G545" s="28"/>
      <c r="H545" s="19"/>
      <c r="I545" s="63"/>
      <c r="J545" s="95"/>
      <c r="K545" s="63"/>
      <c r="L545" s="17"/>
      <c r="M545" s="22"/>
      <c r="N545" s="35"/>
      <c r="O545" s="28"/>
      <c r="P545" s="35"/>
      <c r="Q545" s="28"/>
      <c r="R545" s="28"/>
      <c r="S545" s="37"/>
      <c r="T545" s="38"/>
      <c r="U545" s="27"/>
      <c r="V545" s="28"/>
      <c r="W545" s="29"/>
      <c r="X545" s="30"/>
      <c r="Y545" s="17"/>
      <c r="Z545" s="31"/>
      <c r="AA545" s="33"/>
      <c r="AB545" s="33"/>
      <c r="AC545" s="33"/>
      <c r="AD545" s="33"/>
      <c r="AE545" s="33"/>
    </row>
    <row r="546">
      <c r="A546" s="72"/>
      <c r="B546" s="16"/>
      <c r="C546" s="16"/>
      <c r="D546" s="16"/>
      <c r="E546" s="16"/>
      <c r="F546" s="73"/>
      <c r="G546" s="19"/>
      <c r="H546" s="19"/>
      <c r="I546" s="74"/>
      <c r="J546" s="74"/>
      <c r="K546" s="74"/>
      <c r="L546" s="78"/>
      <c r="M546" s="19"/>
      <c r="N546" s="35"/>
      <c r="O546" s="19"/>
      <c r="P546" s="35"/>
      <c r="Q546" s="36"/>
      <c r="R546" s="95"/>
      <c r="S546" s="22"/>
      <c r="T546" s="77"/>
      <c r="U546" s="27"/>
      <c r="V546" s="19"/>
      <c r="W546" s="29"/>
      <c r="X546" s="30"/>
      <c r="Y546" s="81"/>
      <c r="Z546" s="31"/>
      <c r="AA546" s="33"/>
      <c r="AB546" s="33"/>
      <c r="AC546" s="33"/>
      <c r="AD546" s="33"/>
      <c r="AE546" s="33"/>
    </row>
    <row r="547">
      <c r="A547" s="116"/>
      <c r="B547" s="44"/>
      <c r="C547" s="44"/>
      <c r="D547" s="104"/>
      <c r="E547" s="104"/>
      <c r="F547" s="112"/>
      <c r="G547" s="105"/>
      <c r="H547" s="105"/>
      <c r="I547" s="145"/>
      <c r="J547" s="145"/>
      <c r="K547" s="145"/>
      <c r="L547" s="104"/>
      <c r="M547" s="145"/>
      <c r="N547" s="135"/>
      <c r="O547" s="145"/>
      <c r="P547" s="135"/>
      <c r="Q547" s="119"/>
      <c r="R547" s="28"/>
      <c r="S547" s="136"/>
      <c r="T547" s="105"/>
      <c r="U547" s="162"/>
      <c r="V547" s="105"/>
      <c r="W547" s="126"/>
      <c r="X547" s="30"/>
      <c r="Y547" s="112"/>
      <c r="Z547" s="31"/>
      <c r="AA547" s="33"/>
      <c r="AB547" s="33"/>
      <c r="AC547" s="33"/>
      <c r="AD547" s="33"/>
      <c r="AE547" s="33"/>
    </row>
    <row r="548">
      <c r="A548" s="116"/>
      <c r="B548" s="44"/>
      <c r="C548" s="44"/>
      <c r="D548" s="104"/>
      <c r="E548" s="104"/>
      <c r="F548" s="112"/>
      <c r="G548" s="105"/>
      <c r="H548" s="105"/>
      <c r="I548" s="145"/>
      <c r="J548" s="145"/>
      <c r="K548" s="145"/>
      <c r="L548" s="104"/>
      <c r="M548" s="145"/>
      <c r="N548" s="135"/>
      <c r="O548" s="145"/>
      <c r="P548" s="135"/>
      <c r="Q548" s="119"/>
      <c r="R548" s="28"/>
      <c r="S548" s="136"/>
      <c r="T548" s="105"/>
      <c r="U548" s="162"/>
      <c r="V548" s="105"/>
      <c r="W548" s="126"/>
      <c r="X548" s="30"/>
      <c r="Y548" s="112"/>
      <c r="Z548" s="31"/>
      <c r="AA548" s="33"/>
      <c r="AB548" s="33"/>
      <c r="AC548" s="33"/>
      <c r="AD548" s="33"/>
      <c r="AE548" s="33"/>
    </row>
    <row r="549">
      <c r="A549" s="116"/>
      <c r="B549" s="44"/>
      <c r="C549" s="44"/>
      <c r="D549" s="104"/>
      <c r="E549" s="104"/>
      <c r="F549" s="112"/>
      <c r="G549" s="105"/>
      <c r="H549" s="105"/>
      <c r="I549" s="145"/>
      <c r="J549" s="145"/>
      <c r="K549" s="145"/>
      <c r="L549" s="104"/>
      <c r="M549" s="145"/>
      <c r="N549" s="135"/>
      <c r="O549" s="145"/>
      <c r="P549" s="135"/>
      <c r="Q549" s="119"/>
      <c r="R549" s="28"/>
      <c r="S549" s="136"/>
      <c r="T549" s="105"/>
      <c r="U549" s="162"/>
      <c r="V549" s="105"/>
      <c r="W549" s="126"/>
      <c r="X549" s="30"/>
      <c r="Y549" s="112"/>
      <c r="Z549" s="31"/>
      <c r="AA549" s="33"/>
      <c r="AB549" s="33"/>
      <c r="AC549" s="33"/>
      <c r="AD549" s="33"/>
      <c r="AE549" s="33"/>
    </row>
    <row r="550">
      <c r="A550" s="116"/>
      <c r="B550" s="44"/>
      <c r="C550" s="44"/>
      <c r="D550" s="117"/>
      <c r="E550" s="117"/>
      <c r="F550" s="112"/>
      <c r="G550" s="119"/>
      <c r="H550" s="105"/>
      <c r="I550" s="145"/>
      <c r="J550" s="145"/>
      <c r="K550" s="145"/>
      <c r="L550" s="104"/>
      <c r="M550" s="145"/>
      <c r="N550" s="121"/>
      <c r="O550" s="145"/>
      <c r="P550" s="122"/>
      <c r="Q550" s="119"/>
      <c r="R550" s="28"/>
      <c r="S550" s="123"/>
      <c r="T550" s="285"/>
      <c r="U550" s="162"/>
      <c r="V550" s="125"/>
      <c r="W550" s="126"/>
      <c r="X550" s="30"/>
      <c r="Y550" s="112"/>
      <c r="Z550" s="31"/>
      <c r="AA550" s="33"/>
      <c r="AB550" s="33"/>
      <c r="AC550" s="33"/>
      <c r="AD550" s="33"/>
      <c r="AE550" s="33"/>
    </row>
    <row r="551">
      <c r="A551" s="116"/>
      <c r="B551" s="44"/>
      <c r="C551" s="44"/>
      <c r="D551" s="104"/>
      <c r="E551" s="104"/>
      <c r="F551" s="112"/>
      <c r="G551" s="105"/>
      <c r="H551" s="105"/>
      <c r="I551" s="145"/>
      <c r="J551" s="145"/>
      <c r="K551" s="145"/>
      <c r="L551" s="104"/>
      <c r="M551" s="145"/>
      <c r="N551" s="135"/>
      <c r="O551" s="145"/>
      <c r="P551" s="135"/>
      <c r="Q551" s="119"/>
      <c r="R551" s="28"/>
      <c r="S551" s="136"/>
      <c r="T551" s="145"/>
      <c r="U551" s="162"/>
      <c r="V551" s="105"/>
      <c r="W551" s="126"/>
      <c r="X551" s="30"/>
      <c r="Y551" s="33"/>
      <c r="Z551" s="31"/>
      <c r="AA551" s="33"/>
      <c r="AB551" s="33"/>
      <c r="AC551" s="33"/>
      <c r="AD551" s="33"/>
      <c r="AE551" s="33"/>
    </row>
    <row r="552">
      <c r="A552" s="15"/>
      <c r="B552" s="16"/>
      <c r="C552" s="17"/>
      <c r="D552" s="16"/>
      <c r="E552" s="16"/>
      <c r="F552" s="236"/>
      <c r="G552" s="19"/>
      <c r="H552" s="19"/>
      <c r="I552" s="63"/>
      <c r="J552" s="95"/>
      <c r="K552" s="63"/>
      <c r="L552" s="17"/>
      <c r="M552" s="22"/>
      <c r="N552" s="35"/>
      <c r="O552" s="28"/>
      <c r="P552" s="35"/>
      <c r="Q552" s="36"/>
      <c r="R552" s="28"/>
      <c r="S552" s="37"/>
      <c r="T552" s="38"/>
      <c r="U552" s="27"/>
      <c r="V552" s="28"/>
      <c r="W552" s="29"/>
      <c r="X552" s="30"/>
      <c r="Y552" s="17"/>
      <c r="Z552" s="31"/>
      <c r="AA552" s="33"/>
      <c r="AB552" s="33"/>
      <c r="AC552" s="33"/>
      <c r="AD552" s="33"/>
      <c r="AE552" s="33"/>
    </row>
    <row r="553">
      <c r="A553" s="116"/>
      <c r="B553" s="44"/>
      <c r="C553" s="44"/>
      <c r="D553" s="117"/>
      <c r="E553" s="117"/>
      <c r="F553" s="112"/>
      <c r="G553" s="119"/>
      <c r="H553" s="105"/>
      <c r="I553" s="145"/>
      <c r="J553" s="145"/>
      <c r="K553" s="145"/>
      <c r="L553" s="104"/>
      <c r="M553" s="145"/>
      <c r="N553" s="121"/>
      <c r="O553" s="145"/>
      <c r="P553" s="122"/>
      <c r="Q553" s="119"/>
      <c r="R553" s="28"/>
      <c r="S553" s="123"/>
      <c r="T553" s="285"/>
      <c r="U553" s="162"/>
      <c r="V553" s="125"/>
      <c r="W553" s="126"/>
      <c r="X553" s="30"/>
      <c r="Y553" s="112"/>
      <c r="Z553" s="31"/>
      <c r="AA553" s="33"/>
      <c r="AB553" s="33"/>
      <c r="AC553" s="33"/>
      <c r="AD553" s="33"/>
      <c r="AE553" s="33"/>
    </row>
    <row r="554">
      <c r="A554" s="72"/>
      <c r="B554" s="16"/>
      <c r="C554" s="16"/>
      <c r="D554" s="16"/>
      <c r="E554" s="16"/>
      <c r="F554" s="73"/>
      <c r="G554" s="19"/>
      <c r="H554" s="19"/>
      <c r="I554" s="74"/>
      <c r="J554" s="74"/>
      <c r="K554" s="74"/>
      <c r="L554" s="84"/>
      <c r="M554" s="19"/>
      <c r="N554" s="35"/>
      <c r="O554" s="19"/>
      <c r="P554" s="35"/>
      <c r="Q554" s="36"/>
      <c r="R554" s="19"/>
      <c r="S554" s="80"/>
      <c r="T554" s="77"/>
      <c r="U554" s="27"/>
      <c r="V554" s="22"/>
      <c r="W554" s="29"/>
      <c r="X554" s="30"/>
      <c r="Y554" s="81"/>
      <c r="Z554" s="31"/>
      <c r="AA554" s="33"/>
      <c r="AB554" s="33"/>
      <c r="AC554" s="33"/>
      <c r="AD554" s="33"/>
      <c r="AE554" s="33"/>
    </row>
    <row r="555">
      <c r="A555" s="15"/>
      <c r="B555" s="16"/>
      <c r="C555" s="17"/>
      <c r="D555" s="16"/>
      <c r="E555" s="16"/>
      <c r="F555" s="236"/>
      <c r="G555" s="19"/>
      <c r="H555" s="19"/>
      <c r="I555" s="63"/>
      <c r="J555" s="95"/>
      <c r="K555" s="63"/>
      <c r="L555" s="17"/>
      <c r="M555" s="22"/>
      <c r="N555" s="35"/>
      <c r="O555" s="28"/>
      <c r="P555" s="35"/>
      <c r="Q555" s="28"/>
      <c r="R555" s="28"/>
      <c r="S555" s="37"/>
      <c r="T555" s="38"/>
      <c r="U555" s="27"/>
      <c r="V555" s="28"/>
      <c r="W555" s="29"/>
      <c r="X555" s="30"/>
      <c r="Y555" s="17"/>
      <c r="Z555" s="31"/>
      <c r="AA555" s="33"/>
      <c r="AB555" s="33"/>
      <c r="AC555" s="33"/>
      <c r="AD555" s="33"/>
      <c r="AE555" s="33"/>
    </row>
    <row r="556">
      <c r="A556" s="116"/>
      <c r="B556" s="44"/>
      <c r="C556" s="44"/>
      <c r="D556" s="104"/>
      <c r="E556" s="104"/>
      <c r="F556" s="112"/>
      <c r="G556" s="105"/>
      <c r="H556" s="105"/>
      <c r="I556" s="145"/>
      <c r="J556" s="145"/>
      <c r="K556" s="145"/>
      <c r="L556" s="104"/>
      <c r="M556" s="145"/>
      <c r="N556" s="135"/>
      <c r="O556" s="145"/>
      <c r="P556" s="135"/>
      <c r="Q556" s="119"/>
      <c r="R556" s="28"/>
      <c r="S556" s="136"/>
      <c r="T556" s="105"/>
      <c r="U556" s="162"/>
      <c r="V556" s="105"/>
      <c r="W556" s="126"/>
      <c r="X556" s="30"/>
      <c r="Y556" s="112"/>
      <c r="Z556" s="31"/>
      <c r="AA556" s="33"/>
      <c r="AB556" s="33"/>
      <c r="AC556" s="33"/>
      <c r="AD556" s="33"/>
      <c r="AE556" s="33"/>
    </row>
    <row r="557">
      <c r="A557" s="116"/>
      <c r="B557" s="44"/>
      <c r="C557" s="44"/>
      <c r="D557" s="117"/>
      <c r="E557" s="117"/>
      <c r="F557" s="112"/>
      <c r="G557" s="119"/>
      <c r="H557" s="105"/>
      <c r="I557" s="145"/>
      <c r="J557" s="145"/>
      <c r="K557" s="145"/>
      <c r="L557" s="104"/>
      <c r="M557" s="145"/>
      <c r="N557" s="121"/>
      <c r="O557" s="145"/>
      <c r="P557" s="122"/>
      <c r="Q557" s="119"/>
      <c r="R557" s="28"/>
      <c r="S557" s="123"/>
      <c r="T557" s="285"/>
      <c r="U557" s="162"/>
      <c r="V557" s="125"/>
      <c r="W557" s="126"/>
      <c r="X557" s="30"/>
      <c r="Y557" s="112"/>
      <c r="Z557" s="31"/>
      <c r="AA557" s="33"/>
      <c r="AB557" s="33"/>
      <c r="AC557" s="33"/>
      <c r="AD557" s="33"/>
      <c r="AE557" s="33"/>
    </row>
    <row r="558">
      <c r="A558" s="116"/>
      <c r="B558" s="44"/>
      <c r="C558" s="44"/>
      <c r="D558" s="104"/>
      <c r="E558" s="104"/>
      <c r="F558" s="112"/>
      <c r="G558" s="105"/>
      <c r="H558" s="105"/>
      <c r="I558" s="145"/>
      <c r="J558" s="145"/>
      <c r="K558" s="145"/>
      <c r="L558" s="104"/>
      <c r="M558" s="145"/>
      <c r="N558" s="135"/>
      <c r="O558" s="145"/>
      <c r="P558" s="135"/>
      <c r="Q558" s="119"/>
      <c r="R558" s="28"/>
      <c r="S558" s="136"/>
      <c r="T558" s="105"/>
      <c r="U558" s="162"/>
      <c r="V558" s="105"/>
      <c r="W558" s="126"/>
      <c r="X558" s="30"/>
      <c r="Y558" s="112"/>
      <c r="Z558" s="31"/>
      <c r="AA558" s="33"/>
      <c r="AB558" s="33"/>
      <c r="AC558" s="33"/>
      <c r="AD558" s="33"/>
      <c r="AE558" s="33"/>
    </row>
    <row r="559">
      <c r="A559" s="116"/>
      <c r="B559" s="44"/>
      <c r="C559" s="44"/>
      <c r="D559" s="104"/>
      <c r="E559" s="104"/>
      <c r="F559" s="112"/>
      <c r="G559" s="105"/>
      <c r="H559" s="105"/>
      <c r="I559" s="145"/>
      <c r="J559" s="145"/>
      <c r="K559" s="145"/>
      <c r="L559" s="104"/>
      <c r="M559" s="145"/>
      <c r="N559" s="135"/>
      <c r="O559" s="145"/>
      <c r="P559" s="135"/>
      <c r="Q559" s="119"/>
      <c r="R559" s="28"/>
      <c r="S559" s="136"/>
      <c r="T559" s="105"/>
      <c r="U559" s="162"/>
      <c r="V559" s="105"/>
      <c r="W559" s="126"/>
      <c r="X559" s="30"/>
      <c r="Y559" s="112"/>
      <c r="Z559" s="31"/>
      <c r="AA559" s="33"/>
      <c r="AB559" s="33"/>
      <c r="AC559" s="33"/>
      <c r="AD559" s="33"/>
      <c r="AE559" s="33"/>
    </row>
    <row r="560">
      <c r="A560" s="15"/>
      <c r="B560" s="16"/>
      <c r="C560" s="17"/>
      <c r="D560" s="16"/>
      <c r="E560" s="16"/>
      <c r="F560" s="236"/>
      <c r="G560" s="28"/>
      <c r="H560" s="19"/>
      <c r="I560" s="63"/>
      <c r="J560" s="95"/>
      <c r="K560" s="63"/>
      <c r="L560" s="17"/>
      <c r="M560" s="22"/>
      <c r="N560" s="35"/>
      <c r="O560" s="28"/>
      <c r="P560" s="35"/>
      <c r="Q560" s="36"/>
      <c r="R560" s="28"/>
      <c r="S560" s="37"/>
      <c r="T560" s="38"/>
      <c r="U560" s="27"/>
      <c r="V560" s="28"/>
      <c r="W560" s="29"/>
      <c r="X560" s="30"/>
      <c r="Y560" s="17"/>
      <c r="Z560" s="31"/>
      <c r="AA560" s="33"/>
      <c r="AB560" s="33"/>
      <c r="AC560" s="33"/>
      <c r="AD560" s="33"/>
      <c r="AE560" s="33"/>
    </row>
    <row r="561">
      <c r="A561" s="116"/>
      <c r="B561" s="44"/>
      <c r="C561" s="44"/>
      <c r="D561" s="104"/>
      <c r="E561" s="104"/>
      <c r="F561" s="112"/>
      <c r="G561" s="105"/>
      <c r="H561" s="105"/>
      <c r="I561" s="145"/>
      <c r="J561" s="145"/>
      <c r="K561" s="145"/>
      <c r="L561" s="104"/>
      <c r="M561" s="145"/>
      <c r="N561" s="135"/>
      <c r="O561" s="145"/>
      <c r="P561" s="135"/>
      <c r="Q561" s="119"/>
      <c r="R561" s="28"/>
      <c r="S561" s="136"/>
      <c r="T561" s="145"/>
      <c r="U561" s="162"/>
      <c r="V561" s="105"/>
      <c r="W561" s="126"/>
      <c r="X561" s="30"/>
      <c r="Y561" s="33"/>
      <c r="Z561" s="31"/>
      <c r="AA561" s="33"/>
      <c r="AB561" s="33"/>
      <c r="AC561" s="33"/>
      <c r="AD561" s="33"/>
      <c r="AE561" s="33"/>
    </row>
    <row r="562">
      <c r="A562" s="72"/>
      <c r="B562" s="16"/>
      <c r="C562" s="16"/>
      <c r="D562" s="16"/>
      <c r="E562" s="16"/>
      <c r="F562" s="73"/>
      <c r="G562" s="19"/>
      <c r="H562" s="19"/>
      <c r="I562" s="74"/>
      <c r="J562" s="74"/>
      <c r="K562" s="74"/>
      <c r="L562" s="78"/>
      <c r="M562" s="19"/>
      <c r="N562" s="35"/>
      <c r="O562" s="19"/>
      <c r="P562" s="35"/>
      <c r="Q562" s="36"/>
      <c r="R562" s="19"/>
      <c r="S562" s="80"/>
      <c r="T562" s="77"/>
      <c r="U562" s="27"/>
      <c r="V562" s="22"/>
      <c r="W562" s="29"/>
      <c r="X562" s="30"/>
      <c r="Y562" s="81"/>
      <c r="Z562" s="31"/>
      <c r="AA562" s="33"/>
      <c r="AB562" s="33"/>
      <c r="AC562" s="33"/>
      <c r="AD562" s="33"/>
      <c r="AE562" s="33"/>
    </row>
    <row r="563">
      <c r="A563" s="116"/>
      <c r="B563" s="44"/>
      <c r="C563" s="44"/>
      <c r="D563" s="104"/>
      <c r="E563" s="104"/>
      <c r="F563" s="112"/>
      <c r="G563" s="105"/>
      <c r="H563" s="105"/>
      <c r="I563" s="145"/>
      <c r="J563" s="145"/>
      <c r="K563" s="145"/>
      <c r="L563" s="104"/>
      <c r="M563" s="145"/>
      <c r="N563" s="135"/>
      <c r="O563" s="145"/>
      <c r="P563" s="135"/>
      <c r="Q563" s="119"/>
      <c r="R563" s="28"/>
      <c r="S563" s="136"/>
      <c r="T563" s="145"/>
      <c r="U563" s="162"/>
      <c r="V563" s="105"/>
      <c r="W563" s="126"/>
      <c r="X563" s="30"/>
      <c r="Y563" s="33"/>
      <c r="Z563" s="31"/>
      <c r="AA563" s="33"/>
      <c r="AB563" s="33"/>
      <c r="AC563" s="33"/>
      <c r="AD563" s="33"/>
      <c r="AE563" s="33"/>
    </row>
    <row r="564">
      <c r="A564" s="116"/>
      <c r="B564" s="44"/>
      <c r="C564" s="44"/>
      <c r="D564" s="104"/>
      <c r="E564" s="104"/>
      <c r="F564" s="112"/>
      <c r="G564" s="105"/>
      <c r="H564" s="105"/>
      <c r="I564" s="145"/>
      <c r="J564" s="145"/>
      <c r="K564" s="145"/>
      <c r="L564" s="104"/>
      <c r="M564" s="145"/>
      <c r="N564" s="135"/>
      <c r="O564" s="145"/>
      <c r="P564" s="135"/>
      <c r="Q564" s="119"/>
      <c r="R564" s="28"/>
      <c r="S564" s="136"/>
      <c r="T564" s="145"/>
      <c r="U564" s="162"/>
      <c r="V564" s="105"/>
      <c r="W564" s="126"/>
      <c r="X564" s="30"/>
      <c r="Y564" s="33"/>
      <c r="Z564" s="31"/>
      <c r="AA564" s="33"/>
      <c r="AB564" s="33"/>
      <c r="AC564" s="33"/>
      <c r="AD564" s="33"/>
      <c r="AE564" s="33"/>
    </row>
    <row r="565">
      <c r="A565" s="116"/>
      <c r="B565" s="44"/>
      <c r="C565" s="44"/>
      <c r="D565" s="104"/>
      <c r="E565" s="104"/>
      <c r="F565" s="112"/>
      <c r="G565" s="105"/>
      <c r="H565" s="105"/>
      <c r="I565" s="145"/>
      <c r="J565" s="145"/>
      <c r="K565" s="145"/>
      <c r="L565" s="104"/>
      <c r="M565" s="145"/>
      <c r="N565" s="135"/>
      <c r="O565" s="145"/>
      <c r="P565" s="135"/>
      <c r="Q565" s="119"/>
      <c r="R565" s="28"/>
      <c r="S565" s="136"/>
      <c r="T565" s="105"/>
      <c r="U565" s="162"/>
      <c r="V565" s="105"/>
      <c r="W565" s="126"/>
      <c r="X565" s="30"/>
      <c r="Y565" s="112"/>
      <c r="Z565" s="31"/>
      <c r="AA565" s="33"/>
      <c r="AB565" s="33"/>
      <c r="AC565" s="33"/>
      <c r="AD565" s="33"/>
      <c r="AE565" s="33"/>
    </row>
    <row r="566">
      <c r="A566" s="116"/>
      <c r="B566" s="44"/>
      <c r="C566" s="44"/>
      <c r="D566" s="104"/>
      <c r="E566" s="104"/>
      <c r="F566" s="112"/>
      <c r="G566" s="105"/>
      <c r="H566" s="105"/>
      <c r="I566" s="145"/>
      <c r="J566" s="145"/>
      <c r="K566" s="145"/>
      <c r="L566" s="104"/>
      <c r="M566" s="145"/>
      <c r="N566" s="135"/>
      <c r="O566" s="145"/>
      <c r="P566" s="135"/>
      <c r="Q566" s="119"/>
      <c r="R566" s="28"/>
      <c r="S566" s="136"/>
      <c r="T566" s="105"/>
      <c r="U566" s="162"/>
      <c r="V566" s="105"/>
      <c r="W566" s="126"/>
      <c r="X566" s="30"/>
      <c r="Y566" s="112"/>
      <c r="Z566" s="31"/>
      <c r="AA566" s="33"/>
      <c r="AB566" s="33"/>
      <c r="AC566" s="33"/>
      <c r="AD566" s="33"/>
      <c r="AE566" s="33"/>
    </row>
    <row r="567">
      <c r="A567" s="116"/>
      <c r="B567" s="44"/>
      <c r="C567" s="44"/>
      <c r="D567" s="104"/>
      <c r="E567" s="104"/>
      <c r="F567" s="112"/>
      <c r="G567" s="105"/>
      <c r="H567" s="105"/>
      <c r="I567" s="145"/>
      <c r="J567" s="145"/>
      <c r="K567" s="145"/>
      <c r="L567" s="104"/>
      <c r="M567" s="145"/>
      <c r="N567" s="135"/>
      <c r="O567" s="145"/>
      <c r="P567" s="135"/>
      <c r="Q567" s="119"/>
      <c r="R567" s="28"/>
      <c r="S567" s="136"/>
      <c r="T567" s="105"/>
      <c r="U567" s="162"/>
      <c r="V567" s="105"/>
      <c r="W567" s="126"/>
      <c r="X567" s="30"/>
      <c r="Y567" s="112"/>
      <c r="Z567" s="31"/>
      <c r="AA567" s="33"/>
      <c r="AB567" s="33"/>
      <c r="AC567" s="33"/>
      <c r="AD567" s="33"/>
      <c r="AE567" s="33"/>
    </row>
    <row r="568">
      <c r="A568" s="116"/>
      <c r="B568" s="44"/>
      <c r="C568" s="44"/>
      <c r="D568" s="117"/>
      <c r="E568" s="117"/>
      <c r="F568" s="112"/>
      <c r="G568" s="119"/>
      <c r="H568" s="105"/>
      <c r="I568" s="145"/>
      <c r="J568" s="145"/>
      <c r="K568" s="145"/>
      <c r="L568" s="104"/>
      <c r="M568" s="145"/>
      <c r="N568" s="121"/>
      <c r="O568" s="145"/>
      <c r="P568" s="122"/>
      <c r="Q568" s="119"/>
      <c r="R568" s="28"/>
      <c r="S568" s="123"/>
      <c r="T568" s="285"/>
      <c r="U568" s="162"/>
      <c r="V568" s="125"/>
      <c r="W568" s="126"/>
      <c r="X568" s="30"/>
      <c r="Y568" s="112"/>
      <c r="Z568" s="31"/>
      <c r="AA568" s="33"/>
      <c r="AB568" s="33"/>
      <c r="AC568" s="33"/>
      <c r="AD568" s="33"/>
      <c r="AE568" s="33"/>
    </row>
    <row r="569">
      <c r="A569" s="72"/>
      <c r="B569" s="16"/>
      <c r="C569" s="16"/>
      <c r="D569" s="16"/>
      <c r="E569" s="16"/>
      <c r="F569" s="73"/>
      <c r="G569" s="19"/>
      <c r="H569" s="19"/>
      <c r="I569" s="74"/>
      <c r="J569" s="74"/>
      <c r="K569" s="74"/>
      <c r="L569" s="78"/>
      <c r="M569" s="19"/>
      <c r="N569" s="35"/>
      <c r="O569" s="19"/>
      <c r="P569" s="35"/>
      <c r="Q569" s="36"/>
      <c r="R569" s="19"/>
      <c r="S569" s="80"/>
      <c r="T569" s="77"/>
      <c r="U569" s="27"/>
      <c r="V569" s="22"/>
      <c r="W569" s="29"/>
      <c r="X569" s="30"/>
      <c r="Y569" s="81"/>
      <c r="Z569" s="31"/>
      <c r="AA569" s="33"/>
      <c r="AB569" s="33"/>
      <c r="AC569" s="33"/>
      <c r="AD569" s="33"/>
      <c r="AE569" s="33"/>
    </row>
    <row r="570">
      <c r="A570" s="116"/>
      <c r="B570" s="44"/>
      <c r="C570" s="44"/>
      <c r="D570" s="104"/>
      <c r="E570" s="104"/>
      <c r="F570" s="112"/>
      <c r="G570" s="105"/>
      <c r="H570" s="105"/>
      <c r="I570" s="145"/>
      <c r="J570" s="145"/>
      <c r="K570" s="145"/>
      <c r="L570" s="104"/>
      <c r="M570" s="145"/>
      <c r="N570" s="135"/>
      <c r="O570" s="145"/>
      <c r="P570" s="135"/>
      <c r="Q570" s="119"/>
      <c r="R570" s="28"/>
      <c r="S570" s="136"/>
      <c r="T570" s="105"/>
      <c r="U570" s="162"/>
      <c r="V570" s="105"/>
      <c r="W570" s="126"/>
      <c r="X570" s="30"/>
      <c r="Y570" s="112"/>
      <c r="Z570" s="31"/>
      <c r="AA570" s="33"/>
      <c r="AB570" s="33"/>
      <c r="AC570" s="33"/>
      <c r="AD570" s="33"/>
      <c r="AE570" s="33"/>
    </row>
    <row r="571">
      <c r="A571" s="116"/>
      <c r="B571" s="44"/>
      <c r="C571" s="44"/>
      <c r="D571" s="104"/>
      <c r="E571" s="104"/>
      <c r="F571" s="112"/>
      <c r="G571" s="105"/>
      <c r="H571" s="105"/>
      <c r="I571" s="145"/>
      <c r="J571" s="145"/>
      <c r="K571" s="145"/>
      <c r="L571" s="104"/>
      <c r="M571" s="145"/>
      <c r="N571" s="135"/>
      <c r="O571" s="145"/>
      <c r="P571" s="135"/>
      <c r="Q571" s="119"/>
      <c r="R571" s="28"/>
      <c r="S571" s="136"/>
      <c r="T571" s="145"/>
      <c r="U571" s="162"/>
      <c r="V571" s="105"/>
      <c r="W571" s="126"/>
      <c r="X571" s="30"/>
      <c r="Y571" s="33"/>
      <c r="Z571" s="31"/>
      <c r="AA571" s="33"/>
      <c r="AB571" s="33"/>
      <c r="AC571" s="33"/>
      <c r="AD571" s="33"/>
      <c r="AE571" s="33"/>
    </row>
    <row r="572">
      <c r="A572" s="116"/>
      <c r="B572" s="44"/>
      <c r="C572" s="44"/>
      <c r="D572" s="104"/>
      <c r="E572" s="104"/>
      <c r="F572" s="112"/>
      <c r="G572" s="105"/>
      <c r="H572" s="105"/>
      <c r="I572" s="145"/>
      <c r="J572" s="145"/>
      <c r="K572" s="145"/>
      <c r="L572" s="104"/>
      <c r="M572" s="145"/>
      <c r="N572" s="135"/>
      <c r="O572" s="145"/>
      <c r="P572" s="135"/>
      <c r="Q572" s="119"/>
      <c r="R572" s="28"/>
      <c r="S572" s="136"/>
      <c r="T572" s="105"/>
      <c r="U572" s="162"/>
      <c r="V572" s="105"/>
      <c r="W572" s="126"/>
      <c r="X572" s="30"/>
      <c r="Y572" s="112"/>
      <c r="Z572" s="31"/>
      <c r="AA572" s="33"/>
      <c r="AB572" s="33"/>
      <c r="AC572" s="33"/>
      <c r="AD572" s="33"/>
      <c r="AE572" s="33"/>
    </row>
    <row r="573">
      <c r="A573" s="116"/>
      <c r="B573" s="44"/>
      <c r="C573" s="44"/>
      <c r="D573" s="104"/>
      <c r="E573" s="104"/>
      <c r="F573" s="112"/>
      <c r="G573" s="105"/>
      <c r="H573" s="105"/>
      <c r="I573" s="145"/>
      <c r="J573" s="145"/>
      <c r="K573" s="145"/>
      <c r="L573" s="104"/>
      <c r="M573" s="145"/>
      <c r="N573" s="135"/>
      <c r="O573" s="145"/>
      <c r="P573" s="135"/>
      <c r="Q573" s="119"/>
      <c r="R573" s="28"/>
      <c r="S573" s="136"/>
      <c r="T573" s="145"/>
      <c r="U573" s="162"/>
      <c r="V573" s="105"/>
      <c r="W573" s="126"/>
      <c r="X573" s="30"/>
      <c r="Y573" s="33"/>
      <c r="Z573" s="31"/>
      <c r="AA573" s="33"/>
      <c r="AB573" s="33"/>
      <c r="AC573" s="33"/>
      <c r="AD573" s="33"/>
      <c r="AE573" s="33"/>
    </row>
    <row r="574">
      <c r="A574" s="116"/>
      <c r="B574" s="44"/>
      <c r="C574" s="44"/>
      <c r="D574" s="104"/>
      <c r="E574" s="104"/>
      <c r="F574" s="112"/>
      <c r="G574" s="105"/>
      <c r="H574" s="105"/>
      <c r="I574" s="145"/>
      <c r="J574" s="145"/>
      <c r="K574" s="145"/>
      <c r="L574" s="104"/>
      <c r="M574" s="145"/>
      <c r="N574" s="135"/>
      <c r="O574" s="145"/>
      <c r="P574" s="135"/>
      <c r="Q574" s="119"/>
      <c r="R574" s="28"/>
      <c r="S574" s="136"/>
      <c r="T574" s="145"/>
      <c r="U574" s="162"/>
      <c r="V574" s="105"/>
      <c r="W574" s="126"/>
      <c r="X574" s="30"/>
      <c r="Y574" s="33"/>
      <c r="Z574" s="31"/>
      <c r="AA574" s="33"/>
      <c r="AB574" s="33"/>
      <c r="AC574" s="33"/>
      <c r="AD574" s="33"/>
      <c r="AE574" s="33"/>
    </row>
    <row r="575">
      <c r="A575" s="15"/>
      <c r="B575" s="16"/>
      <c r="C575" s="17"/>
      <c r="D575" s="16"/>
      <c r="E575" s="16"/>
      <c r="F575" s="236"/>
      <c r="G575" s="28"/>
      <c r="H575" s="19"/>
      <c r="I575" s="63"/>
      <c r="J575" s="95"/>
      <c r="K575" s="63"/>
      <c r="L575" s="17"/>
      <c r="M575" s="22"/>
      <c r="N575" s="35"/>
      <c r="O575" s="28"/>
      <c r="P575" s="35"/>
      <c r="Q575" s="28"/>
      <c r="R575" s="28"/>
      <c r="S575" s="37"/>
      <c r="T575" s="38"/>
      <c r="U575" s="27"/>
      <c r="V575" s="28"/>
      <c r="W575" s="29"/>
      <c r="X575" s="30"/>
      <c r="Y575" s="17"/>
      <c r="Z575" s="31"/>
      <c r="AA575" s="33"/>
      <c r="AB575" s="33"/>
      <c r="AC575" s="33"/>
      <c r="AD575" s="33"/>
      <c r="AE575" s="33"/>
    </row>
    <row r="576">
      <c r="A576" s="85"/>
      <c r="B576" s="48"/>
      <c r="C576" s="48"/>
      <c r="D576" s="86"/>
      <c r="E576" s="86"/>
      <c r="F576" s="87"/>
      <c r="G576" s="88"/>
      <c r="H576" s="88"/>
      <c r="I576" s="89"/>
      <c r="J576" s="89"/>
      <c r="K576" s="89"/>
      <c r="L576" s="86"/>
      <c r="M576" s="90"/>
      <c r="N576" s="91"/>
      <c r="O576" s="88"/>
      <c r="P576" s="91"/>
      <c r="Q576" s="36"/>
      <c r="R576" s="95"/>
      <c r="S576" s="90"/>
      <c r="T576" s="93"/>
      <c r="U576" s="179"/>
      <c r="V576" s="88"/>
      <c r="W576" s="94"/>
      <c r="X576" s="30"/>
      <c r="Y576" s="113"/>
      <c r="Z576" s="31"/>
      <c r="AA576" s="33"/>
      <c r="AB576" s="33"/>
      <c r="AC576" s="33"/>
      <c r="AD576" s="33"/>
      <c r="AE576" s="33"/>
    </row>
    <row r="577">
      <c r="A577" s="116"/>
      <c r="B577" s="44"/>
      <c r="C577" s="44"/>
      <c r="D577" s="104"/>
      <c r="E577" s="104"/>
      <c r="F577" s="112"/>
      <c r="G577" s="105"/>
      <c r="H577" s="105"/>
      <c r="I577" s="145"/>
      <c r="J577" s="145"/>
      <c r="K577" s="145"/>
      <c r="L577" s="104"/>
      <c r="M577" s="145"/>
      <c r="N577" s="135"/>
      <c r="O577" s="145"/>
      <c r="P577" s="135"/>
      <c r="Q577" s="119"/>
      <c r="R577" s="28"/>
      <c r="S577" s="136"/>
      <c r="T577" s="105"/>
      <c r="U577" s="162"/>
      <c r="V577" s="105"/>
      <c r="W577" s="126"/>
      <c r="X577" s="30"/>
      <c r="Y577" s="112"/>
      <c r="Z577" s="31"/>
      <c r="AA577" s="33"/>
      <c r="AB577" s="33"/>
      <c r="AC577" s="33"/>
      <c r="AD577" s="33"/>
      <c r="AE577" s="33"/>
    </row>
    <row r="578">
      <c r="A578" s="116"/>
      <c r="B578" s="44"/>
      <c r="C578" s="44"/>
      <c r="D578" s="104"/>
      <c r="E578" s="104"/>
      <c r="F578" s="112"/>
      <c r="G578" s="105"/>
      <c r="H578" s="105"/>
      <c r="I578" s="145"/>
      <c r="J578" s="145"/>
      <c r="K578" s="145"/>
      <c r="L578" s="104"/>
      <c r="M578" s="145"/>
      <c r="N578" s="135"/>
      <c r="O578" s="145"/>
      <c r="P578" s="135"/>
      <c r="Q578" s="119"/>
      <c r="R578" s="28"/>
      <c r="S578" s="136"/>
      <c r="T578" s="145"/>
      <c r="U578" s="162"/>
      <c r="V578" s="105"/>
      <c r="W578" s="126"/>
      <c r="X578" s="30"/>
      <c r="Y578" s="33"/>
      <c r="Z578" s="31"/>
      <c r="AA578" s="33"/>
      <c r="AB578" s="33"/>
      <c r="AC578" s="33"/>
      <c r="AD578" s="33"/>
      <c r="AE578" s="33"/>
    </row>
    <row r="579">
      <c r="A579" s="116"/>
      <c r="B579" s="44"/>
      <c r="C579" s="44"/>
      <c r="D579" s="104"/>
      <c r="E579" s="104"/>
      <c r="F579" s="112"/>
      <c r="G579" s="105"/>
      <c r="H579" s="105"/>
      <c r="I579" s="145"/>
      <c r="J579" s="145"/>
      <c r="K579" s="145"/>
      <c r="L579" s="104"/>
      <c r="M579" s="145"/>
      <c r="N579" s="135"/>
      <c r="O579" s="145"/>
      <c r="P579" s="135"/>
      <c r="Q579" s="119"/>
      <c r="R579" s="28"/>
      <c r="S579" s="136"/>
      <c r="T579" s="105"/>
      <c r="U579" s="162"/>
      <c r="V579" s="105"/>
      <c r="W579" s="126"/>
      <c r="X579" s="30"/>
      <c r="Y579" s="112"/>
      <c r="Z579" s="31"/>
      <c r="AA579" s="33"/>
      <c r="AB579" s="33"/>
      <c r="AC579" s="33"/>
      <c r="AD579" s="33"/>
      <c r="AE579" s="33"/>
    </row>
    <row r="580">
      <c r="A580" s="85"/>
      <c r="B580" s="48"/>
      <c r="C580" s="113"/>
      <c r="D580" s="86"/>
      <c r="E580" s="86"/>
      <c r="F580" s="87"/>
      <c r="G580" s="88"/>
      <c r="H580" s="88"/>
      <c r="I580" s="89"/>
      <c r="J580" s="89"/>
      <c r="K580" s="89"/>
      <c r="L580" s="86"/>
      <c r="M580" s="90"/>
      <c r="N580" s="91"/>
      <c r="O580" s="88"/>
      <c r="P580" s="91"/>
      <c r="Q580" s="36"/>
      <c r="R580" s="95"/>
      <c r="S580" s="90"/>
      <c r="T580" s="93"/>
      <c r="U580" s="179"/>
      <c r="V580" s="88"/>
      <c r="W580" s="94"/>
      <c r="X580" s="30"/>
      <c r="Y580" s="113"/>
      <c r="Z580" s="31"/>
      <c r="AA580" s="33"/>
      <c r="AB580" s="33"/>
      <c r="AC580" s="33"/>
      <c r="AD580" s="33"/>
      <c r="AE580" s="33"/>
    </row>
    <row r="581">
      <c r="A581" s="116"/>
      <c r="B581" s="44"/>
      <c r="C581" s="44"/>
      <c r="D581" s="117"/>
      <c r="E581" s="117"/>
      <c r="F581" s="112"/>
      <c r="G581" s="119"/>
      <c r="H581" s="105"/>
      <c r="I581" s="145"/>
      <c r="J581" s="145"/>
      <c r="K581" s="145"/>
      <c r="L581" s="104"/>
      <c r="M581" s="145"/>
      <c r="N581" s="121"/>
      <c r="O581" s="145"/>
      <c r="P581" s="122"/>
      <c r="Q581" s="119"/>
      <c r="R581" s="28"/>
      <c r="S581" s="123"/>
      <c r="T581" s="285"/>
      <c r="U581" s="162"/>
      <c r="V581" s="125"/>
      <c r="W581" s="126"/>
      <c r="X581" s="30"/>
      <c r="Y581" s="112"/>
      <c r="Z581" s="31"/>
      <c r="AA581" s="33"/>
      <c r="AB581" s="33"/>
      <c r="AC581" s="33"/>
      <c r="AD581" s="33"/>
      <c r="AE581" s="33"/>
    </row>
    <row r="582">
      <c r="A582" s="15"/>
      <c r="B582" s="16"/>
      <c r="C582" s="17"/>
      <c r="D582" s="16"/>
      <c r="E582" s="16"/>
      <c r="F582" s="236"/>
      <c r="G582" s="28"/>
      <c r="H582" s="19"/>
      <c r="I582" s="63"/>
      <c r="J582" s="95"/>
      <c r="K582" s="63"/>
      <c r="L582" s="17"/>
      <c r="M582" s="22"/>
      <c r="N582" s="35"/>
      <c r="O582" s="28"/>
      <c r="P582" s="35"/>
      <c r="Q582" s="28"/>
      <c r="R582" s="28"/>
      <c r="S582" s="37"/>
      <c r="T582" s="38"/>
      <c r="U582" s="27"/>
      <c r="V582" s="28"/>
      <c r="W582" s="29"/>
      <c r="X582" s="30"/>
      <c r="Y582" s="17"/>
      <c r="Z582" s="31"/>
      <c r="AA582" s="33"/>
      <c r="AB582" s="33"/>
      <c r="AC582" s="33"/>
      <c r="AD582" s="33"/>
      <c r="AE582" s="33"/>
    </row>
    <row r="583">
      <c r="A583" s="116"/>
      <c r="B583" s="44"/>
      <c r="C583" s="44"/>
      <c r="D583" s="104"/>
      <c r="E583" s="104"/>
      <c r="F583" s="112"/>
      <c r="G583" s="105"/>
      <c r="H583" s="105"/>
      <c r="I583" s="145"/>
      <c r="J583" s="145"/>
      <c r="K583" s="145"/>
      <c r="L583" s="104"/>
      <c r="M583" s="145"/>
      <c r="N583" s="135"/>
      <c r="O583" s="145"/>
      <c r="P583" s="135"/>
      <c r="Q583" s="119"/>
      <c r="R583" s="28"/>
      <c r="S583" s="136"/>
      <c r="T583" s="105"/>
      <c r="U583" s="162"/>
      <c r="V583" s="105"/>
      <c r="W583" s="126"/>
      <c r="X583" s="30"/>
      <c r="Y583" s="112"/>
      <c r="Z583" s="31"/>
      <c r="AA583" s="33"/>
      <c r="AB583" s="33"/>
      <c r="AC583" s="33"/>
      <c r="AD583" s="33"/>
      <c r="AE583" s="33"/>
    </row>
    <row r="584">
      <c r="A584" s="116"/>
      <c r="B584" s="44"/>
      <c r="C584" s="44"/>
      <c r="D584" s="104"/>
      <c r="E584" s="104"/>
      <c r="F584" s="112"/>
      <c r="G584" s="105"/>
      <c r="H584" s="105"/>
      <c r="I584" s="145"/>
      <c r="J584" s="145"/>
      <c r="K584" s="145"/>
      <c r="L584" s="104"/>
      <c r="M584" s="145"/>
      <c r="N584" s="135"/>
      <c r="O584" s="145"/>
      <c r="P584" s="135"/>
      <c r="Q584" s="119"/>
      <c r="R584" s="28"/>
      <c r="S584" s="136"/>
      <c r="T584" s="105"/>
      <c r="U584" s="162"/>
      <c r="V584" s="105"/>
      <c r="W584" s="126"/>
      <c r="X584" s="30"/>
      <c r="Y584" s="112"/>
      <c r="Z584" s="31"/>
      <c r="AA584" s="33"/>
      <c r="AB584" s="33"/>
      <c r="AC584" s="33"/>
      <c r="AD584" s="33"/>
      <c r="AE584" s="33"/>
    </row>
    <row r="585">
      <c r="A585" s="116"/>
      <c r="B585" s="44"/>
      <c r="C585" s="44"/>
      <c r="D585" s="104"/>
      <c r="E585" s="104"/>
      <c r="F585" s="112"/>
      <c r="G585" s="105"/>
      <c r="H585" s="105"/>
      <c r="I585" s="145"/>
      <c r="J585" s="145"/>
      <c r="K585" s="145"/>
      <c r="L585" s="104"/>
      <c r="M585" s="145"/>
      <c r="N585" s="135"/>
      <c r="O585" s="145"/>
      <c r="P585" s="135"/>
      <c r="Q585" s="119"/>
      <c r="R585" s="28"/>
      <c r="S585" s="136"/>
      <c r="T585" s="145"/>
      <c r="U585" s="162"/>
      <c r="V585" s="105"/>
      <c r="W585" s="126"/>
      <c r="X585" s="30"/>
      <c r="Y585" s="33"/>
      <c r="Z585" s="31"/>
      <c r="AA585" s="33"/>
      <c r="AB585" s="33"/>
      <c r="AC585" s="33"/>
      <c r="AD585" s="33"/>
      <c r="AE585" s="33"/>
    </row>
    <row r="586">
      <c r="A586" s="116"/>
      <c r="B586" s="44"/>
      <c r="C586" s="44"/>
      <c r="D586" s="104"/>
      <c r="E586" s="104"/>
      <c r="F586" s="112"/>
      <c r="G586" s="105"/>
      <c r="H586" s="105"/>
      <c r="I586" s="145"/>
      <c r="J586" s="145"/>
      <c r="K586" s="145"/>
      <c r="L586" s="104"/>
      <c r="M586" s="145"/>
      <c r="N586" s="135"/>
      <c r="O586" s="145"/>
      <c r="P586" s="135"/>
      <c r="Q586" s="119"/>
      <c r="R586" s="28"/>
      <c r="S586" s="136"/>
      <c r="T586" s="105"/>
      <c r="U586" s="162"/>
      <c r="V586" s="105"/>
      <c r="W586" s="126"/>
      <c r="X586" s="30"/>
      <c r="Y586" s="112"/>
      <c r="Z586" s="31"/>
      <c r="AA586" s="33"/>
      <c r="AB586" s="33"/>
      <c r="AC586" s="33"/>
      <c r="AD586" s="33"/>
      <c r="AE586" s="33"/>
    </row>
    <row r="587">
      <c r="A587" s="116"/>
      <c r="B587" s="44"/>
      <c r="C587" s="44"/>
      <c r="D587" s="117"/>
      <c r="E587" s="117"/>
      <c r="F587" s="112"/>
      <c r="G587" s="119"/>
      <c r="H587" s="105"/>
      <c r="I587" s="145"/>
      <c r="J587" s="145"/>
      <c r="K587" s="145"/>
      <c r="L587" s="104"/>
      <c r="M587" s="145"/>
      <c r="N587" s="121"/>
      <c r="O587" s="145"/>
      <c r="P587" s="122"/>
      <c r="Q587" s="119"/>
      <c r="R587" s="28"/>
      <c r="S587" s="123"/>
      <c r="T587" s="285"/>
      <c r="U587" s="162"/>
      <c r="V587" s="125"/>
      <c r="W587" s="126"/>
      <c r="X587" s="30"/>
      <c r="Y587" s="112"/>
      <c r="Z587" s="31"/>
      <c r="AA587" s="33"/>
      <c r="AB587" s="33"/>
      <c r="AC587" s="33"/>
      <c r="AD587" s="33"/>
      <c r="AE587" s="33"/>
    </row>
    <row r="588">
      <c r="A588" s="85"/>
      <c r="B588" s="48"/>
      <c r="C588" s="48"/>
      <c r="D588" s="86"/>
      <c r="E588" s="86"/>
      <c r="F588" s="87"/>
      <c r="G588" s="88"/>
      <c r="H588" s="88"/>
      <c r="I588" s="89"/>
      <c r="J588" s="89"/>
      <c r="K588" s="89"/>
      <c r="L588" s="86"/>
      <c r="M588" s="90"/>
      <c r="N588" s="91"/>
      <c r="O588" s="88"/>
      <c r="P588" s="91"/>
      <c r="Q588" s="36"/>
      <c r="R588" s="95"/>
      <c r="S588" s="90"/>
      <c r="T588" s="93"/>
      <c r="U588" s="27"/>
      <c r="V588" s="88"/>
      <c r="W588" s="94"/>
      <c r="X588" s="30"/>
      <c r="Y588" s="113"/>
      <c r="Z588" s="31"/>
      <c r="AA588" s="33"/>
      <c r="AB588" s="33"/>
      <c r="AC588" s="33"/>
      <c r="AD588" s="33"/>
      <c r="AE588" s="33"/>
    </row>
    <row r="589">
      <c r="A589" s="116"/>
      <c r="B589" s="44"/>
      <c r="C589" s="44"/>
      <c r="D589" s="104"/>
      <c r="E589" s="104"/>
      <c r="F589" s="112"/>
      <c r="G589" s="105"/>
      <c r="H589" s="105"/>
      <c r="I589" s="145"/>
      <c r="J589" s="145"/>
      <c r="K589" s="145"/>
      <c r="L589" s="104"/>
      <c r="M589" s="145"/>
      <c r="N589" s="135"/>
      <c r="O589" s="145"/>
      <c r="P589" s="135"/>
      <c r="Q589" s="119"/>
      <c r="R589" s="28"/>
      <c r="S589" s="136"/>
      <c r="T589" s="145"/>
      <c r="U589" s="162"/>
      <c r="V589" s="105"/>
      <c r="W589" s="126"/>
      <c r="X589" s="30"/>
      <c r="Y589" s="33"/>
      <c r="Z589" s="31"/>
      <c r="AA589" s="33"/>
      <c r="AB589" s="33"/>
      <c r="AC589" s="33"/>
      <c r="AD589" s="33"/>
      <c r="AE589" s="33"/>
    </row>
    <row r="590">
      <c r="A590" s="72"/>
      <c r="B590" s="16"/>
      <c r="C590" s="16"/>
      <c r="D590" s="16"/>
      <c r="E590" s="16"/>
      <c r="F590" s="73"/>
      <c r="G590" s="19"/>
      <c r="H590" s="19"/>
      <c r="I590" s="74"/>
      <c r="J590" s="74"/>
      <c r="K590" s="74"/>
      <c r="L590" s="78"/>
      <c r="M590" s="19"/>
      <c r="N590" s="35"/>
      <c r="O590" s="19"/>
      <c r="P590" s="35"/>
      <c r="Q590" s="36"/>
      <c r="R590" s="19"/>
      <c r="S590" s="22"/>
      <c r="T590" s="77"/>
      <c r="U590" s="27"/>
      <c r="V590" s="22"/>
      <c r="W590" s="29"/>
      <c r="X590" s="30"/>
      <c r="Y590" s="81"/>
      <c r="Z590" s="31"/>
      <c r="AA590" s="33"/>
      <c r="AB590" s="33"/>
      <c r="AC590" s="33"/>
      <c r="AD590" s="33"/>
      <c r="AE590" s="33"/>
    </row>
    <row r="591">
      <c r="A591" s="116"/>
      <c r="B591" s="44"/>
      <c r="C591" s="44"/>
      <c r="D591" s="104"/>
      <c r="E591" s="104"/>
      <c r="F591" s="112"/>
      <c r="G591" s="105"/>
      <c r="H591" s="105"/>
      <c r="I591" s="145"/>
      <c r="J591" s="145"/>
      <c r="K591" s="145"/>
      <c r="L591" s="104"/>
      <c r="M591" s="145"/>
      <c r="N591" s="135"/>
      <c r="O591" s="145"/>
      <c r="P591" s="135"/>
      <c r="Q591" s="119"/>
      <c r="R591" s="28"/>
      <c r="S591" s="136"/>
      <c r="T591" s="105"/>
      <c r="U591" s="162"/>
      <c r="V591" s="105"/>
      <c r="W591" s="126"/>
      <c r="X591" s="30"/>
      <c r="Y591" s="112"/>
      <c r="Z591" s="31"/>
      <c r="AA591" s="33"/>
      <c r="AB591" s="33"/>
      <c r="AC591" s="33"/>
      <c r="AD591" s="33"/>
      <c r="AE591" s="33"/>
    </row>
    <row r="592">
      <c r="A592" s="116"/>
      <c r="B592" s="44"/>
      <c r="C592" s="44"/>
      <c r="D592" s="104"/>
      <c r="E592" s="104"/>
      <c r="F592" s="112"/>
      <c r="G592" s="105"/>
      <c r="H592" s="105"/>
      <c r="I592" s="145"/>
      <c r="J592" s="145"/>
      <c r="K592" s="145"/>
      <c r="L592" s="104"/>
      <c r="M592" s="145"/>
      <c r="N592" s="135"/>
      <c r="O592" s="145"/>
      <c r="P592" s="135"/>
      <c r="Q592" s="119"/>
      <c r="R592" s="28"/>
      <c r="S592" s="136"/>
      <c r="T592" s="105"/>
      <c r="U592" s="162"/>
      <c r="V592" s="105"/>
      <c r="W592" s="126"/>
      <c r="X592" s="30"/>
      <c r="Y592" s="112"/>
      <c r="Z592" s="31"/>
      <c r="AA592" s="33"/>
      <c r="AB592" s="33"/>
      <c r="AC592" s="33"/>
      <c r="AD592" s="33"/>
      <c r="AE592" s="33"/>
    </row>
    <row r="593">
      <c r="A593" s="116"/>
      <c r="B593" s="44"/>
      <c r="C593" s="44"/>
      <c r="D593" s="104"/>
      <c r="E593" s="104"/>
      <c r="F593" s="112"/>
      <c r="G593" s="105"/>
      <c r="H593" s="105"/>
      <c r="I593" s="145"/>
      <c r="J593" s="145"/>
      <c r="K593" s="145"/>
      <c r="L593" s="104"/>
      <c r="M593" s="145"/>
      <c r="N593" s="135"/>
      <c r="O593" s="145"/>
      <c r="P593" s="135"/>
      <c r="Q593" s="119"/>
      <c r="R593" s="28"/>
      <c r="S593" s="136"/>
      <c r="T593" s="145"/>
      <c r="U593" s="162"/>
      <c r="V593" s="105"/>
      <c r="W593" s="126"/>
      <c r="X593" s="30"/>
      <c r="Y593" s="33"/>
      <c r="Z593" s="31"/>
      <c r="AA593" s="33"/>
      <c r="AB593" s="33"/>
      <c r="AC593" s="33"/>
      <c r="AD593" s="33"/>
      <c r="AE593" s="33"/>
    </row>
    <row r="594">
      <c r="A594" s="116"/>
      <c r="B594" s="44"/>
      <c r="C594" s="44"/>
      <c r="D594" s="104"/>
      <c r="E594" s="104"/>
      <c r="F594" s="112"/>
      <c r="G594" s="105"/>
      <c r="H594" s="105"/>
      <c r="I594" s="145"/>
      <c r="J594" s="145"/>
      <c r="K594" s="145"/>
      <c r="L594" s="104"/>
      <c r="M594" s="145"/>
      <c r="N594" s="135"/>
      <c r="O594" s="145"/>
      <c r="P594" s="135"/>
      <c r="Q594" s="119"/>
      <c r="R594" s="28"/>
      <c r="S594" s="136"/>
      <c r="T594" s="105"/>
      <c r="U594" s="162"/>
      <c r="V594" s="105"/>
      <c r="W594" s="126"/>
      <c r="X594" s="30"/>
      <c r="Y594" s="112"/>
      <c r="Z594" s="31"/>
      <c r="AA594" s="33"/>
      <c r="AB594" s="33"/>
      <c r="AC594" s="33"/>
      <c r="AD594" s="33"/>
      <c r="AE594" s="33"/>
    </row>
    <row r="595">
      <c r="A595" s="116"/>
      <c r="B595" s="44"/>
      <c r="C595" s="44"/>
      <c r="D595" s="117"/>
      <c r="E595" s="117"/>
      <c r="F595" s="112"/>
      <c r="G595" s="119"/>
      <c r="H595" s="105"/>
      <c r="I595" s="145"/>
      <c r="J595" s="145"/>
      <c r="K595" s="145"/>
      <c r="L595" s="104"/>
      <c r="M595" s="145"/>
      <c r="N595" s="121"/>
      <c r="O595" s="145"/>
      <c r="P595" s="122"/>
      <c r="Q595" s="119"/>
      <c r="R595" s="28"/>
      <c r="S595" s="123"/>
      <c r="T595" s="285"/>
      <c r="U595" s="162"/>
      <c r="V595" s="125"/>
      <c r="W595" s="126"/>
      <c r="X595" s="30"/>
      <c r="Y595" s="112"/>
      <c r="Z595" s="31"/>
      <c r="AA595" s="33"/>
      <c r="AB595" s="33"/>
      <c r="AC595" s="33"/>
      <c r="AD595" s="33"/>
      <c r="AE595" s="33"/>
    </row>
    <row r="596">
      <c r="A596" s="116"/>
      <c r="B596" s="44"/>
      <c r="C596" s="44"/>
      <c r="D596" s="104"/>
      <c r="E596" s="104"/>
      <c r="F596" s="112"/>
      <c r="G596" s="105"/>
      <c r="H596" s="105"/>
      <c r="I596" s="145"/>
      <c r="J596" s="145"/>
      <c r="K596" s="145"/>
      <c r="L596" s="104"/>
      <c r="M596" s="145"/>
      <c r="N596" s="135"/>
      <c r="O596" s="145"/>
      <c r="P596" s="135"/>
      <c r="Q596" s="119"/>
      <c r="R596" s="28"/>
      <c r="S596" s="136"/>
      <c r="T596" s="105"/>
      <c r="U596" s="162"/>
      <c r="V596" s="105"/>
      <c r="W596" s="126"/>
      <c r="X596" s="30"/>
      <c r="Y596" s="112"/>
      <c r="Z596" s="31"/>
      <c r="AA596" s="33"/>
      <c r="AB596" s="33"/>
      <c r="AC596" s="33"/>
      <c r="AD596" s="33"/>
      <c r="AE596" s="33"/>
    </row>
    <row r="597">
      <c r="A597" s="116"/>
      <c r="B597" s="44"/>
      <c r="C597" s="44"/>
      <c r="D597" s="104"/>
      <c r="E597" s="104"/>
      <c r="F597" s="112"/>
      <c r="G597" s="105"/>
      <c r="H597" s="105"/>
      <c r="I597" s="145"/>
      <c r="J597" s="145"/>
      <c r="K597" s="145"/>
      <c r="L597" s="104"/>
      <c r="M597" s="145"/>
      <c r="N597" s="135"/>
      <c r="O597" s="145"/>
      <c r="P597" s="135"/>
      <c r="Q597" s="119"/>
      <c r="R597" s="28"/>
      <c r="S597" s="136"/>
      <c r="T597" s="105"/>
      <c r="U597" s="162"/>
      <c r="V597" s="105"/>
      <c r="W597" s="126"/>
      <c r="X597" s="30"/>
      <c r="Y597" s="112"/>
      <c r="Z597" s="31"/>
      <c r="AA597" s="33"/>
      <c r="AB597" s="33"/>
      <c r="AC597" s="33"/>
      <c r="AD597" s="33"/>
      <c r="AE597" s="33"/>
    </row>
    <row r="598">
      <c r="A598" s="15"/>
      <c r="B598" s="16"/>
      <c r="C598" s="17"/>
      <c r="D598" s="16"/>
      <c r="E598" s="16"/>
      <c r="F598" s="236"/>
      <c r="G598" s="28"/>
      <c r="H598" s="19"/>
      <c r="I598" s="63"/>
      <c r="J598" s="95"/>
      <c r="K598" s="63"/>
      <c r="L598" s="17"/>
      <c r="M598" s="22"/>
      <c r="N598" s="35"/>
      <c r="O598" s="28"/>
      <c r="P598" s="35"/>
      <c r="Q598" s="36"/>
      <c r="R598" s="28"/>
      <c r="S598" s="37"/>
      <c r="T598" s="38"/>
      <c r="U598" s="27"/>
      <c r="V598" s="28"/>
      <c r="W598" s="29"/>
      <c r="X598" s="30"/>
      <c r="Y598" s="17"/>
      <c r="Z598" s="31"/>
      <c r="AA598" s="33"/>
      <c r="AB598" s="33"/>
      <c r="AC598" s="33"/>
      <c r="AD598" s="33"/>
      <c r="AE598" s="33"/>
    </row>
    <row r="599">
      <c r="A599" s="116"/>
      <c r="B599" s="44"/>
      <c r="C599" s="44"/>
      <c r="D599" s="117"/>
      <c r="E599" s="117"/>
      <c r="F599" s="112"/>
      <c r="G599" s="119"/>
      <c r="H599" s="105"/>
      <c r="I599" s="145"/>
      <c r="J599" s="145"/>
      <c r="K599" s="145"/>
      <c r="L599" s="104"/>
      <c r="M599" s="145"/>
      <c r="N599" s="121"/>
      <c r="O599" s="145"/>
      <c r="P599" s="122"/>
      <c r="Q599" s="119"/>
      <c r="R599" s="28"/>
      <c r="S599" s="123"/>
      <c r="T599" s="285"/>
      <c r="U599" s="162"/>
      <c r="V599" s="125"/>
      <c r="W599" s="126"/>
      <c r="X599" s="30"/>
      <c r="Y599" s="112"/>
      <c r="Z599" s="31"/>
      <c r="AA599" s="33"/>
      <c r="AB599" s="33"/>
      <c r="AC599" s="33"/>
      <c r="AD599" s="33"/>
      <c r="AE599" s="33"/>
    </row>
    <row r="600">
      <c r="A600" s="72"/>
      <c r="B600" s="16"/>
      <c r="C600" s="16"/>
      <c r="D600" s="16"/>
      <c r="E600" s="16"/>
      <c r="F600" s="73"/>
      <c r="G600" s="19"/>
      <c r="H600" s="19"/>
      <c r="I600" s="74"/>
      <c r="J600" s="74"/>
      <c r="K600" s="74"/>
      <c r="L600" s="78"/>
      <c r="M600" s="19"/>
      <c r="N600" s="35"/>
      <c r="O600" s="19"/>
      <c r="P600" s="35"/>
      <c r="Q600" s="36"/>
      <c r="R600" s="19"/>
      <c r="S600" s="80"/>
      <c r="T600" s="77"/>
      <c r="U600" s="27"/>
      <c r="V600" s="22"/>
      <c r="W600" s="29"/>
      <c r="X600" s="30"/>
      <c r="Y600" s="81"/>
      <c r="Z600" s="31"/>
      <c r="AA600" s="33"/>
      <c r="AB600" s="33"/>
      <c r="AC600" s="33"/>
      <c r="AD600" s="33"/>
      <c r="AE600" s="33"/>
    </row>
    <row r="601">
      <c r="A601" s="116"/>
      <c r="B601" s="44"/>
      <c r="C601" s="44"/>
      <c r="D601" s="104"/>
      <c r="E601" s="104"/>
      <c r="F601" s="112"/>
      <c r="G601" s="105"/>
      <c r="H601" s="105"/>
      <c r="I601" s="145"/>
      <c r="J601" s="145"/>
      <c r="K601" s="145"/>
      <c r="L601" s="104"/>
      <c r="M601" s="145"/>
      <c r="N601" s="135"/>
      <c r="O601" s="145"/>
      <c r="P601" s="135"/>
      <c r="Q601" s="119"/>
      <c r="R601" s="28"/>
      <c r="S601" s="136"/>
      <c r="T601" s="105"/>
      <c r="U601" s="162"/>
      <c r="V601" s="105"/>
      <c r="W601" s="126"/>
      <c r="X601" s="30"/>
      <c r="Y601" s="112"/>
      <c r="Z601" s="31"/>
      <c r="AA601" s="33"/>
      <c r="AB601" s="33"/>
      <c r="AC601" s="33"/>
      <c r="AD601" s="33"/>
      <c r="AE601" s="33"/>
    </row>
    <row r="602">
      <c r="A602" s="116"/>
      <c r="B602" s="44"/>
      <c r="C602" s="44"/>
      <c r="D602" s="104"/>
      <c r="E602" s="104"/>
      <c r="F602" s="112"/>
      <c r="G602" s="105"/>
      <c r="H602" s="105"/>
      <c r="I602" s="145"/>
      <c r="J602" s="145"/>
      <c r="K602" s="145"/>
      <c r="L602" s="104"/>
      <c r="M602" s="145"/>
      <c r="N602" s="135"/>
      <c r="O602" s="145"/>
      <c r="P602" s="135"/>
      <c r="Q602" s="119"/>
      <c r="R602" s="28"/>
      <c r="S602" s="136"/>
      <c r="T602" s="105"/>
      <c r="U602" s="162"/>
      <c r="V602" s="105"/>
      <c r="W602" s="126"/>
      <c r="X602" s="30"/>
      <c r="Y602" s="112"/>
      <c r="Z602" s="31"/>
      <c r="AA602" s="33"/>
      <c r="AB602" s="33"/>
      <c r="AC602" s="33"/>
      <c r="AD602" s="33"/>
      <c r="AE602" s="33"/>
    </row>
    <row r="603">
      <c r="A603" s="116"/>
      <c r="B603" s="44"/>
      <c r="C603" s="44"/>
      <c r="D603" s="104"/>
      <c r="E603" s="104"/>
      <c r="F603" s="112"/>
      <c r="G603" s="105"/>
      <c r="H603" s="105"/>
      <c r="I603" s="145"/>
      <c r="J603" s="145"/>
      <c r="K603" s="145"/>
      <c r="L603" s="104"/>
      <c r="M603" s="145"/>
      <c r="N603" s="135"/>
      <c r="O603" s="145"/>
      <c r="P603" s="135"/>
      <c r="Q603" s="119"/>
      <c r="R603" s="28"/>
      <c r="S603" s="136"/>
      <c r="T603" s="105"/>
      <c r="U603" s="162"/>
      <c r="V603" s="105"/>
      <c r="W603" s="126"/>
      <c r="X603" s="30"/>
      <c r="Y603" s="112"/>
      <c r="Z603" s="31"/>
      <c r="AA603" s="33"/>
      <c r="AB603" s="33"/>
      <c r="AC603" s="33"/>
      <c r="AD603" s="33"/>
      <c r="AE603" s="33"/>
    </row>
    <row r="604">
      <c r="A604" s="72"/>
      <c r="B604" s="16"/>
      <c r="C604" s="16"/>
      <c r="D604" s="16"/>
      <c r="E604" s="16"/>
      <c r="F604" s="73"/>
      <c r="G604" s="19"/>
      <c r="H604" s="19"/>
      <c r="I604" s="74"/>
      <c r="J604" s="74"/>
      <c r="K604" s="74"/>
      <c r="L604" s="78"/>
      <c r="M604" s="19"/>
      <c r="N604" s="35"/>
      <c r="O604" s="19"/>
      <c r="P604" s="35"/>
      <c r="Q604" s="36"/>
      <c r="R604" s="19"/>
      <c r="S604" s="80"/>
      <c r="T604" s="77"/>
      <c r="U604" s="27"/>
      <c r="V604" s="22"/>
      <c r="W604" s="29"/>
      <c r="X604" s="30"/>
      <c r="Y604" s="81"/>
      <c r="Z604" s="31"/>
      <c r="AA604" s="33"/>
      <c r="AB604" s="33"/>
      <c r="AC604" s="33"/>
      <c r="AD604" s="33"/>
      <c r="AE604" s="33"/>
    </row>
    <row r="605">
      <c r="A605" s="116"/>
      <c r="B605" s="44"/>
      <c r="C605" s="44"/>
      <c r="D605" s="104"/>
      <c r="E605" s="104"/>
      <c r="F605" s="112"/>
      <c r="G605" s="105"/>
      <c r="H605" s="105"/>
      <c r="I605" s="145"/>
      <c r="J605" s="145"/>
      <c r="K605" s="145"/>
      <c r="L605" s="104"/>
      <c r="M605" s="145"/>
      <c r="N605" s="135"/>
      <c r="O605" s="145"/>
      <c r="P605" s="135"/>
      <c r="Q605" s="119"/>
      <c r="R605" s="28"/>
      <c r="S605" s="136"/>
      <c r="T605" s="105"/>
      <c r="U605" s="162"/>
      <c r="V605" s="105"/>
      <c r="W605" s="126"/>
      <c r="X605" s="30"/>
      <c r="Y605" s="112"/>
      <c r="Z605" s="31"/>
      <c r="AA605" s="33"/>
      <c r="AB605" s="33"/>
      <c r="AC605" s="33"/>
      <c r="AD605" s="33"/>
      <c r="AE605" s="33"/>
    </row>
    <row r="606">
      <c r="A606" s="116"/>
      <c r="B606" s="44"/>
      <c r="C606" s="44"/>
      <c r="D606" s="104"/>
      <c r="E606" s="104"/>
      <c r="F606" s="112"/>
      <c r="G606" s="105"/>
      <c r="H606" s="105"/>
      <c r="I606" s="145"/>
      <c r="J606" s="145"/>
      <c r="K606" s="145"/>
      <c r="L606" s="104"/>
      <c r="M606" s="145"/>
      <c r="N606" s="135"/>
      <c r="O606" s="145"/>
      <c r="P606" s="135"/>
      <c r="Q606" s="119"/>
      <c r="R606" s="28"/>
      <c r="S606" s="136"/>
      <c r="T606" s="145"/>
      <c r="U606" s="162"/>
      <c r="V606" s="134"/>
      <c r="W606" s="29"/>
      <c r="X606" s="30"/>
      <c r="Y606" s="33"/>
      <c r="Z606" s="31"/>
      <c r="AA606" s="33"/>
      <c r="AB606" s="33"/>
      <c r="AC606" s="33"/>
      <c r="AD606" s="33"/>
      <c r="AE606" s="33"/>
    </row>
    <row r="607">
      <c r="A607" s="116"/>
      <c r="B607" s="44"/>
      <c r="C607" s="44"/>
      <c r="D607" s="117"/>
      <c r="E607" s="117"/>
      <c r="F607" s="112"/>
      <c r="G607" s="119"/>
      <c r="H607" s="105"/>
      <c r="I607" s="145"/>
      <c r="J607" s="145"/>
      <c r="K607" s="145"/>
      <c r="L607" s="104"/>
      <c r="M607" s="145"/>
      <c r="N607" s="121"/>
      <c r="O607" s="145"/>
      <c r="P607" s="122"/>
      <c r="Q607" s="131"/>
      <c r="R607" s="28"/>
      <c r="S607" s="123"/>
      <c r="T607" s="285"/>
      <c r="U607" s="162"/>
      <c r="V607" s="125"/>
      <c r="W607" s="126"/>
      <c r="X607" s="30"/>
      <c r="Y607" s="112"/>
      <c r="Z607" s="31"/>
      <c r="AA607" s="33"/>
      <c r="AB607" s="33"/>
      <c r="AC607" s="33"/>
      <c r="AD607" s="33"/>
      <c r="AE607" s="33"/>
    </row>
    <row r="608">
      <c r="A608" s="72"/>
      <c r="B608" s="16"/>
      <c r="C608" s="16"/>
      <c r="D608" s="16"/>
      <c r="E608" s="16"/>
      <c r="F608" s="73"/>
      <c r="G608" s="19"/>
      <c r="H608" s="19"/>
      <c r="I608" s="74"/>
      <c r="J608" s="74"/>
      <c r="K608" s="74"/>
      <c r="L608" s="78"/>
      <c r="M608" s="19"/>
      <c r="N608" s="35"/>
      <c r="O608" s="19"/>
      <c r="P608" s="35"/>
      <c r="Q608" s="36"/>
      <c r="R608" s="19"/>
      <c r="S608" s="22"/>
      <c r="T608" s="77"/>
      <c r="U608" s="27"/>
      <c r="V608" s="22"/>
      <c r="W608" s="29"/>
      <c r="X608" s="30"/>
      <c r="Y608" s="81"/>
      <c r="Z608" s="31"/>
      <c r="AA608" s="33"/>
      <c r="AB608" s="33"/>
      <c r="AC608" s="33"/>
      <c r="AD608" s="33"/>
      <c r="AE608" s="33"/>
    </row>
    <row r="609">
      <c r="A609" s="116"/>
      <c r="B609" s="44"/>
      <c r="C609" s="44"/>
      <c r="D609" s="104"/>
      <c r="E609" s="104"/>
      <c r="F609" s="112"/>
      <c r="G609" s="105"/>
      <c r="H609" s="105"/>
      <c r="I609" s="145"/>
      <c r="J609" s="145"/>
      <c r="K609" s="145"/>
      <c r="L609" s="104"/>
      <c r="M609" s="145"/>
      <c r="N609" s="135"/>
      <c r="O609" s="145"/>
      <c r="P609" s="135"/>
      <c r="Q609" s="119"/>
      <c r="R609" s="28"/>
      <c r="S609" s="136"/>
      <c r="T609" s="105"/>
      <c r="U609" s="162"/>
      <c r="V609" s="105"/>
      <c r="W609" s="126"/>
      <c r="X609" s="30"/>
      <c r="Y609" s="112"/>
      <c r="Z609" s="31"/>
      <c r="AA609" s="33"/>
      <c r="AB609" s="33"/>
      <c r="AC609" s="33"/>
      <c r="AD609" s="33"/>
      <c r="AE609" s="33"/>
    </row>
    <row r="610">
      <c r="A610" s="72"/>
      <c r="B610" s="16"/>
      <c r="C610" s="16"/>
      <c r="D610" s="16"/>
      <c r="E610" s="16"/>
      <c r="F610" s="73"/>
      <c r="G610" s="19"/>
      <c r="H610" s="19"/>
      <c r="I610" s="74"/>
      <c r="J610" s="74"/>
      <c r="K610" s="74"/>
      <c r="L610" s="78"/>
      <c r="M610" s="19"/>
      <c r="N610" s="35"/>
      <c r="O610" s="19"/>
      <c r="P610" s="35"/>
      <c r="Q610" s="36"/>
      <c r="R610" s="19"/>
      <c r="S610" s="80"/>
      <c r="T610" s="77"/>
      <c r="U610" s="27"/>
      <c r="V610" s="22"/>
      <c r="W610" s="29"/>
      <c r="X610" s="30"/>
      <c r="Y610" s="81"/>
      <c r="Z610" s="31"/>
      <c r="AA610" s="33"/>
      <c r="AB610" s="33"/>
      <c r="AC610" s="33"/>
      <c r="AD610" s="33"/>
      <c r="AE610" s="33"/>
    </row>
    <row r="611">
      <c r="A611" s="116"/>
      <c r="B611" s="44"/>
      <c r="C611" s="44"/>
      <c r="D611" s="104"/>
      <c r="E611" s="104"/>
      <c r="F611" s="112"/>
      <c r="G611" s="105"/>
      <c r="H611" s="105"/>
      <c r="I611" s="145"/>
      <c r="J611" s="145"/>
      <c r="K611" s="145"/>
      <c r="L611" s="104"/>
      <c r="M611" s="145"/>
      <c r="N611" s="135"/>
      <c r="O611" s="145"/>
      <c r="P611" s="135"/>
      <c r="Q611" s="119"/>
      <c r="R611" s="28"/>
      <c r="S611" s="123"/>
      <c r="T611" s="105"/>
      <c r="U611" s="162"/>
      <c r="V611" s="105"/>
      <c r="W611" s="126"/>
      <c r="X611" s="30"/>
      <c r="Y611" s="112"/>
      <c r="Z611" s="31"/>
      <c r="AA611" s="33"/>
      <c r="AB611" s="33"/>
      <c r="AC611" s="33"/>
      <c r="AD611" s="33"/>
      <c r="AE611" s="33"/>
    </row>
    <row r="612">
      <c r="A612" s="85"/>
      <c r="B612" s="48"/>
      <c r="C612" s="48"/>
      <c r="D612" s="86"/>
      <c r="E612" s="86"/>
      <c r="F612" s="87"/>
      <c r="G612" s="88"/>
      <c r="H612" s="88"/>
      <c r="I612" s="89"/>
      <c r="J612" s="89"/>
      <c r="K612" s="89"/>
      <c r="L612" s="86"/>
      <c r="M612" s="90"/>
      <c r="N612" s="91"/>
      <c r="O612" s="88"/>
      <c r="P612" s="91"/>
      <c r="Q612" s="36"/>
      <c r="R612" s="95"/>
      <c r="S612" s="90"/>
      <c r="T612" s="93"/>
      <c r="U612" s="179"/>
      <c r="V612" s="88"/>
      <c r="W612" s="94"/>
      <c r="X612" s="30"/>
      <c r="Y612" s="113"/>
      <c r="Z612" s="31"/>
      <c r="AA612" s="33"/>
      <c r="AB612" s="33"/>
      <c r="AC612" s="33"/>
      <c r="AD612" s="33"/>
      <c r="AE612" s="33"/>
    </row>
    <row r="613">
      <c r="A613" s="85"/>
      <c r="B613" s="48"/>
      <c r="C613" s="48"/>
      <c r="D613" s="86"/>
      <c r="E613" s="86"/>
      <c r="F613" s="87"/>
      <c r="G613" s="88"/>
      <c r="H613" s="88"/>
      <c r="I613" s="89"/>
      <c r="J613" s="89"/>
      <c r="K613" s="89"/>
      <c r="L613" s="86"/>
      <c r="M613" s="90"/>
      <c r="N613" s="91"/>
      <c r="O613" s="88"/>
      <c r="P613" s="91"/>
      <c r="Q613" s="36"/>
      <c r="R613" s="95"/>
      <c r="S613" s="90"/>
      <c r="T613" s="93"/>
      <c r="U613" s="179"/>
      <c r="V613" s="88"/>
      <c r="W613" s="94"/>
      <c r="X613" s="30"/>
      <c r="Y613" s="113"/>
      <c r="Z613" s="31"/>
      <c r="AA613" s="33"/>
      <c r="AB613" s="33"/>
      <c r="AC613" s="33"/>
      <c r="AD613" s="33"/>
      <c r="AE613" s="33"/>
    </row>
    <row r="614">
      <c r="A614" s="116"/>
      <c r="B614" s="44"/>
      <c r="C614" s="44"/>
      <c r="D614" s="117"/>
      <c r="E614" s="117"/>
      <c r="F614" s="112"/>
      <c r="G614" s="119"/>
      <c r="H614" s="105"/>
      <c r="I614" s="145"/>
      <c r="J614" s="145"/>
      <c r="K614" s="145"/>
      <c r="L614" s="104"/>
      <c r="M614" s="145"/>
      <c r="N614" s="121"/>
      <c r="O614" s="145"/>
      <c r="P614" s="122"/>
      <c r="Q614" s="119"/>
      <c r="R614" s="28"/>
      <c r="S614" s="123"/>
      <c r="T614" s="285"/>
      <c r="U614" s="162"/>
      <c r="V614" s="125"/>
      <c r="W614" s="126"/>
      <c r="X614" s="30"/>
      <c r="Y614" s="112"/>
      <c r="Z614" s="31"/>
      <c r="AA614" s="33"/>
      <c r="AB614" s="33"/>
      <c r="AC614" s="33"/>
      <c r="AD614" s="33"/>
      <c r="AE614" s="33"/>
    </row>
    <row r="615">
      <c r="A615" s="116"/>
      <c r="B615" s="44"/>
      <c r="C615" s="44"/>
      <c r="D615" s="104"/>
      <c r="E615" s="104"/>
      <c r="F615" s="112"/>
      <c r="G615" s="105"/>
      <c r="H615" s="105"/>
      <c r="I615" s="145"/>
      <c r="J615" s="145"/>
      <c r="K615" s="145"/>
      <c r="L615" s="104"/>
      <c r="M615" s="145"/>
      <c r="N615" s="135"/>
      <c r="O615" s="145"/>
      <c r="P615" s="135"/>
      <c r="Q615" s="119"/>
      <c r="R615" s="28"/>
      <c r="S615" s="136"/>
      <c r="T615" s="105"/>
      <c r="U615" s="162"/>
      <c r="V615" s="105"/>
      <c r="W615" s="126"/>
      <c r="X615" s="30"/>
      <c r="Y615" s="112"/>
      <c r="Z615" s="31"/>
      <c r="AA615" s="33"/>
      <c r="AB615" s="33"/>
      <c r="AC615" s="33"/>
      <c r="AD615" s="33"/>
      <c r="AE615" s="33"/>
    </row>
    <row r="616">
      <c r="A616" s="116"/>
      <c r="B616" s="44"/>
      <c r="C616" s="44"/>
      <c r="D616" s="104"/>
      <c r="E616" s="104"/>
      <c r="F616" s="112"/>
      <c r="G616" s="105"/>
      <c r="H616" s="105"/>
      <c r="I616" s="145"/>
      <c r="J616" s="145"/>
      <c r="K616" s="145"/>
      <c r="L616" s="104"/>
      <c r="M616" s="145"/>
      <c r="N616" s="135"/>
      <c r="O616" s="145"/>
      <c r="P616" s="135"/>
      <c r="Q616" s="119"/>
      <c r="R616" s="28"/>
      <c r="S616" s="136"/>
      <c r="T616" s="105"/>
      <c r="U616" s="162"/>
      <c r="V616" s="105"/>
      <c r="W616" s="126"/>
      <c r="X616" s="30"/>
      <c r="Y616" s="112"/>
      <c r="Z616" s="31"/>
      <c r="AA616" s="33"/>
      <c r="AB616" s="33"/>
      <c r="AC616" s="33"/>
      <c r="AD616" s="33"/>
      <c r="AE616" s="33"/>
    </row>
    <row r="617">
      <c r="A617" s="116"/>
      <c r="B617" s="44"/>
      <c r="C617" s="44"/>
      <c r="D617" s="104"/>
      <c r="E617" s="104"/>
      <c r="F617" s="112"/>
      <c r="G617" s="105"/>
      <c r="H617" s="105"/>
      <c r="I617" s="145"/>
      <c r="J617" s="145"/>
      <c r="K617" s="145"/>
      <c r="L617" s="104"/>
      <c r="M617" s="145"/>
      <c r="N617" s="135"/>
      <c r="O617" s="145"/>
      <c r="P617" s="135"/>
      <c r="Q617" s="119"/>
      <c r="R617" s="28"/>
      <c r="S617" s="136"/>
      <c r="T617" s="105"/>
      <c r="U617" s="162"/>
      <c r="V617" s="105"/>
      <c r="W617" s="126"/>
      <c r="X617" s="30"/>
      <c r="Y617" s="112"/>
      <c r="Z617" s="31"/>
      <c r="AA617" s="33"/>
      <c r="AB617" s="33"/>
      <c r="AC617" s="33"/>
      <c r="AD617" s="33"/>
      <c r="AE617" s="33"/>
    </row>
    <row r="618">
      <c r="A618" s="116"/>
      <c r="B618" s="44"/>
      <c r="C618" s="44"/>
      <c r="D618" s="104"/>
      <c r="E618" s="104"/>
      <c r="F618" s="112"/>
      <c r="G618" s="105"/>
      <c r="H618" s="105"/>
      <c r="I618" s="145"/>
      <c r="J618" s="145"/>
      <c r="K618" s="145"/>
      <c r="L618" s="104"/>
      <c r="M618" s="145"/>
      <c r="N618" s="135"/>
      <c r="O618" s="145"/>
      <c r="P618" s="135"/>
      <c r="Q618" s="119"/>
      <c r="R618" s="28"/>
      <c r="S618" s="136"/>
      <c r="T618" s="105"/>
      <c r="U618" s="162"/>
      <c r="V618" s="105"/>
      <c r="W618" s="126"/>
      <c r="X618" s="30"/>
      <c r="Y618" s="112"/>
      <c r="Z618" s="31"/>
      <c r="AA618" s="33"/>
      <c r="AB618" s="33"/>
      <c r="AC618" s="33"/>
      <c r="AD618" s="33"/>
      <c r="AE618" s="33"/>
    </row>
    <row r="619">
      <c r="A619" s="72"/>
      <c r="B619" s="16"/>
      <c r="C619" s="16"/>
      <c r="D619" s="16"/>
      <c r="E619" s="16"/>
      <c r="F619" s="73"/>
      <c r="G619" s="19"/>
      <c r="H619" s="19"/>
      <c r="I619" s="74"/>
      <c r="J619" s="74"/>
      <c r="K619" s="74"/>
      <c r="L619" s="78"/>
      <c r="M619" s="19"/>
      <c r="N619" s="35"/>
      <c r="O619" s="19"/>
      <c r="P619" s="35"/>
      <c r="Q619" s="36"/>
      <c r="R619" s="19"/>
      <c r="S619" s="80"/>
      <c r="T619" s="77"/>
      <c r="U619" s="27"/>
      <c r="V619" s="22"/>
      <c r="W619" s="29"/>
      <c r="X619" s="30"/>
      <c r="Y619" s="81"/>
      <c r="Z619" s="31"/>
      <c r="AA619" s="33"/>
      <c r="AB619" s="33"/>
      <c r="AC619" s="33"/>
      <c r="AD619" s="33"/>
      <c r="AE619" s="33"/>
    </row>
    <row r="620">
      <c r="A620" s="116"/>
      <c r="B620" s="44"/>
      <c r="C620" s="44"/>
      <c r="D620" s="104"/>
      <c r="E620" s="104"/>
      <c r="F620" s="112"/>
      <c r="G620" s="105"/>
      <c r="H620" s="105"/>
      <c r="I620" s="145"/>
      <c r="J620" s="145"/>
      <c r="K620" s="145"/>
      <c r="L620" s="104"/>
      <c r="M620" s="145"/>
      <c r="N620" s="135"/>
      <c r="O620" s="145"/>
      <c r="P620" s="135"/>
      <c r="Q620" s="119"/>
      <c r="R620" s="28"/>
      <c r="S620" s="136"/>
      <c r="T620" s="105"/>
      <c r="U620" s="162"/>
      <c r="V620" s="105"/>
      <c r="W620" s="126"/>
      <c r="X620" s="30"/>
      <c r="Y620" s="112"/>
      <c r="Z620" s="31"/>
      <c r="AA620" s="33"/>
      <c r="AB620" s="33"/>
      <c r="AC620" s="33"/>
      <c r="AD620" s="33"/>
      <c r="AE620" s="33"/>
    </row>
    <row r="621">
      <c r="A621" s="116"/>
      <c r="B621" s="44"/>
      <c r="C621" s="44"/>
      <c r="D621" s="104"/>
      <c r="E621" s="104"/>
      <c r="F621" s="112"/>
      <c r="G621" s="105"/>
      <c r="H621" s="105"/>
      <c r="I621" s="145"/>
      <c r="J621" s="145"/>
      <c r="K621" s="145"/>
      <c r="L621" s="104"/>
      <c r="M621" s="145"/>
      <c r="N621" s="135"/>
      <c r="O621" s="145"/>
      <c r="P621" s="135"/>
      <c r="Q621" s="119"/>
      <c r="R621" s="28"/>
      <c r="S621" s="136"/>
      <c r="T621" s="145"/>
      <c r="U621" s="162"/>
      <c r="V621" s="105"/>
      <c r="W621" s="126"/>
      <c r="X621" s="30"/>
      <c r="Y621" s="33"/>
      <c r="Z621" s="31"/>
      <c r="AA621" s="33"/>
      <c r="AB621" s="33"/>
      <c r="AC621" s="33"/>
      <c r="AD621" s="33"/>
      <c r="AE621" s="33"/>
    </row>
    <row r="622">
      <c r="A622" s="116"/>
      <c r="B622" s="44"/>
      <c r="C622" s="44"/>
      <c r="D622" s="104"/>
      <c r="E622" s="104"/>
      <c r="F622" s="112"/>
      <c r="G622" s="105"/>
      <c r="H622" s="105"/>
      <c r="I622" s="145"/>
      <c r="J622" s="145"/>
      <c r="K622" s="145"/>
      <c r="L622" s="104"/>
      <c r="M622" s="145"/>
      <c r="N622" s="135"/>
      <c r="O622" s="145"/>
      <c r="P622" s="135"/>
      <c r="Q622" s="119"/>
      <c r="R622" s="28"/>
      <c r="S622" s="136"/>
      <c r="T622" s="105"/>
      <c r="U622" s="162"/>
      <c r="V622" s="105"/>
      <c r="W622" s="126"/>
      <c r="X622" s="30"/>
      <c r="Y622" s="112"/>
      <c r="Z622" s="31"/>
      <c r="AA622" s="33"/>
      <c r="AB622" s="33"/>
      <c r="AC622" s="33"/>
      <c r="AD622" s="33"/>
      <c r="AE622" s="33"/>
    </row>
    <row r="623">
      <c r="A623" s="100"/>
      <c r="B623" s="101"/>
      <c r="C623" s="102"/>
      <c r="D623" s="304"/>
      <c r="E623" s="104"/>
      <c r="F623" s="104"/>
      <c r="G623" s="105"/>
      <c r="H623" s="105"/>
      <c r="I623" s="290"/>
      <c r="J623" s="290"/>
      <c r="K623" s="290"/>
      <c r="L623" s="104"/>
      <c r="M623" s="291"/>
      <c r="N623" s="292"/>
      <c r="O623" s="291"/>
      <c r="P623" s="292"/>
      <c r="Q623" s="36"/>
      <c r="R623" s="305"/>
      <c r="S623" s="110"/>
      <c r="T623" s="290"/>
      <c r="U623" s="293"/>
      <c r="V623" s="290"/>
      <c r="W623" s="294"/>
      <c r="X623" s="30"/>
      <c r="Y623" s="112"/>
      <c r="Z623" s="31"/>
      <c r="AA623" s="33"/>
      <c r="AB623" s="33"/>
      <c r="AC623" s="33"/>
      <c r="AD623" s="33"/>
      <c r="AE623" s="33"/>
    </row>
    <row r="624">
      <c r="A624" s="85"/>
      <c r="B624" s="48"/>
      <c r="C624" s="113"/>
      <c r="D624" s="86"/>
      <c r="E624" s="86"/>
      <c r="F624" s="87"/>
      <c r="G624" s="88"/>
      <c r="H624" s="88"/>
      <c r="I624" s="89"/>
      <c r="J624" s="89"/>
      <c r="K624" s="89"/>
      <c r="L624" s="86"/>
      <c r="M624" s="90"/>
      <c r="N624" s="91"/>
      <c r="O624" s="88"/>
      <c r="P624" s="91"/>
      <c r="Q624" s="36"/>
      <c r="R624" s="95"/>
      <c r="S624" s="90"/>
      <c r="T624" s="93"/>
      <c r="U624" s="179"/>
      <c r="V624" s="88"/>
      <c r="W624" s="94"/>
      <c r="X624" s="30"/>
      <c r="Y624" s="113"/>
      <c r="Z624" s="31"/>
      <c r="AA624" s="33"/>
      <c r="AB624" s="33"/>
      <c r="AC624" s="33"/>
      <c r="AD624" s="33"/>
      <c r="AE624" s="33"/>
    </row>
    <row r="625">
      <c r="A625" s="116"/>
      <c r="B625" s="44"/>
      <c r="C625" s="44"/>
      <c r="D625" s="104"/>
      <c r="E625" s="104"/>
      <c r="F625" s="112"/>
      <c r="G625" s="105"/>
      <c r="H625" s="105"/>
      <c r="I625" s="145"/>
      <c r="J625" s="145"/>
      <c r="K625" s="145"/>
      <c r="L625" s="104"/>
      <c r="M625" s="145"/>
      <c r="N625" s="135"/>
      <c r="O625" s="145"/>
      <c r="P625" s="135"/>
      <c r="Q625" s="119"/>
      <c r="R625" s="28"/>
      <c r="S625" s="136"/>
      <c r="T625" s="105"/>
      <c r="U625" s="162"/>
      <c r="V625" s="105"/>
      <c r="W625" s="126"/>
      <c r="X625" s="30"/>
      <c r="Y625" s="112"/>
      <c r="Z625" s="31"/>
      <c r="AA625" s="33"/>
      <c r="AB625" s="33"/>
      <c r="AC625" s="33"/>
      <c r="AD625" s="33"/>
      <c r="AE625" s="33"/>
    </row>
    <row r="626">
      <c r="A626" s="72"/>
      <c r="B626" s="16"/>
      <c r="C626" s="16"/>
      <c r="D626" s="16"/>
      <c r="E626" s="16"/>
      <c r="F626" s="73"/>
      <c r="G626" s="19"/>
      <c r="H626" s="19"/>
      <c r="I626" s="74"/>
      <c r="J626" s="74"/>
      <c r="K626" s="74"/>
      <c r="L626" s="78"/>
      <c r="M626" s="19"/>
      <c r="N626" s="35"/>
      <c r="O626" s="19"/>
      <c r="P626" s="35"/>
      <c r="Q626" s="36"/>
      <c r="R626" s="19"/>
      <c r="S626" s="80"/>
      <c r="T626" s="77"/>
      <c r="U626" s="27"/>
      <c r="V626" s="22"/>
      <c r="W626" s="29"/>
      <c r="X626" s="30"/>
      <c r="Y626" s="81"/>
      <c r="Z626" s="31"/>
      <c r="AA626" s="33"/>
      <c r="AB626" s="33"/>
      <c r="AC626" s="33"/>
      <c r="AD626" s="33"/>
      <c r="AE626" s="33"/>
    </row>
    <row r="627">
      <c r="A627" s="85"/>
      <c r="B627" s="48"/>
      <c r="C627" s="48"/>
      <c r="D627" s="86"/>
      <c r="E627" s="86"/>
      <c r="F627" s="87"/>
      <c r="G627" s="88"/>
      <c r="H627" s="88"/>
      <c r="I627" s="89"/>
      <c r="J627" s="89"/>
      <c r="K627" s="89"/>
      <c r="L627" s="86"/>
      <c r="M627" s="90"/>
      <c r="N627" s="91"/>
      <c r="O627" s="88"/>
      <c r="P627" s="91"/>
      <c r="Q627" s="36"/>
      <c r="R627" s="95"/>
      <c r="S627" s="90"/>
      <c r="T627" s="93"/>
      <c r="U627" s="179"/>
      <c r="V627" s="88"/>
      <c r="W627" s="94"/>
      <c r="X627" s="30"/>
      <c r="Y627" s="113"/>
      <c r="Z627" s="31"/>
      <c r="AA627" s="33"/>
      <c r="AB627" s="33"/>
      <c r="AC627" s="33"/>
      <c r="AD627" s="33"/>
      <c r="AE627" s="33"/>
    </row>
    <row r="628">
      <c r="A628" s="116"/>
      <c r="B628" s="44"/>
      <c r="C628" s="44"/>
      <c r="D628" s="104"/>
      <c r="E628" s="104"/>
      <c r="F628" s="112"/>
      <c r="G628" s="105"/>
      <c r="H628" s="105"/>
      <c r="I628" s="145"/>
      <c r="J628" s="145"/>
      <c r="K628" s="145"/>
      <c r="L628" s="104"/>
      <c r="M628" s="145"/>
      <c r="N628" s="135"/>
      <c r="O628" s="145"/>
      <c r="P628" s="135"/>
      <c r="Q628" s="119"/>
      <c r="R628" s="28"/>
      <c r="S628" s="136"/>
      <c r="T628" s="105"/>
      <c r="U628" s="162"/>
      <c r="V628" s="105"/>
      <c r="W628" s="126"/>
      <c r="X628" s="30"/>
      <c r="Y628" s="112"/>
      <c r="Z628" s="31"/>
      <c r="AA628" s="33"/>
      <c r="AB628" s="33"/>
      <c r="AC628" s="33"/>
      <c r="AD628" s="33"/>
      <c r="AE628" s="33"/>
    </row>
    <row r="629">
      <c r="A629" s="116"/>
      <c r="B629" s="44"/>
      <c r="C629" s="44"/>
      <c r="D629" s="104"/>
      <c r="E629" s="104"/>
      <c r="F629" s="112"/>
      <c r="G629" s="105"/>
      <c r="H629" s="105"/>
      <c r="I629" s="145"/>
      <c r="J629" s="145"/>
      <c r="K629" s="145"/>
      <c r="L629" s="104"/>
      <c r="M629" s="145"/>
      <c r="N629" s="135"/>
      <c r="O629" s="145"/>
      <c r="P629" s="135"/>
      <c r="Q629" s="119"/>
      <c r="R629" s="28"/>
      <c r="S629" s="136"/>
      <c r="T629" s="105"/>
      <c r="U629" s="162"/>
      <c r="V629" s="105"/>
      <c r="W629" s="126"/>
      <c r="X629" s="30"/>
      <c r="Y629" s="112"/>
      <c r="Z629" s="31"/>
      <c r="AA629" s="33"/>
      <c r="AB629" s="33"/>
      <c r="AC629" s="33"/>
      <c r="AD629" s="33"/>
      <c r="AE629" s="33"/>
    </row>
    <row r="630">
      <c r="A630" s="116"/>
      <c r="B630" s="44"/>
      <c r="C630" s="44"/>
      <c r="D630" s="117"/>
      <c r="E630" s="117"/>
      <c r="F630" s="112"/>
      <c r="G630" s="119"/>
      <c r="H630" s="105"/>
      <c r="I630" s="145"/>
      <c r="J630" s="145"/>
      <c r="K630" s="145"/>
      <c r="L630" s="104"/>
      <c r="M630" s="145"/>
      <c r="N630" s="121"/>
      <c r="O630" s="145"/>
      <c r="P630" s="122"/>
      <c r="Q630" s="119"/>
      <c r="R630" s="28"/>
      <c r="S630" s="123"/>
      <c r="T630" s="285"/>
      <c r="U630" s="162"/>
      <c r="V630" s="125"/>
      <c r="W630" s="126"/>
      <c r="X630" s="30"/>
      <c r="Y630" s="112"/>
      <c r="Z630" s="31"/>
      <c r="AA630" s="33"/>
      <c r="AB630" s="33"/>
      <c r="AC630" s="33"/>
      <c r="AD630" s="33"/>
      <c r="AE630" s="33"/>
    </row>
    <row r="631">
      <c r="A631" s="116"/>
      <c r="B631" s="44"/>
      <c r="C631" s="44"/>
      <c r="D631" s="117"/>
      <c r="E631" s="117"/>
      <c r="F631" s="112"/>
      <c r="G631" s="119"/>
      <c r="H631" s="105"/>
      <c r="I631" s="145"/>
      <c r="J631" s="145"/>
      <c r="K631" s="145"/>
      <c r="L631" s="104"/>
      <c r="M631" s="134"/>
      <c r="N631" s="35"/>
      <c r="O631" s="145"/>
      <c r="P631" s="122"/>
      <c r="Q631" s="36"/>
      <c r="R631" s="131"/>
      <c r="S631" s="37"/>
      <c r="T631" s="77"/>
      <c r="U631" s="27"/>
      <c r="V631" s="125"/>
      <c r="W631" s="126"/>
      <c r="X631" s="30"/>
      <c r="Y631" s="112"/>
      <c r="Z631" s="31"/>
      <c r="AA631" s="33"/>
      <c r="AB631" s="33"/>
      <c r="AC631" s="33"/>
      <c r="AD631" s="33"/>
      <c r="AE631" s="33"/>
    </row>
    <row r="632">
      <c r="A632" s="116"/>
      <c r="B632" s="44"/>
      <c r="C632" s="44"/>
      <c r="D632" s="104"/>
      <c r="E632" s="104"/>
      <c r="F632" s="112"/>
      <c r="G632" s="105"/>
      <c r="H632" s="105"/>
      <c r="I632" s="145"/>
      <c r="J632" s="145"/>
      <c r="K632" s="145"/>
      <c r="L632" s="104"/>
      <c r="M632" s="145"/>
      <c r="N632" s="135"/>
      <c r="O632" s="145"/>
      <c r="P632" s="135"/>
      <c r="Q632" s="119"/>
      <c r="R632" s="28"/>
      <c r="S632" s="136"/>
      <c r="T632" s="105"/>
      <c r="U632" s="162"/>
      <c r="V632" s="105"/>
      <c r="W632" s="126"/>
      <c r="X632" s="30"/>
      <c r="Y632" s="112"/>
      <c r="Z632" s="31"/>
      <c r="AA632" s="33"/>
      <c r="AB632" s="33"/>
      <c r="AC632" s="33"/>
      <c r="AD632" s="33"/>
      <c r="AE632" s="33"/>
    </row>
    <row r="633">
      <c r="A633" s="116"/>
      <c r="B633" s="44"/>
      <c r="C633" s="44"/>
      <c r="D633" s="104"/>
      <c r="E633" s="104"/>
      <c r="F633" s="112"/>
      <c r="G633" s="105"/>
      <c r="H633" s="105"/>
      <c r="I633" s="145"/>
      <c r="J633" s="145"/>
      <c r="K633" s="145"/>
      <c r="L633" s="104"/>
      <c r="M633" s="145"/>
      <c r="N633" s="135"/>
      <c r="O633" s="145"/>
      <c r="P633" s="135"/>
      <c r="Q633" s="119"/>
      <c r="R633" s="28"/>
      <c r="S633" s="136"/>
      <c r="T633" s="145"/>
      <c r="U633" s="162"/>
      <c r="V633" s="105"/>
      <c r="W633" s="126"/>
      <c r="X633" s="30"/>
      <c r="Y633" s="33"/>
      <c r="Z633" s="31"/>
      <c r="AA633" s="33"/>
      <c r="AB633" s="33"/>
      <c r="AC633" s="33"/>
      <c r="AD633" s="33"/>
      <c r="AE633" s="33"/>
    </row>
    <row r="634">
      <c r="A634" s="15"/>
      <c r="B634" s="16"/>
      <c r="C634" s="17"/>
      <c r="D634" s="16"/>
      <c r="E634" s="16"/>
      <c r="F634" s="236"/>
      <c r="G634" s="28"/>
      <c r="H634" s="19"/>
      <c r="I634" s="63"/>
      <c r="J634" s="95"/>
      <c r="K634" s="63"/>
      <c r="L634" s="17"/>
      <c r="M634" s="22"/>
      <c r="N634" s="35"/>
      <c r="O634" s="28"/>
      <c r="P634" s="35"/>
      <c r="Q634" s="36"/>
      <c r="R634" s="28"/>
      <c r="S634" s="37"/>
      <c r="T634" s="38"/>
      <c r="U634" s="27"/>
      <c r="V634" s="28"/>
      <c r="W634" s="29"/>
      <c r="X634" s="30"/>
      <c r="Y634" s="17"/>
      <c r="Z634" s="31"/>
      <c r="AA634" s="33"/>
      <c r="AB634" s="33"/>
      <c r="AC634" s="33"/>
      <c r="AD634" s="33"/>
      <c r="AE634" s="33"/>
    </row>
    <row r="635">
      <c r="A635" s="116"/>
      <c r="B635" s="44"/>
      <c r="C635" s="44"/>
      <c r="D635" s="104"/>
      <c r="E635" s="104"/>
      <c r="F635" s="112"/>
      <c r="G635" s="105"/>
      <c r="H635" s="105"/>
      <c r="I635" s="145"/>
      <c r="J635" s="145"/>
      <c r="K635" s="145"/>
      <c r="L635" s="104"/>
      <c r="M635" s="145"/>
      <c r="N635" s="135"/>
      <c r="O635" s="145"/>
      <c r="P635" s="135"/>
      <c r="Q635" s="119"/>
      <c r="R635" s="28"/>
      <c r="S635" s="136"/>
      <c r="T635" s="105"/>
      <c r="U635" s="162"/>
      <c r="V635" s="105"/>
      <c r="W635" s="126"/>
      <c r="X635" s="30"/>
      <c r="Y635" s="112"/>
      <c r="Z635" s="31"/>
      <c r="AA635" s="33"/>
      <c r="AB635" s="33"/>
      <c r="AC635" s="33"/>
      <c r="AD635" s="33"/>
      <c r="AE635" s="33"/>
    </row>
    <row r="636">
      <c r="A636" s="116"/>
      <c r="B636" s="44"/>
      <c r="C636" s="44"/>
      <c r="D636" s="117"/>
      <c r="E636" s="117"/>
      <c r="F636" s="112"/>
      <c r="G636" s="119"/>
      <c r="H636" s="105"/>
      <c r="I636" s="145"/>
      <c r="J636" s="145"/>
      <c r="K636" s="145"/>
      <c r="L636" s="104"/>
      <c r="M636" s="145"/>
      <c r="N636" s="121"/>
      <c r="O636" s="145"/>
      <c r="P636" s="122"/>
      <c r="Q636" s="119"/>
      <c r="R636" s="28"/>
      <c r="S636" s="123"/>
      <c r="T636" s="285"/>
      <c r="U636" s="162"/>
      <c r="V636" s="125"/>
      <c r="W636" s="126"/>
      <c r="X636" s="30"/>
      <c r="Y636" s="112"/>
      <c r="Z636" s="31"/>
      <c r="AA636" s="33"/>
      <c r="AB636" s="33"/>
      <c r="AC636" s="33"/>
      <c r="AD636" s="33"/>
      <c r="AE636" s="33"/>
    </row>
    <row r="637">
      <c r="A637" s="116"/>
      <c r="B637" s="44"/>
      <c r="C637" s="44"/>
      <c r="D637" s="104"/>
      <c r="E637" s="104"/>
      <c r="F637" s="112"/>
      <c r="G637" s="105"/>
      <c r="H637" s="105"/>
      <c r="I637" s="145"/>
      <c r="J637" s="145"/>
      <c r="K637" s="145"/>
      <c r="L637" s="104"/>
      <c r="M637" s="145"/>
      <c r="N637" s="135"/>
      <c r="O637" s="145"/>
      <c r="P637" s="135"/>
      <c r="Q637" s="119"/>
      <c r="R637" s="28"/>
      <c r="S637" s="136"/>
      <c r="T637" s="105"/>
      <c r="U637" s="162"/>
      <c r="V637" s="105"/>
      <c r="W637" s="126"/>
      <c r="X637" s="30"/>
      <c r="Y637" s="112"/>
      <c r="Z637" s="31"/>
      <c r="AA637" s="33"/>
      <c r="AB637" s="33"/>
      <c r="AC637" s="33"/>
      <c r="AD637" s="33"/>
      <c r="AE637" s="33"/>
    </row>
    <row r="638">
      <c r="A638" s="15"/>
      <c r="B638" s="16"/>
      <c r="C638" s="17"/>
      <c r="D638" s="16"/>
      <c r="E638" s="16"/>
      <c r="F638" s="236"/>
      <c r="G638" s="28"/>
      <c r="H638" s="19"/>
      <c r="I638" s="63"/>
      <c r="J638" s="95"/>
      <c r="K638" s="63"/>
      <c r="L638" s="17"/>
      <c r="M638" s="22"/>
      <c r="N638" s="35"/>
      <c r="O638" s="28"/>
      <c r="P638" s="35"/>
      <c r="Q638" s="36"/>
      <c r="R638" s="28"/>
      <c r="S638" s="37"/>
      <c r="T638" s="38"/>
      <c r="U638" s="27"/>
      <c r="V638" s="28"/>
      <c r="W638" s="29"/>
      <c r="X638" s="30"/>
      <c r="Y638" s="17"/>
      <c r="Z638" s="31"/>
      <c r="AA638" s="33"/>
      <c r="AB638" s="33"/>
      <c r="AC638" s="33"/>
      <c r="AD638" s="33"/>
      <c r="AE638" s="33"/>
    </row>
    <row r="639">
      <c r="A639" s="85"/>
      <c r="B639" s="48"/>
      <c r="C639" s="48"/>
      <c r="D639" s="86"/>
      <c r="E639" s="86"/>
      <c r="F639" s="87"/>
      <c r="G639" s="88"/>
      <c r="H639" s="88"/>
      <c r="I639" s="89"/>
      <c r="J639" s="89"/>
      <c r="K639" s="89"/>
      <c r="L639" s="86"/>
      <c r="M639" s="90"/>
      <c r="N639" s="91"/>
      <c r="O639" s="88"/>
      <c r="P639" s="91"/>
      <c r="Q639" s="36"/>
      <c r="R639" s="95"/>
      <c r="S639" s="90"/>
      <c r="T639" s="93"/>
      <c r="U639" s="179"/>
      <c r="V639" s="88"/>
      <c r="W639" s="94"/>
      <c r="X639" s="30"/>
      <c r="Y639" s="113"/>
      <c r="Z639" s="31"/>
      <c r="AA639" s="33"/>
      <c r="AB639" s="33"/>
      <c r="AC639" s="33"/>
      <c r="AD639" s="33"/>
      <c r="AE639" s="33"/>
    </row>
    <row r="640">
      <c r="A640" s="85"/>
      <c r="B640" s="48"/>
      <c r="C640" s="48"/>
      <c r="D640" s="86"/>
      <c r="E640" s="86"/>
      <c r="F640" s="87"/>
      <c r="G640" s="88"/>
      <c r="H640" s="88"/>
      <c r="I640" s="89"/>
      <c r="J640" s="89"/>
      <c r="K640" s="89"/>
      <c r="L640" s="86"/>
      <c r="M640" s="90"/>
      <c r="N640" s="91"/>
      <c r="O640" s="88"/>
      <c r="P640" s="91"/>
      <c r="Q640" s="36"/>
      <c r="R640" s="95"/>
      <c r="S640" s="90"/>
      <c r="T640" s="93"/>
      <c r="U640" s="179"/>
      <c r="V640" s="88"/>
      <c r="W640" s="94"/>
      <c r="X640" s="30"/>
      <c r="Y640" s="113"/>
      <c r="Z640" s="31"/>
      <c r="AA640" s="33"/>
      <c r="AB640" s="33"/>
      <c r="AC640" s="33"/>
      <c r="AD640" s="33"/>
      <c r="AE640" s="33"/>
    </row>
    <row r="641">
      <c r="A641" s="116"/>
      <c r="B641" s="44"/>
      <c r="C641" s="44"/>
      <c r="D641" s="104"/>
      <c r="E641" s="104"/>
      <c r="F641" s="112"/>
      <c r="G641" s="105"/>
      <c r="H641" s="105"/>
      <c r="I641" s="145"/>
      <c r="J641" s="145"/>
      <c r="K641" s="145"/>
      <c r="L641" s="104"/>
      <c r="M641" s="145"/>
      <c r="N641" s="135"/>
      <c r="O641" s="145"/>
      <c r="P641" s="135"/>
      <c r="Q641" s="119"/>
      <c r="R641" s="28"/>
      <c r="S641" s="136"/>
      <c r="T641" s="145"/>
      <c r="U641" s="162"/>
      <c r="V641" s="105"/>
      <c r="W641" s="126"/>
      <c r="X641" s="30"/>
      <c r="Y641" s="33"/>
      <c r="Z641" s="31"/>
      <c r="AA641" s="33"/>
      <c r="AB641" s="33"/>
      <c r="AC641" s="33"/>
      <c r="AD641" s="33"/>
      <c r="AE641" s="33"/>
    </row>
    <row r="642">
      <c r="A642" s="46"/>
      <c r="B642" s="16"/>
      <c r="C642" s="17"/>
      <c r="D642" s="16"/>
      <c r="E642" s="16"/>
      <c r="F642" s="236"/>
      <c r="G642" s="19"/>
      <c r="H642" s="19"/>
      <c r="I642" s="63"/>
      <c r="J642" s="95"/>
      <c r="K642" s="63"/>
      <c r="L642" s="17"/>
      <c r="M642" s="22"/>
      <c r="N642" s="35"/>
      <c r="O642" s="28"/>
      <c r="P642" s="35"/>
      <c r="Q642" s="36"/>
      <c r="R642" s="28"/>
      <c r="S642" s="37"/>
      <c r="T642" s="38"/>
      <c r="U642" s="27"/>
      <c r="V642" s="22"/>
      <c r="W642" s="29"/>
      <c r="X642" s="30"/>
      <c r="Y642" s="17"/>
      <c r="Z642" s="31"/>
      <c r="AA642" s="33"/>
      <c r="AB642" s="33"/>
      <c r="AC642" s="33"/>
      <c r="AD642" s="33"/>
      <c r="AE642" s="33"/>
    </row>
    <row r="643">
      <c r="A643" s="116"/>
      <c r="B643" s="44"/>
      <c r="C643" s="44"/>
      <c r="D643" s="117"/>
      <c r="E643" s="117"/>
      <c r="F643" s="112"/>
      <c r="G643" s="119"/>
      <c r="H643" s="105"/>
      <c r="I643" s="145"/>
      <c r="J643" s="145"/>
      <c r="K643" s="145"/>
      <c r="L643" s="104"/>
      <c r="M643" s="145"/>
      <c r="N643" s="121"/>
      <c r="O643" s="145"/>
      <c r="P643" s="122"/>
      <c r="Q643" s="119"/>
      <c r="R643" s="28"/>
      <c r="S643" s="123"/>
      <c r="T643" s="285"/>
      <c r="U643" s="162"/>
      <c r="V643" s="125"/>
      <c r="W643" s="126"/>
      <c r="X643" s="30"/>
      <c r="Y643" s="112"/>
      <c r="Z643" s="31"/>
      <c r="AA643" s="33"/>
      <c r="AB643" s="33"/>
      <c r="AC643" s="33"/>
      <c r="AD643" s="33"/>
      <c r="AE643" s="33"/>
    </row>
    <row r="644">
      <c r="A644" s="15"/>
      <c r="B644" s="16"/>
      <c r="C644" s="17"/>
      <c r="D644" s="16"/>
      <c r="E644" s="16"/>
      <c r="F644" s="236"/>
      <c r="G644" s="28"/>
      <c r="H644" s="19"/>
      <c r="I644" s="63"/>
      <c r="J644" s="95"/>
      <c r="K644" s="63"/>
      <c r="L644" s="17"/>
      <c r="M644" s="22"/>
      <c r="N644" s="35"/>
      <c r="O644" s="28"/>
      <c r="P644" s="35"/>
      <c r="Q644" s="28"/>
      <c r="R644" s="28"/>
      <c r="S644" s="37"/>
      <c r="T644" s="38"/>
      <c r="U644" s="27"/>
      <c r="V644" s="28"/>
      <c r="W644" s="29"/>
      <c r="X644" s="30"/>
      <c r="Y644" s="17"/>
      <c r="Z644" s="31"/>
      <c r="AA644" s="33"/>
      <c r="AB644" s="33"/>
      <c r="AC644" s="33"/>
      <c r="AD644" s="33"/>
      <c r="AE644" s="33"/>
    </row>
    <row r="645">
      <c r="A645" s="116"/>
      <c r="B645" s="44"/>
      <c r="C645" s="44"/>
      <c r="D645" s="104"/>
      <c r="E645" s="104"/>
      <c r="F645" s="112"/>
      <c r="G645" s="105"/>
      <c r="H645" s="105"/>
      <c r="I645" s="145"/>
      <c r="J645" s="145"/>
      <c r="K645" s="145"/>
      <c r="L645" s="104"/>
      <c r="M645" s="145"/>
      <c r="N645" s="135"/>
      <c r="O645" s="145"/>
      <c r="P645" s="135"/>
      <c r="Q645" s="119"/>
      <c r="R645" s="28"/>
      <c r="S645" s="136"/>
      <c r="T645" s="105"/>
      <c r="U645" s="162"/>
      <c r="V645" s="105"/>
      <c r="W645" s="126"/>
      <c r="X645" s="30"/>
      <c r="Y645" s="112"/>
      <c r="Z645" s="31"/>
      <c r="AA645" s="33"/>
      <c r="AB645" s="33"/>
      <c r="AC645" s="33"/>
      <c r="AD645" s="33"/>
      <c r="AE645" s="33"/>
    </row>
    <row r="646">
      <c r="A646" s="116"/>
      <c r="B646" s="44"/>
      <c r="C646" s="44"/>
      <c r="D646" s="104"/>
      <c r="E646" s="104"/>
      <c r="F646" s="112"/>
      <c r="G646" s="105"/>
      <c r="H646" s="105"/>
      <c r="I646" s="145"/>
      <c r="J646" s="145"/>
      <c r="K646" s="145"/>
      <c r="L646" s="104"/>
      <c r="M646" s="145"/>
      <c r="N646" s="135"/>
      <c r="O646" s="145"/>
      <c r="P646" s="135"/>
      <c r="Q646" s="119"/>
      <c r="R646" s="28"/>
      <c r="S646" s="136"/>
      <c r="T646" s="105"/>
      <c r="U646" s="162"/>
      <c r="V646" s="105"/>
      <c r="W646" s="126"/>
      <c r="X646" s="30"/>
      <c r="Y646" s="112"/>
      <c r="Z646" s="31"/>
      <c r="AA646" s="33"/>
      <c r="AB646" s="33"/>
      <c r="AC646" s="33"/>
      <c r="AD646" s="33"/>
      <c r="AE646" s="33"/>
    </row>
    <row r="647">
      <c r="A647" s="85"/>
      <c r="B647" s="48"/>
      <c r="C647" s="48"/>
      <c r="D647" s="86"/>
      <c r="E647" s="86"/>
      <c r="F647" s="87"/>
      <c r="G647" s="88"/>
      <c r="H647" s="88"/>
      <c r="I647" s="89"/>
      <c r="J647" s="89"/>
      <c r="K647" s="89"/>
      <c r="L647" s="86"/>
      <c r="M647" s="90"/>
      <c r="N647" s="91"/>
      <c r="O647" s="88"/>
      <c r="P647" s="91"/>
      <c r="Q647" s="36"/>
      <c r="R647" s="95"/>
      <c r="S647" s="90"/>
      <c r="T647" s="93"/>
      <c r="U647" s="179"/>
      <c r="V647" s="88"/>
      <c r="W647" s="94"/>
      <c r="X647" s="30"/>
      <c r="Y647" s="113"/>
      <c r="Z647" s="31"/>
      <c r="AA647" s="33"/>
      <c r="AB647" s="33"/>
      <c r="AC647" s="33"/>
      <c r="AD647" s="33"/>
      <c r="AE647" s="33"/>
    </row>
    <row r="648">
      <c r="A648" s="116"/>
      <c r="B648" s="44"/>
      <c r="C648" s="44"/>
      <c r="D648" s="117"/>
      <c r="E648" s="117"/>
      <c r="F648" s="112"/>
      <c r="G648" s="119"/>
      <c r="H648" s="105"/>
      <c r="I648" s="145"/>
      <c r="J648" s="145"/>
      <c r="K648" s="145"/>
      <c r="L648" s="104"/>
      <c r="M648" s="145"/>
      <c r="N648" s="121"/>
      <c r="O648" s="145"/>
      <c r="P648" s="122"/>
      <c r="Q648" s="119"/>
      <c r="R648" s="28"/>
      <c r="S648" s="123"/>
      <c r="T648" s="285"/>
      <c r="U648" s="162"/>
      <c r="V648" s="125"/>
      <c r="W648" s="126"/>
      <c r="X648" s="30"/>
      <c r="Y648" s="112"/>
      <c r="Z648" s="31"/>
      <c r="AA648" s="33"/>
      <c r="AB648" s="33"/>
      <c r="AC648" s="33"/>
      <c r="AD648" s="33"/>
      <c r="AE648" s="33"/>
    </row>
    <row r="649">
      <c r="A649" s="116"/>
      <c r="B649" s="44"/>
      <c r="C649" s="44"/>
      <c r="D649" s="117"/>
      <c r="E649" s="117"/>
      <c r="F649" s="112"/>
      <c r="G649" s="119"/>
      <c r="H649" s="105"/>
      <c r="I649" s="145"/>
      <c r="J649" s="145"/>
      <c r="K649" s="145"/>
      <c r="L649" s="104"/>
      <c r="M649" s="145"/>
      <c r="N649" s="121"/>
      <c r="O649" s="145"/>
      <c r="P649" s="122"/>
      <c r="Q649" s="119"/>
      <c r="R649" s="28"/>
      <c r="S649" s="123"/>
      <c r="T649" s="285"/>
      <c r="U649" s="162"/>
      <c r="V649" s="125"/>
      <c r="W649" s="126"/>
      <c r="X649" s="30"/>
      <c r="Y649" s="112"/>
      <c r="Z649" s="31"/>
      <c r="AA649" s="33"/>
      <c r="AB649" s="33"/>
      <c r="AC649" s="33"/>
      <c r="AD649" s="33"/>
      <c r="AE649" s="33"/>
    </row>
    <row r="650">
      <c r="A650" s="116"/>
      <c r="B650" s="44"/>
      <c r="C650" s="44"/>
      <c r="D650" s="104"/>
      <c r="E650" s="104"/>
      <c r="F650" s="112"/>
      <c r="G650" s="105"/>
      <c r="H650" s="105"/>
      <c r="I650" s="145"/>
      <c r="J650" s="145"/>
      <c r="K650" s="145"/>
      <c r="L650" s="104"/>
      <c r="M650" s="145"/>
      <c r="N650" s="135"/>
      <c r="O650" s="145"/>
      <c r="P650" s="135"/>
      <c r="Q650" s="119"/>
      <c r="R650" s="28"/>
      <c r="S650" s="136"/>
      <c r="T650" s="145"/>
      <c r="U650" s="162"/>
      <c r="V650" s="105"/>
      <c r="W650" s="126"/>
      <c r="X650" s="30"/>
      <c r="Y650" s="33"/>
      <c r="Z650" s="31"/>
      <c r="AA650" s="33"/>
      <c r="AB650" s="33"/>
      <c r="AC650" s="33"/>
      <c r="AD650" s="33"/>
      <c r="AE650" s="33"/>
    </row>
    <row r="651">
      <c r="A651" s="15"/>
      <c r="B651" s="16"/>
      <c r="C651" s="17"/>
      <c r="D651" s="16"/>
      <c r="E651" s="16"/>
      <c r="F651" s="236"/>
      <c r="G651" s="28"/>
      <c r="H651" s="19"/>
      <c r="I651" s="63"/>
      <c r="J651" s="95"/>
      <c r="K651" s="63"/>
      <c r="L651" s="17"/>
      <c r="M651" s="22"/>
      <c r="N651" s="35"/>
      <c r="O651" s="28"/>
      <c r="P651" s="35"/>
      <c r="Q651" s="36"/>
      <c r="R651" s="28"/>
      <c r="S651" s="37"/>
      <c r="T651" s="38"/>
      <c r="U651" s="27"/>
      <c r="V651" s="28"/>
      <c r="W651" s="29"/>
      <c r="X651" s="30"/>
      <c r="Y651" s="17"/>
      <c r="Z651" s="31"/>
      <c r="AA651" s="33"/>
      <c r="AB651" s="33"/>
      <c r="AC651" s="33"/>
      <c r="AD651" s="33"/>
      <c r="AE651" s="33"/>
    </row>
    <row r="652">
      <c r="A652" s="72"/>
      <c r="B652" s="16"/>
      <c r="C652" s="16"/>
      <c r="D652" s="16"/>
      <c r="E652" s="16"/>
      <c r="F652" s="73"/>
      <c r="G652" s="19"/>
      <c r="H652" s="19"/>
      <c r="I652" s="74"/>
      <c r="J652" s="74"/>
      <c r="K652" s="74"/>
      <c r="L652" s="78"/>
      <c r="M652" s="19"/>
      <c r="N652" s="35"/>
      <c r="O652" s="19"/>
      <c r="P652" s="35"/>
      <c r="Q652" s="36"/>
      <c r="R652" s="19"/>
      <c r="S652" s="22"/>
      <c r="T652" s="77"/>
      <c r="U652" s="27"/>
      <c r="V652" s="28"/>
      <c r="W652" s="29"/>
      <c r="X652" s="30"/>
      <c r="Y652" s="81"/>
      <c r="Z652" s="31"/>
      <c r="AA652" s="33"/>
      <c r="AB652" s="33"/>
      <c r="AC652" s="33"/>
      <c r="AD652" s="33"/>
      <c r="AE652" s="33"/>
    </row>
    <row r="653">
      <c r="A653" s="85"/>
      <c r="B653" s="48"/>
      <c r="C653" s="48"/>
      <c r="D653" s="86"/>
      <c r="E653" s="86"/>
      <c r="F653" s="87"/>
      <c r="G653" s="88"/>
      <c r="H653" s="88"/>
      <c r="I653" s="89"/>
      <c r="J653" s="89"/>
      <c r="K653" s="89"/>
      <c r="L653" s="86"/>
      <c r="M653" s="90"/>
      <c r="N653" s="91"/>
      <c r="O653" s="88"/>
      <c r="P653" s="91"/>
      <c r="Q653" s="36"/>
      <c r="R653" s="95"/>
      <c r="S653" s="90"/>
      <c r="T653" s="93"/>
      <c r="U653" s="179"/>
      <c r="V653" s="88"/>
      <c r="W653" s="94"/>
      <c r="X653" s="30"/>
      <c r="Y653" s="113"/>
      <c r="Z653" s="31"/>
      <c r="AA653" s="33"/>
      <c r="AB653" s="33"/>
      <c r="AC653" s="33"/>
      <c r="AD653" s="33"/>
      <c r="AE653" s="33"/>
    </row>
    <row r="654">
      <c r="A654" s="15"/>
      <c r="B654" s="16"/>
      <c r="C654" s="17"/>
      <c r="D654" s="16"/>
      <c r="E654" s="16"/>
      <c r="F654" s="236"/>
      <c r="G654" s="19"/>
      <c r="H654" s="19"/>
      <c r="I654" s="63"/>
      <c r="J654" s="95"/>
      <c r="K654" s="63"/>
      <c r="L654" s="17"/>
      <c r="M654" s="22"/>
      <c r="N654" s="35"/>
      <c r="O654" s="28"/>
      <c r="P654" s="35"/>
      <c r="Q654" s="36"/>
      <c r="R654" s="28"/>
      <c r="S654" s="37"/>
      <c r="T654" s="38"/>
      <c r="U654" s="27"/>
      <c r="V654" s="28"/>
      <c r="W654" s="29"/>
      <c r="X654" s="30"/>
      <c r="Y654" s="33"/>
      <c r="Z654" s="31"/>
      <c r="AA654" s="33"/>
      <c r="AB654" s="33"/>
      <c r="AC654" s="33"/>
      <c r="AD654" s="33"/>
      <c r="AE654" s="33"/>
    </row>
    <row r="655">
      <c r="A655" s="85"/>
      <c r="B655" s="48"/>
      <c r="C655" s="48"/>
      <c r="D655" s="86"/>
      <c r="E655" s="86"/>
      <c r="F655" s="87"/>
      <c r="G655" s="88"/>
      <c r="H655" s="88"/>
      <c r="I655" s="89"/>
      <c r="J655" s="89"/>
      <c r="K655" s="89"/>
      <c r="L655" s="86"/>
      <c r="M655" s="90"/>
      <c r="N655" s="91"/>
      <c r="O655" s="88"/>
      <c r="P655" s="91"/>
      <c r="Q655" s="36"/>
      <c r="R655" s="95"/>
      <c r="S655" s="90"/>
      <c r="T655" s="93"/>
      <c r="U655" s="179"/>
      <c r="V655" s="88"/>
      <c r="W655" s="94"/>
      <c r="X655" s="30"/>
      <c r="Y655" s="113"/>
      <c r="Z655" s="31"/>
      <c r="AA655" s="33"/>
      <c r="AB655" s="33"/>
      <c r="AC655" s="33"/>
      <c r="AD655" s="33"/>
      <c r="AE655" s="33"/>
    </row>
    <row r="656">
      <c r="A656" s="116"/>
      <c r="B656" s="44"/>
      <c r="C656" s="44"/>
      <c r="D656" s="104"/>
      <c r="E656" s="104"/>
      <c r="F656" s="112"/>
      <c r="G656" s="105"/>
      <c r="H656" s="105"/>
      <c r="I656" s="145"/>
      <c r="J656" s="145"/>
      <c r="K656" s="145"/>
      <c r="L656" s="104"/>
      <c r="M656" s="145"/>
      <c r="N656" s="135"/>
      <c r="O656" s="145"/>
      <c r="P656" s="135"/>
      <c r="Q656" s="119"/>
      <c r="R656" s="28"/>
      <c r="S656" s="136"/>
      <c r="T656" s="145"/>
      <c r="U656" s="162"/>
      <c r="V656" s="105"/>
      <c r="W656" s="126"/>
      <c r="X656" s="30"/>
      <c r="Y656" s="33"/>
      <c r="Z656" s="31"/>
      <c r="AA656" s="33"/>
      <c r="AB656" s="33"/>
      <c r="AC656" s="33"/>
      <c r="AD656" s="33"/>
      <c r="AE656" s="33"/>
    </row>
    <row r="657">
      <c r="A657" s="116"/>
      <c r="B657" s="44"/>
      <c r="C657" s="44"/>
      <c r="D657" s="104"/>
      <c r="E657" s="104"/>
      <c r="F657" s="112"/>
      <c r="G657" s="105"/>
      <c r="H657" s="105"/>
      <c r="I657" s="145"/>
      <c r="J657" s="145"/>
      <c r="K657" s="145"/>
      <c r="L657" s="104"/>
      <c r="M657" s="145"/>
      <c r="N657" s="135"/>
      <c r="O657" s="145"/>
      <c r="P657" s="135"/>
      <c r="Q657" s="119"/>
      <c r="R657" s="28"/>
      <c r="S657" s="136"/>
      <c r="T657" s="105"/>
      <c r="U657" s="162"/>
      <c r="V657" s="105"/>
      <c r="W657" s="126"/>
      <c r="X657" s="30"/>
      <c r="Y657" s="112"/>
      <c r="Z657" s="31"/>
      <c r="AA657" s="33"/>
      <c r="AB657" s="33"/>
      <c r="AC657" s="33"/>
      <c r="AD657" s="33"/>
      <c r="AE657" s="33"/>
    </row>
    <row r="658">
      <c r="A658" s="72"/>
      <c r="B658" s="16"/>
      <c r="C658" s="16"/>
      <c r="D658" s="16"/>
      <c r="E658" s="16"/>
      <c r="F658" s="73"/>
      <c r="G658" s="19"/>
      <c r="H658" s="19"/>
      <c r="I658" s="74"/>
      <c r="J658" s="74"/>
      <c r="K658" s="74"/>
      <c r="L658" s="78"/>
      <c r="M658" s="19"/>
      <c r="N658" s="35"/>
      <c r="O658" s="19"/>
      <c r="P658" s="35"/>
      <c r="Q658" s="36"/>
      <c r="R658" s="19"/>
      <c r="S658" s="37"/>
      <c r="T658" s="77"/>
      <c r="U658" s="27"/>
      <c r="V658" s="19"/>
      <c r="W658" s="29"/>
      <c r="X658" s="30"/>
      <c r="Y658" s="81"/>
      <c r="Z658" s="31"/>
      <c r="AA658" s="33"/>
      <c r="AB658" s="33"/>
      <c r="AC658" s="33"/>
      <c r="AD658" s="33"/>
      <c r="AE658" s="33"/>
    </row>
    <row r="659">
      <c r="A659" s="116"/>
      <c r="B659" s="44"/>
      <c r="C659" s="44"/>
      <c r="D659" s="104"/>
      <c r="E659" s="104"/>
      <c r="F659" s="112"/>
      <c r="G659" s="105"/>
      <c r="H659" s="105"/>
      <c r="I659" s="145"/>
      <c r="J659" s="145"/>
      <c r="K659" s="145"/>
      <c r="L659" s="104"/>
      <c r="M659" s="145"/>
      <c r="N659" s="135"/>
      <c r="O659" s="145"/>
      <c r="P659" s="135"/>
      <c r="Q659" s="119"/>
      <c r="R659" s="28"/>
      <c r="S659" s="136"/>
      <c r="T659" s="145"/>
      <c r="U659" s="162"/>
      <c r="V659" s="105"/>
      <c r="W659" s="126"/>
      <c r="X659" s="30"/>
      <c r="Y659" s="33"/>
      <c r="Z659" s="31"/>
      <c r="AA659" s="33"/>
      <c r="AB659" s="33"/>
      <c r="AC659" s="33"/>
      <c r="AD659" s="33"/>
      <c r="AE659" s="33"/>
    </row>
    <row r="660">
      <c r="A660" s="116"/>
      <c r="B660" s="44"/>
      <c r="C660" s="44"/>
      <c r="D660" s="104"/>
      <c r="E660" s="104"/>
      <c r="F660" s="112"/>
      <c r="G660" s="105"/>
      <c r="H660" s="105"/>
      <c r="I660" s="145"/>
      <c r="J660" s="145"/>
      <c r="K660" s="145"/>
      <c r="L660" s="104"/>
      <c r="M660" s="145"/>
      <c r="N660" s="135"/>
      <c r="O660" s="145"/>
      <c r="P660" s="135"/>
      <c r="Q660" s="119"/>
      <c r="R660" s="28"/>
      <c r="S660" s="136"/>
      <c r="T660" s="105"/>
      <c r="U660" s="162"/>
      <c r="V660" s="134"/>
      <c r="W660" s="29"/>
      <c r="X660" s="30"/>
      <c r="Y660" s="112"/>
      <c r="Z660" s="31"/>
      <c r="AA660" s="33"/>
      <c r="AB660" s="33"/>
      <c r="AC660" s="33"/>
      <c r="AD660" s="33"/>
      <c r="AE660" s="33"/>
    </row>
    <row r="661">
      <c r="A661" s="116"/>
      <c r="B661" s="44"/>
      <c r="C661" s="44"/>
      <c r="D661" s="117"/>
      <c r="E661" s="117"/>
      <c r="F661" s="112"/>
      <c r="G661" s="119"/>
      <c r="H661" s="105"/>
      <c r="I661" s="145"/>
      <c r="J661" s="145"/>
      <c r="K661" s="145"/>
      <c r="L661" s="104"/>
      <c r="M661" s="145"/>
      <c r="N661" s="121"/>
      <c r="O661" s="145"/>
      <c r="P661" s="122"/>
      <c r="Q661" s="119"/>
      <c r="R661" s="28"/>
      <c r="S661" s="123"/>
      <c r="T661" s="285"/>
      <c r="U661" s="162"/>
      <c r="V661" s="125"/>
      <c r="W661" s="126"/>
      <c r="X661" s="30"/>
      <c r="Y661" s="112"/>
      <c r="Z661" s="31"/>
      <c r="AA661" s="33"/>
      <c r="AB661" s="33"/>
      <c r="AC661" s="33"/>
      <c r="AD661" s="33"/>
      <c r="AE661" s="33"/>
    </row>
    <row r="662">
      <c r="A662" s="15"/>
      <c r="B662" s="16"/>
      <c r="C662" s="17"/>
      <c r="D662" s="16"/>
      <c r="E662" s="16"/>
      <c r="F662" s="236"/>
      <c r="G662" s="28"/>
      <c r="H662" s="19"/>
      <c r="I662" s="63"/>
      <c r="J662" s="95"/>
      <c r="K662" s="63"/>
      <c r="L662" s="17"/>
      <c r="M662" s="22"/>
      <c r="N662" s="35"/>
      <c r="O662" s="28"/>
      <c r="P662" s="35"/>
      <c r="Q662" s="36"/>
      <c r="R662" s="28"/>
      <c r="S662" s="37"/>
      <c r="T662" s="38"/>
      <c r="U662" s="27"/>
      <c r="V662" s="28"/>
      <c r="W662" s="29"/>
      <c r="X662" s="30"/>
      <c r="Y662" s="17"/>
      <c r="Z662" s="31"/>
      <c r="AA662" s="33"/>
      <c r="AB662" s="33"/>
      <c r="AC662" s="33"/>
      <c r="AD662" s="33"/>
      <c r="AE662" s="33"/>
    </row>
    <row r="663">
      <c r="A663" s="116"/>
      <c r="B663" s="44"/>
      <c r="C663" s="44"/>
      <c r="D663" s="104"/>
      <c r="E663" s="104"/>
      <c r="F663" s="112"/>
      <c r="G663" s="105"/>
      <c r="H663" s="105"/>
      <c r="I663" s="145"/>
      <c r="J663" s="145"/>
      <c r="K663" s="145"/>
      <c r="L663" s="104"/>
      <c r="M663" s="145"/>
      <c r="N663" s="135"/>
      <c r="O663" s="145"/>
      <c r="P663" s="135"/>
      <c r="Q663" s="119"/>
      <c r="R663" s="28"/>
      <c r="S663" s="136"/>
      <c r="T663" s="105"/>
      <c r="U663" s="162"/>
      <c r="V663" s="105"/>
      <c r="W663" s="126"/>
      <c r="X663" s="30"/>
      <c r="Y663" s="112"/>
      <c r="Z663" s="31"/>
      <c r="AA663" s="33"/>
      <c r="AB663" s="33"/>
      <c r="AC663" s="33"/>
      <c r="AD663" s="33"/>
      <c r="AE663" s="33"/>
    </row>
    <row r="664">
      <c r="A664" s="15"/>
      <c r="B664" s="16"/>
      <c r="C664" s="17"/>
      <c r="D664" s="16"/>
      <c r="E664" s="16"/>
      <c r="F664" s="236"/>
      <c r="G664" s="19"/>
      <c r="H664" s="19"/>
      <c r="I664" s="63"/>
      <c r="J664" s="95"/>
      <c r="K664" s="63"/>
      <c r="L664" s="17"/>
      <c r="M664" s="22"/>
      <c r="N664" s="35"/>
      <c r="O664" s="28"/>
      <c r="P664" s="35"/>
      <c r="Q664" s="36"/>
      <c r="R664" s="28"/>
      <c r="S664" s="37"/>
      <c r="T664" s="38"/>
      <c r="U664" s="27"/>
      <c r="V664" s="28"/>
      <c r="W664" s="29"/>
      <c r="X664" s="30"/>
      <c r="Y664" s="17"/>
      <c r="Z664" s="31"/>
      <c r="AA664" s="33"/>
      <c r="AB664" s="33"/>
      <c r="AC664" s="33"/>
      <c r="AD664" s="33"/>
      <c r="AE664" s="33"/>
    </row>
    <row r="665">
      <c r="A665" s="116"/>
      <c r="B665" s="44"/>
      <c r="C665" s="44"/>
      <c r="D665" s="104"/>
      <c r="E665" s="104"/>
      <c r="F665" s="112"/>
      <c r="G665" s="105"/>
      <c r="H665" s="105"/>
      <c r="I665" s="145"/>
      <c r="J665" s="145"/>
      <c r="K665" s="145"/>
      <c r="L665" s="104"/>
      <c r="M665" s="145"/>
      <c r="N665" s="135"/>
      <c r="O665" s="145"/>
      <c r="P665" s="135"/>
      <c r="Q665" s="119"/>
      <c r="R665" s="28"/>
      <c r="S665" s="136"/>
      <c r="T665" s="105"/>
      <c r="U665" s="162"/>
      <c r="V665" s="105"/>
      <c r="W665" s="126"/>
      <c r="X665" s="30"/>
      <c r="Y665" s="112"/>
      <c r="Z665" s="31"/>
      <c r="AA665" s="33"/>
      <c r="AB665" s="33"/>
      <c r="AC665" s="33"/>
      <c r="AD665" s="33"/>
      <c r="AE665" s="33"/>
    </row>
    <row r="666">
      <c r="A666" s="116"/>
      <c r="B666" s="44"/>
      <c r="C666" s="44"/>
      <c r="D666" s="104"/>
      <c r="E666" s="104"/>
      <c r="F666" s="112"/>
      <c r="G666" s="105"/>
      <c r="H666" s="105"/>
      <c r="I666" s="145"/>
      <c r="J666" s="145"/>
      <c r="K666" s="145"/>
      <c r="L666" s="104"/>
      <c r="M666" s="145"/>
      <c r="N666" s="135"/>
      <c r="O666" s="145"/>
      <c r="P666" s="135"/>
      <c r="Q666" s="119"/>
      <c r="R666" s="28"/>
      <c r="S666" s="136"/>
      <c r="T666" s="105"/>
      <c r="U666" s="162"/>
      <c r="V666" s="105"/>
      <c r="W666" s="126"/>
      <c r="X666" s="30"/>
      <c r="Y666" s="112"/>
      <c r="Z666" s="31"/>
      <c r="AA666" s="33"/>
      <c r="AB666" s="33"/>
      <c r="AC666" s="33"/>
      <c r="AD666" s="33"/>
      <c r="AE666" s="33"/>
    </row>
    <row r="667">
      <c r="A667" s="116"/>
      <c r="B667" s="44"/>
      <c r="C667" s="44"/>
      <c r="D667" s="104"/>
      <c r="E667" s="104"/>
      <c r="F667" s="112"/>
      <c r="G667" s="105"/>
      <c r="H667" s="105"/>
      <c r="I667" s="145"/>
      <c r="J667" s="145"/>
      <c r="K667" s="145"/>
      <c r="L667" s="104"/>
      <c r="M667" s="145"/>
      <c r="N667" s="135"/>
      <c r="O667" s="145"/>
      <c r="P667" s="135"/>
      <c r="Q667" s="119"/>
      <c r="R667" s="28"/>
      <c r="S667" s="136"/>
      <c r="T667" s="105"/>
      <c r="U667" s="162"/>
      <c r="V667" s="105"/>
      <c r="W667" s="126"/>
      <c r="X667" s="30"/>
      <c r="Y667" s="112"/>
      <c r="Z667" s="31"/>
      <c r="AA667" s="33"/>
      <c r="AB667" s="33"/>
      <c r="AC667" s="33"/>
      <c r="AD667" s="33"/>
      <c r="AE667" s="33"/>
    </row>
    <row r="668">
      <c r="A668" s="116"/>
      <c r="B668" s="44"/>
      <c r="C668" s="44"/>
      <c r="D668" s="104"/>
      <c r="E668" s="104"/>
      <c r="F668" s="112"/>
      <c r="G668" s="105"/>
      <c r="H668" s="105"/>
      <c r="I668" s="145"/>
      <c r="J668" s="145"/>
      <c r="K668" s="145"/>
      <c r="L668" s="104"/>
      <c r="M668" s="145"/>
      <c r="N668" s="135"/>
      <c r="O668" s="145"/>
      <c r="P668" s="135"/>
      <c r="Q668" s="119"/>
      <c r="R668" s="28"/>
      <c r="S668" s="136"/>
      <c r="T668" s="145"/>
      <c r="U668" s="162"/>
      <c r="V668" s="105"/>
      <c r="W668" s="126"/>
      <c r="X668" s="30"/>
      <c r="Y668" s="33"/>
      <c r="Z668" s="31"/>
      <c r="AA668" s="33"/>
      <c r="AB668" s="33"/>
      <c r="AC668" s="33"/>
      <c r="AD668" s="33"/>
      <c r="AE668" s="33"/>
    </row>
    <row r="669">
      <c r="A669" s="116"/>
      <c r="B669" s="44"/>
      <c r="C669" s="44"/>
      <c r="D669" s="104"/>
      <c r="E669" s="104"/>
      <c r="F669" s="112"/>
      <c r="G669" s="105"/>
      <c r="H669" s="105"/>
      <c r="I669" s="145"/>
      <c r="J669" s="145"/>
      <c r="K669" s="145"/>
      <c r="L669" s="104"/>
      <c r="M669" s="145"/>
      <c r="N669" s="135"/>
      <c r="O669" s="145"/>
      <c r="P669" s="135"/>
      <c r="Q669" s="119"/>
      <c r="R669" s="28"/>
      <c r="S669" s="136"/>
      <c r="T669" s="105"/>
      <c r="U669" s="162"/>
      <c r="V669" s="105"/>
      <c r="W669" s="126"/>
      <c r="X669" s="30"/>
      <c r="Y669" s="112"/>
      <c r="Z669" s="31"/>
      <c r="AA669" s="33"/>
      <c r="AB669" s="33"/>
      <c r="AC669" s="33"/>
      <c r="AD669" s="33"/>
      <c r="AE669" s="33"/>
    </row>
    <row r="670">
      <c r="A670" s="15"/>
      <c r="B670" s="16"/>
      <c r="C670" s="17"/>
      <c r="D670" s="16"/>
      <c r="E670" s="16"/>
      <c r="F670" s="236"/>
      <c r="G670" s="28"/>
      <c r="H670" s="19"/>
      <c r="I670" s="63"/>
      <c r="J670" s="95"/>
      <c r="K670" s="63"/>
      <c r="L670" s="17"/>
      <c r="M670" s="22"/>
      <c r="N670" s="35"/>
      <c r="O670" s="28"/>
      <c r="P670" s="35"/>
      <c r="Q670" s="28"/>
      <c r="R670" s="28"/>
      <c r="S670" s="37"/>
      <c r="T670" s="38"/>
      <c r="U670" s="27"/>
      <c r="V670" s="28"/>
      <c r="W670" s="29"/>
      <c r="X670" s="30"/>
      <c r="Y670" s="17"/>
      <c r="Z670" s="31"/>
      <c r="AA670" s="33"/>
      <c r="AB670" s="33"/>
      <c r="AC670" s="33"/>
      <c r="AD670" s="33"/>
      <c r="AE670" s="33"/>
    </row>
    <row r="671">
      <c r="A671" s="116"/>
      <c r="B671" s="44"/>
      <c r="C671" s="44"/>
      <c r="D671" s="104"/>
      <c r="E671" s="104"/>
      <c r="F671" s="112"/>
      <c r="G671" s="105"/>
      <c r="H671" s="105"/>
      <c r="I671" s="145"/>
      <c r="J671" s="145"/>
      <c r="K671" s="145"/>
      <c r="L671" s="104"/>
      <c r="M671" s="145"/>
      <c r="N671" s="135"/>
      <c r="O671" s="145"/>
      <c r="P671" s="135"/>
      <c r="Q671" s="119"/>
      <c r="R671" s="28"/>
      <c r="S671" s="136"/>
      <c r="T671" s="105"/>
      <c r="U671" s="162"/>
      <c r="V671" s="105"/>
      <c r="W671" s="126"/>
      <c r="X671" s="30"/>
      <c r="Y671" s="112"/>
      <c r="Z671" s="31"/>
      <c r="AA671" s="33"/>
      <c r="AB671" s="33"/>
      <c r="AC671" s="33"/>
      <c r="AD671" s="33"/>
      <c r="AE671" s="33"/>
    </row>
    <row r="672">
      <c r="A672" s="116"/>
      <c r="B672" s="44"/>
      <c r="C672" s="44"/>
      <c r="D672" s="117"/>
      <c r="E672" s="117"/>
      <c r="F672" s="112"/>
      <c r="G672" s="119"/>
      <c r="H672" s="105"/>
      <c r="I672" s="145"/>
      <c r="J672" s="145"/>
      <c r="K672" s="145"/>
      <c r="L672" s="104"/>
      <c r="M672" s="145"/>
      <c r="N672" s="121"/>
      <c r="O672" s="145"/>
      <c r="P672" s="122"/>
      <c r="Q672" s="119"/>
      <c r="R672" s="28"/>
      <c r="S672" s="123"/>
      <c r="T672" s="285"/>
      <c r="U672" s="162"/>
      <c r="V672" s="125"/>
      <c r="W672" s="126"/>
      <c r="X672" s="30"/>
      <c r="Y672" s="112"/>
      <c r="Z672" s="31"/>
      <c r="AA672" s="33"/>
      <c r="AB672" s="33"/>
      <c r="AC672" s="33"/>
      <c r="AD672" s="33"/>
      <c r="AE672" s="33"/>
    </row>
    <row r="673">
      <c r="A673" s="116"/>
      <c r="B673" s="44"/>
      <c r="C673" s="44"/>
      <c r="D673" s="104"/>
      <c r="E673" s="104"/>
      <c r="F673" s="112"/>
      <c r="G673" s="105"/>
      <c r="H673" s="105"/>
      <c r="I673" s="145"/>
      <c r="J673" s="145"/>
      <c r="K673" s="145"/>
      <c r="L673" s="104"/>
      <c r="M673" s="145"/>
      <c r="N673" s="135"/>
      <c r="O673" s="145"/>
      <c r="P673" s="135"/>
      <c r="Q673" s="119"/>
      <c r="R673" s="28"/>
      <c r="S673" s="136"/>
      <c r="T673" s="105"/>
      <c r="U673" s="162"/>
      <c r="V673" s="105"/>
      <c r="W673" s="126"/>
      <c r="X673" s="30"/>
      <c r="Y673" s="112"/>
      <c r="Z673" s="31"/>
      <c r="AA673" s="33"/>
      <c r="AB673" s="33"/>
      <c r="AC673" s="33"/>
      <c r="AD673" s="33"/>
      <c r="AE673" s="33"/>
    </row>
    <row r="674">
      <c r="A674" s="116"/>
      <c r="B674" s="44"/>
      <c r="C674" s="44"/>
      <c r="D674" s="117"/>
      <c r="E674" s="117"/>
      <c r="F674" s="112"/>
      <c r="G674" s="119"/>
      <c r="H674" s="105"/>
      <c r="I674" s="145"/>
      <c r="J674" s="145"/>
      <c r="K674" s="145"/>
      <c r="L674" s="104"/>
      <c r="M674" s="145"/>
      <c r="N674" s="121"/>
      <c r="O674" s="145"/>
      <c r="P674" s="122"/>
      <c r="Q674" s="119"/>
      <c r="R674" s="28"/>
      <c r="S674" s="123"/>
      <c r="T674" s="285"/>
      <c r="U674" s="162"/>
      <c r="V674" s="125"/>
      <c r="W674" s="126"/>
      <c r="X674" s="30"/>
      <c r="Y674" s="112"/>
      <c r="Z674" s="31"/>
      <c r="AA674" s="33"/>
      <c r="AB674" s="33"/>
      <c r="AC674" s="33"/>
      <c r="AD674" s="33"/>
      <c r="AE674" s="33"/>
    </row>
    <row r="675">
      <c r="A675" s="116"/>
      <c r="B675" s="44"/>
      <c r="C675" s="44"/>
      <c r="D675" s="104"/>
      <c r="E675" s="104"/>
      <c r="F675" s="112"/>
      <c r="G675" s="105"/>
      <c r="H675" s="105"/>
      <c r="I675" s="145"/>
      <c r="J675" s="145"/>
      <c r="K675" s="145"/>
      <c r="L675" s="104"/>
      <c r="M675" s="145"/>
      <c r="N675" s="135"/>
      <c r="O675" s="145"/>
      <c r="P675" s="135"/>
      <c r="Q675" s="119"/>
      <c r="R675" s="28"/>
      <c r="S675" s="136"/>
      <c r="T675" s="105"/>
      <c r="U675" s="162"/>
      <c r="V675" s="105"/>
      <c r="W675" s="126"/>
      <c r="X675" s="30"/>
      <c r="Y675" s="112"/>
      <c r="Z675" s="31"/>
      <c r="AA675" s="33"/>
      <c r="AB675" s="33"/>
      <c r="AC675" s="33"/>
      <c r="AD675" s="33"/>
      <c r="AE675" s="33"/>
    </row>
    <row r="676">
      <c r="A676" s="116"/>
      <c r="B676" s="44"/>
      <c r="C676" s="44"/>
      <c r="D676" s="104"/>
      <c r="E676" s="104"/>
      <c r="F676" s="112"/>
      <c r="G676" s="105"/>
      <c r="H676" s="105"/>
      <c r="I676" s="145"/>
      <c r="J676" s="145"/>
      <c r="K676" s="145"/>
      <c r="L676" s="104"/>
      <c r="M676" s="145"/>
      <c r="N676" s="135"/>
      <c r="O676" s="145"/>
      <c r="P676" s="135"/>
      <c r="Q676" s="119"/>
      <c r="R676" s="28"/>
      <c r="S676" s="136"/>
      <c r="T676" s="105"/>
      <c r="U676" s="162"/>
      <c r="V676" s="105"/>
      <c r="W676" s="126"/>
      <c r="X676" s="30"/>
      <c r="Y676" s="112"/>
      <c r="Z676" s="31"/>
      <c r="AA676" s="33"/>
      <c r="AB676" s="33"/>
      <c r="AC676" s="33"/>
      <c r="AD676" s="33"/>
      <c r="AE676" s="33"/>
    </row>
    <row r="677">
      <c r="A677" s="116"/>
      <c r="B677" s="44"/>
      <c r="C677" s="44"/>
      <c r="D677" s="117"/>
      <c r="E677" s="117"/>
      <c r="F677" s="112"/>
      <c r="G677" s="119"/>
      <c r="H677" s="105"/>
      <c r="I677" s="145"/>
      <c r="J677" s="145"/>
      <c r="K677" s="145"/>
      <c r="L677" s="104"/>
      <c r="M677" s="145"/>
      <c r="N677" s="121"/>
      <c r="O677" s="145"/>
      <c r="P677" s="122"/>
      <c r="Q677" s="131"/>
      <c r="R677" s="28"/>
      <c r="S677" s="123"/>
      <c r="T677" s="285"/>
      <c r="U677" s="162"/>
      <c r="V677" s="125"/>
      <c r="W677" s="126"/>
      <c r="X677" s="30"/>
      <c r="Y677" s="112"/>
      <c r="Z677" s="31"/>
      <c r="AA677" s="33"/>
      <c r="AB677" s="33"/>
      <c r="AC677" s="33"/>
      <c r="AD677" s="33"/>
      <c r="AE677" s="33"/>
    </row>
    <row r="678">
      <c r="A678" s="116"/>
      <c r="B678" s="44"/>
      <c r="C678" s="44"/>
      <c r="D678" s="117"/>
      <c r="E678" s="117"/>
      <c r="F678" s="112"/>
      <c r="G678" s="119"/>
      <c r="H678" s="105"/>
      <c r="I678" s="145"/>
      <c r="J678" s="145"/>
      <c r="K678" s="145"/>
      <c r="L678" s="104"/>
      <c r="M678" s="145"/>
      <c r="N678" s="121"/>
      <c r="O678" s="145"/>
      <c r="P678" s="122"/>
      <c r="Q678" s="119"/>
      <c r="R678" s="28"/>
      <c r="S678" s="123"/>
      <c r="T678" s="285"/>
      <c r="U678" s="162"/>
      <c r="V678" s="125"/>
      <c r="W678" s="126"/>
      <c r="X678" s="30"/>
      <c r="Y678" s="112"/>
      <c r="Z678" s="31"/>
      <c r="AA678" s="33"/>
      <c r="AB678" s="33"/>
      <c r="AC678" s="33"/>
      <c r="AD678" s="33"/>
      <c r="AE678" s="33"/>
    </row>
    <row r="679">
      <c r="A679" s="147"/>
      <c r="B679" s="44"/>
      <c r="C679" s="148"/>
      <c r="D679" s="117"/>
      <c r="E679" s="117"/>
      <c r="F679" s="152"/>
      <c r="G679" s="119"/>
      <c r="H679" s="119"/>
      <c r="I679" s="285"/>
      <c r="J679" s="285"/>
      <c r="K679" s="285"/>
      <c r="L679" s="117"/>
      <c r="M679" s="145"/>
      <c r="N679" s="121"/>
      <c r="O679" s="145"/>
      <c r="P679" s="121"/>
      <c r="Q679" s="119"/>
      <c r="R679" s="28"/>
      <c r="S679" s="136"/>
      <c r="T679" s="119"/>
      <c r="U679" s="200"/>
      <c r="V679" s="119"/>
      <c r="W679" s="151"/>
      <c r="X679" s="30"/>
      <c r="Y679" s="152"/>
      <c r="Z679" s="31"/>
      <c r="AA679" s="33"/>
      <c r="AB679" s="33"/>
      <c r="AC679" s="33"/>
      <c r="AD679" s="33"/>
      <c r="AE679" s="33"/>
    </row>
    <row r="680">
      <c r="A680" s="116"/>
      <c r="B680" s="44"/>
      <c r="C680" s="44"/>
      <c r="D680" s="104"/>
      <c r="E680" s="104"/>
      <c r="F680" s="112"/>
      <c r="G680" s="105"/>
      <c r="H680" s="105"/>
      <c r="I680" s="145"/>
      <c r="J680" s="145"/>
      <c r="K680" s="145"/>
      <c r="L680" s="104"/>
      <c r="M680" s="145"/>
      <c r="N680" s="135"/>
      <c r="O680" s="145"/>
      <c r="P680" s="135"/>
      <c r="Q680" s="119"/>
      <c r="R680" s="28"/>
      <c r="S680" s="136"/>
      <c r="T680" s="145"/>
      <c r="U680" s="162"/>
      <c r="V680" s="105"/>
      <c r="W680" s="126"/>
      <c r="X680" s="30"/>
      <c r="Y680" s="33"/>
      <c r="Z680" s="31"/>
      <c r="AA680" s="33"/>
      <c r="AB680" s="33"/>
      <c r="AC680" s="33"/>
      <c r="AD680" s="33"/>
      <c r="AE680" s="33"/>
    </row>
    <row r="681">
      <c r="A681" s="15"/>
      <c r="B681" s="16"/>
      <c r="C681" s="17"/>
      <c r="D681" s="16"/>
      <c r="E681" s="16"/>
      <c r="F681" s="236"/>
      <c r="G681" s="28"/>
      <c r="H681" s="19"/>
      <c r="I681" s="63"/>
      <c r="J681" s="95"/>
      <c r="K681" s="63"/>
      <c r="L681" s="17"/>
      <c r="M681" s="22"/>
      <c r="N681" s="35"/>
      <c r="O681" s="28"/>
      <c r="P681" s="35"/>
      <c r="Q681" s="28"/>
      <c r="R681" s="28"/>
      <c r="S681" s="37"/>
      <c r="T681" s="38"/>
      <c r="U681" s="27"/>
      <c r="V681" s="28"/>
      <c r="W681" s="29"/>
      <c r="X681" s="30"/>
      <c r="Y681" s="17"/>
      <c r="Z681" s="31"/>
      <c r="AA681" s="33"/>
      <c r="AB681" s="33"/>
      <c r="AC681" s="33"/>
      <c r="AD681" s="33"/>
      <c r="AE681" s="33"/>
    </row>
    <row r="682">
      <c r="A682" s="85"/>
      <c r="B682" s="48"/>
      <c r="C682" s="48"/>
      <c r="D682" s="86"/>
      <c r="E682" s="86"/>
      <c r="F682" s="87"/>
      <c r="G682" s="88"/>
      <c r="H682" s="88"/>
      <c r="I682" s="89"/>
      <c r="J682" s="89"/>
      <c r="K682" s="89"/>
      <c r="L682" s="86"/>
      <c r="M682" s="90"/>
      <c r="N682" s="91"/>
      <c r="O682" s="88"/>
      <c r="P682" s="91"/>
      <c r="Q682" s="36"/>
      <c r="R682" s="95"/>
      <c r="S682" s="92"/>
      <c r="T682" s="93"/>
      <c r="U682" s="179"/>
      <c r="V682" s="88"/>
      <c r="W682" s="94"/>
      <c r="X682" s="30"/>
      <c r="Y682" s="113"/>
      <c r="Z682" s="31"/>
      <c r="AA682" s="33"/>
      <c r="AB682" s="33"/>
      <c r="AC682" s="33"/>
      <c r="AD682" s="33"/>
      <c r="AE682" s="33"/>
    </row>
    <row r="683">
      <c r="A683" s="85"/>
      <c r="B683" s="48"/>
      <c r="C683" s="113"/>
      <c r="D683" s="86"/>
      <c r="E683" s="86"/>
      <c r="F683" s="87"/>
      <c r="G683" s="88"/>
      <c r="H683" s="88"/>
      <c r="I683" s="89"/>
      <c r="J683" s="89"/>
      <c r="K683" s="89"/>
      <c r="L683" s="86"/>
      <c r="M683" s="90"/>
      <c r="N683" s="91"/>
      <c r="O683" s="88"/>
      <c r="P683" s="91"/>
      <c r="Q683" s="36"/>
      <c r="R683" s="95"/>
      <c r="S683" s="90"/>
      <c r="T683" s="93"/>
      <c r="U683" s="179"/>
      <c r="V683" s="88"/>
      <c r="W683" s="94"/>
      <c r="X683" s="30"/>
      <c r="Y683" s="113"/>
      <c r="Z683" s="31"/>
      <c r="AA683" s="33"/>
      <c r="AB683" s="33"/>
      <c r="AC683" s="33"/>
      <c r="AD683" s="33"/>
      <c r="AE683" s="33"/>
    </row>
    <row r="684">
      <c r="A684" s="100"/>
      <c r="B684" s="101"/>
      <c r="C684" s="102"/>
      <c r="D684" s="304"/>
      <c r="E684" s="104"/>
      <c r="F684" s="104"/>
      <c r="G684" s="105"/>
      <c r="H684" s="105"/>
      <c r="I684" s="290"/>
      <c r="J684" s="290"/>
      <c r="K684" s="290"/>
      <c r="L684" s="104"/>
      <c r="M684" s="291"/>
      <c r="N684" s="292"/>
      <c r="O684" s="291"/>
      <c r="P684" s="292"/>
      <c r="Q684" s="36"/>
      <c r="R684" s="305"/>
      <c r="S684" s="110"/>
      <c r="T684" s="290"/>
      <c r="U684" s="293"/>
      <c r="V684" s="290"/>
      <c r="W684" s="294"/>
      <c r="X684" s="30"/>
      <c r="Y684" s="112"/>
      <c r="Z684" s="31"/>
      <c r="AA684" s="33"/>
      <c r="AB684" s="33"/>
      <c r="AC684" s="33"/>
      <c r="AD684" s="33"/>
      <c r="AE684" s="33"/>
    </row>
    <row r="685">
      <c r="A685" s="15"/>
      <c r="B685" s="16"/>
      <c r="C685" s="17"/>
      <c r="D685" s="16"/>
      <c r="E685" s="16"/>
      <c r="F685" s="236"/>
      <c r="G685" s="28"/>
      <c r="H685" s="19"/>
      <c r="I685" s="63"/>
      <c r="J685" s="95"/>
      <c r="K685" s="63"/>
      <c r="L685" s="17"/>
      <c r="M685" s="22"/>
      <c r="N685" s="35"/>
      <c r="O685" s="28"/>
      <c r="P685" s="35"/>
      <c r="Q685" s="28"/>
      <c r="R685" s="28"/>
      <c r="S685" s="37"/>
      <c r="T685" s="38"/>
      <c r="U685" s="27"/>
      <c r="V685" s="28"/>
      <c r="W685" s="29"/>
      <c r="X685" s="30"/>
      <c r="Y685" s="17"/>
      <c r="Z685" s="31"/>
      <c r="AA685" s="33"/>
      <c r="AB685" s="33"/>
      <c r="AC685" s="33"/>
      <c r="AD685" s="33"/>
      <c r="AE685" s="33"/>
    </row>
    <row r="686">
      <c r="A686" s="66"/>
      <c r="B686" s="48"/>
      <c r="C686" s="48"/>
      <c r="D686" s="48"/>
      <c r="E686" s="48"/>
      <c r="F686" s="50"/>
      <c r="G686" s="51"/>
      <c r="H686" s="51"/>
      <c r="I686" s="52"/>
      <c r="J686" s="52"/>
      <c r="K686" s="52"/>
      <c r="L686" s="48"/>
      <c r="M686" s="62"/>
      <c r="N686" s="55"/>
      <c r="O686" s="51"/>
      <c r="P686" s="55"/>
      <c r="Q686" s="36"/>
      <c r="R686" s="63"/>
      <c r="S686" s="62"/>
      <c r="T686" s="58"/>
      <c r="U686" s="188"/>
      <c r="V686" s="51"/>
      <c r="W686" s="59"/>
      <c r="X686" s="30"/>
      <c r="Y686" s="295"/>
      <c r="Z686" s="31"/>
      <c r="AA686" s="33"/>
      <c r="AB686" s="33"/>
      <c r="AC686" s="33"/>
      <c r="AD686" s="33"/>
      <c r="AE686" s="33"/>
    </row>
    <row r="687">
      <c r="A687" s="116"/>
      <c r="B687" s="44"/>
      <c r="C687" s="44"/>
      <c r="D687" s="104"/>
      <c r="E687" s="104"/>
      <c r="F687" s="112"/>
      <c r="G687" s="105"/>
      <c r="H687" s="105"/>
      <c r="I687" s="145"/>
      <c r="J687" s="145"/>
      <c r="K687" s="145"/>
      <c r="L687" s="104"/>
      <c r="M687" s="145"/>
      <c r="N687" s="135"/>
      <c r="O687" s="145"/>
      <c r="P687" s="135"/>
      <c r="Q687" s="119"/>
      <c r="R687" s="28"/>
      <c r="S687" s="136"/>
      <c r="T687" s="145"/>
      <c r="U687" s="162"/>
      <c r="V687" s="105"/>
      <c r="W687" s="126"/>
      <c r="X687" s="30"/>
      <c r="Y687" s="33"/>
      <c r="Z687" s="31"/>
      <c r="AA687" s="33"/>
      <c r="AB687" s="33"/>
      <c r="AC687" s="33"/>
      <c r="AD687" s="33"/>
      <c r="AE687" s="33"/>
    </row>
    <row r="688">
      <c r="A688" s="116"/>
      <c r="B688" s="44"/>
      <c r="C688" s="44"/>
      <c r="D688" s="117"/>
      <c r="E688" s="117"/>
      <c r="F688" s="112"/>
      <c r="G688" s="119"/>
      <c r="H688" s="105"/>
      <c r="I688" s="145"/>
      <c r="J688" s="145"/>
      <c r="K688" s="145"/>
      <c r="L688" s="104"/>
      <c r="M688" s="145"/>
      <c r="N688" s="121"/>
      <c r="O688" s="145"/>
      <c r="P688" s="122"/>
      <c r="Q688" s="119"/>
      <c r="R688" s="28"/>
      <c r="S688" s="123"/>
      <c r="T688" s="285"/>
      <c r="U688" s="162"/>
      <c r="V688" s="125"/>
      <c r="W688" s="126"/>
      <c r="X688" s="30"/>
      <c r="Y688" s="112"/>
      <c r="Z688" s="31"/>
      <c r="AA688" s="33"/>
      <c r="AB688" s="33"/>
      <c r="AC688" s="33"/>
      <c r="AD688" s="33"/>
      <c r="AE688" s="33"/>
    </row>
    <row r="689">
      <c r="A689" s="116"/>
      <c r="B689" s="44"/>
      <c r="C689" s="44"/>
      <c r="D689" s="104"/>
      <c r="E689" s="104"/>
      <c r="F689" s="112"/>
      <c r="G689" s="105"/>
      <c r="H689" s="105"/>
      <c r="I689" s="145"/>
      <c r="J689" s="145"/>
      <c r="K689" s="145"/>
      <c r="L689" s="104"/>
      <c r="M689" s="145"/>
      <c r="N689" s="135"/>
      <c r="O689" s="145"/>
      <c r="P689" s="135"/>
      <c r="Q689" s="119"/>
      <c r="R689" s="28"/>
      <c r="S689" s="136"/>
      <c r="T689" s="145"/>
      <c r="U689" s="162"/>
      <c r="V689" s="105"/>
      <c r="W689" s="126"/>
      <c r="X689" s="30"/>
      <c r="Y689" s="33"/>
      <c r="Z689" s="31"/>
      <c r="AA689" s="33"/>
      <c r="AB689" s="33"/>
      <c r="AC689" s="33"/>
      <c r="AD689" s="33"/>
      <c r="AE689" s="33"/>
    </row>
    <row r="690">
      <c r="A690" s="116"/>
      <c r="B690" s="44"/>
      <c r="C690" s="44"/>
      <c r="D690" s="104"/>
      <c r="E690" s="104"/>
      <c r="F690" s="112"/>
      <c r="G690" s="105"/>
      <c r="H690" s="105"/>
      <c r="I690" s="145"/>
      <c r="J690" s="145"/>
      <c r="K690" s="145"/>
      <c r="L690" s="104"/>
      <c r="M690" s="145"/>
      <c r="N690" s="135"/>
      <c r="O690" s="145"/>
      <c r="P690" s="135"/>
      <c r="Q690" s="119"/>
      <c r="R690" s="28"/>
      <c r="S690" s="136"/>
      <c r="T690" s="145"/>
      <c r="U690" s="162"/>
      <c r="V690" s="105"/>
      <c r="W690" s="126"/>
      <c r="X690" s="30"/>
      <c r="Y690" s="33"/>
      <c r="Z690" s="31"/>
      <c r="AA690" s="33"/>
      <c r="AB690" s="33"/>
      <c r="AC690" s="33"/>
      <c r="AD690" s="33"/>
      <c r="AE690" s="33"/>
    </row>
    <row r="691">
      <c r="A691" s="15"/>
      <c r="B691" s="16"/>
      <c r="C691" s="17"/>
      <c r="D691" s="16"/>
      <c r="E691" s="16"/>
      <c r="F691" s="236"/>
      <c r="G691" s="28"/>
      <c r="H691" s="19"/>
      <c r="I691" s="63"/>
      <c r="J691" s="95"/>
      <c r="K691" s="63"/>
      <c r="L691" s="17"/>
      <c r="M691" s="22"/>
      <c r="N691" s="35"/>
      <c r="O691" s="28"/>
      <c r="P691" s="35"/>
      <c r="Q691" s="36"/>
      <c r="R691" s="28"/>
      <c r="S691" s="37"/>
      <c r="T691" s="38"/>
      <c r="U691" s="27"/>
      <c r="V691" s="28"/>
      <c r="W691" s="29"/>
      <c r="X691" s="30"/>
      <c r="Y691" s="17"/>
      <c r="Z691" s="31"/>
      <c r="AA691" s="33"/>
      <c r="AB691" s="33"/>
      <c r="AC691" s="33"/>
      <c r="AD691" s="33"/>
      <c r="AE691" s="33"/>
    </row>
    <row r="692">
      <c r="A692" s="85"/>
      <c r="B692" s="48"/>
      <c r="C692" s="48"/>
      <c r="D692" s="86"/>
      <c r="E692" s="86"/>
      <c r="F692" s="87"/>
      <c r="G692" s="88"/>
      <c r="H692" s="88"/>
      <c r="I692" s="89"/>
      <c r="J692" s="89"/>
      <c r="K692" s="89"/>
      <c r="L692" s="86"/>
      <c r="M692" s="90"/>
      <c r="N692" s="91"/>
      <c r="O692" s="88"/>
      <c r="P692" s="91"/>
      <c r="Q692" s="36"/>
      <c r="R692" s="95"/>
      <c r="S692" s="90"/>
      <c r="T692" s="93"/>
      <c r="U692" s="179"/>
      <c r="V692" s="88"/>
      <c r="W692" s="94"/>
      <c r="X692" s="30"/>
      <c r="Y692" s="113"/>
      <c r="Z692" s="31"/>
      <c r="AA692" s="33"/>
      <c r="AB692" s="33"/>
      <c r="AC692" s="33"/>
      <c r="AD692" s="33"/>
      <c r="AE692" s="33"/>
    </row>
    <row r="693">
      <c r="A693" s="72"/>
      <c r="B693" s="16"/>
      <c r="C693" s="16"/>
      <c r="D693" s="16"/>
      <c r="E693" s="79"/>
      <c r="F693" s="73"/>
      <c r="G693" s="19"/>
      <c r="H693" s="19"/>
      <c r="I693" s="74"/>
      <c r="J693" s="74"/>
      <c r="K693" s="74"/>
      <c r="L693" s="78"/>
      <c r="M693" s="19"/>
      <c r="N693" s="35"/>
      <c r="O693" s="19"/>
      <c r="P693" s="35"/>
      <c r="Q693" s="36"/>
      <c r="R693" s="19"/>
      <c r="S693" s="22"/>
      <c r="T693" s="77"/>
      <c r="U693" s="27"/>
      <c r="V693" s="22"/>
      <c r="W693" s="29"/>
      <c r="X693" s="30"/>
      <c r="Y693" s="81"/>
      <c r="Z693" s="31"/>
      <c r="AA693" s="33"/>
      <c r="AB693" s="33"/>
      <c r="AC693" s="33"/>
      <c r="AD693" s="33"/>
      <c r="AE693" s="33"/>
    </row>
    <row r="694">
      <c r="A694" s="85"/>
      <c r="B694" s="48"/>
      <c r="C694" s="48"/>
      <c r="D694" s="86"/>
      <c r="E694" s="86"/>
      <c r="F694" s="87"/>
      <c r="G694" s="88"/>
      <c r="H694" s="88"/>
      <c r="I694" s="89"/>
      <c r="J694" s="89"/>
      <c r="K694" s="89"/>
      <c r="L694" s="86"/>
      <c r="M694" s="90"/>
      <c r="N694" s="91"/>
      <c r="O694" s="88"/>
      <c r="P694" s="91"/>
      <c r="Q694" s="36"/>
      <c r="R694" s="95"/>
      <c r="S694" s="90"/>
      <c r="T694" s="93"/>
      <c r="U694" s="179"/>
      <c r="V694" s="88"/>
      <c r="W694" s="115"/>
      <c r="X694" s="30"/>
      <c r="Y694" s="113"/>
      <c r="Z694" s="31"/>
      <c r="AA694" s="33"/>
      <c r="AB694" s="33"/>
      <c r="AC694" s="33"/>
      <c r="AD694" s="33"/>
      <c r="AE694" s="33"/>
    </row>
    <row r="695">
      <c r="A695" s="116"/>
      <c r="B695" s="44"/>
      <c r="C695" s="44"/>
      <c r="D695" s="117"/>
      <c r="E695" s="117"/>
      <c r="F695" s="112"/>
      <c r="G695" s="119"/>
      <c r="H695" s="105"/>
      <c r="I695" s="145"/>
      <c r="J695" s="145"/>
      <c r="K695" s="145"/>
      <c r="L695" s="104"/>
      <c r="M695" s="145"/>
      <c r="N695" s="121"/>
      <c r="O695" s="145"/>
      <c r="P695" s="122"/>
      <c r="Q695" s="119"/>
      <c r="R695" s="28"/>
      <c r="S695" s="123"/>
      <c r="T695" s="285"/>
      <c r="U695" s="162"/>
      <c r="V695" s="125"/>
      <c r="W695" s="126"/>
      <c r="X695" s="30"/>
      <c r="Y695" s="112"/>
      <c r="Z695" s="31"/>
      <c r="AA695" s="33"/>
      <c r="AB695" s="33"/>
      <c r="AC695" s="33"/>
      <c r="AD695" s="33"/>
      <c r="AE695" s="33"/>
    </row>
    <row r="696">
      <c r="A696" s="116"/>
      <c r="B696" s="44"/>
      <c r="C696" s="44"/>
      <c r="D696" s="117"/>
      <c r="E696" s="117"/>
      <c r="F696" s="112"/>
      <c r="G696" s="119"/>
      <c r="H696" s="105"/>
      <c r="I696" s="145"/>
      <c r="J696" s="145"/>
      <c r="K696" s="145"/>
      <c r="L696" s="104"/>
      <c r="M696" s="145"/>
      <c r="N696" s="121"/>
      <c r="O696" s="145"/>
      <c r="P696" s="122"/>
      <c r="Q696" s="119"/>
      <c r="R696" s="28"/>
      <c r="S696" s="123"/>
      <c r="T696" s="285"/>
      <c r="U696" s="162"/>
      <c r="V696" s="125"/>
      <c r="W696" s="126"/>
      <c r="X696" s="30"/>
      <c r="Y696" s="112"/>
      <c r="Z696" s="31"/>
      <c r="AA696" s="33"/>
      <c r="AB696" s="33"/>
      <c r="AC696" s="33"/>
      <c r="AD696" s="33"/>
      <c r="AE696" s="33"/>
    </row>
    <row r="697">
      <c r="A697" s="116"/>
      <c r="B697" s="44"/>
      <c r="C697" s="44"/>
      <c r="D697" s="117"/>
      <c r="E697" s="117"/>
      <c r="F697" s="112"/>
      <c r="G697" s="119"/>
      <c r="H697" s="105"/>
      <c r="I697" s="145"/>
      <c r="J697" s="145"/>
      <c r="K697" s="145"/>
      <c r="L697" s="104"/>
      <c r="M697" s="145"/>
      <c r="N697" s="121"/>
      <c r="O697" s="145"/>
      <c r="P697" s="122"/>
      <c r="Q697" s="119"/>
      <c r="R697" s="28"/>
      <c r="S697" s="123"/>
      <c r="T697" s="285"/>
      <c r="U697" s="162"/>
      <c r="V697" s="125"/>
      <c r="W697" s="126"/>
      <c r="X697" s="30"/>
      <c r="Y697" s="112"/>
      <c r="Z697" s="31"/>
      <c r="AA697" s="33"/>
      <c r="AB697" s="33"/>
      <c r="AC697" s="33"/>
      <c r="AD697" s="33"/>
      <c r="AE697" s="33"/>
    </row>
    <row r="698">
      <c r="A698" s="72"/>
      <c r="B698" s="16"/>
      <c r="C698" s="16"/>
      <c r="D698" s="16"/>
      <c r="E698" s="16"/>
      <c r="F698" s="73"/>
      <c r="G698" s="19"/>
      <c r="H698" s="19"/>
      <c r="I698" s="74"/>
      <c r="J698" s="74"/>
      <c r="K698" s="74"/>
      <c r="L698" s="78"/>
      <c r="M698" s="19"/>
      <c r="N698" s="35"/>
      <c r="O698" s="19"/>
      <c r="P698" s="35"/>
      <c r="Q698" s="36"/>
      <c r="R698" s="95"/>
      <c r="S698" s="22"/>
      <c r="T698" s="77"/>
      <c r="U698" s="27"/>
      <c r="V698" s="19"/>
      <c r="W698" s="29"/>
      <c r="X698" s="30"/>
      <c r="Y698" s="81"/>
      <c r="Z698" s="31"/>
      <c r="AA698" s="33"/>
      <c r="AB698" s="33"/>
      <c r="AC698" s="33"/>
      <c r="AD698" s="33"/>
      <c r="AE698" s="33"/>
    </row>
    <row r="699">
      <c r="A699" s="85"/>
      <c r="B699" s="48"/>
      <c r="C699" s="48"/>
      <c r="D699" s="86"/>
      <c r="E699" s="86"/>
      <c r="F699" s="87"/>
      <c r="G699" s="88"/>
      <c r="H699" s="88"/>
      <c r="I699" s="89"/>
      <c r="J699" s="89"/>
      <c r="K699" s="89"/>
      <c r="L699" s="86"/>
      <c r="M699" s="90"/>
      <c r="N699" s="91"/>
      <c r="O699" s="88"/>
      <c r="P699" s="91"/>
      <c r="Q699" s="36"/>
      <c r="R699" s="95"/>
      <c r="S699" s="90"/>
      <c r="T699" s="93"/>
      <c r="U699" s="179"/>
      <c r="V699" s="88"/>
      <c r="W699" s="94"/>
      <c r="X699" s="30"/>
      <c r="Y699" s="113"/>
      <c r="Z699" s="31"/>
      <c r="AA699" s="33"/>
      <c r="AB699" s="33"/>
      <c r="AC699" s="33"/>
      <c r="AD699" s="33"/>
      <c r="AE699" s="33"/>
    </row>
    <row r="700">
      <c r="A700" s="85"/>
      <c r="B700" s="48"/>
      <c r="C700" s="48"/>
      <c r="D700" s="86"/>
      <c r="E700" s="86"/>
      <c r="F700" s="87"/>
      <c r="G700" s="88"/>
      <c r="H700" s="88"/>
      <c r="I700" s="89"/>
      <c r="J700" s="89"/>
      <c r="K700" s="89"/>
      <c r="L700" s="86"/>
      <c r="M700" s="90"/>
      <c r="N700" s="91"/>
      <c r="O700" s="88"/>
      <c r="P700" s="91"/>
      <c r="Q700" s="36"/>
      <c r="R700" s="95"/>
      <c r="S700" s="90"/>
      <c r="T700" s="93"/>
      <c r="U700" s="179"/>
      <c r="V700" s="88"/>
      <c r="W700" s="94"/>
      <c r="X700" s="30"/>
      <c r="Y700" s="113"/>
      <c r="Z700" s="31"/>
      <c r="AA700" s="33"/>
      <c r="AB700" s="33"/>
      <c r="AC700" s="33"/>
      <c r="AD700" s="33"/>
      <c r="AE700" s="33"/>
    </row>
    <row r="701">
      <c r="A701" s="116"/>
      <c r="B701" s="44"/>
      <c r="C701" s="44"/>
      <c r="D701" s="117"/>
      <c r="E701" s="117"/>
      <c r="F701" s="112"/>
      <c r="G701" s="119"/>
      <c r="H701" s="105"/>
      <c r="I701" s="145"/>
      <c r="J701" s="145"/>
      <c r="K701" s="145"/>
      <c r="L701" s="104"/>
      <c r="M701" s="145"/>
      <c r="N701" s="121"/>
      <c r="O701" s="145"/>
      <c r="P701" s="122"/>
      <c r="Q701" s="119"/>
      <c r="R701" s="28"/>
      <c r="S701" s="123"/>
      <c r="T701" s="285"/>
      <c r="U701" s="162"/>
      <c r="V701" s="125"/>
      <c r="W701" s="126"/>
      <c r="X701" s="30"/>
      <c r="Y701" s="112"/>
      <c r="Z701" s="31"/>
      <c r="AA701" s="33"/>
      <c r="AB701" s="33"/>
      <c r="AC701" s="33"/>
      <c r="AD701" s="33"/>
      <c r="AE701" s="33"/>
    </row>
    <row r="702">
      <c r="A702" s="116"/>
      <c r="B702" s="44"/>
      <c r="C702" s="44"/>
      <c r="D702" s="104"/>
      <c r="E702" s="104"/>
      <c r="F702" s="112"/>
      <c r="G702" s="105"/>
      <c r="H702" s="105"/>
      <c r="I702" s="145"/>
      <c r="J702" s="145"/>
      <c r="K702" s="145"/>
      <c r="L702" s="104"/>
      <c r="M702" s="145"/>
      <c r="N702" s="135"/>
      <c r="O702" s="145"/>
      <c r="P702" s="135"/>
      <c r="Q702" s="119"/>
      <c r="R702" s="28"/>
      <c r="S702" s="136"/>
      <c r="T702" s="145"/>
      <c r="U702" s="162"/>
      <c r="V702" s="105"/>
      <c r="W702" s="126"/>
      <c r="X702" s="30"/>
      <c r="Y702" s="33"/>
      <c r="Z702" s="31"/>
      <c r="AA702" s="33"/>
      <c r="AB702" s="33"/>
      <c r="AC702" s="33"/>
      <c r="AD702" s="33"/>
      <c r="AE702" s="33"/>
    </row>
    <row r="703">
      <c r="A703" s="85"/>
      <c r="B703" s="48"/>
      <c r="C703" s="48"/>
      <c r="D703" s="86"/>
      <c r="E703" s="86"/>
      <c r="F703" s="87"/>
      <c r="G703" s="88"/>
      <c r="H703" s="88"/>
      <c r="I703" s="89"/>
      <c r="J703" s="89"/>
      <c r="K703" s="89"/>
      <c r="L703" s="86"/>
      <c r="M703" s="90"/>
      <c r="N703" s="91"/>
      <c r="O703" s="88"/>
      <c r="P703" s="91"/>
      <c r="Q703" s="36"/>
      <c r="R703" s="95"/>
      <c r="S703" s="90"/>
      <c r="T703" s="93"/>
      <c r="U703" s="179"/>
      <c r="V703" s="88"/>
      <c r="W703" s="94"/>
      <c r="X703" s="30"/>
      <c r="Y703" s="113"/>
      <c r="Z703" s="31"/>
      <c r="AA703" s="33"/>
      <c r="AB703" s="33"/>
      <c r="AC703" s="33"/>
      <c r="AD703" s="33"/>
      <c r="AE703" s="33"/>
    </row>
    <row r="704">
      <c r="A704" s="15"/>
      <c r="B704" s="16"/>
      <c r="C704" s="17"/>
      <c r="D704" s="16"/>
      <c r="E704" s="16"/>
      <c r="F704" s="236"/>
      <c r="G704" s="28"/>
      <c r="H704" s="19"/>
      <c r="I704" s="63"/>
      <c r="J704" s="95"/>
      <c r="K704" s="63"/>
      <c r="L704" s="17"/>
      <c r="M704" s="22"/>
      <c r="N704" s="35"/>
      <c r="O704" s="28"/>
      <c r="P704" s="35"/>
      <c r="Q704" s="36"/>
      <c r="R704" s="28"/>
      <c r="S704" s="37"/>
      <c r="T704" s="38"/>
      <c r="U704" s="27"/>
      <c r="V704" s="28"/>
      <c r="W704" s="29"/>
      <c r="X704" s="30"/>
      <c r="Y704" s="17"/>
      <c r="Z704" s="31"/>
      <c r="AA704" s="33"/>
      <c r="AB704" s="33"/>
      <c r="AC704" s="33"/>
      <c r="AD704" s="33"/>
      <c r="AE704" s="33"/>
    </row>
    <row r="705">
      <c r="A705" s="15"/>
      <c r="B705" s="16"/>
      <c r="C705" s="17"/>
      <c r="D705" s="16"/>
      <c r="E705" s="16"/>
      <c r="F705" s="236"/>
      <c r="G705" s="28"/>
      <c r="H705" s="19"/>
      <c r="I705" s="63"/>
      <c r="J705" s="95"/>
      <c r="K705" s="63"/>
      <c r="L705" s="17"/>
      <c r="M705" s="22"/>
      <c r="N705" s="35"/>
      <c r="O705" s="28"/>
      <c r="P705" s="35"/>
      <c r="Q705" s="36"/>
      <c r="R705" s="28"/>
      <c r="S705" s="37"/>
      <c r="T705" s="38"/>
      <c r="U705" s="27"/>
      <c r="V705" s="28"/>
      <c r="W705" s="29"/>
      <c r="X705" s="30"/>
      <c r="Y705" s="17"/>
      <c r="Z705" s="31"/>
      <c r="AA705" s="33"/>
      <c r="AB705" s="33"/>
      <c r="AC705" s="33"/>
      <c r="AD705" s="33"/>
      <c r="AE705" s="33"/>
    </row>
    <row r="706">
      <c r="A706" s="15"/>
      <c r="B706" s="16"/>
      <c r="C706" s="17"/>
      <c r="D706" s="16"/>
      <c r="E706" s="16"/>
      <c r="F706" s="236"/>
      <c r="G706" s="19"/>
      <c r="H706" s="19"/>
      <c r="I706" s="63"/>
      <c r="J706" s="95"/>
      <c r="K706" s="63"/>
      <c r="L706" s="17"/>
      <c r="M706" s="22"/>
      <c r="N706" s="35"/>
      <c r="O706" s="28"/>
      <c r="P706" s="35"/>
      <c r="Q706" s="36"/>
      <c r="R706" s="28"/>
      <c r="S706" s="37"/>
      <c r="T706" s="38"/>
      <c r="U706" s="27"/>
      <c r="V706" s="19"/>
      <c r="W706" s="29"/>
      <c r="X706" s="30"/>
      <c r="Y706" s="33"/>
      <c r="Z706" s="31"/>
      <c r="AA706" s="33"/>
      <c r="AB706" s="33"/>
      <c r="AC706" s="33"/>
      <c r="AD706" s="33"/>
      <c r="AE706" s="33"/>
    </row>
    <row r="707">
      <c r="A707" s="85"/>
      <c r="B707" s="48"/>
      <c r="C707" s="48"/>
      <c r="D707" s="86"/>
      <c r="E707" s="86"/>
      <c r="F707" s="87"/>
      <c r="G707" s="88"/>
      <c r="H707" s="88"/>
      <c r="I707" s="89"/>
      <c r="J707" s="89"/>
      <c r="K707" s="89"/>
      <c r="L707" s="86"/>
      <c r="M707" s="90"/>
      <c r="N707" s="91"/>
      <c r="O707" s="88"/>
      <c r="P707" s="91"/>
      <c r="Q707" s="36"/>
      <c r="R707" s="95"/>
      <c r="S707" s="90"/>
      <c r="T707" s="93"/>
      <c r="U707" s="179"/>
      <c r="V707" s="88"/>
      <c r="W707" s="94"/>
      <c r="X707" s="30"/>
      <c r="Y707" s="113"/>
      <c r="Z707" s="31"/>
      <c r="AA707" s="33"/>
      <c r="AB707" s="33"/>
      <c r="AC707" s="33"/>
      <c r="AD707" s="33"/>
      <c r="AE707" s="33"/>
    </row>
    <row r="708">
      <c r="A708" s="100"/>
      <c r="B708" s="101"/>
      <c r="C708" s="102"/>
      <c r="D708" s="304"/>
      <c r="E708" s="104"/>
      <c r="F708" s="104"/>
      <c r="G708" s="105"/>
      <c r="H708" s="105"/>
      <c r="I708" s="290"/>
      <c r="J708" s="290"/>
      <c r="K708" s="290"/>
      <c r="L708" s="104"/>
      <c r="M708" s="291"/>
      <c r="N708" s="292"/>
      <c r="O708" s="291"/>
      <c r="P708" s="292"/>
      <c r="Q708" s="36"/>
      <c r="R708" s="305"/>
      <c r="S708" s="110"/>
      <c r="T708" s="290"/>
      <c r="U708" s="293"/>
      <c r="V708" s="290"/>
      <c r="W708" s="294"/>
      <c r="X708" s="30"/>
      <c r="Y708" s="112"/>
      <c r="Z708" s="31"/>
      <c r="AA708" s="33"/>
      <c r="AB708" s="33"/>
      <c r="AC708" s="33"/>
      <c r="AD708" s="33"/>
      <c r="AE708" s="33"/>
    </row>
    <row r="709">
      <c r="A709" s="116"/>
      <c r="B709" s="44"/>
      <c r="C709" s="44"/>
      <c r="D709" s="104"/>
      <c r="E709" s="104"/>
      <c r="F709" s="112"/>
      <c r="G709" s="105"/>
      <c r="H709" s="105"/>
      <c r="I709" s="145"/>
      <c r="J709" s="145"/>
      <c r="K709" s="145"/>
      <c r="L709" s="104"/>
      <c r="M709" s="145"/>
      <c r="N709" s="135"/>
      <c r="O709" s="145"/>
      <c r="P709" s="135"/>
      <c r="Q709" s="119"/>
      <c r="R709" s="28"/>
      <c r="S709" s="136"/>
      <c r="T709" s="105"/>
      <c r="U709" s="162"/>
      <c r="V709" s="105"/>
      <c r="W709" s="126"/>
      <c r="X709" s="30"/>
      <c r="Y709" s="112"/>
      <c r="Z709" s="31"/>
      <c r="AA709" s="33"/>
      <c r="AB709" s="33"/>
      <c r="AC709" s="33"/>
      <c r="AD709" s="33"/>
      <c r="AE709" s="33"/>
    </row>
    <row r="710">
      <c r="A710" s="116"/>
      <c r="B710" s="44"/>
      <c r="C710" s="44"/>
      <c r="D710" s="104"/>
      <c r="E710" s="104"/>
      <c r="F710" s="112"/>
      <c r="G710" s="105"/>
      <c r="H710" s="105"/>
      <c r="I710" s="145"/>
      <c r="J710" s="145"/>
      <c r="K710" s="145"/>
      <c r="L710" s="104"/>
      <c r="M710" s="145"/>
      <c r="N710" s="135"/>
      <c r="O710" s="145"/>
      <c r="P710" s="135"/>
      <c r="Q710" s="119"/>
      <c r="R710" s="28"/>
      <c r="S710" s="136"/>
      <c r="T710" s="105"/>
      <c r="U710" s="162"/>
      <c r="V710" s="105"/>
      <c r="W710" s="126"/>
      <c r="X710" s="30"/>
      <c r="Y710" s="112"/>
      <c r="Z710" s="31"/>
      <c r="AA710" s="33"/>
      <c r="AB710" s="33"/>
      <c r="AC710" s="33"/>
      <c r="AD710" s="33"/>
      <c r="AE710" s="33"/>
    </row>
    <row r="711">
      <c r="A711" s="15"/>
      <c r="B711" s="16"/>
      <c r="C711" s="17"/>
      <c r="D711" s="16"/>
      <c r="E711" s="16"/>
      <c r="F711" s="236"/>
      <c r="G711" s="19"/>
      <c r="H711" s="19"/>
      <c r="I711" s="63"/>
      <c r="J711" s="95"/>
      <c r="K711" s="63"/>
      <c r="L711" s="17"/>
      <c r="M711" s="22"/>
      <c r="N711" s="35"/>
      <c r="O711" s="28"/>
      <c r="P711" s="35"/>
      <c r="Q711" s="36"/>
      <c r="R711" s="28"/>
      <c r="S711" s="37"/>
      <c r="T711" s="38"/>
      <c r="U711" s="27"/>
      <c r="V711" s="19"/>
      <c r="W711" s="29"/>
      <c r="X711" s="30"/>
      <c r="Y711" s="17"/>
      <c r="Z711" s="31"/>
      <c r="AA711" s="33"/>
      <c r="AB711" s="33"/>
      <c r="AC711" s="33"/>
      <c r="AD711" s="33"/>
      <c r="AE711" s="33"/>
    </row>
    <row r="712">
      <c r="A712" s="116"/>
      <c r="B712" s="44"/>
      <c r="C712" s="44"/>
      <c r="D712" s="104"/>
      <c r="E712" s="104"/>
      <c r="F712" s="112"/>
      <c r="G712" s="105"/>
      <c r="H712" s="105"/>
      <c r="I712" s="145"/>
      <c r="J712" s="145"/>
      <c r="K712" s="145"/>
      <c r="L712" s="104"/>
      <c r="M712" s="145"/>
      <c r="N712" s="135"/>
      <c r="O712" s="145"/>
      <c r="P712" s="135"/>
      <c r="Q712" s="119"/>
      <c r="R712" s="28"/>
      <c r="S712" s="136"/>
      <c r="T712" s="105"/>
      <c r="U712" s="162"/>
      <c r="V712" s="105"/>
      <c r="W712" s="126"/>
      <c r="X712" s="30"/>
      <c r="Y712" s="112"/>
      <c r="Z712" s="31"/>
      <c r="AA712" s="33"/>
      <c r="AB712" s="33"/>
      <c r="AC712" s="33"/>
      <c r="AD712" s="33"/>
      <c r="AE712" s="33"/>
    </row>
    <row r="713">
      <c r="A713" s="72"/>
      <c r="B713" s="16"/>
      <c r="C713" s="16"/>
      <c r="D713" s="16"/>
      <c r="E713" s="16"/>
      <c r="F713" s="73"/>
      <c r="G713" s="19"/>
      <c r="H713" s="19"/>
      <c r="I713" s="74"/>
      <c r="J713" s="74"/>
      <c r="K713" s="74"/>
      <c r="L713" s="78"/>
      <c r="M713" s="19"/>
      <c r="N713" s="35"/>
      <c r="O713" s="19"/>
      <c r="P713" s="35"/>
      <c r="Q713" s="36"/>
      <c r="R713" s="95"/>
      <c r="S713" s="22"/>
      <c r="T713" s="77"/>
      <c r="U713" s="27"/>
      <c r="V713" s="22"/>
      <c r="W713" s="29"/>
      <c r="X713" s="30"/>
      <c r="Y713" s="81"/>
      <c r="Z713" s="31"/>
      <c r="AA713" s="33"/>
      <c r="AB713" s="33"/>
      <c r="AC713" s="33"/>
      <c r="AD713" s="33"/>
      <c r="AE713" s="33"/>
    </row>
    <row r="714">
      <c r="A714" s="116"/>
      <c r="B714" s="44"/>
      <c r="C714" s="44"/>
      <c r="D714" s="104"/>
      <c r="E714" s="104"/>
      <c r="F714" s="112"/>
      <c r="G714" s="105"/>
      <c r="H714" s="105"/>
      <c r="I714" s="145"/>
      <c r="J714" s="145"/>
      <c r="K714" s="145"/>
      <c r="L714" s="104"/>
      <c r="M714" s="145"/>
      <c r="N714" s="135"/>
      <c r="O714" s="145"/>
      <c r="P714" s="135"/>
      <c r="Q714" s="119"/>
      <c r="R714" s="28"/>
      <c r="S714" s="136"/>
      <c r="T714" s="105"/>
      <c r="U714" s="162"/>
      <c r="V714" s="105"/>
      <c r="W714" s="126"/>
      <c r="X714" s="30"/>
      <c r="Y714" s="112"/>
      <c r="Z714" s="31"/>
      <c r="AA714" s="33"/>
      <c r="AB714" s="33"/>
      <c r="AC714" s="33"/>
      <c r="AD714" s="33"/>
      <c r="AE714" s="33"/>
    </row>
    <row r="715">
      <c r="A715" s="15"/>
      <c r="B715" s="16"/>
      <c r="C715" s="17"/>
      <c r="D715" s="16"/>
      <c r="E715" s="16"/>
      <c r="F715" s="236"/>
      <c r="G715" s="28"/>
      <c r="H715" s="19"/>
      <c r="I715" s="63"/>
      <c r="J715" s="95"/>
      <c r="K715" s="63"/>
      <c r="L715" s="17"/>
      <c r="M715" s="22"/>
      <c r="N715" s="35"/>
      <c r="O715" s="28"/>
      <c r="P715" s="35"/>
      <c r="Q715" s="36"/>
      <c r="R715" s="28"/>
      <c r="S715" s="37"/>
      <c r="T715" s="38"/>
      <c r="U715" s="27"/>
      <c r="V715" s="19"/>
      <c r="W715" s="29"/>
      <c r="X715" s="30"/>
      <c r="Y715" s="17"/>
      <c r="Z715" s="31"/>
      <c r="AA715" s="33"/>
      <c r="AB715" s="33"/>
      <c r="AC715" s="33"/>
      <c r="AD715" s="33"/>
      <c r="AE715" s="33"/>
    </row>
    <row r="716">
      <c r="A716" s="116"/>
      <c r="B716" s="44"/>
      <c r="C716" s="44"/>
      <c r="D716" s="104"/>
      <c r="E716" s="104"/>
      <c r="F716" s="112"/>
      <c r="G716" s="105"/>
      <c r="H716" s="105"/>
      <c r="I716" s="145"/>
      <c r="J716" s="145"/>
      <c r="K716" s="145"/>
      <c r="L716" s="104"/>
      <c r="M716" s="145"/>
      <c r="N716" s="135"/>
      <c r="O716" s="145"/>
      <c r="P716" s="135"/>
      <c r="Q716" s="119"/>
      <c r="R716" s="28"/>
      <c r="S716" s="136"/>
      <c r="T716" s="105"/>
      <c r="U716" s="162"/>
      <c r="V716" s="105"/>
      <c r="W716" s="126"/>
      <c r="X716" s="30"/>
      <c r="Y716" s="112"/>
      <c r="Z716" s="31"/>
      <c r="AA716" s="33"/>
      <c r="AB716" s="33"/>
      <c r="AC716" s="33"/>
      <c r="AD716" s="33"/>
      <c r="AE716" s="33"/>
    </row>
    <row r="717">
      <c r="A717" s="72"/>
      <c r="B717" s="16"/>
      <c r="C717" s="16"/>
      <c r="D717" s="16"/>
      <c r="E717" s="16"/>
      <c r="F717" s="73"/>
      <c r="G717" s="19"/>
      <c r="H717" s="19"/>
      <c r="I717" s="74"/>
      <c r="J717" s="74"/>
      <c r="K717" s="74"/>
      <c r="L717" s="84"/>
      <c r="M717" s="19"/>
      <c r="N717" s="35"/>
      <c r="O717" s="19"/>
      <c r="P717" s="35"/>
      <c r="Q717" s="36"/>
      <c r="R717" s="19"/>
      <c r="S717" s="22"/>
      <c r="T717" s="77"/>
      <c r="U717" s="27"/>
      <c r="V717" s="28"/>
      <c r="W717" s="29"/>
      <c r="X717" s="30"/>
      <c r="Y717" s="81"/>
      <c r="Z717" s="31"/>
      <c r="AA717" s="33"/>
      <c r="AB717" s="33"/>
      <c r="AC717" s="33"/>
      <c r="AD717" s="33"/>
      <c r="AE717" s="33"/>
    </row>
    <row r="718">
      <c r="A718" s="66"/>
      <c r="B718" s="48"/>
      <c r="C718" s="308"/>
      <c r="D718" s="48"/>
      <c r="E718" s="48"/>
      <c r="F718" s="50"/>
      <c r="G718" s="51"/>
      <c r="H718" s="51"/>
      <c r="I718" s="52"/>
      <c r="J718" s="52"/>
      <c r="K718" s="52"/>
      <c r="L718" s="48"/>
      <c r="M718" s="62"/>
      <c r="N718" s="55"/>
      <c r="O718" s="51"/>
      <c r="P718" s="55"/>
      <c r="Q718" s="36"/>
      <c r="R718" s="63"/>
      <c r="S718" s="62"/>
      <c r="T718" s="58"/>
      <c r="U718" s="188"/>
      <c r="V718" s="51"/>
      <c r="W718" s="59"/>
      <c r="X718" s="30"/>
      <c r="Y718" s="295"/>
      <c r="Z718" s="31"/>
      <c r="AA718" s="33"/>
      <c r="AB718" s="33"/>
      <c r="AC718" s="33"/>
      <c r="AD718" s="33"/>
      <c r="AE718" s="33"/>
    </row>
    <row r="719">
      <c r="A719" s="116"/>
      <c r="B719" s="44"/>
      <c r="C719" s="44"/>
      <c r="D719" s="104"/>
      <c r="E719" s="104"/>
      <c r="F719" s="112"/>
      <c r="G719" s="105"/>
      <c r="H719" s="105"/>
      <c r="I719" s="145"/>
      <c r="J719" s="145"/>
      <c r="K719" s="145"/>
      <c r="L719" s="104"/>
      <c r="M719" s="145"/>
      <c r="N719" s="135"/>
      <c r="O719" s="145"/>
      <c r="P719" s="135"/>
      <c r="Q719" s="119"/>
      <c r="R719" s="28"/>
      <c r="S719" s="136"/>
      <c r="T719" s="105"/>
      <c r="U719" s="162"/>
      <c r="V719" s="105"/>
      <c r="W719" s="126"/>
      <c r="X719" s="30"/>
      <c r="Y719" s="112"/>
      <c r="Z719" s="31"/>
      <c r="AA719" s="33"/>
      <c r="AB719" s="33"/>
      <c r="AC719" s="33"/>
      <c r="AD719" s="33"/>
      <c r="AE719" s="33"/>
    </row>
    <row r="720">
      <c r="A720" s="116"/>
      <c r="B720" s="44"/>
      <c r="C720" s="44"/>
      <c r="D720" s="104"/>
      <c r="E720" s="104"/>
      <c r="F720" s="112"/>
      <c r="G720" s="105"/>
      <c r="H720" s="105"/>
      <c r="I720" s="145"/>
      <c r="J720" s="145"/>
      <c r="K720" s="145"/>
      <c r="L720" s="104"/>
      <c r="M720" s="145"/>
      <c r="N720" s="135"/>
      <c r="O720" s="145"/>
      <c r="P720" s="135"/>
      <c r="Q720" s="119"/>
      <c r="R720" s="28"/>
      <c r="S720" s="136"/>
      <c r="T720" s="145"/>
      <c r="U720" s="162"/>
      <c r="V720" s="105"/>
      <c r="W720" s="126"/>
      <c r="X720" s="30"/>
      <c r="Y720" s="33"/>
      <c r="Z720" s="31"/>
      <c r="AA720" s="33"/>
      <c r="AB720" s="33"/>
      <c r="AC720" s="33"/>
      <c r="AD720" s="33"/>
      <c r="AE720" s="33"/>
    </row>
    <row r="721">
      <c r="A721" s="116"/>
      <c r="B721" s="44"/>
      <c r="C721" s="44"/>
      <c r="D721" s="104"/>
      <c r="E721" s="104"/>
      <c r="F721" s="112"/>
      <c r="G721" s="105"/>
      <c r="H721" s="105"/>
      <c r="I721" s="145"/>
      <c r="J721" s="145"/>
      <c r="K721" s="145"/>
      <c r="L721" s="104"/>
      <c r="M721" s="145"/>
      <c r="N721" s="135"/>
      <c r="O721" s="145"/>
      <c r="P721" s="135"/>
      <c r="Q721" s="119"/>
      <c r="R721" s="28"/>
      <c r="S721" s="136"/>
      <c r="T721" s="145"/>
      <c r="U721" s="162"/>
      <c r="V721" s="105"/>
      <c r="W721" s="126"/>
      <c r="X721" s="30"/>
      <c r="Y721" s="33"/>
      <c r="Z721" s="31"/>
      <c r="AA721" s="33"/>
      <c r="AB721" s="33"/>
      <c r="AC721" s="33"/>
      <c r="AD721" s="33"/>
      <c r="AE721" s="33"/>
    </row>
    <row r="722">
      <c r="A722" s="116"/>
      <c r="B722" s="44"/>
      <c r="C722" s="44"/>
      <c r="D722" s="104"/>
      <c r="E722" s="104"/>
      <c r="F722" s="112"/>
      <c r="G722" s="105"/>
      <c r="H722" s="105"/>
      <c r="I722" s="145"/>
      <c r="J722" s="145"/>
      <c r="K722" s="145"/>
      <c r="L722" s="104"/>
      <c r="M722" s="145"/>
      <c r="N722" s="135"/>
      <c r="O722" s="145"/>
      <c r="P722" s="135"/>
      <c r="Q722" s="119"/>
      <c r="R722" s="28"/>
      <c r="S722" s="136"/>
      <c r="T722" s="145"/>
      <c r="U722" s="162"/>
      <c r="V722" s="105"/>
      <c r="W722" s="126"/>
      <c r="X722" s="30"/>
      <c r="Y722" s="33"/>
      <c r="Z722" s="31"/>
      <c r="AA722" s="33"/>
      <c r="AB722" s="33"/>
      <c r="AC722" s="33"/>
      <c r="AD722" s="33"/>
      <c r="AE722" s="33"/>
    </row>
    <row r="723">
      <c r="A723" s="15"/>
      <c r="B723" s="16"/>
      <c r="C723" s="17"/>
      <c r="D723" s="16"/>
      <c r="E723" s="16"/>
      <c r="F723" s="236"/>
      <c r="G723" s="28"/>
      <c r="H723" s="19"/>
      <c r="I723" s="63"/>
      <c r="J723" s="95"/>
      <c r="K723" s="63"/>
      <c r="L723" s="17"/>
      <c r="M723" s="22"/>
      <c r="N723" s="35"/>
      <c r="O723" s="28"/>
      <c r="P723" s="35"/>
      <c r="Q723" s="36"/>
      <c r="R723" s="28"/>
      <c r="S723" s="37"/>
      <c r="T723" s="38"/>
      <c r="U723" s="27"/>
      <c r="V723" s="28"/>
      <c r="W723" s="29"/>
      <c r="X723" s="30"/>
      <c r="Y723" s="17"/>
      <c r="Z723" s="31"/>
      <c r="AA723" s="33"/>
      <c r="AB723" s="33"/>
      <c r="AC723" s="33"/>
      <c r="AD723" s="33"/>
      <c r="AE723" s="33"/>
    </row>
    <row r="724">
      <c r="A724" s="15"/>
      <c r="B724" s="16"/>
      <c r="C724" s="17"/>
      <c r="D724" s="16"/>
      <c r="E724" s="16"/>
      <c r="F724" s="236"/>
      <c r="G724" s="28"/>
      <c r="H724" s="19"/>
      <c r="I724" s="63"/>
      <c r="J724" s="95"/>
      <c r="K724" s="63"/>
      <c r="L724" s="17"/>
      <c r="M724" s="22"/>
      <c r="N724" s="35"/>
      <c r="O724" s="28"/>
      <c r="P724" s="35"/>
      <c r="Q724" s="36"/>
      <c r="R724" s="28"/>
      <c r="S724" s="37"/>
      <c r="T724" s="38"/>
      <c r="U724" s="27"/>
      <c r="V724" s="28"/>
      <c r="W724" s="29"/>
      <c r="X724" s="30"/>
      <c r="Y724" s="17"/>
      <c r="Z724" s="31"/>
      <c r="AA724" s="33"/>
      <c r="AB724" s="33"/>
      <c r="AC724" s="33"/>
      <c r="AD724" s="33"/>
      <c r="AE724" s="33"/>
    </row>
    <row r="725">
      <c r="A725" s="116"/>
      <c r="B725" s="44"/>
      <c r="C725" s="44"/>
      <c r="D725" s="104"/>
      <c r="E725" s="104"/>
      <c r="F725" s="112"/>
      <c r="G725" s="105"/>
      <c r="H725" s="105"/>
      <c r="I725" s="145"/>
      <c r="J725" s="145"/>
      <c r="K725" s="145"/>
      <c r="L725" s="104"/>
      <c r="M725" s="145"/>
      <c r="N725" s="135"/>
      <c r="O725" s="145"/>
      <c r="P725" s="135"/>
      <c r="Q725" s="119"/>
      <c r="R725" s="28"/>
      <c r="S725" s="136"/>
      <c r="T725" s="105"/>
      <c r="U725" s="162"/>
      <c r="V725" s="105"/>
      <c r="W725" s="126"/>
      <c r="X725" s="30"/>
      <c r="Y725" s="112"/>
      <c r="Z725" s="31"/>
      <c r="AA725" s="33"/>
      <c r="AB725" s="33"/>
      <c r="AC725" s="33"/>
      <c r="AD725" s="33"/>
      <c r="AE725" s="33"/>
    </row>
    <row r="726">
      <c r="A726" s="85"/>
      <c r="B726" s="48"/>
      <c r="C726" s="113"/>
      <c r="D726" s="86"/>
      <c r="E726" s="86"/>
      <c r="F726" s="87"/>
      <c r="G726" s="88"/>
      <c r="H726" s="88"/>
      <c r="I726" s="89"/>
      <c r="J726" s="89"/>
      <c r="K726" s="89"/>
      <c r="L726" s="86"/>
      <c r="M726" s="90"/>
      <c r="N726" s="91"/>
      <c r="O726" s="88"/>
      <c r="P726" s="91"/>
      <c r="Q726" s="36"/>
      <c r="R726" s="95"/>
      <c r="S726" s="90"/>
      <c r="T726" s="93"/>
      <c r="U726" s="179"/>
      <c r="V726" s="88"/>
      <c r="W726" s="94"/>
      <c r="X726" s="30"/>
      <c r="Y726" s="113"/>
      <c r="Z726" s="31"/>
      <c r="AA726" s="33"/>
      <c r="AB726" s="33"/>
      <c r="AC726" s="33"/>
      <c r="AD726" s="33"/>
      <c r="AE726" s="33"/>
    </row>
    <row r="727">
      <c r="A727" s="100"/>
      <c r="B727" s="101"/>
      <c r="C727" s="102"/>
      <c r="D727" s="304"/>
      <c r="E727" s="104"/>
      <c r="F727" s="104"/>
      <c r="G727" s="105"/>
      <c r="H727" s="105"/>
      <c r="I727" s="290"/>
      <c r="J727" s="290"/>
      <c r="K727" s="290"/>
      <c r="L727" s="104"/>
      <c r="M727" s="291"/>
      <c r="N727" s="292"/>
      <c r="O727" s="291"/>
      <c r="P727" s="292"/>
      <c r="Q727" s="36"/>
      <c r="R727" s="305"/>
      <c r="S727" s="110"/>
      <c r="T727" s="290"/>
      <c r="U727" s="293"/>
      <c r="V727" s="290"/>
      <c r="W727" s="294"/>
      <c r="X727" s="30"/>
      <c r="Y727" s="112"/>
      <c r="Z727" s="31"/>
      <c r="AA727" s="33"/>
      <c r="AB727" s="33"/>
      <c r="AC727" s="33"/>
      <c r="AD727" s="33"/>
      <c r="AE727" s="33"/>
    </row>
    <row r="728">
      <c r="A728" s="116"/>
      <c r="B728" s="44"/>
      <c r="C728" s="44"/>
      <c r="D728" s="117"/>
      <c r="E728" s="117"/>
      <c r="F728" s="112"/>
      <c r="G728" s="119"/>
      <c r="H728" s="105"/>
      <c r="I728" s="145"/>
      <c r="J728" s="145"/>
      <c r="K728" s="145"/>
      <c r="L728" s="104"/>
      <c r="M728" s="145"/>
      <c r="N728" s="121"/>
      <c r="O728" s="145"/>
      <c r="P728" s="122"/>
      <c r="Q728" s="119"/>
      <c r="R728" s="28"/>
      <c r="S728" s="123"/>
      <c r="T728" s="285"/>
      <c r="U728" s="162"/>
      <c r="V728" s="125"/>
      <c r="W728" s="126"/>
      <c r="X728" s="30"/>
      <c r="Y728" s="112"/>
      <c r="Z728" s="31"/>
      <c r="AA728" s="33"/>
      <c r="AB728" s="33"/>
      <c r="AC728" s="33"/>
      <c r="AD728" s="33"/>
      <c r="AE728" s="33"/>
    </row>
    <row r="729">
      <c r="A729" s="15"/>
      <c r="B729" s="16"/>
      <c r="C729" s="17"/>
      <c r="D729" s="16"/>
      <c r="E729" s="16"/>
      <c r="F729" s="236"/>
      <c r="G729" s="19"/>
      <c r="H729" s="19"/>
      <c r="I729" s="63"/>
      <c r="J729" s="95"/>
      <c r="K729" s="63"/>
      <c r="L729" s="17"/>
      <c r="M729" s="22"/>
      <c r="N729" s="35"/>
      <c r="O729" s="28"/>
      <c r="P729" s="35"/>
      <c r="Q729" s="36"/>
      <c r="R729" s="28"/>
      <c r="S729" s="37"/>
      <c r="T729" s="38"/>
      <c r="U729" s="27"/>
      <c r="V729" s="22"/>
      <c r="W729" s="29"/>
      <c r="X729" s="30"/>
      <c r="Y729" s="33"/>
      <c r="Z729" s="31"/>
      <c r="AA729" s="33"/>
      <c r="AB729" s="33"/>
      <c r="AC729" s="33"/>
      <c r="AD729" s="33"/>
      <c r="AE729" s="33"/>
    </row>
    <row r="730">
      <c r="A730" s="116"/>
      <c r="B730" s="44"/>
      <c r="C730" s="44"/>
      <c r="D730" s="104"/>
      <c r="E730" s="104"/>
      <c r="F730" s="112"/>
      <c r="G730" s="105"/>
      <c r="H730" s="105"/>
      <c r="I730" s="145"/>
      <c r="J730" s="145"/>
      <c r="K730" s="145"/>
      <c r="L730" s="104"/>
      <c r="M730" s="145"/>
      <c r="N730" s="135"/>
      <c r="O730" s="145"/>
      <c r="P730" s="135"/>
      <c r="Q730" s="119"/>
      <c r="R730" s="28"/>
      <c r="S730" s="136"/>
      <c r="T730" s="145"/>
      <c r="U730" s="162"/>
      <c r="V730" s="105"/>
      <c r="W730" s="126"/>
      <c r="X730" s="30"/>
      <c r="Y730" s="33"/>
      <c r="Z730" s="31"/>
      <c r="AA730" s="33"/>
      <c r="AB730" s="33"/>
      <c r="AC730" s="33"/>
      <c r="AD730" s="33"/>
      <c r="AE730" s="33"/>
    </row>
    <row r="731">
      <c r="A731" s="15"/>
      <c r="B731" s="16"/>
      <c r="C731" s="17"/>
      <c r="D731" s="16"/>
      <c r="E731" s="16"/>
      <c r="F731" s="236"/>
      <c r="G731" s="28"/>
      <c r="H731" s="19"/>
      <c r="I731" s="63"/>
      <c r="J731" s="95"/>
      <c r="K731" s="63"/>
      <c r="L731" s="17"/>
      <c r="M731" s="22"/>
      <c r="N731" s="35"/>
      <c r="O731" s="28"/>
      <c r="P731" s="35"/>
      <c r="Q731" s="36"/>
      <c r="R731" s="28"/>
      <c r="S731" s="37"/>
      <c r="T731" s="38"/>
      <c r="U731" s="27"/>
      <c r="V731" s="28"/>
      <c r="W731" s="29"/>
      <c r="X731" s="30"/>
      <c r="Y731" s="17"/>
      <c r="Z731" s="31"/>
      <c r="AA731" s="33"/>
      <c r="AB731" s="33"/>
      <c r="AC731" s="33"/>
      <c r="AD731" s="33"/>
      <c r="AE731" s="33"/>
    </row>
    <row r="732">
      <c r="A732" s="116"/>
      <c r="B732" s="44"/>
      <c r="C732" s="44"/>
      <c r="D732" s="104"/>
      <c r="E732" s="104"/>
      <c r="F732" s="112"/>
      <c r="G732" s="105"/>
      <c r="H732" s="105"/>
      <c r="I732" s="145"/>
      <c r="J732" s="145"/>
      <c r="K732" s="145"/>
      <c r="L732" s="104"/>
      <c r="M732" s="145"/>
      <c r="N732" s="135"/>
      <c r="O732" s="145"/>
      <c r="P732" s="135"/>
      <c r="Q732" s="119"/>
      <c r="R732" s="28"/>
      <c r="S732" s="136"/>
      <c r="T732" s="105"/>
      <c r="U732" s="162"/>
      <c r="V732" s="105"/>
      <c r="W732" s="126"/>
      <c r="X732" s="30"/>
      <c r="Y732" s="112"/>
      <c r="Z732" s="31"/>
      <c r="AA732" s="33"/>
      <c r="AB732" s="33"/>
      <c r="AC732" s="33"/>
      <c r="AD732" s="33"/>
      <c r="AE732" s="33"/>
    </row>
    <row r="733">
      <c r="A733" s="85"/>
      <c r="B733" s="48"/>
      <c r="C733" s="48"/>
      <c r="D733" s="86"/>
      <c r="E733" s="86"/>
      <c r="F733" s="87"/>
      <c r="G733" s="88"/>
      <c r="H733" s="88"/>
      <c r="I733" s="89"/>
      <c r="J733" s="89"/>
      <c r="K733" s="89"/>
      <c r="L733" s="86"/>
      <c r="M733" s="90"/>
      <c r="N733" s="91"/>
      <c r="O733" s="88"/>
      <c r="P733" s="91"/>
      <c r="Q733" s="36"/>
      <c r="R733" s="95"/>
      <c r="S733" s="90"/>
      <c r="T733" s="93"/>
      <c r="U733" s="179"/>
      <c r="V733" s="88"/>
      <c r="W733" s="94"/>
      <c r="X733" s="30"/>
      <c r="Y733" s="113"/>
      <c r="Z733" s="31"/>
      <c r="AA733" s="33"/>
      <c r="AB733" s="33"/>
      <c r="AC733" s="33"/>
      <c r="AD733" s="33"/>
      <c r="AE733" s="33"/>
    </row>
    <row r="734">
      <c r="A734" s="116"/>
      <c r="B734" s="44"/>
      <c r="C734" s="44"/>
      <c r="D734" s="104"/>
      <c r="E734" s="104"/>
      <c r="F734" s="112"/>
      <c r="G734" s="105"/>
      <c r="H734" s="105"/>
      <c r="I734" s="145"/>
      <c r="J734" s="145"/>
      <c r="K734" s="145"/>
      <c r="L734" s="104"/>
      <c r="M734" s="145"/>
      <c r="N734" s="135"/>
      <c r="O734" s="145"/>
      <c r="P734" s="135"/>
      <c r="Q734" s="119"/>
      <c r="R734" s="28"/>
      <c r="S734" s="136"/>
      <c r="T734" s="105"/>
      <c r="U734" s="162"/>
      <c r="V734" s="105"/>
      <c r="W734" s="126"/>
      <c r="X734" s="30"/>
      <c r="Y734" s="112"/>
      <c r="Z734" s="31"/>
      <c r="AA734" s="33"/>
      <c r="AB734" s="33"/>
      <c r="AC734" s="33"/>
      <c r="AD734" s="33"/>
      <c r="AE734" s="33"/>
    </row>
    <row r="735">
      <c r="A735" s="72"/>
      <c r="B735" s="16"/>
      <c r="C735" s="16"/>
      <c r="D735" s="16"/>
      <c r="E735" s="16"/>
      <c r="F735" s="73"/>
      <c r="G735" s="19"/>
      <c r="H735" s="19"/>
      <c r="I735" s="74"/>
      <c r="J735" s="74"/>
      <c r="K735" s="74"/>
      <c r="L735" s="78"/>
      <c r="M735" s="19"/>
      <c r="N735" s="35"/>
      <c r="O735" s="19"/>
      <c r="P735" s="35"/>
      <c r="Q735" s="36"/>
      <c r="R735" s="19"/>
      <c r="S735" s="22"/>
      <c r="T735" s="77"/>
      <c r="U735" s="27"/>
      <c r="V735" s="22"/>
      <c r="W735" s="29"/>
      <c r="X735" s="30"/>
      <c r="Y735" s="81"/>
      <c r="Z735" s="31"/>
      <c r="AA735" s="33"/>
      <c r="AB735" s="33"/>
      <c r="AC735" s="33"/>
      <c r="AD735" s="33"/>
      <c r="AE735" s="33"/>
    </row>
    <row r="736">
      <c r="A736" s="116"/>
      <c r="B736" s="44"/>
      <c r="C736" s="44"/>
      <c r="D736" s="117"/>
      <c r="E736" s="117"/>
      <c r="F736" s="112"/>
      <c r="G736" s="119"/>
      <c r="H736" s="105"/>
      <c r="I736" s="145"/>
      <c r="J736" s="145"/>
      <c r="K736" s="145"/>
      <c r="L736" s="104"/>
      <c r="M736" s="145"/>
      <c r="N736" s="121"/>
      <c r="O736" s="145"/>
      <c r="P736" s="122"/>
      <c r="Q736" s="119"/>
      <c r="R736" s="28"/>
      <c r="S736" s="123"/>
      <c r="T736" s="285"/>
      <c r="U736" s="162"/>
      <c r="V736" s="125"/>
      <c r="W736" s="126"/>
      <c r="X736" s="30"/>
      <c r="Y736" s="112"/>
      <c r="Z736" s="31"/>
      <c r="AA736" s="33"/>
      <c r="AB736" s="33"/>
      <c r="AC736" s="33"/>
      <c r="AD736" s="33"/>
      <c r="AE736" s="33"/>
    </row>
    <row r="737">
      <c r="A737" s="116"/>
      <c r="B737" s="44"/>
      <c r="C737" s="44"/>
      <c r="D737" s="117"/>
      <c r="E737" s="117"/>
      <c r="F737" s="112"/>
      <c r="G737" s="119"/>
      <c r="H737" s="105"/>
      <c r="I737" s="145"/>
      <c r="J737" s="145"/>
      <c r="K737" s="145"/>
      <c r="L737" s="104"/>
      <c r="M737" s="145"/>
      <c r="N737" s="121"/>
      <c r="O737" s="145"/>
      <c r="P737" s="122"/>
      <c r="Q737" s="119"/>
      <c r="R737" s="28"/>
      <c r="S737" s="123"/>
      <c r="T737" s="285"/>
      <c r="U737" s="162"/>
      <c r="V737" s="125"/>
      <c r="W737" s="126"/>
      <c r="X737" s="30"/>
      <c r="Y737" s="112"/>
      <c r="Z737" s="31"/>
      <c r="AA737" s="33"/>
      <c r="AB737" s="33"/>
      <c r="AC737" s="33"/>
      <c r="AD737" s="33"/>
      <c r="AE737" s="33"/>
    </row>
    <row r="738">
      <c r="A738" s="116"/>
      <c r="B738" s="44"/>
      <c r="C738" s="44"/>
      <c r="D738" s="104"/>
      <c r="E738" s="104"/>
      <c r="F738" s="112"/>
      <c r="G738" s="105"/>
      <c r="H738" s="105"/>
      <c r="I738" s="145"/>
      <c r="J738" s="145"/>
      <c r="K738" s="145"/>
      <c r="L738" s="104"/>
      <c r="M738" s="145"/>
      <c r="N738" s="135"/>
      <c r="O738" s="145"/>
      <c r="P738" s="135"/>
      <c r="Q738" s="119"/>
      <c r="R738" s="28"/>
      <c r="S738" s="136"/>
      <c r="T738" s="145"/>
      <c r="U738" s="162"/>
      <c r="V738" s="134"/>
      <c r="W738" s="29"/>
      <c r="X738" s="30"/>
      <c r="Y738" s="33"/>
      <c r="Z738" s="31"/>
      <c r="AA738" s="33"/>
      <c r="AB738" s="33"/>
      <c r="AC738" s="33"/>
      <c r="AD738" s="33"/>
      <c r="AE738" s="33"/>
    </row>
    <row r="739">
      <c r="A739" s="116"/>
      <c r="B739" s="44"/>
      <c r="C739" s="44"/>
      <c r="D739" s="104"/>
      <c r="E739" s="104"/>
      <c r="F739" s="112"/>
      <c r="G739" s="105"/>
      <c r="H739" s="105"/>
      <c r="I739" s="145"/>
      <c r="J739" s="145"/>
      <c r="K739" s="145"/>
      <c r="L739" s="104"/>
      <c r="M739" s="145"/>
      <c r="N739" s="135"/>
      <c r="O739" s="145"/>
      <c r="P739" s="135"/>
      <c r="Q739" s="119"/>
      <c r="R739" s="28"/>
      <c r="S739" s="136"/>
      <c r="T739" s="105"/>
      <c r="U739" s="162"/>
      <c r="V739" s="105"/>
      <c r="W739" s="126"/>
      <c r="X739" s="30"/>
      <c r="Y739" s="112"/>
      <c r="Z739" s="31"/>
      <c r="AA739" s="33"/>
      <c r="AB739" s="33"/>
      <c r="AC739" s="33"/>
      <c r="AD739" s="33"/>
      <c r="AE739" s="33"/>
    </row>
    <row r="740">
      <c r="A740" s="116"/>
      <c r="B740" s="44"/>
      <c r="C740" s="44"/>
      <c r="D740" s="104"/>
      <c r="E740" s="104"/>
      <c r="F740" s="112"/>
      <c r="G740" s="105"/>
      <c r="H740" s="105"/>
      <c r="I740" s="145"/>
      <c r="J740" s="145"/>
      <c r="K740" s="145"/>
      <c r="L740" s="104"/>
      <c r="M740" s="145"/>
      <c r="N740" s="135"/>
      <c r="O740" s="145"/>
      <c r="P740" s="135"/>
      <c r="Q740" s="119"/>
      <c r="R740" s="28"/>
      <c r="S740" s="136"/>
      <c r="T740" s="145"/>
      <c r="U740" s="162"/>
      <c r="V740" s="105"/>
      <c r="W740" s="126"/>
      <c r="X740" s="30"/>
      <c r="Y740" s="33"/>
      <c r="Z740" s="31"/>
      <c r="AA740" s="33"/>
      <c r="AB740" s="33"/>
      <c r="AC740" s="33"/>
      <c r="AD740" s="33"/>
      <c r="AE740" s="33"/>
    </row>
    <row r="741">
      <c r="A741" s="116"/>
      <c r="B741" s="44"/>
      <c r="C741" s="44"/>
      <c r="D741" s="117"/>
      <c r="E741" s="117"/>
      <c r="F741" s="112"/>
      <c r="G741" s="119"/>
      <c r="H741" s="105"/>
      <c r="I741" s="145"/>
      <c r="J741" s="145"/>
      <c r="K741" s="145"/>
      <c r="L741" s="104"/>
      <c r="M741" s="145"/>
      <c r="N741" s="121"/>
      <c r="O741" s="145"/>
      <c r="P741" s="122"/>
      <c r="Q741" s="119"/>
      <c r="R741" s="28"/>
      <c r="S741" s="123"/>
      <c r="T741" s="285"/>
      <c r="U741" s="162"/>
      <c r="V741" s="125"/>
      <c r="W741" s="126"/>
      <c r="X741" s="30"/>
      <c r="Y741" s="129"/>
      <c r="Z741" s="31"/>
      <c r="AA741" s="33"/>
      <c r="AB741" s="33"/>
      <c r="AC741" s="33"/>
      <c r="AD741" s="33"/>
      <c r="AE741" s="33"/>
    </row>
    <row r="742">
      <c r="A742" s="116"/>
      <c r="B742" s="44"/>
      <c r="C742" s="44"/>
      <c r="D742" s="104"/>
      <c r="E742" s="104"/>
      <c r="F742" s="112"/>
      <c r="G742" s="105"/>
      <c r="H742" s="105"/>
      <c r="I742" s="145"/>
      <c r="J742" s="145"/>
      <c r="K742" s="145"/>
      <c r="L742" s="104"/>
      <c r="M742" s="145"/>
      <c r="N742" s="135"/>
      <c r="O742" s="145"/>
      <c r="P742" s="135"/>
      <c r="Q742" s="119"/>
      <c r="R742" s="28"/>
      <c r="S742" s="136"/>
      <c r="T742" s="105"/>
      <c r="U742" s="162"/>
      <c r="V742" s="105"/>
      <c r="W742" s="126"/>
      <c r="X742" s="30"/>
      <c r="Y742" s="112"/>
      <c r="Z742" s="31"/>
      <c r="AA742" s="33"/>
      <c r="AB742" s="33"/>
      <c r="AC742" s="33"/>
      <c r="AD742" s="33"/>
      <c r="AE742" s="33"/>
    </row>
    <row r="743">
      <c r="A743" s="116"/>
      <c r="B743" s="44"/>
      <c r="C743" s="44"/>
      <c r="D743" s="104"/>
      <c r="E743" s="104"/>
      <c r="F743" s="112"/>
      <c r="G743" s="105"/>
      <c r="H743" s="105"/>
      <c r="I743" s="145"/>
      <c r="J743" s="145"/>
      <c r="K743" s="145"/>
      <c r="L743" s="104"/>
      <c r="M743" s="145"/>
      <c r="N743" s="135"/>
      <c r="O743" s="145"/>
      <c r="P743" s="135"/>
      <c r="Q743" s="119"/>
      <c r="R743" s="28"/>
      <c r="S743" s="136"/>
      <c r="T743" s="105"/>
      <c r="U743" s="162"/>
      <c r="V743" s="105"/>
      <c r="W743" s="126"/>
      <c r="X743" s="30"/>
      <c r="Y743" s="112"/>
      <c r="Z743" s="31"/>
      <c r="AA743" s="33"/>
      <c r="AB743" s="33"/>
      <c r="AC743" s="33"/>
      <c r="AD743" s="33"/>
      <c r="AE743" s="33"/>
    </row>
    <row r="744">
      <c r="A744" s="15"/>
      <c r="B744" s="16"/>
      <c r="C744" s="17"/>
      <c r="D744" s="16"/>
      <c r="E744" s="16"/>
      <c r="F744" s="236"/>
      <c r="G744" s="28"/>
      <c r="H744" s="19"/>
      <c r="I744" s="63"/>
      <c r="J744" s="95"/>
      <c r="K744" s="63"/>
      <c r="L744" s="17"/>
      <c r="M744" s="22"/>
      <c r="N744" s="35"/>
      <c r="O744" s="28"/>
      <c r="P744" s="35"/>
      <c r="Q744" s="36"/>
      <c r="R744" s="28"/>
      <c r="S744" s="37"/>
      <c r="T744" s="38"/>
      <c r="U744" s="27"/>
      <c r="V744" s="28"/>
      <c r="W744" s="29"/>
      <c r="X744" s="30"/>
      <c r="Y744" s="17"/>
      <c r="Z744" s="31"/>
      <c r="AA744" s="33"/>
      <c r="AB744" s="33"/>
      <c r="AC744" s="33"/>
      <c r="AD744" s="33"/>
      <c r="AE744" s="33"/>
    </row>
    <row r="745">
      <c r="A745" s="116"/>
      <c r="B745" s="44"/>
      <c r="C745" s="44"/>
      <c r="D745" s="104"/>
      <c r="E745" s="104"/>
      <c r="F745" s="112"/>
      <c r="G745" s="105"/>
      <c r="H745" s="105"/>
      <c r="I745" s="145"/>
      <c r="J745" s="145"/>
      <c r="K745" s="145"/>
      <c r="L745" s="104"/>
      <c r="M745" s="145"/>
      <c r="N745" s="135"/>
      <c r="O745" s="145"/>
      <c r="P745" s="135"/>
      <c r="Q745" s="119"/>
      <c r="R745" s="28"/>
      <c r="S745" s="136"/>
      <c r="T745" s="105"/>
      <c r="U745" s="162"/>
      <c r="V745" s="105"/>
      <c r="W745" s="126"/>
      <c r="X745" s="30"/>
      <c r="Y745" s="112"/>
      <c r="Z745" s="31"/>
      <c r="AA745" s="33"/>
      <c r="AB745" s="33"/>
      <c r="AC745" s="33"/>
      <c r="AD745" s="33"/>
      <c r="AE745" s="33"/>
    </row>
    <row r="746">
      <c r="A746" s="100"/>
      <c r="B746" s="101"/>
      <c r="C746" s="102"/>
      <c r="D746" s="304"/>
      <c r="E746" s="104"/>
      <c r="F746" s="104"/>
      <c r="G746" s="105"/>
      <c r="H746" s="105"/>
      <c r="I746" s="290"/>
      <c r="J746" s="290"/>
      <c r="K746" s="290"/>
      <c r="L746" s="104"/>
      <c r="M746" s="291"/>
      <c r="N746" s="292"/>
      <c r="O746" s="291"/>
      <c r="P746" s="292"/>
      <c r="Q746" s="36"/>
      <c r="R746" s="305"/>
      <c r="S746" s="110"/>
      <c r="T746" s="290"/>
      <c r="U746" s="293"/>
      <c r="V746" s="290"/>
      <c r="W746" s="294"/>
      <c r="X746" s="30"/>
      <c r="Y746" s="112"/>
      <c r="Z746" s="31"/>
      <c r="AA746" s="33"/>
      <c r="AB746" s="33"/>
      <c r="AC746" s="33"/>
      <c r="AD746" s="33"/>
      <c r="AE746" s="33"/>
    </row>
    <row r="747">
      <c r="A747" s="72"/>
      <c r="B747" s="16"/>
      <c r="C747" s="16"/>
      <c r="D747" s="16"/>
      <c r="E747" s="16"/>
      <c r="F747" s="73"/>
      <c r="G747" s="19"/>
      <c r="H747" s="19"/>
      <c r="I747" s="74"/>
      <c r="J747" s="74"/>
      <c r="K747" s="74"/>
      <c r="L747" s="78"/>
      <c r="M747" s="19"/>
      <c r="N747" s="35"/>
      <c r="O747" s="19"/>
      <c r="P747" s="35"/>
      <c r="Q747" s="36"/>
      <c r="R747" s="19"/>
      <c r="S747" s="22"/>
      <c r="T747" s="77"/>
      <c r="U747" s="27"/>
      <c r="V747" s="22"/>
      <c r="W747" s="29"/>
      <c r="X747" s="30"/>
      <c r="Y747" s="81"/>
      <c r="Z747" s="31"/>
      <c r="AA747" s="33"/>
      <c r="AB747" s="33"/>
      <c r="AC747" s="33"/>
      <c r="AD747" s="33"/>
      <c r="AE747" s="33"/>
    </row>
    <row r="748">
      <c r="A748" s="15"/>
      <c r="B748" s="16"/>
      <c r="C748" s="17"/>
      <c r="D748" s="16"/>
      <c r="E748" s="16"/>
      <c r="F748" s="236"/>
      <c r="G748" s="28"/>
      <c r="H748" s="19"/>
      <c r="I748" s="63"/>
      <c r="J748" s="95"/>
      <c r="K748" s="63"/>
      <c r="L748" s="17"/>
      <c r="M748" s="22"/>
      <c r="N748" s="35"/>
      <c r="O748" s="28"/>
      <c r="P748" s="35"/>
      <c r="Q748" s="36"/>
      <c r="R748" s="28"/>
      <c r="S748" s="37"/>
      <c r="T748" s="38"/>
      <c r="U748" s="27"/>
      <c r="V748" s="22"/>
      <c r="W748" s="29"/>
      <c r="X748" s="30"/>
      <c r="Y748" s="17"/>
      <c r="Z748" s="31"/>
      <c r="AA748" s="33"/>
      <c r="AB748" s="33"/>
      <c r="AC748" s="33"/>
      <c r="AD748" s="33"/>
      <c r="AE748" s="33"/>
    </row>
    <row r="749">
      <c r="A749" s="72"/>
      <c r="B749" s="16"/>
      <c r="C749" s="16"/>
      <c r="D749" s="16"/>
      <c r="E749" s="16"/>
      <c r="F749" s="73"/>
      <c r="G749" s="19"/>
      <c r="H749" s="19"/>
      <c r="I749" s="74"/>
      <c r="J749" s="74"/>
      <c r="K749" s="74"/>
      <c r="L749" s="78"/>
      <c r="M749" s="19"/>
      <c r="N749" s="35"/>
      <c r="O749" s="19"/>
      <c r="P749" s="35"/>
      <c r="Q749" s="36"/>
      <c r="R749" s="19"/>
      <c r="S749" s="22"/>
      <c r="T749" s="77"/>
      <c r="U749" s="27"/>
      <c r="V749" s="28"/>
      <c r="W749" s="29"/>
      <c r="X749" s="30"/>
      <c r="Y749" s="81"/>
      <c r="Z749" s="31"/>
      <c r="AA749" s="33"/>
      <c r="AB749" s="33"/>
      <c r="AC749" s="33"/>
      <c r="AD749" s="33"/>
      <c r="AE749" s="33"/>
    </row>
    <row r="750">
      <c r="A750" s="72"/>
      <c r="B750" s="16"/>
      <c r="C750" s="16"/>
      <c r="D750" s="16"/>
      <c r="E750" s="16"/>
      <c r="F750" s="73"/>
      <c r="G750" s="19"/>
      <c r="H750" s="19"/>
      <c r="I750" s="74"/>
      <c r="J750" s="74"/>
      <c r="K750" s="74"/>
      <c r="L750" s="78"/>
      <c r="M750" s="19"/>
      <c r="N750" s="35"/>
      <c r="O750" s="19"/>
      <c r="P750" s="35"/>
      <c r="Q750" s="36"/>
      <c r="R750" s="19"/>
      <c r="S750" s="22"/>
      <c r="T750" s="77"/>
      <c r="U750" s="27"/>
      <c r="V750" s="22"/>
      <c r="W750" s="29"/>
      <c r="X750" s="30"/>
      <c r="Y750" s="81"/>
      <c r="Z750" s="31"/>
      <c r="AA750" s="33"/>
      <c r="AB750" s="33"/>
      <c r="AC750" s="33"/>
      <c r="AD750" s="33"/>
      <c r="AE750" s="33"/>
    </row>
    <row r="751">
      <c r="A751" s="15"/>
      <c r="B751" s="16"/>
      <c r="C751" s="17"/>
      <c r="D751" s="16"/>
      <c r="E751" s="16"/>
      <c r="F751" s="236"/>
      <c r="G751" s="19"/>
      <c r="H751" s="19"/>
      <c r="I751" s="63"/>
      <c r="J751" s="95"/>
      <c r="K751" s="63"/>
      <c r="L751" s="17"/>
      <c r="M751" s="22"/>
      <c r="N751" s="35"/>
      <c r="O751" s="28"/>
      <c r="P751" s="35"/>
      <c r="Q751" s="36"/>
      <c r="R751" s="28"/>
      <c r="S751" s="37"/>
      <c r="T751" s="38"/>
      <c r="U751" s="27"/>
      <c r="V751" s="28"/>
      <c r="W751" s="29"/>
      <c r="X751" s="30"/>
      <c r="Y751" s="17"/>
      <c r="Z751" s="31"/>
      <c r="AA751" s="33"/>
      <c r="AB751" s="33"/>
      <c r="AC751" s="33"/>
      <c r="AD751" s="33"/>
      <c r="AE751" s="33"/>
    </row>
    <row r="752">
      <c r="A752" s="116"/>
      <c r="B752" s="44"/>
      <c r="C752" s="44"/>
      <c r="D752" s="104"/>
      <c r="E752" s="104"/>
      <c r="F752" s="112"/>
      <c r="G752" s="105"/>
      <c r="H752" s="105"/>
      <c r="I752" s="145"/>
      <c r="J752" s="145"/>
      <c r="K752" s="145"/>
      <c r="L752" s="104"/>
      <c r="M752" s="145"/>
      <c r="N752" s="135"/>
      <c r="O752" s="145"/>
      <c r="P752" s="135"/>
      <c r="Q752" s="119"/>
      <c r="R752" s="28"/>
      <c r="S752" s="136"/>
      <c r="T752" s="145"/>
      <c r="U752" s="162"/>
      <c r="V752" s="105"/>
      <c r="W752" s="126"/>
      <c r="X752" s="30"/>
      <c r="Y752" s="33"/>
      <c r="Z752" s="31"/>
      <c r="AA752" s="33"/>
      <c r="AB752" s="33"/>
      <c r="AC752" s="33"/>
      <c r="AD752" s="33"/>
      <c r="AE752" s="33"/>
    </row>
    <row r="753">
      <c r="A753" s="116"/>
      <c r="B753" s="44"/>
      <c r="C753" s="44"/>
      <c r="D753" s="117"/>
      <c r="E753" s="117"/>
      <c r="F753" s="112"/>
      <c r="G753" s="119"/>
      <c r="H753" s="105"/>
      <c r="I753" s="145"/>
      <c r="J753" s="145"/>
      <c r="K753" s="145"/>
      <c r="L753" s="104"/>
      <c r="M753" s="145"/>
      <c r="N753" s="121"/>
      <c r="O753" s="145"/>
      <c r="P753" s="122"/>
      <c r="Q753" s="119"/>
      <c r="R753" s="28"/>
      <c r="S753" s="123"/>
      <c r="T753" s="285"/>
      <c r="U753" s="162"/>
      <c r="V753" s="125"/>
      <c r="W753" s="126"/>
      <c r="X753" s="30"/>
      <c r="Y753" s="112"/>
      <c r="Z753" s="31"/>
      <c r="AA753" s="33"/>
      <c r="AB753" s="33"/>
      <c r="AC753" s="33"/>
      <c r="AD753" s="33"/>
      <c r="AE753" s="33"/>
    </row>
    <row r="754">
      <c r="A754" s="15"/>
      <c r="B754" s="16"/>
      <c r="C754" s="17"/>
      <c r="D754" s="16"/>
      <c r="E754" s="16"/>
      <c r="F754" s="236"/>
      <c r="G754" s="19"/>
      <c r="H754" s="19"/>
      <c r="I754" s="63"/>
      <c r="J754" s="95"/>
      <c r="K754" s="63"/>
      <c r="L754" s="17"/>
      <c r="M754" s="22"/>
      <c r="N754" s="35"/>
      <c r="O754" s="28"/>
      <c r="P754" s="35"/>
      <c r="Q754" s="36"/>
      <c r="R754" s="28"/>
      <c r="S754" s="37"/>
      <c r="T754" s="38"/>
      <c r="U754" s="27"/>
      <c r="V754" s="19"/>
      <c r="W754" s="29"/>
      <c r="X754" s="30"/>
      <c r="Y754" s="17"/>
      <c r="Z754" s="31"/>
      <c r="AA754" s="33"/>
      <c r="AB754" s="33"/>
      <c r="AC754" s="33"/>
      <c r="AD754" s="33"/>
      <c r="AE754" s="33"/>
    </row>
    <row r="755">
      <c r="A755" s="116"/>
      <c r="B755" s="44"/>
      <c r="C755" s="44"/>
      <c r="D755" s="104"/>
      <c r="E755" s="104"/>
      <c r="F755" s="112"/>
      <c r="G755" s="105"/>
      <c r="H755" s="105"/>
      <c r="I755" s="145"/>
      <c r="J755" s="145"/>
      <c r="K755" s="145"/>
      <c r="L755" s="104"/>
      <c r="M755" s="145"/>
      <c r="N755" s="135"/>
      <c r="O755" s="145"/>
      <c r="P755" s="135"/>
      <c r="Q755" s="119"/>
      <c r="R755" s="28"/>
      <c r="S755" s="136"/>
      <c r="T755" s="105"/>
      <c r="U755" s="162"/>
      <c r="V755" s="105"/>
      <c r="W755" s="126"/>
      <c r="X755" s="30"/>
      <c r="Y755" s="112"/>
      <c r="Z755" s="31"/>
      <c r="AA755" s="33"/>
      <c r="AB755" s="33"/>
      <c r="AC755" s="33"/>
      <c r="AD755" s="33"/>
      <c r="AE755" s="33"/>
    </row>
    <row r="756">
      <c r="A756" s="116"/>
      <c r="B756" s="44"/>
      <c r="C756" s="44"/>
      <c r="D756" s="104"/>
      <c r="E756" s="104"/>
      <c r="F756" s="112"/>
      <c r="G756" s="105"/>
      <c r="H756" s="105"/>
      <c r="I756" s="145"/>
      <c r="J756" s="145"/>
      <c r="K756" s="145"/>
      <c r="L756" s="104"/>
      <c r="M756" s="145"/>
      <c r="N756" s="135"/>
      <c r="O756" s="145"/>
      <c r="P756" s="135"/>
      <c r="Q756" s="119"/>
      <c r="R756" s="28"/>
      <c r="S756" s="136"/>
      <c r="T756" s="105"/>
      <c r="U756" s="162"/>
      <c r="V756" s="105"/>
      <c r="W756" s="126"/>
      <c r="X756" s="30"/>
      <c r="Y756" s="112"/>
      <c r="Z756" s="31"/>
      <c r="AA756" s="33"/>
      <c r="AB756" s="33"/>
      <c r="AC756" s="33"/>
      <c r="AD756" s="33"/>
      <c r="AE756" s="33"/>
    </row>
    <row r="757">
      <c r="A757" s="72"/>
      <c r="B757" s="16"/>
      <c r="C757" s="16"/>
      <c r="D757" s="16"/>
      <c r="E757" s="16"/>
      <c r="F757" s="73"/>
      <c r="G757" s="19"/>
      <c r="H757" s="19"/>
      <c r="I757" s="74"/>
      <c r="J757" s="74"/>
      <c r="K757" s="74"/>
      <c r="L757" s="78"/>
      <c r="M757" s="19"/>
      <c r="N757" s="35"/>
      <c r="O757" s="19"/>
      <c r="P757" s="35"/>
      <c r="Q757" s="36"/>
      <c r="R757" s="19"/>
      <c r="S757" s="22"/>
      <c r="T757" s="77"/>
      <c r="U757" s="27"/>
      <c r="V757" s="19"/>
      <c r="W757" s="29"/>
      <c r="X757" s="30"/>
      <c r="Y757" s="81"/>
      <c r="Z757" s="31"/>
      <c r="AA757" s="33"/>
      <c r="AB757" s="33"/>
      <c r="AC757" s="33"/>
      <c r="AD757" s="33"/>
      <c r="AE757" s="33"/>
    </row>
    <row r="758">
      <c r="A758" s="116"/>
      <c r="B758" s="44"/>
      <c r="C758" s="44"/>
      <c r="D758" s="104"/>
      <c r="E758" s="104"/>
      <c r="F758" s="112"/>
      <c r="G758" s="105"/>
      <c r="H758" s="105"/>
      <c r="I758" s="145"/>
      <c r="J758" s="145"/>
      <c r="K758" s="145"/>
      <c r="L758" s="104"/>
      <c r="M758" s="145"/>
      <c r="N758" s="135"/>
      <c r="O758" s="145"/>
      <c r="P758" s="135"/>
      <c r="Q758" s="131"/>
      <c r="R758" s="28"/>
      <c r="S758" s="155"/>
      <c r="T758" s="105"/>
      <c r="U758" s="162"/>
      <c r="V758" s="105"/>
      <c r="W758" s="126"/>
      <c r="X758" s="30"/>
      <c r="Y758" s="112"/>
      <c r="Z758" s="31"/>
      <c r="AA758" s="33"/>
      <c r="AB758" s="33"/>
      <c r="AC758" s="33"/>
      <c r="AD758" s="33"/>
      <c r="AE758" s="33"/>
    </row>
    <row r="759">
      <c r="A759" s="116"/>
      <c r="B759" s="44"/>
      <c r="C759" s="44"/>
      <c r="D759" s="104"/>
      <c r="E759" s="104"/>
      <c r="F759" s="112"/>
      <c r="G759" s="105"/>
      <c r="H759" s="105"/>
      <c r="I759" s="145"/>
      <c r="J759" s="145"/>
      <c r="K759" s="145"/>
      <c r="L759" s="104"/>
      <c r="M759" s="145"/>
      <c r="N759" s="135"/>
      <c r="O759" s="145"/>
      <c r="P759" s="135"/>
      <c r="Q759" s="119"/>
      <c r="R759" s="28"/>
      <c r="S759" s="136"/>
      <c r="T759" s="105"/>
      <c r="U759" s="162"/>
      <c r="V759" s="105"/>
      <c r="W759" s="126"/>
      <c r="X759" s="30"/>
      <c r="Y759" s="112"/>
      <c r="Z759" s="31"/>
      <c r="AA759" s="33"/>
      <c r="AB759" s="33"/>
      <c r="AC759" s="33"/>
      <c r="AD759" s="33"/>
      <c r="AE759" s="33"/>
    </row>
    <row r="760">
      <c r="A760" s="15"/>
      <c r="B760" s="16"/>
      <c r="C760" s="17"/>
      <c r="D760" s="16"/>
      <c r="E760" s="16"/>
      <c r="F760" s="236"/>
      <c r="G760" s="28"/>
      <c r="H760" s="19"/>
      <c r="I760" s="63"/>
      <c r="J760" s="95"/>
      <c r="K760" s="63"/>
      <c r="L760" s="17"/>
      <c r="M760" s="22"/>
      <c r="N760" s="35"/>
      <c r="O760" s="28"/>
      <c r="P760" s="35"/>
      <c r="Q760" s="36"/>
      <c r="R760" s="28"/>
      <c r="S760" s="37"/>
      <c r="T760" s="38"/>
      <c r="U760" s="27"/>
      <c r="V760" s="19"/>
      <c r="W760" s="29"/>
      <c r="X760" s="30"/>
      <c r="Y760" s="17"/>
      <c r="Z760" s="31"/>
      <c r="AA760" s="33"/>
      <c r="AB760" s="33"/>
      <c r="AC760" s="33"/>
      <c r="AD760" s="33"/>
      <c r="AE760" s="33"/>
    </row>
    <row r="761">
      <c r="A761" s="116"/>
      <c r="B761" s="44"/>
      <c r="C761" s="44"/>
      <c r="D761" s="104"/>
      <c r="E761" s="104"/>
      <c r="F761" s="112"/>
      <c r="G761" s="105"/>
      <c r="H761" s="105"/>
      <c r="I761" s="145"/>
      <c r="J761" s="145"/>
      <c r="K761" s="145"/>
      <c r="L761" s="104"/>
      <c r="M761" s="145"/>
      <c r="N761" s="135"/>
      <c r="O761" s="145"/>
      <c r="P761" s="135"/>
      <c r="Q761" s="119"/>
      <c r="R761" s="28"/>
      <c r="S761" s="136"/>
      <c r="T761" s="105"/>
      <c r="U761" s="162"/>
      <c r="V761" s="105"/>
      <c r="W761" s="126"/>
      <c r="X761" s="30"/>
      <c r="Y761" s="112"/>
      <c r="Z761" s="31"/>
      <c r="AA761" s="33"/>
      <c r="AB761" s="33"/>
      <c r="AC761" s="33"/>
      <c r="AD761" s="33"/>
      <c r="AE761" s="33"/>
    </row>
    <row r="762">
      <c r="A762" s="116"/>
      <c r="B762" s="44"/>
      <c r="C762" s="44"/>
      <c r="D762" s="104"/>
      <c r="E762" s="104"/>
      <c r="F762" s="112"/>
      <c r="G762" s="105"/>
      <c r="H762" s="105"/>
      <c r="I762" s="145"/>
      <c r="J762" s="145"/>
      <c r="K762" s="145"/>
      <c r="L762" s="104"/>
      <c r="M762" s="145"/>
      <c r="N762" s="135"/>
      <c r="O762" s="145"/>
      <c r="P762" s="135"/>
      <c r="Q762" s="119"/>
      <c r="R762" s="28"/>
      <c r="S762" s="136"/>
      <c r="T762" s="145"/>
      <c r="U762" s="162"/>
      <c r="V762" s="105"/>
      <c r="W762" s="126"/>
      <c r="X762" s="30"/>
      <c r="Y762" s="33"/>
      <c r="Z762" s="31"/>
      <c r="AA762" s="33"/>
      <c r="AB762" s="33"/>
      <c r="AC762" s="33"/>
      <c r="AD762" s="33"/>
      <c r="AE762" s="33"/>
    </row>
    <row r="763">
      <c r="A763" s="116"/>
      <c r="B763" s="44"/>
      <c r="C763" s="44"/>
      <c r="D763" s="104"/>
      <c r="E763" s="104"/>
      <c r="F763" s="112"/>
      <c r="G763" s="105"/>
      <c r="H763" s="105"/>
      <c r="I763" s="145"/>
      <c r="J763" s="145"/>
      <c r="K763" s="145"/>
      <c r="L763" s="104"/>
      <c r="M763" s="145"/>
      <c r="N763" s="135"/>
      <c r="O763" s="145"/>
      <c r="P763" s="135"/>
      <c r="Q763" s="119"/>
      <c r="R763" s="28"/>
      <c r="S763" s="136"/>
      <c r="T763" s="145"/>
      <c r="U763" s="162"/>
      <c r="V763" s="105"/>
      <c r="W763" s="126"/>
      <c r="X763" s="30"/>
      <c r="Y763" s="33"/>
      <c r="Z763" s="31"/>
      <c r="AA763" s="33"/>
      <c r="AB763" s="33"/>
      <c r="AC763" s="33"/>
      <c r="AD763" s="33"/>
      <c r="AE763" s="33"/>
    </row>
    <row r="764">
      <c r="A764" s="116"/>
      <c r="B764" s="44"/>
      <c r="C764" s="44"/>
      <c r="D764" s="104"/>
      <c r="E764" s="104"/>
      <c r="F764" s="112"/>
      <c r="G764" s="105"/>
      <c r="H764" s="105"/>
      <c r="I764" s="145"/>
      <c r="J764" s="145"/>
      <c r="K764" s="145"/>
      <c r="L764" s="104"/>
      <c r="M764" s="145"/>
      <c r="N764" s="135"/>
      <c r="O764" s="145"/>
      <c r="P764" s="135"/>
      <c r="Q764" s="119"/>
      <c r="R764" s="28"/>
      <c r="S764" s="136"/>
      <c r="T764" s="105"/>
      <c r="U764" s="162"/>
      <c r="V764" s="105"/>
      <c r="W764" s="126"/>
      <c r="X764" s="30"/>
      <c r="Y764" s="112"/>
      <c r="Z764" s="31"/>
      <c r="AA764" s="33"/>
      <c r="AB764" s="33"/>
      <c r="AC764" s="33"/>
      <c r="AD764" s="33"/>
      <c r="AE764" s="33"/>
    </row>
    <row r="765">
      <c r="A765" s="116"/>
      <c r="B765" s="44"/>
      <c r="C765" s="44"/>
      <c r="D765" s="104"/>
      <c r="E765" s="104"/>
      <c r="F765" s="112"/>
      <c r="G765" s="105"/>
      <c r="H765" s="105"/>
      <c r="I765" s="145"/>
      <c r="J765" s="145"/>
      <c r="K765" s="145"/>
      <c r="L765" s="104"/>
      <c r="M765" s="145"/>
      <c r="N765" s="135"/>
      <c r="O765" s="145"/>
      <c r="P765" s="135"/>
      <c r="Q765" s="119"/>
      <c r="R765" s="28"/>
      <c r="S765" s="136"/>
      <c r="T765" s="105"/>
      <c r="U765" s="162"/>
      <c r="V765" s="105"/>
      <c r="W765" s="126"/>
      <c r="X765" s="30"/>
      <c r="Y765" s="112"/>
      <c r="Z765" s="31"/>
      <c r="AA765" s="33"/>
      <c r="AB765" s="33"/>
      <c r="AC765" s="33"/>
      <c r="AD765" s="33"/>
      <c r="AE765" s="33"/>
    </row>
    <row r="766">
      <c r="A766" s="15"/>
      <c r="B766" s="16"/>
      <c r="C766" s="17"/>
      <c r="D766" s="16"/>
      <c r="E766" s="16"/>
      <c r="F766" s="236"/>
      <c r="G766" s="28"/>
      <c r="H766" s="19"/>
      <c r="I766" s="63"/>
      <c r="J766" s="95"/>
      <c r="K766" s="63"/>
      <c r="L766" s="17"/>
      <c r="M766" s="22"/>
      <c r="N766" s="35"/>
      <c r="O766" s="28"/>
      <c r="P766" s="35"/>
      <c r="Q766" s="28"/>
      <c r="R766" s="28"/>
      <c r="S766" s="37"/>
      <c r="T766" s="38"/>
      <c r="U766" s="27"/>
      <c r="V766" s="28"/>
      <c r="W766" s="29"/>
      <c r="X766" s="30"/>
      <c r="Y766" s="17"/>
      <c r="Z766" s="31"/>
      <c r="AA766" s="33"/>
      <c r="AB766" s="33"/>
      <c r="AC766" s="33"/>
      <c r="AD766" s="33"/>
      <c r="AE766" s="33"/>
    </row>
    <row r="767">
      <c r="A767" s="116"/>
      <c r="B767" s="44"/>
      <c r="C767" s="44"/>
      <c r="D767" s="117"/>
      <c r="E767" s="117"/>
      <c r="F767" s="112"/>
      <c r="G767" s="119"/>
      <c r="H767" s="105"/>
      <c r="I767" s="145"/>
      <c r="J767" s="145"/>
      <c r="K767" s="145"/>
      <c r="L767" s="104"/>
      <c r="M767" s="145"/>
      <c r="N767" s="121"/>
      <c r="O767" s="145"/>
      <c r="P767" s="122"/>
      <c r="Q767" s="119"/>
      <c r="R767" s="28"/>
      <c r="S767" s="123"/>
      <c r="T767" s="285"/>
      <c r="U767" s="162"/>
      <c r="V767" s="125"/>
      <c r="W767" s="126"/>
      <c r="X767" s="30"/>
      <c r="Y767" s="112"/>
      <c r="Z767" s="31"/>
      <c r="AA767" s="33"/>
      <c r="AB767" s="33"/>
      <c r="AC767" s="33"/>
      <c r="AD767" s="33"/>
      <c r="AE767" s="33"/>
    </row>
    <row r="768">
      <c r="A768" s="72"/>
      <c r="B768" s="16"/>
      <c r="C768" s="16"/>
      <c r="D768" s="16"/>
      <c r="E768" s="16"/>
      <c r="F768" s="73"/>
      <c r="G768" s="19"/>
      <c r="H768" s="19"/>
      <c r="I768" s="74"/>
      <c r="J768" s="74"/>
      <c r="K768" s="74"/>
      <c r="L768" s="78"/>
      <c r="M768" s="19"/>
      <c r="N768" s="35"/>
      <c r="O768" s="19"/>
      <c r="P768" s="35"/>
      <c r="Q768" s="36"/>
      <c r="R768" s="95"/>
      <c r="S768" s="22"/>
      <c r="T768" s="77"/>
      <c r="U768" s="27"/>
      <c r="V768" s="22"/>
      <c r="W768" s="29"/>
      <c r="X768" s="30"/>
      <c r="Y768" s="81"/>
      <c r="Z768" s="31"/>
      <c r="AA768" s="33"/>
      <c r="AB768" s="33"/>
      <c r="AC768" s="33"/>
      <c r="AD768" s="33"/>
      <c r="AE768" s="33"/>
    </row>
    <row r="769">
      <c r="A769" s="116"/>
      <c r="B769" s="44"/>
      <c r="C769" s="44"/>
      <c r="D769" s="104"/>
      <c r="E769" s="104"/>
      <c r="F769" s="112"/>
      <c r="G769" s="105"/>
      <c r="H769" s="105"/>
      <c r="I769" s="145"/>
      <c r="J769" s="145"/>
      <c r="K769" s="145"/>
      <c r="L769" s="104"/>
      <c r="M769" s="145"/>
      <c r="N769" s="135"/>
      <c r="O769" s="145"/>
      <c r="P769" s="135"/>
      <c r="Q769" s="119"/>
      <c r="R769" s="28"/>
      <c r="S769" s="136"/>
      <c r="T769" s="105"/>
      <c r="U769" s="162"/>
      <c r="V769" s="105"/>
      <c r="W769" s="126"/>
      <c r="X769" s="30"/>
      <c r="Y769" s="112"/>
      <c r="Z769" s="31"/>
      <c r="AA769" s="33"/>
      <c r="AB769" s="33"/>
      <c r="AC769" s="33"/>
      <c r="AD769" s="33"/>
      <c r="AE769" s="33"/>
    </row>
    <row r="770">
      <c r="A770" s="116"/>
      <c r="B770" s="44"/>
      <c r="C770" s="44"/>
      <c r="D770" s="104"/>
      <c r="E770" s="104"/>
      <c r="F770" s="112"/>
      <c r="G770" s="105"/>
      <c r="H770" s="105"/>
      <c r="I770" s="145"/>
      <c r="J770" s="145"/>
      <c r="K770" s="145"/>
      <c r="L770" s="104"/>
      <c r="M770" s="145"/>
      <c r="N770" s="135"/>
      <c r="O770" s="145"/>
      <c r="P770" s="135"/>
      <c r="Q770" s="119"/>
      <c r="R770" s="28"/>
      <c r="S770" s="136"/>
      <c r="T770" s="105"/>
      <c r="U770" s="162"/>
      <c r="V770" s="105"/>
      <c r="W770" s="126"/>
      <c r="X770" s="30"/>
      <c r="Y770" s="112"/>
      <c r="Z770" s="31"/>
      <c r="AA770" s="33"/>
      <c r="AB770" s="33"/>
      <c r="AC770" s="33"/>
      <c r="AD770" s="33"/>
      <c r="AE770" s="33"/>
    </row>
    <row r="771">
      <c r="A771" s="116"/>
      <c r="B771" s="44"/>
      <c r="C771" s="44"/>
      <c r="D771" s="104"/>
      <c r="E771" s="104"/>
      <c r="F771" s="112"/>
      <c r="G771" s="105"/>
      <c r="H771" s="105"/>
      <c r="I771" s="145"/>
      <c r="J771" s="145"/>
      <c r="K771" s="145"/>
      <c r="L771" s="104"/>
      <c r="M771" s="145"/>
      <c r="N771" s="135"/>
      <c r="O771" s="145"/>
      <c r="P771" s="135"/>
      <c r="Q771" s="119"/>
      <c r="R771" s="28"/>
      <c r="S771" s="136"/>
      <c r="T771" s="105"/>
      <c r="U771" s="162"/>
      <c r="V771" s="105"/>
      <c r="W771" s="126"/>
      <c r="X771" s="30"/>
      <c r="Y771" s="112"/>
      <c r="Z771" s="31"/>
      <c r="AA771" s="33"/>
      <c r="AB771" s="33"/>
      <c r="AC771" s="33"/>
      <c r="AD771" s="33"/>
      <c r="AE771" s="33"/>
    </row>
    <row r="772">
      <c r="A772" s="116"/>
      <c r="B772" s="44"/>
      <c r="C772" s="44"/>
      <c r="D772" s="104"/>
      <c r="E772" s="104"/>
      <c r="F772" s="112"/>
      <c r="G772" s="105"/>
      <c r="H772" s="105"/>
      <c r="I772" s="145"/>
      <c r="J772" s="145"/>
      <c r="K772" s="145"/>
      <c r="L772" s="104"/>
      <c r="M772" s="145"/>
      <c r="N772" s="135"/>
      <c r="O772" s="145"/>
      <c r="P772" s="135"/>
      <c r="Q772" s="119"/>
      <c r="R772" s="28"/>
      <c r="S772" s="136"/>
      <c r="T772" s="145"/>
      <c r="U772" s="162"/>
      <c r="V772" s="134"/>
      <c r="W772" s="29"/>
      <c r="X772" s="30"/>
      <c r="Y772" s="33"/>
      <c r="Z772" s="31"/>
      <c r="AA772" s="33"/>
      <c r="AB772" s="33"/>
      <c r="AC772" s="33"/>
      <c r="AD772" s="33"/>
      <c r="AE772" s="33"/>
    </row>
    <row r="773">
      <c r="A773" s="72"/>
      <c r="B773" s="16"/>
      <c r="C773" s="16"/>
      <c r="D773" s="16"/>
      <c r="E773" s="16"/>
      <c r="F773" s="73"/>
      <c r="G773" s="19"/>
      <c r="H773" s="19"/>
      <c r="I773" s="74"/>
      <c r="J773" s="74"/>
      <c r="K773" s="74"/>
      <c r="L773" s="78"/>
      <c r="M773" s="19"/>
      <c r="N773" s="35"/>
      <c r="O773" s="19"/>
      <c r="P773" s="35"/>
      <c r="Q773" s="36"/>
      <c r="R773" s="19"/>
      <c r="S773" s="22"/>
      <c r="T773" s="77"/>
      <c r="U773" s="27"/>
      <c r="V773" s="22"/>
      <c r="W773" s="29"/>
      <c r="X773" s="30"/>
      <c r="Y773" s="81"/>
      <c r="Z773" s="31"/>
      <c r="AA773" s="33"/>
      <c r="AB773" s="33"/>
      <c r="AC773" s="33"/>
      <c r="AD773" s="33"/>
      <c r="AE773" s="33"/>
    </row>
    <row r="774">
      <c r="A774" s="85"/>
      <c r="B774" s="48"/>
      <c r="C774" s="48"/>
      <c r="D774" s="86"/>
      <c r="E774" s="86"/>
      <c r="F774" s="87"/>
      <c r="G774" s="88"/>
      <c r="H774" s="88"/>
      <c r="I774" s="89"/>
      <c r="J774" s="89"/>
      <c r="K774" s="89"/>
      <c r="L774" s="86"/>
      <c r="M774" s="90"/>
      <c r="N774" s="91"/>
      <c r="O774" s="88"/>
      <c r="P774" s="91"/>
      <c r="Q774" s="36"/>
      <c r="R774" s="95"/>
      <c r="S774" s="90"/>
      <c r="T774" s="93"/>
      <c r="U774" s="179"/>
      <c r="V774" s="88"/>
      <c r="W774" s="94"/>
      <c r="X774" s="30"/>
      <c r="Y774" s="113"/>
      <c r="Z774" s="31"/>
      <c r="AA774" s="33"/>
      <c r="AB774" s="33"/>
      <c r="AC774" s="33"/>
      <c r="AD774" s="33"/>
      <c r="AE774" s="33"/>
    </row>
    <row r="775">
      <c r="A775" s="116"/>
      <c r="B775" s="44"/>
      <c r="C775" s="44"/>
      <c r="D775" s="104"/>
      <c r="E775" s="104"/>
      <c r="F775" s="112"/>
      <c r="G775" s="105"/>
      <c r="H775" s="105"/>
      <c r="I775" s="145"/>
      <c r="J775" s="145"/>
      <c r="K775" s="145"/>
      <c r="L775" s="104"/>
      <c r="M775" s="145"/>
      <c r="N775" s="135"/>
      <c r="O775" s="145"/>
      <c r="P775" s="135"/>
      <c r="Q775" s="119"/>
      <c r="R775" s="28"/>
      <c r="S775" s="136"/>
      <c r="T775" s="105"/>
      <c r="U775" s="162"/>
      <c r="V775" s="105"/>
      <c r="W775" s="126"/>
      <c r="X775" s="30"/>
      <c r="Y775" s="112"/>
      <c r="Z775" s="31"/>
      <c r="AA775" s="33"/>
      <c r="AB775" s="33"/>
      <c r="AC775" s="33"/>
      <c r="AD775" s="33"/>
      <c r="AE775" s="33"/>
    </row>
    <row r="776">
      <c r="A776" s="116"/>
      <c r="B776" s="44"/>
      <c r="C776" s="44"/>
      <c r="D776" s="104"/>
      <c r="E776" s="104"/>
      <c r="F776" s="112"/>
      <c r="G776" s="105"/>
      <c r="H776" s="105"/>
      <c r="I776" s="145"/>
      <c r="J776" s="145"/>
      <c r="K776" s="145"/>
      <c r="L776" s="104"/>
      <c r="M776" s="145"/>
      <c r="N776" s="135"/>
      <c r="O776" s="145"/>
      <c r="P776" s="135"/>
      <c r="Q776" s="119"/>
      <c r="R776" s="28"/>
      <c r="S776" s="136"/>
      <c r="T776" s="145"/>
      <c r="U776" s="162"/>
      <c r="V776" s="105"/>
      <c r="W776" s="126"/>
      <c r="X776" s="30"/>
      <c r="Y776" s="33"/>
      <c r="Z776" s="31"/>
      <c r="AA776" s="33"/>
      <c r="AB776" s="33"/>
      <c r="AC776" s="33"/>
      <c r="AD776" s="33"/>
      <c r="AE776" s="33"/>
    </row>
    <row r="777">
      <c r="A777" s="116"/>
      <c r="B777" s="44"/>
      <c r="C777" s="44"/>
      <c r="D777" s="104"/>
      <c r="E777" s="104"/>
      <c r="F777" s="112"/>
      <c r="G777" s="105"/>
      <c r="H777" s="105"/>
      <c r="I777" s="145"/>
      <c r="J777" s="145"/>
      <c r="K777" s="145"/>
      <c r="L777" s="104"/>
      <c r="M777" s="145"/>
      <c r="N777" s="135"/>
      <c r="O777" s="145"/>
      <c r="P777" s="135"/>
      <c r="Q777" s="119"/>
      <c r="R777" s="28"/>
      <c r="S777" s="136"/>
      <c r="T777" s="105"/>
      <c r="U777" s="162"/>
      <c r="V777" s="105"/>
      <c r="W777" s="126"/>
      <c r="X777" s="30"/>
      <c r="Y777" s="112"/>
      <c r="Z777" s="31"/>
      <c r="AA777" s="33"/>
      <c r="AB777" s="33"/>
      <c r="AC777" s="33"/>
      <c r="AD777" s="33"/>
      <c r="AE777" s="33"/>
    </row>
    <row r="778">
      <c r="A778" s="116"/>
      <c r="B778" s="44"/>
      <c r="C778" s="44"/>
      <c r="D778" s="104"/>
      <c r="E778" s="104"/>
      <c r="F778" s="112"/>
      <c r="G778" s="105"/>
      <c r="H778" s="105"/>
      <c r="I778" s="145"/>
      <c r="J778" s="145"/>
      <c r="K778" s="145"/>
      <c r="L778" s="104"/>
      <c r="M778" s="145"/>
      <c r="N778" s="135"/>
      <c r="O778" s="145"/>
      <c r="P778" s="135"/>
      <c r="Q778" s="119"/>
      <c r="R778" s="28"/>
      <c r="S778" s="136"/>
      <c r="T778" s="145"/>
      <c r="U778" s="162"/>
      <c r="V778" s="105"/>
      <c r="W778" s="126"/>
      <c r="X778" s="30"/>
      <c r="Y778" s="33"/>
      <c r="Z778" s="31"/>
      <c r="AA778" s="33"/>
      <c r="AB778" s="33"/>
      <c r="AC778" s="33"/>
      <c r="AD778" s="33"/>
      <c r="AE778" s="33"/>
    </row>
    <row r="779">
      <c r="A779" s="116"/>
      <c r="B779" s="44"/>
      <c r="C779" s="44"/>
      <c r="D779" s="117"/>
      <c r="E779" s="117"/>
      <c r="F779" s="112"/>
      <c r="G779" s="119"/>
      <c r="H779" s="105"/>
      <c r="I779" s="145"/>
      <c r="J779" s="145"/>
      <c r="K779" s="145"/>
      <c r="L779" s="104"/>
      <c r="M779" s="145"/>
      <c r="N779" s="121"/>
      <c r="O779" s="145"/>
      <c r="P779" s="122"/>
      <c r="Q779" s="119"/>
      <c r="R779" s="28"/>
      <c r="S779" s="123"/>
      <c r="T779" s="285"/>
      <c r="U779" s="162"/>
      <c r="V779" s="125"/>
      <c r="W779" s="126"/>
      <c r="X779" s="30"/>
      <c r="Y779" s="112"/>
      <c r="Z779" s="31"/>
      <c r="AA779" s="33"/>
      <c r="AB779" s="33"/>
      <c r="AC779" s="33"/>
      <c r="AD779" s="33"/>
      <c r="AE779" s="33"/>
    </row>
    <row r="780">
      <c r="A780" s="116"/>
      <c r="B780" s="44"/>
      <c r="C780" s="44"/>
      <c r="D780" s="104"/>
      <c r="E780" s="104"/>
      <c r="F780" s="112"/>
      <c r="G780" s="105"/>
      <c r="H780" s="105"/>
      <c r="I780" s="145"/>
      <c r="J780" s="145"/>
      <c r="K780" s="145"/>
      <c r="L780" s="104"/>
      <c r="M780" s="145"/>
      <c r="N780" s="135"/>
      <c r="O780" s="145"/>
      <c r="P780" s="135"/>
      <c r="Q780" s="119"/>
      <c r="R780" s="28"/>
      <c r="S780" s="136"/>
      <c r="T780" s="145"/>
      <c r="U780" s="162"/>
      <c r="V780" s="105"/>
      <c r="W780" s="126"/>
      <c r="X780" s="30"/>
      <c r="Y780" s="33"/>
      <c r="Z780" s="31"/>
      <c r="AA780" s="33"/>
      <c r="AB780" s="33"/>
      <c r="AC780" s="33"/>
      <c r="AD780" s="33"/>
      <c r="AE780" s="33"/>
    </row>
    <row r="781">
      <c r="A781" s="116"/>
      <c r="B781" s="44"/>
      <c r="C781" s="44"/>
      <c r="D781" s="104"/>
      <c r="E781" s="104"/>
      <c r="F781" s="112"/>
      <c r="G781" s="105"/>
      <c r="H781" s="105"/>
      <c r="I781" s="145"/>
      <c r="J781" s="145"/>
      <c r="K781" s="145"/>
      <c r="L781" s="104"/>
      <c r="M781" s="145"/>
      <c r="N781" s="135"/>
      <c r="O781" s="145"/>
      <c r="P781" s="135"/>
      <c r="Q781" s="119"/>
      <c r="R781" s="28"/>
      <c r="S781" s="136"/>
      <c r="T781" s="105"/>
      <c r="U781" s="162"/>
      <c r="V781" s="105"/>
      <c r="W781" s="126"/>
      <c r="X781" s="30"/>
      <c r="Y781" s="112"/>
      <c r="Z781" s="31"/>
      <c r="AA781" s="33"/>
      <c r="AB781" s="33"/>
      <c r="AC781" s="33"/>
      <c r="AD781" s="33"/>
      <c r="AE781" s="33"/>
    </row>
    <row r="782">
      <c r="A782" s="116"/>
      <c r="B782" s="44"/>
      <c r="C782" s="44"/>
      <c r="D782" s="104"/>
      <c r="E782" s="104"/>
      <c r="F782" s="112"/>
      <c r="G782" s="105"/>
      <c r="H782" s="105"/>
      <c r="I782" s="145"/>
      <c r="J782" s="145"/>
      <c r="K782" s="145"/>
      <c r="L782" s="104"/>
      <c r="M782" s="145"/>
      <c r="N782" s="135"/>
      <c r="O782" s="145"/>
      <c r="P782" s="135"/>
      <c r="Q782" s="119"/>
      <c r="R782" s="28"/>
      <c r="S782" s="136"/>
      <c r="T782" s="105"/>
      <c r="U782" s="162"/>
      <c r="V782" s="105"/>
      <c r="W782" s="126"/>
      <c r="X782" s="30"/>
      <c r="Y782" s="112"/>
      <c r="Z782" s="31"/>
      <c r="AA782" s="33"/>
      <c r="AB782" s="33"/>
      <c r="AC782" s="33"/>
      <c r="AD782" s="33"/>
      <c r="AE782" s="33"/>
    </row>
    <row r="783">
      <c r="A783" s="116"/>
      <c r="B783" s="44"/>
      <c r="C783" s="44"/>
      <c r="D783" s="117"/>
      <c r="E783" s="117"/>
      <c r="F783" s="112"/>
      <c r="G783" s="119"/>
      <c r="H783" s="105"/>
      <c r="I783" s="145"/>
      <c r="J783" s="145"/>
      <c r="K783" s="145"/>
      <c r="L783" s="104"/>
      <c r="M783" s="145"/>
      <c r="N783" s="121"/>
      <c r="O783" s="145"/>
      <c r="P783" s="122"/>
      <c r="Q783" s="119"/>
      <c r="R783" s="28"/>
      <c r="S783" s="123"/>
      <c r="T783" s="285"/>
      <c r="U783" s="162"/>
      <c r="V783" s="125"/>
      <c r="W783" s="126"/>
      <c r="X783" s="30"/>
      <c r="Y783" s="112"/>
      <c r="Z783" s="31"/>
      <c r="AA783" s="33"/>
      <c r="AB783" s="33"/>
      <c r="AC783" s="33"/>
      <c r="AD783" s="33"/>
      <c r="AE783" s="33"/>
    </row>
    <row r="784">
      <c r="A784" s="47"/>
      <c r="B784" s="48"/>
      <c r="C784" s="49"/>
      <c r="D784" s="48"/>
      <c r="E784" s="48"/>
      <c r="F784" s="50"/>
      <c r="G784" s="51"/>
      <c r="H784" s="51"/>
      <c r="I784" s="52"/>
      <c r="J784" s="52"/>
      <c r="K784" s="52"/>
      <c r="L784" s="48"/>
      <c r="M784" s="62"/>
      <c r="N784" s="55"/>
      <c r="O784" s="51"/>
      <c r="P784" s="55"/>
      <c r="Q784" s="36"/>
      <c r="R784" s="63"/>
      <c r="S784" s="62"/>
      <c r="T784" s="58"/>
      <c r="U784" s="188"/>
      <c r="V784" s="51"/>
      <c r="W784" s="59"/>
      <c r="X784" s="30"/>
      <c r="Y784" s="102"/>
      <c r="Z784" s="64"/>
      <c r="AA784" s="33"/>
      <c r="AB784" s="33"/>
      <c r="AC784" s="33"/>
      <c r="AD784" s="33"/>
      <c r="AE784" s="33"/>
    </row>
    <row r="785">
      <c r="A785" s="66"/>
      <c r="B785" s="48"/>
      <c r="C785" s="48"/>
      <c r="D785" s="48"/>
      <c r="E785" s="48"/>
      <c r="F785" s="50"/>
      <c r="G785" s="51"/>
      <c r="H785" s="51"/>
      <c r="I785" s="52"/>
      <c r="J785" s="52"/>
      <c r="K785" s="52"/>
      <c r="L785" s="48"/>
      <c r="M785" s="62"/>
      <c r="N785" s="55"/>
      <c r="O785" s="51"/>
      <c r="P785" s="55"/>
      <c r="Q785" s="36"/>
      <c r="R785" s="63"/>
      <c r="S785" s="62"/>
      <c r="T785" s="58"/>
      <c r="U785" s="188"/>
      <c r="V785" s="51"/>
      <c r="W785" s="59"/>
      <c r="X785" s="30"/>
      <c r="Y785" s="102"/>
      <c r="Z785" s="65"/>
      <c r="AA785" s="33"/>
      <c r="AB785" s="33"/>
      <c r="AC785" s="33"/>
      <c r="AD785" s="33"/>
      <c r="AE785" s="33"/>
    </row>
    <row r="786">
      <c r="A786" s="47"/>
      <c r="B786" s="48"/>
      <c r="C786" s="49"/>
      <c r="D786" s="48"/>
      <c r="E786" s="48"/>
      <c r="F786" s="50"/>
      <c r="G786" s="51"/>
      <c r="H786" s="51"/>
      <c r="I786" s="52"/>
      <c r="J786" s="52"/>
      <c r="K786" s="52"/>
      <c r="L786" s="48"/>
      <c r="M786" s="62"/>
      <c r="N786" s="55"/>
      <c r="O786" s="51"/>
      <c r="P786" s="55"/>
      <c r="Q786" s="36"/>
      <c r="R786" s="63"/>
      <c r="S786" s="62"/>
      <c r="T786" s="58"/>
      <c r="U786" s="188"/>
      <c r="V786" s="51"/>
      <c r="W786" s="59"/>
      <c r="X786" s="30"/>
      <c r="Y786" s="102"/>
      <c r="Z786" s="65"/>
      <c r="AA786" s="33"/>
      <c r="AB786" s="33"/>
      <c r="AC786" s="33"/>
      <c r="AD786" s="33"/>
      <c r="AE786" s="33"/>
    </row>
    <row r="787">
      <c r="A787" s="47"/>
      <c r="B787" s="48"/>
      <c r="C787" s="49"/>
      <c r="D787" s="48"/>
      <c r="E787" s="48"/>
      <c r="F787" s="50"/>
      <c r="G787" s="51"/>
      <c r="H787" s="51"/>
      <c r="I787" s="52"/>
      <c r="J787" s="52"/>
      <c r="K787" s="52"/>
      <c r="L787" s="48"/>
      <c r="M787" s="62"/>
      <c r="N787" s="55"/>
      <c r="O787" s="51"/>
      <c r="P787" s="55"/>
      <c r="Q787" s="36"/>
      <c r="R787" s="63"/>
      <c r="S787" s="62"/>
      <c r="T787" s="58"/>
      <c r="U787" s="188"/>
      <c r="V787" s="51"/>
      <c r="W787" s="59"/>
      <c r="X787" s="30"/>
      <c r="Y787" s="289"/>
      <c r="Z787" s="31"/>
      <c r="AA787" s="33"/>
      <c r="AB787" s="33"/>
      <c r="AC787" s="33"/>
      <c r="AD787" s="33"/>
      <c r="AE787" s="33"/>
    </row>
    <row r="788">
      <c r="A788" s="47"/>
      <c r="B788" s="48"/>
      <c r="C788" s="49"/>
      <c r="D788" s="48"/>
      <c r="E788" s="48"/>
      <c r="F788" s="50"/>
      <c r="G788" s="51"/>
      <c r="H788" s="51"/>
      <c r="I788" s="52"/>
      <c r="J788" s="52"/>
      <c r="K788" s="52"/>
      <c r="L788" s="48"/>
      <c r="M788" s="62"/>
      <c r="N788" s="55"/>
      <c r="O788" s="51"/>
      <c r="P788" s="55"/>
      <c r="Q788" s="36"/>
      <c r="R788" s="63"/>
      <c r="S788" s="62"/>
      <c r="T788" s="58"/>
      <c r="U788" s="188"/>
      <c r="V788" s="51"/>
      <c r="W788" s="59"/>
      <c r="X788" s="30"/>
      <c r="Y788" s="289"/>
      <c r="Z788" s="31"/>
      <c r="AA788" s="33"/>
      <c r="AB788" s="33"/>
      <c r="AC788" s="33"/>
      <c r="AD788" s="33"/>
      <c r="AE788" s="33"/>
    </row>
    <row r="789">
      <c r="A789" s="47"/>
      <c r="B789" s="48"/>
      <c r="C789" s="49"/>
      <c r="D789" s="48"/>
      <c r="E789" s="48"/>
      <c r="F789" s="50"/>
      <c r="G789" s="51"/>
      <c r="H789" s="51"/>
      <c r="I789" s="52"/>
      <c r="J789" s="52"/>
      <c r="K789" s="52"/>
      <c r="L789" s="48"/>
      <c r="M789" s="62"/>
      <c r="N789" s="55"/>
      <c r="O789" s="51"/>
      <c r="P789" s="55"/>
      <c r="Q789" s="36"/>
      <c r="R789" s="63"/>
      <c r="S789" s="62"/>
      <c r="T789" s="58"/>
      <c r="U789" s="188"/>
      <c r="V789" s="51"/>
      <c r="W789" s="59"/>
      <c r="X789" s="30"/>
      <c r="Y789" s="295"/>
      <c r="Z789" s="31"/>
      <c r="AA789" s="33"/>
      <c r="AB789" s="33"/>
      <c r="AC789" s="33"/>
      <c r="AD789" s="33"/>
      <c r="AE789" s="33"/>
    </row>
    <row r="790">
      <c r="A790" s="47"/>
      <c r="B790" s="48"/>
      <c r="C790" s="49"/>
      <c r="D790" s="48"/>
      <c r="E790" s="48"/>
      <c r="F790" s="50"/>
      <c r="G790" s="51"/>
      <c r="H790" s="51"/>
      <c r="I790" s="52"/>
      <c r="J790" s="52"/>
      <c r="K790" s="52"/>
      <c r="L790" s="48"/>
      <c r="M790" s="62"/>
      <c r="N790" s="55"/>
      <c r="O790" s="51"/>
      <c r="P790" s="55"/>
      <c r="Q790" s="36"/>
      <c r="R790" s="63"/>
      <c r="S790" s="62"/>
      <c r="T790" s="58"/>
      <c r="U790" s="188"/>
      <c r="V790" s="51"/>
      <c r="W790" s="59"/>
      <c r="X790" s="30"/>
      <c r="Y790" s="295"/>
      <c r="Z790" s="31"/>
      <c r="AA790" s="33"/>
      <c r="AB790" s="33"/>
      <c r="AC790" s="33"/>
      <c r="AD790" s="33"/>
      <c r="AE790" s="33"/>
    </row>
    <row r="791">
      <c r="A791" s="47"/>
      <c r="B791" s="48"/>
      <c r="C791" s="49"/>
      <c r="D791" s="48"/>
      <c r="E791" s="48"/>
      <c r="F791" s="50"/>
      <c r="G791" s="51"/>
      <c r="H791" s="51"/>
      <c r="I791" s="52"/>
      <c r="J791" s="52"/>
      <c r="K791" s="52"/>
      <c r="L791" s="48"/>
      <c r="M791" s="62"/>
      <c r="N791" s="55"/>
      <c r="O791" s="51"/>
      <c r="P791" s="55"/>
      <c r="Q791" s="36"/>
      <c r="R791" s="63"/>
      <c r="S791" s="62"/>
      <c r="T791" s="58"/>
      <c r="U791" s="188"/>
      <c r="V791" s="51"/>
      <c r="W791" s="59"/>
      <c r="X791" s="30"/>
      <c r="Y791" s="295"/>
      <c r="Z791" s="31"/>
      <c r="AA791" s="33"/>
      <c r="AB791" s="33"/>
      <c r="AC791" s="33"/>
      <c r="AD791" s="33"/>
      <c r="AE791" s="33"/>
    </row>
    <row r="792">
      <c r="A792" s="47"/>
      <c r="B792" s="48"/>
      <c r="C792" s="49"/>
      <c r="D792" s="48"/>
      <c r="E792" s="48"/>
      <c r="F792" s="50"/>
      <c r="G792" s="51"/>
      <c r="H792" s="51"/>
      <c r="I792" s="52"/>
      <c r="J792" s="52"/>
      <c r="K792" s="52"/>
      <c r="L792" s="48"/>
      <c r="M792" s="62"/>
      <c r="N792" s="55"/>
      <c r="O792" s="51"/>
      <c r="P792" s="55"/>
      <c r="Q792" s="36"/>
      <c r="R792" s="63"/>
      <c r="S792" s="62"/>
      <c r="T792" s="58"/>
      <c r="U792" s="188"/>
      <c r="V792" s="51"/>
      <c r="W792" s="59"/>
      <c r="X792" s="30"/>
      <c r="Y792" s="295"/>
      <c r="Z792" s="31"/>
      <c r="AA792" s="33"/>
      <c r="AB792" s="33"/>
      <c r="AC792" s="33"/>
      <c r="AD792" s="33"/>
      <c r="AE792" s="33"/>
    </row>
    <row r="793">
      <c r="A793" s="47"/>
      <c r="B793" s="48"/>
      <c r="C793" s="49"/>
      <c r="D793" s="48"/>
      <c r="E793" s="48"/>
      <c r="F793" s="50"/>
      <c r="G793" s="51"/>
      <c r="H793" s="51"/>
      <c r="I793" s="52"/>
      <c r="J793" s="52"/>
      <c r="K793" s="52"/>
      <c r="L793" s="48"/>
      <c r="M793" s="62"/>
      <c r="N793" s="55"/>
      <c r="O793" s="51"/>
      <c r="P793" s="55"/>
      <c r="Q793" s="36"/>
      <c r="R793" s="63"/>
      <c r="S793" s="62"/>
      <c r="T793" s="58"/>
      <c r="U793" s="188"/>
      <c r="V793" s="51"/>
      <c r="W793" s="59"/>
      <c r="X793" s="30"/>
      <c r="Y793" s="295"/>
      <c r="Z793" s="31"/>
      <c r="AA793" s="33"/>
      <c r="AB793" s="33"/>
      <c r="AC793" s="33"/>
      <c r="AD793" s="33"/>
      <c r="AE793" s="33"/>
    </row>
    <row r="794">
      <c r="A794" s="47"/>
      <c r="B794" s="48"/>
      <c r="C794" s="49"/>
      <c r="D794" s="48"/>
      <c r="E794" s="48"/>
      <c r="F794" s="50"/>
      <c r="G794" s="51"/>
      <c r="H794" s="51"/>
      <c r="I794" s="52"/>
      <c r="J794" s="52"/>
      <c r="K794" s="52"/>
      <c r="L794" s="48"/>
      <c r="M794" s="62"/>
      <c r="N794" s="55"/>
      <c r="O794" s="51"/>
      <c r="P794" s="55"/>
      <c r="Q794" s="36"/>
      <c r="R794" s="63"/>
      <c r="S794" s="62"/>
      <c r="T794" s="58"/>
      <c r="U794" s="188"/>
      <c r="V794" s="51"/>
      <c r="W794" s="59"/>
      <c r="X794" s="30"/>
      <c r="Y794" s="295"/>
      <c r="Z794" s="31"/>
      <c r="AA794" s="33"/>
      <c r="AB794" s="33"/>
      <c r="AC794" s="33"/>
      <c r="AD794" s="33"/>
      <c r="AE794" s="33"/>
    </row>
    <row r="795">
      <c r="A795" s="47"/>
      <c r="B795" s="48"/>
      <c r="C795" s="49"/>
      <c r="D795" s="48"/>
      <c r="E795" s="48"/>
      <c r="F795" s="50"/>
      <c r="G795" s="51"/>
      <c r="H795" s="51"/>
      <c r="I795" s="52"/>
      <c r="J795" s="52"/>
      <c r="K795" s="52"/>
      <c r="L795" s="48"/>
      <c r="M795" s="62"/>
      <c r="N795" s="55"/>
      <c r="O795" s="51"/>
      <c r="P795" s="55"/>
      <c r="Q795" s="36"/>
      <c r="R795" s="63"/>
      <c r="S795" s="62"/>
      <c r="T795" s="58"/>
      <c r="U795" s="188"/>
      <c r="V795" s="51"/>
      <c r="W795" s="59"/>
      <c r="X795" s="30"/>
      <c r="Y795" s="295"/>
      <c r="Z795" s="31"/>
      <c r="AA795" s="33"/>
      <c r="AB795" s="33"/>
      <c r="AC795" s="33"/>
      <c r="AD795" s="33"/>
      <c r="AE795" s="33"/>
    </row>
    <row r="796">
      <c r="A796" s="47"/>
      <c r="B796" s="48"/>
      <c r="C796" s="49"/>
      <c r="D796" s="48"/>
      <c r="E796" s="48"/>
      <c r="F796" s="50"/>
      <c r="G796" s="51"/>
      <c r="H796" s="51"/>
      <c r="I796" s="52"/>
      <c r="J796" s="52"/>
      <c r="K796" s="52"/>
      <c r="L796" s="53"/>
      <c r="M796" s="54"/>
      <c r="N796" s="55"/>
      <c r="O796" s="56"/>
      <c r="P796" s="55"/>
      <c r="Q796" s="36"/>
      <c r="R796" s="57"/>
      <c r="S796" s="54"/>
      <c r="T796" s="58"/>
      <c r="U796" s="188"/>
      <c r="V796" s="56"/>
      <c r="W796" s="59"/>
      <c r="X796" s="30"/>
      <c r="Y796" s="295"/>
      <c r="Z796" s="31"/>
      <c r="AA796" s="33"/>
      <c r="AB796" s="33"/>
      <c r="AC796" s="33"/>
      <c r="AD796" s="33"/>
      <c r="AE796" s="33"/>
    </row>
    <row r="797">
      <c r="A797" s="47"/>
      <c r="B797" s="48"/>
      <c r="C797" s="49"/>
      <c r="D797" s="48"/>
      <c r="E797" s="48"/>
      <c r="F797" s="50"/>
      <c r="G797" s="51"/>
      <c r="H797" s="51"/>
      <c r="I797" s="52"/>
      <c r="J797" s="52"/>
      <c r="K797" s="52"/>
      <c r="L797" s="48"/>
      <c r="M797" s="62"/>
      <c r="N797" s="55"/>
      <c r="O797" s="51"/>
      <c r="P797" s="55"/>
      <c r="Q797" s="36"/>
      <c r="R797" s="63"/>
      <c r="S797" s="62"/>
      <c r="T797" s="58"/>
      <c r="U797" s="188"/>
      <c r="V797" s="51"/>
      <c r="W797" s="59"/>
      <c r="X797" s="30"/>
      <c r="Y797" s="295"/>
      <c r="Z797" s="31"/>
      <c r="AA797" s="33"/>
      <c r="AB797" s="33"/>
      <c r="AC797" s="33"/>
      <c r="AD797" s="33"/>
      <c r="AE797" s="33"/>
    </row>
    <row r="798">
      <c r="A798" s="47"/>
      <c r="B798" s="48"/>
      <c r="C798" s="49"/>
      <c r="D798" s="48"/>
      <c r="E798" s="48"/>
      <c r="F798" s="50"/>
      <c r="G798" s="51"/>
      <c r="H798" s="51"/>
      <c r="I798" s="52"/>
      <c r="J798" s="52"/>
      <c r="K798" s="52"/>
      <c r="L798" s="48"/>
      <c r="M798" s="62"/>
      <c r="N798" s="55"/>
      <c r="O798" s="51"/>
      <c r="P798" s="55"/>
      <c r="Q798" s="36"/>
      <c r="R798" s="63"/>
      <c r="S798" s="62"/>
      <c r="T798" s="58"/>
      <c r="U798" s="188"/>
      <c r="V798" s="51"/>
      <c r="W798" s="59"/>
      <c r="X798" s="30"/>
      <c r="Y798" s="295"/>
      <c r="Z798" s="31"/>
      <c r="AA798" s="33"/>
      <c r="AB798" s="33"/>
      <c r="AC798" s="33"/>
      <c r="AD798" s="33"/>
      <c r="AE798" s="33"/>
    </row>
    <row r="799">
      <c r="A799" s="47"/>
      <c r="B799" s="48"/>
      <c r="C799" s="49"/>
      <c r="D799" s="48"/>
      <c r="E799" s="48"/>
      <c r="F799" s="50"/>
      <c r="G799" s="51"/>
      <c r="H799" s="51"/>
      <c r="I799" s="52"/>
      <c r="J799" s="52"/>
      <c r="K799" s="52"/>
      <c r="L799" s="48"/>
      <c r="M799" s="62"/>
      <c r="N799" s="55"/>
      <c r="O799" s="51"/>
      <c r="P799" s="55"/>
      <c r="Q799" s="36"/>
      <c r="R799" s="63"/>
      <c r="S799" s="62"/>
      <c r="T799" s="58"/>
      <c r="U799" s="188"/>
      <c r="V799" s="51"/>
      <c r="W799" s="59"/>
      <c r="X799" s="30"/>
      <c r="Y799" s="295"/>
      <c r="Z799" s="31"/>
      <c r="AA799" s="33"/>
      <c r="AB799" s="33"/>
      <c r="AC799" s="33"/>
      <c r="AD799" s="33"/>
      <c r="AE799" s="33"/>
    </row>
    <row r="800">
      <c r="A800" s="47"/>
      <c r="B800" s="48"/>
      <c r="C800" s="49"/>
      <c r="D800" s="48"/>
      <c r="E800" s="48"/>
      <c r="F800" s="50"/>
      <c r="G800" s="51"/>
      <c r="H800" s="51"/>
      <c r="I800" s="52"/>
      <c r="J800" s="52"/>
      <c r="K800" s="52"/>
      <c r="L800" s="53"/>
      <c r="M800" s="54"/>
      <c r="N800" s="55"/>
      <c r="O800" s="56"/>
      <c r="P800" s="55"/>
      <c r="Q800" s="36"/>
      <c r="R800" s="57"/>
      <c r="S800" s="54"/>
      <c r="T800" s="58"/>
      <c r="U800" s="188"/>
      <c r="V800" s="56"/>
      <c r="W800" s="59"/>
      <c r="X800" s="30"/>
      <c r="Y800" s="295"/>
      <c r="Z800" s="31"/>
      <c r="AA800" s="33"/>
      <c r="AB800" s="33"/>
      <c r="AC800" s="33"/>
      <c r="AD800" s="33"/>
      <c r="AE800" s="33"/>
    </row>
    <row r="801">
      <c r="A801" s="47"/>
      <c r="B801" s="48"/>
      <c r="C801" s="49"/>
      <c r="D801" s="48"/>
      <c r="E801" s="48"/>
      <c r="F801" s="50"/>
      <c r="G801" s="51"/>
      <c r="H801" s="51"/>
      <c r="I801" s="52"/>
      <c r="J801" s="52"/>
      <c r="K801" s="52"/>
      <c r="L801" s="53"/>
      <c r="M801" s="54"/>
      <c r="N801" s="55"/>
      <c r="O801" s="56"/>
      <c r="P801" s="55"/>
      <c r="Q801" s="36"/>
      <c r="R801" s="57"/>
      <c r="S801" s="54"/>
      <c r="T801" s="58"/>
      <c r="U801" s="188"/>
      <c r="V801" s="56"/>
      <c r="W801" s="59"/>
      <c r="X801" s="30"/>
      <c r="Y801" s="295"/>
      <c r="Z801" s="31"/>
      <c r="AA801" s="33"/>
      <c r="AB801" s="33"/>
      <c r="AC801" s="33"/>
      <c r="AD801" s="33"/>
      <c r="AE801" s="33"/>
    </row>
    <row r="802">
      <c r="A802" s="47"/>
      <c r="B802" s="48"/>
      <c r="C802" s="49"/>
      <c r="D802" s="48"/>
      <c r="E802" s="48"/>
      <c r="F802" s="50"/>
      <c r="G802" s="51"/>
      <c r="H802" s="51"/>
      <c r="I802" s="52"/>
      <c r="J802" s="52"/>
      <c r="K802" s="52"/>
      <c r="L802" s="48"/>
      <c r="M802" s="62"/>
      <c r="N802" s="55"/>
      <c r="O802" s="51"/>
      <c r="P802" s="55"/>
      <c r="Q802" s="36"/>
      <c r="R802" s="63"/>
      <c r="S802" s="62"/>
      <c r="T802" s="58"/>
      <c r="U802" s="188"/>
      <c r="V802" s="51"/>
      <c r="W802" s="59"/>
      <c r="X802" s="30"/>
      <c r="Y802" s="295"/>
      <c r="Z802" s="31"/>
      <c r="AA802" s="33"/>
      <c r="AB802" s="33"/>
      <c r="AC802" s="33"/>
      <c r="AD802" s="33"/>
      <c r="AE802" s="33"/>
    </row>
    <row r="803">
      <c r="A803" s="47"/>
      <c r="B803" s="48"/>
      <c r="C803" s="49"/>
      <c r="D803" s="48"/>
      <c r="E803" s="48"/>
      <c r="F803" s="50"/>
      <c r="G803" s="51"/>
      <c r="H803" s="51"/>
      <c r="I803" s="52"/>
      <c r="J803" s="52"/>
      <c r="K803" s="52"/>
      <c r="L803" s="48"/>
      <c r="M803" s="62"/>
      <c r="N803" s="55"/>
      <c r="O803" s="51"/>
      <c r="P803" s="55"/>
      <c r="Q803" s="36"/>
      <c r="R803" s="63"/>
      <c r="S803" s="62"/>
      <c r="T803" s="58"/>
      <c r="U803" s="188"/>
      <c r="V803" s="51"/>
      <c r="W803" s="59"/>
      <c r="X803" s="30"/>
      <c r="Y803" s="295"/>
      <c r="Z803" s="31"/>
      <c r="AA803" s="33"/>
      <c r="AB803" s="33"/>
      <c r="AC803" s="33"/>
      <c r="AD803" s="33"/>
      <c r="AE803" s="33"/>
    </row>
    <row r="804">
      <c r="A804" s="47"/>
      <c r="B804" s="48"/>
      <c r="C804" s="49"/>
      <c r="D804" s="48"/>
      <c r="E804" s="48"/>
      <c r="F804" s="50"/>
      <c r="G804" s="51"/>
      <c r="H804" s="51"/>
      <c r="I804" s="52"/>
      <c r="J804" s="52"/>
      <c r="K804" s="52"/>
      <c r="L804" s="48"/>
      <c r="M804" s="62"/>
      <c r="N804" s="55"/>
      <c r="O804" s="51"/>
      <c r="P804" s="55"/>
      <c r="Q804" s="36"/>
      <c r="R804" s="63"/>
      <c r="S804" s="62"/>
      <c r="T804" s="58"/>
      <c r="U804" s="188"/>
      <c r="V804" s="51"/>
      <c r="W804" s="59"/>
      <c r="X804" s="30"/>
      <c r="Y804" s="295"/>
      <c r="Z804" s="31"/>
      <c r="AA804" s="33"/>
      <c r="AB804" s="33"/>
      <c r="AC804" s="33"/>
      <c r="AD804" s="33"/>
      <c r="AE804" s="33"/>
    </row>
    <row r="805">
      <c r="A805" s="66"/>
      <c r="B805" s="48"/>
      <c r="C805" s="48"/>
      <c r="D805" s="48"/>
      <c r="E805" s="48"/>
      <c r="F805" s="50"/>
      <c r="G805" s="51"/>
      <c r="H805" s="51"/>
      <c r="I805" s="52"/>
      <c r="J805" s="52"/>
      <c r="K805" s="52"/>
      <c r="L805" s="48"/>
      <c r="M805" s="62"/>
      <c r="N805" s="55"/>
      <c r="O805" s="51"/>
      <c r="P805" s="55"/>
      <c r="Q805" s="307"/>
      <c r="R805" s="28"/>
      <c r="S805" s="62"/>
      <c r="T805" s="58"/>
      <c r="U805" s="188"/>
      <c r="V805" s="51"/>
      <c r="W805" s="59"/>
      <c r="X805" s="30"/>
      <c r="Y805" s="295"/>
      <c r="Z805" s="31"/>
      <c r="AA805" s="33"/>
      <c r="AB805" s="33"/>
      <c r="AC805" s="33"/>
      <c r="AD805" s="33"/>
      <c r="AE805" s="33"/>
    </row>
    <row r="806">
      <c r="A806" s="47"/>
      <c r="B806" s="48"/>
      <c r="C806" s="49"/>
      <c r="D806" s="48"/>
      <c r="E806" s="48"/>
      <c r="F806" s="50"/>
      <c r="G806" s="51"/>
      <c r="H806" s="51"/>
      <c r="I806" s="52"/>
      <c r="J806" s="52"/>
      <c r="K806" s="52"/>
      <c r="L806" s="48"/>
      <c r="M806" s="62"/>
      <c r="N806" s="55"/>
      <c r="O806" s="51"/>
      <c r="P806" s="55"/>
      <c r="Q806" s="36"/>
      <c r="R806" s="63"/>
      <c r="S806" s="62"/>
      <c r="T806" s="58"/>
      <c r="U806" s="188"/>
      <c r="V806" s="51"/>
      <c r="W806" s="59"/>
      <c r="X806" s="30"/>
      <c r="Y806" s="295"/>
      <c r="Z806" s="31"/>
      <c r="AA806" s="33"/>
      <c r="AB806" s="33"/>
      <c r="AC806" s="33"/>
      <c r="AD806" s="33"/>
      <c r="AE806" s="33"/>
    </row>
    <row r="807">
      <c r="A807" s="47"/>
      <c r="B807" s="48"/>
      <c r="C807" s="49"/>
      <c r="D807" s="48"/>
      <c r="E807" s="48"/>
      <c r="F807" s="50"/>
      <c r="G807" s="51"/>
      <c r="H807" s="51"/>
      <c r="I807" s="52"/>
      <c r="J807" s="52"/>
      <c r="K807" s="52"/>
      <c r="L807" s="53"/>
      <c r="M807" s="54"/>
      <c r="N807" s="55"/>
      <c r="O807" s="56"/>
      <c r="P807" s="55"/>
      <c r="Q807" s="36"/>
      <c r="R807" s="57"/>
      <c r="S807" s="54"/>
      <c r="T807" s="58"/>
      <c r="U807" s="188"/>
      <c r="V807" s="56"/>
      <c r="W807" s="59"/>
      <c r="X807" s="30"/>
      <c r="Y807" s="295"/>
      <c r="Z807" s="31"/>
      <c r="AA807" s="33"/>
      <c r="AB807" s="33"/>
      <c r="AC807" s="33"/>
      <c r="AD807" s="33"/>
      <c r="AE807" s="33"/>
    </row>
    <row r="808">
      <c r="A808" s="47"/>
      <c r="B808" s="48"/>
      <c r="C808" s="49"/>
      <c r="D808" s="48"/>
      <c r="E808" s="48"/>
      <c r="F808" s="50"/>
      <c r="G808" s="51"/>
      <c r="H808" s="51"/>
      <c r="I808" s="52"/>
      <c r="J808" s="52"/>
      <c r="K808" s="52"/>
      <c r="L808" s="48"/>
      <c r="M808" s="62"/>
      <c r="N808" s="55"/>
      <c r="O808" s="51"/>
      <c r="P808" s="55"/>
      <c r="Q808" s="36"/>
      <c r="R808" s="63"/>
      <c r="S808" s="62"/>
      <c r="T808" s="58"/>
      <c r="U808" s="188"/>
      <c r="V808" s="51"/>
      <c r="W808" s="59"/>
      <c r="X808" s="30"/>
      <c r="Y808" s="295"/>
      <c r="Z808" s="31"/>
      <c r="AA808" s="33"/>
      <c r="AB808" s="33"/>
      <c r="AC808" s="33"/>
      <c r="AD808" s="33"/>
      <c r="AE808" s="33"/>
    </row>
    <row r="809">
      <c r="A809" s="47"/>
      <c r="B809" s="48"/>
      <c r="C809" s="49"/>
      <c r="D809" s="48"/>
      <c r="E809" s="48"/>
      <c r="F809" s="50"/>
      <c r="G809" s="51"/>
      <c r="H809" s="51"/>
      <c r="I809" s="52"/>
      <c r="J809" s="52"/>
      <c r="K809" s="52"/>
      <c r="L809" s="48"/>
      <c r="M809" s="62"/>
      <c r="N809" s="55"/>
      <c r="O809" s="51"/>
      <c r="P809" s="55"/>
      <c r="Q809" s="36"/>
      <c r="R809" s="63"/>
      <c r="S809" s="62"/>
      <c r="T809" s="58"/>
      <c r="U809" s="188"/>
      <c r="V809" s="51"/>
      <c r="W809" s="59"/>
      <c r="X809" s="30"/>
      <c r="Y809" s="295"/>
      <c r="Z809" s="31"/>
      <c r="AA809" s="33"/>
      <c r="AB809" s="33"/>
      <c r="AC809" s="33"/>
      <c r="AD809" s="33"/>
      <c r="AE809" s="33"/>
    </row>
    <row r="810">
      <c r="A810" s="47"/>
      <c r="B810" s="48"/>
      <c r="C810" s="49"/>
      <c r="D810" s="48"/>
      <c r="E810" s="48"/>
      <c r="F810" s="50"/>
      <c r="G810" s="51"/>
      <c r="H810" s="51"/>
      <c r="I810" s="52"/>
      <c r="J810" s="52"/>
      <c r="K810" s="52"/>
      <c r="L810" s="48"/>
      <c r="M810" s="62"/>
      <c r="N810" s="55"/>
      <c r="O810" s="51"/>
      <c r="P810" s="55"/>
      <c r="Q810" s="36"/>
      <c r="R810" s="63"/>
      <c r="S810" s="62"/>
      <c r="T810" s="58"/>
      <c r="U810" s="188"/>
      <c r="V810" s="51"/>
      <c r="W810" s="59"/>
      <c r="X810" s="30"/>
      <c r="Y810" s="295"/>
      <c r="Z810" s="31"/>
      <c r="AA810" s="33"/>
      <c r="AB810" s="33"/>
      <c r="AC810" s="33"/>
      <c r="AD810" s="33"/>
      <c r="AE810" s="33"/>
    </row>
    <row r="811">
      <c r="A811" s="47"/>
      <c r="B811" s="48"/>
      <c r="C811" s="49"/>
      <c r="D811" s="48"/>
      <c r="E811" s="48"/>
      <c r="F811" s="50"/>
      <c r="G811" s="51"/>
      <c r="H811" s="51"/>
      <c r="I811" s="52"/>
      <c r="J811" s="52"/>
      <c r="K811" s="52"/>
      <c r="L811" s="53"/>
      <c r="M811" s="54"/>
      <c r="N811" s="55"/>
      <c r="O811" s="56"/>
      <c r="P811" s="55"/>
      <c r="Q811" s="36"/>
      <c r="R811" s="57"/>
      <c r="S811" s="54"/>
      <c r="T811" s="58"/>
      <c r="U811" s="188"/>
      <c r="V811" s="56"/>
      <c r="W811" s="59"/>
      <c r="X811" s="30"/>
      <c r="Y811" s="295"/>
      <c r="Z811" s="31"/>
      <c r="AA811" s="33"/>
      <c r="AB811" s="33"/>
      <c r="AC811" s="33"/>
      <c r="AD811" s="33"/>
      <c r="AE811" s="33"/>
    </row>
    <row r="812">
      <c r="A812" s="47"/>
      <c r="B812" s="48"/>
      <c r="C812" s="49"/>
      <c r="D812" s="48"/>
      <c r="E812" s="48"/>
      <c r="F812" s="50"/>
      <c r="G812" s="51"/>
      <c r="H812" s="51"/>
      <c r="I812" s="52"/>
      <c r="J812" s="52"/>
      <c r="K812" s="52"/>
      <c r="L812" s="48"/>
      <c r="M812" s="62"/>
      <c r="N812" s="55"/>
      <c r="O812" s="51"/>
      <c r="P812" s="55"/>
      <c r="Q812" s="36"/>
      <c r="R812" s="63"/>
      <c r="S812" s="62"/>
      <c r="T812" s="58"/>
      <c r="U812" s="188"/>
      <c r="V812" s="51"/>
      <c r="W812" s="59"/>
      <c r="X812" s="30"/>
      <c r="Y812" s="295"/>
      <c r="Z812" s="31"/>
      <c r="AA812" s="33"/>
      <c r="AB812" s="33"/>
      <c r="AC812" s="33"/>
      <c r="AD812" s="33"/>
      <c r="AE812" s="33"/>
    </row>
    <row r="813">
      <c r="A813" s="47"/>
      <c r="B813" s="48"/>
      <c r="C813" s="49"/>
      <c r="D813" s="48"/>
      <c r="E813" s="48"/>
      <c r="F813" s="50"/>
      <c r="G813" s="51"/>
      <c r="H813" s="51"/>
      <c r="I813" s="52"/>
      <c r="J813" s="52"/>
      <c r="K813" s="52"/>
      <c r="L813" s="48"/>
      <c r="M813" s="62"/>
      <c r="N813" s="55"/>
      <c r="O813" s="51"/>
      <c r="P813" s="55"/>
      <c r="Q813" s="36"/>
      <c r="R813" s="63"/>
      <c r="S813" s="62"/>
      <c r="T813" s="58"/>
      <c r="U813" s="188"/>
      <c r="V813" s="51"/>
      <c r="W813" s="59"/>
      <c r="X813" s="30"/>
      <c r="Y813" s="295"/>
      <c r="Z813" s="31"/>
      <c r="AA813" s="33"/>
      <c r="AB813" s="33"/>
      <c r="AC813" s="33"/>
      <c r="AD813" s="33"/>
      <c r="AE813" s="33"/>
    </row>
    <row r="814">
      <c r="A814" s="47"/>
      <c r="B814" s="48"/>
      <c r="C814" s="49"/>
      <c r="D814" s="48"/>
      <c r="E814" s="48"/>
      <c r="F814" s="50"/>
      <c r="G814" s="51"/>
      <c r="H814" s="51"/>
      <c r="I814" s="52"/>
      <c r="J814" s="52"/>
      <c r="K814" s="52"/>
      <c r="L814" s="48"/>
      <c r="M814" s="62"/>
      <c r="N814" s="55"/>
      <c r="O814" s="51"/>
      <c r="P814" s="55"/>
      <c r="Q814" s="36"/>
      <c r="R814" s="63"/>
      <c r="S814" s="62"/>
      <c r="T814" s="58"/>
      <c r="U814" s="188"/>
      <c r="V814" s="51"/>
      <c r="W814" s="59"/>
      <c r="X814" s="30"/>
      <c r="Y814" s="295"/>
      <c r="Z814" s="31"/>
      <c r="AA814" s="33"/>
      <c r="AB814" s="33"/>
      <c r="AC814" s="33"/>
      <c r="AD814" s="33"/>
      <c r="AE814" s="33"/>
    </row>
    <row r="815">
      <c r="A815" s="47"/>
      <c r="B815" s="48"/>
      <c r="C815" s="49"/>
      <c r="D815" s="48"/>
      <c r="E815" s="48"/>
      <c r="F815" s="50"/>
      <c r="G815" s="51"/>
      <c r="H815" s="51"/>
      <c r="I815" s="52"/>
      <c r="J815" s="52"/>
      <c r="K815" s="52"/>
      <c r="L815" s="53"/>
      <c r="M815" s="54"/>
      <c r="N815" s="55"/>
      <c r="O815" s="56"/>
      <c r="P815" s="55"/>
      <c r="Q815" s="36"/>
      <c r="R815" s="57"/>
      <c r="S815" s="54"/>
      <c r="T815" s="58"/>
      <c r="U815" s="188"/>
      <c r="V815" s="56"/>
      <c r="W815" s="59"/>
      <c r="X815" s="30"/>
      <c r="Y815" s="295"/>
      <c r="Z815" s="31"/>
      <c r="AA815" s="33"/>
      <c r="AB815" s="33"/>
      <c r="AC815" s="33"/>
      <c r="AD815" s="33"/>
      <c r="AE815" s="33"/>
    </row>
    <row r="816">
      <c r="A816" s="47"/>
      <c r="B816" s="48"/>
      <c r="C816" s="49"/>
      <c r="D816" s="48"/>
      <c r="E816" s="48"/>
      <c r="F816" s="50"/>
      <c r="G816" s="51"/>
      <c r="H816" s="51"/>
      <c r="I816" s="52"/>
      <c r="J816" s="52"/>
      <c r="K816" s="52"/>
      <c r="L816" s="48"/>
      <c r="M816" s="62"/>
      <c r="N816" s="55"/>
      <c r="O816" s="51"/>
      <c r="P816" s="55"/>
      <c r="Q816" s="36"/>
      <c r="R816" s="63"/>
      <c r="S816" s="62"/>
      <c r="T816" s="58"/>
      <c r="U816" s="188"/>
      <c r="V816" s="51"/>
      <c r="W816" s="59"/>
      <c r="X816" s="30"/>
      <c r="Y816" s="295"/>
      <c r="Z816" s="31"/>
      <c r="AA816" s="33"/>
      <c r="AB816" s="33"/>
      <c r="AC816" s="33"/>
      <c r="AD816" s="33"/>
      <c r="AE816" s="33"/>
    </row>
    <row r="817">
      <c r="A817" s="116"/>
      <c r="B817" s="44"/>
      <c r="C817" s="44"/>
      <c r="D817" s="104"/>
      <c r="E817" s="104"/>
      <c r="F817" s="112"/>
      <c r="G817" s="105"/>
      <c r="H817" s="105"/>
      <c r="I817" s="145"/>
      <c r="J817" s="145"/>
      <c r="K817" s="145"/>
      <c r="L817" s="104"/>
      <c r="M817" s="145"/>
      <c r="N817" s="135"/>
      <c r="O817" s="145"/>
      <c r="P817" s="135"/>
      <c r="Q817" s="119"/>
      <c r="R817" s="28"/>
      <c r="S817" s="136"/>
      <c r="T817" s="145"/>
      <c r="U817" s="162"/>
      <c r="V817" s="105"/>
      <c r="W817" s="126"/>
      <c r="X817" s="30"/>
      <c r="Y817" s="33"/>
      <c r="Z817" s="31"/>
      <c r="AA817" s="33"/>
      <c r="AB817" s="33"/>
      <c r="AC817" s="33"/>
      <c r="AD817" s="33"/>
      <c r="AE817" s="33"/>
    </row>
    <row r="818">
      <c r="A818" s="116"/>
      <c r="B818" s="44"/>
      <c r="C818" s="44"/>
      <c r="D818" s="117"/>
      <c r="E818" s="117"/>
      <c r="F818" s="112"/>
      <c r="G818" s="119"/>
      <c r="H818" s="105"/>
      <c r="I818" s="145"/>
      <c r="J818" s="145"/>
      <c r="K818" s="145"/>
      <c r="L818" s="104"/>
      <c r="M818" s="145"/>
      <c r="N818" s="121"/>
      <c r="O818" s="145"/>
      <c r="P818" s="122"/>
      <c r="Q818" s="119"/>
      <c r="R818" s="28"/>
      <c r="S818" s="123"/>
      <c r="T818" s="285"/>
      <c r="U818" s="162"/>
      <c r="V818" s="125"/>
      <c r="W818" s="126"/>
      <c r="X818" s="30"/>
      <c r="Y818" s="112"/>
      <c r="Z818" s="31"/>
      <c r="AA818" s="33"/>
      <c r="AB818" s="33"/>
      <c r="AC818" s="33"/>
      <c r="AD818" s="33"/>
      <c r="AE818" s="33"/>
    </row>
    <row r="819">
      <c r="A819" s="116"/>
      <c r="B819" s="44"/>
      <c r="C819" s="44"/>
      <c r="D819" s="104"/>
      <c r="E819" s="104"/>
      <c r="F819" s="112"/>
      <c r="G819" s="105"/>
      <c r="H819" s="105"/>
      <c r="I819" s="145"/>
      <c r="J819" s="145"/>
      <c r="K819" s="145"/>
      <c r="L819" s="153"/>
      <c r="M819" s="145"/>
      <c r="N819" s="135"/>
      <c r="O819" s="145"/>
      <c r="P819" s="135"/>
      <c r="Q819" s="119"/>
      <c r="R819" s="28"/>
      <c r="S819" s="136"/>
      <c r="T819" s="105"/>
      <c r="U819" s="162"/>
      <c r="V819" s="105"/>
      <c r="W819" s="126"/>
      <c r="X819" s="30"/>
      <c r="Y819" s="112"/>
      <c r="Z819" s="31"/>
      <c r="AA819" s="33"/>
      <c r="AB819" s="33"/>
      <c r="AC819" s="33"/>
      <c r="AD819" s="33"/>
      <c r="AE819" s="33"/>
    </row>
    <row r="820">
      <c r="A820" s="116"/>
      <c r="B820" s="44"/>
      <c r="C820" s="44"/>
      <c r="D820" s="104"/>
      <c r="E820" s="104"/>
      <c r="F820" s="112"/>
      <c r="G820" s="105"/>
      <c r="H820" s="105"/>
      <c r="I820" s="145"/>
      <c r="J820" s="145"/>
      <c r="K820" s="145"/>
      <c r="L820" s="104"/>
      <c r="M820" s="145"/>
      <c r="N820" s="135"/>
      <c r="O820" s="145"/>
      <c r="P820" s="135"/>
      <c r="Q820" s="119"/>
      <c r="R820" s="28"/>
      <c r="S820" s="136"/>
      <c r="T820" s="105"/>
      <c r="U820" s="162"/>
      <c r="V820" s="105"/>
      <c r="W820" s="126"/>
      <c r="X820" s="30"/>
      <c r="Y820" s="112"/>
      <c r="Z820" s="31"/>
      <c r="AA820" s="33"/>
      <c r="AB820" s="33"/>
      <c r="AC820" s="33"/>
      <c r="AD820" s="33"/>
      <c r="AE820" s="33"/>
    </row>
    <row r="821">
      <c r="A821" s="116"/>
      <c r="B821" s="44"/>
      <c r="C821" s="44"/>
      <c r="D821" s="104"/>
      <c r="E821" s="104"/>
      <c r="F821" s="112"/>
      <c r="G821" s="105"/>
      <c r="H821" s="105"/>
      <c r="I821" s="145"/>
      <c r="J821" s="145"/>
      <c r="K821" s="145"/>
      <c r="L821" s="104"/>
      <c r="M821" s="145"/>
      <c r="N821" s="135"/>
      <c r="O821" s="145"/>
      <c r="P821" s="135"/>
      <c r="Q821" s="119"/>
      <c r="R821" s="28"/>
      <c r="S821" s="136"/>
      <c r="T821" s="145"/>
      <c r="U821" s="162"/>
      <c r="V821" s="105"/>
      <c r="W821" s="126"/>
      <c r="X821" s="30"/>
      <c r="Y821" s="33"/>
      <c r="Z821" s="31"/>
      <c r="AA821" s="33"/>
      <c r="AB821" s="33"/>
      <c r="AC821" s="33"/>
      <c r="AD821" s="33"/>
      <c r="AE821" s="33"/>
    </row>
    <row r="822">
      <c r="A822" s="85"/>
      <c r="B822" s="48"/>
      <c r="C822" s="44"/>
      <c r="D822" s="86"/>
      <c r="E822" s="86"/>
      <c r="F822" s="87"/>
      <c r="G822" s="88"/>
      <c r="H822" s="88"/>
      <c r="I822" s="89"/>
      <c r="J822" s="89"/>
      <c r="K822" s="89"/>
      <c r="L822" s="86"/>
      <c r="M822" s="90"/>
      <c r="N822" s="91"/>
      <c r="O822" s="88"/>
      <c r="P822" s="91"/>
      <c r="Q822" s="36"/>
      <c r="R822" s="95"/>
      <c r="S822" s="90"/>
      <c r="T822" s="93"/>
      <c r="U822" s="179"/>
      <c r="V822" s="88"/>
      <c r="W822" s="94"/>
      <c r="X822" s="30"/>
      <c r="Y822" s="113"/>
      <c r="Z822" s="31"/>
      <c r="AA822" s="33"/>
      <c r="AB822" s="33"/>
      <c r="AC822" s="33"/>
      <c r="AD822" s="33"/>
      <c r="AE822" s="33"/>
    </row>
    <row r="823">
      <c r="A823" s="116"/>
      <c r="B823" s="44"/>
      <c r="C823" s="44"/>
      <c r="D823" s="104"/>
      <c r="E823" s="104"/>
      <c r="F823" s="112"/>
      <c r="G823" s="105"/>
      <c r="H823" s="105"/>
      <c r="I823" s="145"/>
      <c r="J823" s="145"/>
      <c r="K823" s="145"/>
      <c r="L823" s="104"/>
      <c r="M823" s="145"/>
      <c r="N823" s="135"/>
      <c r="O823" s="145"/>
      <c r="P823" s="135"/>
      <c r="Q823" s="119"/>
      <c r="R823" s="28"/>
      <c r="S823" s="136"/>
      <c r="T823" s="145"/>
      <c r="U823" s="162"/>
      <c r="V823" s="105"/>
      <c r="W823" s="126"/>
      <c r="X823" s="30"/>
      <c r="Y823" s="33"/>
      <c r="Z823" s="31"/>
      <c r="AA823" s="33"/>
      <c r="AB823" s="33"/>
      <c r="AC823" s="33"/>
      <c r="AD823" s="33"/>
      <c r="AE823" s="33"/>
    </row>
    <row r="824">
      <c r="A824" s="116"/>
      <c r="B824" s="44"/>
      <c r="C824" s="44"/>
      <c r="D824" s="104"/>
      <c r="E824" s="104"/>
      <c r="F824" s="112"/>
      <c r="G824" s="105"/>
      <c r="H824" s="105"/>
      <c r="I824" s="145"/>
      <c r="J824" s="145"/>
      <c r="K824" s="145"/>
      <c r="L824" s="104"/>
      <c r="M824" s="145"/>
      <c r="N824" s="135"/>
      <c r="O824" s="145"/>
      <c r="P824" s="135"/>
      <c r="Q824" s="119"/>
      <c r="R824" s="28"/>
      <c r="S824" s="136"/>
      <c r="T824" s="105"/>
      <c r="U824" s="162"/>
      <c r="V824" s="105"/>
      <c r="W824" s="126"/>
      <c r="X824" s="30"/>
      <c r="Y824" s="112"/>
      <c r="Z824" s="31"/>
      <c r="AA824" s="33"/>
      <c r="AB824" s="33"/>
      <c r="AC824" s="33"/>
      <c r="AD824" s="33"/>
      <c r="AE824" s="33"/>
    </row>
    <row r="825">
      <c r="A825" s="116"/>
      <c r="B825" s="44"/>
      <c r="C825" s="44"/>
      <c r="D825" s="117"/>
      <c r="E825" s="117"/>
      <c r="F825" s="112"/>
      <c r="G825" s="119"/>
      <c r="H825" s="105"/>
      <c r="I825" s="145"/>
      <c r="J825" s="145"/>
      <c r="K825" s="145"/>
      <c r="L825" s="104"/>
      <c r="M825" s="145"/>
      <c r="N825" s="121"/>
      <c r="O825" s="145"/>
      <c r="P825" s="122"/>
      <c r="Q825" s="119"/>
      <c r="R825" s="28"/>
      <c r="S825" s="123"/>
      <c r="T825" s="285"/>
      <c r="U825" s="162"/>
      <c r="V825" s="125"/>
      <c r="W825" s="126"/>
      <c r="X825" s="30"/>
      <c r="Y825" s="112"/>
      <c r="Z825" s="31"/>
      <c r="AA825" s="33"/>
      <c r="AB825" s="33"/>
      <c r="AC825" s="33"/>
      <c r="AD825" s="33"/>
      <c r="AE825" s="33"/>
    </row>
    <row r="826">
      <c r="A826" s="116"/>
      <c r="B826" s="44"/>
      <c r="C826" s="44"/>
      <c r="D826" s="104"/>
      <c r="E826" s="104"/>
      <c r="F826" s="112"/>
      <c r="G826" s="105"/>
      <c r="H826" s="105"/>
      <c r="I826" s="145"/>
      <c r="J826" s="145"/>
      <c r="K826" s="145"/>
      <c r="L826" s="104"/>
      <c r="M826" s="145"/>
      <c r="N826" s="135"/>
      <c r="O826" s="145"/>
      <c r="P826" s="135"/>
      <c r="Q826" s="119"/>
      <c r="R826" s="28"/>
      <c r="S826" s="136"/>
      <c r="T826" s="105"/>
      <c r="U826" s="162"/>
      <c r="V826" s="105"/>
      <c r="W826" s="126"/>
      <c r="X826" s="30"/>
      <c r="Y826" s="112"/>
      <c r="Z826" s="31"/>
      <c r="AA826" s="33"/>
      <c r="AB826" s="33"/>
      <c r="AC826" s="33"/>
      <c r="AD826" s="33"/>
      <c r="AE826" s="33"/>
    </row>
    <row r="827">
      <c r="A827" s="116"/>
      <c r="B827" s="44"/>
      <c r="C827" s="44"/>
      <c r="D827" s="104"/>
      <c r="E827" s="104"/>
      <c r="F827" s="112"/>
      <c r="G827" s="105"/>
      <c r="H827" s="105"/>
      <c r="I827" s="145"/>
      <c r="J827" s="145"/>
      <c r="K827" s="145"/>
      <c r="L827" s="104"/>
      <c r="M827" s="145"/>
      <c r="N827" s="135"/>
      <c r="O827" s="145"/>
      <c r="P827" s="135"/>
      <c r="Q827" s="119"/>
      <c r="R827" s="28"/>
      <c r="S827" s="136"/>
      <c r="T827" s="105"/>
      <c r="U827" s="162"/>
      <c r="V827" s="105"/>
      <c r="W827" s="126"/>
      <c r="X827" s="30"/>
      <c r="Y827" s="112"/>
      <c r="Z827" s="31"/>
      <c r="AA827" s="33"/>
      <c r="AB827" s="33"/>
      <c r="AC827" s="33"/>
      <c r="AD827" s="33"/>
      <c r="AE827" s="33"/>
    </row>
    <row r="828">
      <c r="A828" s="116"/>
      <c r="B828" s="44"/>
      <c r="C828" s="44"/>
      <c r="D828" s="117"/>
      <c r="E828" s="117"/>
      <c r="F828" s="112"/>
      <c r="G828" s="119"/>
      <c r="H828" s="105"/>
      <c r="I828" s="145"/>
      <c r="J828" s="145"/>
      <c r="K828" s="145"/>
      <c r="L828" s="104"/>
      <c r="M828" s="145"/>
      <c r="N828" s="121"/>
      <c r="O828" s="145"/>
      <c r="P828" s="122"/>
      <c r="Q828" s="119"/>
      <c r="R828" s="28"/>
      <c r="S828" s="123"/>
      <c r="T828" s="285"/>
      <c r="U828" s="162"/>
      <c r="V828" s="125"/>
      <c r="W828" s="126"/>
      <c r="X828" s="30"/>
      <c r="Y828" s="112"/>
      <c r="Z828" s="31"/>
      <c r="AA828" s="33"/>
      <c r="AB828" s="33"/>
      <c r="AC828" s="33"/>
      <c r="AD828" s="33"/>
      <c r="AE828" s="33"/>
    </row>
    <row r="829">
      <c r="A829" s="85"/>
      <c r="B829" s="48"/>
      <c r="C829" s="44"/>
      <c r="D829" s="86"/>
      <c r="E829" s="86"/>
      <c r="F829" s="87"/>
      <c r="G829" s="88"/>
      <c r="H829" s="88"/>
      <c r="I829" s="89"/>
      <c r="J829" s="89"/>
      <c r="K829" s="89"/>
      <c r="L829" s="86"/>
      <c r="M829" s="90"/>
      <c r="N829" s="91"/>
      <c r="O829" s="88"/>
      <c r="P829" s="91"/>
      <c r="Q829" s="36"/>
      <c r="R829" s="95"/>
      <c r="S829" s="90"/>
      <c r="T829" s="93"/>
      <c r="U829" s="179"/>
      <c r="V829" s="88"/>
      <c r="W829" s="94"/>
      <c r="X829" s="30"/>
      <c r="Y829" s="113"/>
      <c r="Z829" s="31"/>
      <c r="AA829" s="33"/>
      <c r="AB829" s="33"/>
      <c r="AC829" s="33"/>
      <c r="AD829" s="33"/>
      <c r="AE829" s="33"/>
    </row>
    <row r="830">
      <c r="A830" s="116"/>
      <c r="B830" s="44"/>
      <c r="C830" s="44"/>
      <c r="D830" s="104"/>
      <c r="E830" s="104"/>
      <c r="F830" s="112"/>
      <c r="G830" s="105"/>
      <c r="H830" s="105"/>
      <c r="I830" s="145"/>
      <c r="J830" s="145"/>
      <c r="K830" s="145"/>
      <c r="L830" s="104"/>
      <c r="M830" s="145"/>
      <c r="N830" s="135"/>
      <c r="O830" s="145"/>
      <c r="P830" s="135"/>
      <c r="Q830" s="119"/>
      <c r="R830" s="28"/>
      <c r="S830" s="136"/>
      <c r="T830" s="105"/>
      <c r="U830" s="162"/>
      <c r="V830" s="105"/>
      <c r="W830" s="126"/>
      <c r="X830" s="30"/>
      <c r="Y830" s="112"/>
      <c r="Z830" s="31"/>
      <c r="AA830" s="33"/>
      <c r="AB830" s="33"/>
      <c r="AC830" s="33"/>
      <c r="AD830" s="33"/>
      <c r="AE830" s="33"/>
    </row>
    <row r="831">
      <c r="A831" s="116"/>
      <c r="B831" s="44"/>
      <c r="C831" s="44"/>
      <c r="D831" s="117"/>
      <c r="E831" s="117"/>
      <c r="F831" s="112"/>
      <c r="G831" s="119"/>
      <c r="H831" s="105"/>
      <c r="I831" s="145"/>
      <c r="J831" s="145"/>
      <c r="K831" s="145"/>
      <c r="L831" s="104"/>
      <c r="M831" s="145"/>
      <c r="N831" s="121"/>
      <c r="O831" s="145"/>
      <c r="P831" s="122"/>
      <c r="Q831" s="119"/>
      <c r="R831" s="28"/>
      <c r="S831" s="123"/>
      <c r="T831" s="285"/>
      <c r="U831" s="162"/>
      <c r="V831" s="125"/>
      <c r="W831" s="126"/>
      <c r="X831" s="30"/>
      <c r="Y831" s="112"/>
      <c r="Z831" s="31"/>
      <c r="AA831" s="33"/>
      <c r="AB831" s="33"/>
      <c r="AC831" s="33"/>
      <c r="AD831" s="33"/>
      <c r="AE831" s="33"/>
    </row>
    <row r="832">
      <c r="A832" s="47"/>
      <c r="B832" s="48"/>
      <c r="C832" s="44"/>
      <c r="D832" s="48"/>
      <c r="E832" s="48"/>
      <c r="F832" s="50"/>
      <c r="G832" s="51"/>
      <c r="H832" s="51"/>
      <c r="I832" s="52"/>
      <c r="J832" s="52"/>
      <c r="K832" s="52"/>
      <c r="L832" s="53"/>
      <c r="M832" s="54"/>
      <c r="N832" s="55"/>
      <c r="O832" s="56"/>
      <c r="P832" s="55"/>
      <c r="Q832" s="36"/>
      <c r="R832" s="57"/>
      <c r="S832" s="54"/>
      <c r="T832" s="58"/>
      <c r="U832" s="188"/>
      <c r="V832" s="56"/>
      <c r="W832" s="59"/>
      <c r="X832" s="30"/>
      <c r="Y832" s="295"/>
      <c r="Z832" s="31"/>
      <c r="AA832" s="33"/>
      <c r="AB832" s="33"/>
      <c r="AC832" s="33"/>
      <c r="AD832" s="33"/>
      <c r="AE832" s="33"/>
    </row>
    <row r="833">
      <c r="A833" s="116"/>
      <c r="B833" s="44"/>
      <c r="C833" s="44"/>
      <c r="D833" s="104"/>
      <c r="E833" s="104"/>
      <c r="F833" s="112"/>
      <c r="G833" s="105"/>
      <c r="H833" s="105"/>
      <c r="I833" s="145"/>
      <c r="J833" s="145"/>
      <c r="K833" s="145"/>
      <c r="L833" s="104"/>
      <c r="M833" s="145"/>
      <c r="N833" s="135"/>
      <c r="O833" s="145"/>
      <c r="P833" s="135"/>
      <c r="Q833" s="119"/>
      <c r="R833" s="28"/>
      <c r="S833" s="136"/>
      <c r="T833" s="105"/>
      <c r="U833" s="162"/>
      <c r="V833" s="105"/>
      <c r="W833" s="126"/>
      <c r="X833" s="30"/>
      <c r="Y833" s="112"/>
      <c r="Z833" s="31"/>
      <c r="AA833" s="33"/>
      <c r="AB833" s="33"/>
      <c r="AC833" s="33"/>
      <c r="AD833" s="33"/>
      <c r="AE833" s="33"/>
    </row>
    <row r="834">
      <c r="A834" s="116"/>
      <c r="B834" s="44"/>
      <c r="C834" s="44"/>
      <c r="D834" s="104"/>
      <c r="E834" s="104"/>
      <c r="F834" s="112"/>
      <c r="G834" s="105"/>
      <c r="H834" s="105"/>
      <c r="I834" s="145"/>
      <c r="J834" s="145"/>
      <c r="K834" s="145"/>
      <c r="L834" s="104"/>
      <c r="M834" s="145"/>
      <c r="N834" s="135"/>
      <c r="O834" s="145"/>
      <c r="P834" s="135"/>
      <c r="Q834" s="119"/>
      <c r="R834" s="28"/>
      <c r="S834" s="136"/>
      <c r="T834" s="105"/>
      <c r="U834" s="162"/>
      <c r="V834" s="105"/>
      <c r="W834" s="126"/>
      <c r="X834" s="30"/>
      <c r="Y834" s="112"/>
      <c r="Z834" s="31"/>
      <c r="AA834" s="33"/>
      <c r="AB834" s="33"/>
      <c r="AC834" s="33"/>
      <c r="AD834" s="33"/>
      <c r="AE834" s="33"/>
    </row>
    <row r="835">
      <c r="A835" s="116"/>
      <c r="B835" s="44"/>
      <c r="C835" s="44"/>
      <c r="D835" s="104"/>
      <c r="E835" s="104"/>
      <c r="F835" s="112"/>
      <c r="G835" s="105"/>
      <c r="H835" s="105"/>
      <c r="I835" s="145"/>
      <c r="J835" s="145"/>
      <c r="K835" s="145"/>
      <c r="L835" s="104"/>
      <c r="M835" s="145"/>
      <c r="N835" s="135"/>
      <c r="O835" s="145"/>
      <c r="P835" s="135"/>
      <c r="Q835" s="119"/>
      <c r="R835" s="28"/>
      <c r="S835" s="136"/>
      <c r="T835" s="105"/>
      <c r="U835" s="162"/>
      <c r="V835" s="105"/>
      <c r="W835" s="126"/>
      <c r="X835" s="30"/>
      <c r="Y835" s="112"/>
      <c r="Z835" s="31"/>
      <c r="AA835" s="33"/>
      <c r="AB835" s="33"/>
      <c r="AC835" s="33"/>
      <c r="AD835" s="33"/>
      <c r="AE835" s="33"/>
    </row>
    <row r="836">
      <c r="A836" s="116"/>
      <c r="B836" s="44"/>
      <c r="C836" s="44"/>
      <c r="D836" s="104"/>
      <c r="E836" s="104"/>
      <c r="F836" s="112"/>
      <c r="G836" s="105"/>
      <c r="H836" s="105"/>
      <c r="I836" s="145"/>
      <c r="J836" s="145"/>
      <c r="K836" s="145"/>
      <c r="L836" s="104"/>
      <c r="M836" s="145"/>
      <c r="N836" s="135"/>
      <c r="O836" s="145"/>
      <c r="P836" s="135"/>
      <c r="Q836" s="119"/>
      <c r="R836" s="28"/>
      <c r="S836" s="136"/>
      <c r="T836" s="105"/>
      <c r="U836" s="162"/>
      <c r="V836" s="105"/>
      <c r="W836" s="126"/>
      <c r="X836" s="30"/>
      <c r="Y836" s="112"/>
      <c r="Z836" s="31"/>
      <c r="AA836" s="33"/>
      <c r="AB836" s="33"/>
      <c r="AC836" s="33"/>
      <c r="AD836" s="33"/>
      <c r="AE836" s="33"/>
    </row>
    <row r="837">
      <c r="A837" s="116"/>
      <c r="B837" s="44"/>
      <c r="C837" s="44"/>
      <c r="D837" s="104"/>
      <c r="E837" s="104"/>
      <c r="F837" s="112"/>
      <c r="G837" s="105"/>
      <c r="H837" s="105"/>
      <c r="I837" s="145"/>
      <c r="J837" s="145"/>
      <c r="K837" s="145"/>
      <c r="L837" s="104"/>
      <c r="M837" s="145"/>
      <c r="N837" s="135"/>
      <c r="O837" s="145"/>
      <c r="P837" s="135"/>
      <c r="Q837" s="119"/>
      <c r="R837" s="28"/>
      <c r="S837" s="136"/>
      <c r="T837" s="145"/>
      <c r="U837" s="162"/>
      <c r="V837" s="105"/>
      <c r="W837" s="126"/>
      <c r="X837" s="30"/>
      <c r="Y837" s="33"/>
      <c r="Z837" s="31"/>
      <c r="AA837" s="33"/>
      <c r="AB837" s="33"/>
      <c r="AC837" s="33"/>
      <c r="AD837" s="33"/>
      <c r="AE837" s="33"/>
    </row>
    <row r="838">
      <c r="A838" s="15"/>
      <c r="B838" s="16"/>
      <c r="C838" s="44"/>
      <c r="D838" s="16"/>
      <c r="E838" s="16"/>
      <c r="F838" s="236"/>
      <c r="G838" s="19"/>
      <c r="H838" s="19"/>
      <c r="I838" s="63"/>
      <c r="J838" s="95"/>
      <c r="K838" s="63"/>
      <c r="L838" s="17"/>
      <c r="M838" s="22"/>
      <c r="N838" s="35"/>
      <c r="O838" s="28"/>
      <c r="P838" s="35"/>
      <c r="Q838" s="36"/>
      <c r="R838" s="28"/>
      <c r="S838" s="37"/>
      <c r="T838" s="38"/>
      <c r="U838" s="27"/>
      <c r="V838" s="19"/>
      <c r="W838" s="29"/>
      <c r="X838" s="30"/>
      <c r="Y838" s="17"/>
      <c r="Z838" s="31"/>
      <c r="AA838" s="33"/>
      <c r="AB838" s="33"/>
      <c r="AC838" s="33"/>
      <c r="AD838" s="33"/>
      <c r="AE838" s="33"/>
    </row>
    <row r="839">
      <c r="A839" s="15"/>
      <c r="B839" s="16"/>
      <c r="C839" s="44"/>
      <c r="D839" s="16"/>
      <c r="E839" s="16"/>
      <c r="F839" s="236"/>
      <c r="G839" s="28"/>
      <c r="H839" s="19"/>
      <c r="I839" s="63"/>
      <c r="J839" s="95"/>
      <c r="K839" s="63"/>
      <c r="L839" s="17"/>
      <c r="M839" s="22"/>
      <c r="N839" s="35"/>
      <c r="O839" s="28"/>
      <c r="P839" s="35"/>
      <c r="Q839" s="36"/>
      <c r="R839" s="28"/>
      <c r="S839" s="37"/>
      <c r="T839" s="38"/>
      <c r="U839" s="27"/>
      <c r="V839" s="19"/>
      <c r="W839" s="29"/>
      <c r="X839" s="30"/>
      <c r="Y839" s="17"/>
      <c r="Z839" s="31"/>
      <c r="AA839" s="33"/>
      <c r="AB839" s="33"/>
      <c r="AC839" s="33"/>
      <c r="AD839" s="33"/>
      <c r="AE839" s="33"/>
    </row>
    <row r="840">
      <c r="A840" s="116"/>
      <c r="B840" s="44"/>
      <c r="C840" s="44"/>
      <c r="D840" s="104"/>
      <c r="E840" s="104"/>
      <c r="F840" s="112"/>
      <c r="G840" s="105"/>
      <c r="H840" s="105"/>
      <c r="I840" s="145"/>
      <c r="J840" s="145"/>
      <c r="K840" s="145"/>
      <c r="L840" s="104"/>
      <c r="M840" s="145"/>
      <c r="N840" s="135"/>
      <c r="O840" s="145"/>
      <c r="P840" s="135"/>
      <c r="Q840" s="119"/>
      <c r="R840" s="28"/>
      <c r="S840" s="136"/>
      <c r="T840" s="105"/>
      <c r="U840" s="162"/>
      <c r="V840" s="105"/>
      <c r="W840" s="126"/>
      <c r="X840" s="30"/>
      <c r="Y840" s="112"/>
      <c r="Z840" s="31"/>
      <c r="AA840" s="33"/>
      <c r="AB840" s="33"/>
      <c r="AC840" s="33"/>
      <c r="AD840" s="33"/>
      <c r="AE840" s="33"/>
    </row>
    <row r="841">
      <c r="A841" s="116"/>
      <c r="B841" s="44"/>
      <c r="C841" s="44"/>
      <c r="D841" s="104"/>
      <c r="E841" s="104"/>
      <c r="F841" s="112"/>
      <c r="G841" s="105"/>
      <c r="H841" s="105"/>
      <c r="I841" s="145"/>
      <c r="J841" s="145"/>
      <c r="K841" s="145"/>
      <c r="L841" s="104"/>
      <c r="M841" s="145"/>
      <c r="N841" s="135"/>
      <c r="O841" s="145"/>
      <c r="P841" s="135"/>
      <c r="Q841" s="119"/>
      <c r="R841" s="28"/>
      <c r="S841" s="136"/>
      <c r="T841" s="105"/>
      <c r="U841" s="162"/>
      <c r="V841" s="105"/>
      <c r="W841" s="126"/>
      <c r="X841" s="30"/>
      <c r="Y841" s="112"/>
      <c r="Z841" s="31"/>
      <c r="AA841" s="33"/>
      <c r="AB841" s="33"/>
      <c r="AC841" s="33"/>
      <c r="AD841" s="33"/>
      <c r="AE841" s="33"/>
    </row>
    <row r="842">
      <c r="A842" s="85"/>
      <c r="B842" s="48"/>
      <c r="C842" s="44"/>
      <c r="D842" s="86"/>
      <c r="E842" s="86"/>
      <c r="F842" s="87"/>
      <c r="G842" s="88"/>
      <c r="H842" s="88"/>
      <c r="I842" s="89"/>
      <c r="J842" s="89"/>
      <c r="K842" s="89"/>
      <c r="L842" s="86"/>
      <c r="M842" s="90"/>
      <c r="N842" s="91"/>
      <c r="O842" s="88"/>
      <c r="P842" s="91"/>
      <c r="Q842" s="36"/>
      <c r="R842" s="19"/>
      <c r="S842" s="37"/>
      <c r="T842" s="93"/>
      <c r="U842" s="27"/>
      <c r="V842" s="88"/>
      <c r="W842" s="94"/>
      <c r="X842" s="30"/>
      <c r="Y842" s="113"/>
      <c r="Z842" s="31"/>
      <c r="AA842" s="33"/>
      <c r="AB842" s="33"/>
      <c r="AC842" s="33"/>
      <c r="AD842" s="33"/>
      <c r="AE842" s="33"/>
    </row>
    <row r="843">
      <c r="A843" s="116"/>
      <c r="B843" s="44"/>
      <c r="C843" s="44"/>
      <c r="D843" s="117"/>
      <c r="E843" s="117"/>
      <c r="F843" s="112"/>
      <c r="G843" s="119"/>
      <c r="H843" s="105"/>
      <c r="I843" s="145"/>
      <c r="J843" s="145"/>
      <c r="K843" s="145"/>
      <c r="L843" s="104"/>
      <c r="M843" s="145"/>
      <c r="N843" s="121"/>
      <c r="O843" s="145"/>
      <c r="P843" s="122"/>
      <c r="Q843" s="119"/>
      <c r="R843" s="28"/>
      <c r="S843" s="123"/>
      <c r="T843" s="285"/>
      <c r="U843" s="162"/>
      <c r="V843" s="125"/>
      <c r="W843" s="126"/>
      <c r="X843" s="30"/>
      <c r="Y843" s="112"/>
      <c r="Z843" s="31"/>
      <c r="AA843" s="33"/>
      <c r="AB843" s="33"/>
      <c r="AC843" s="33"/>
      <c r="AD843" s="33"/>
      <c r="AE843" s="33"/>
    </row>
    <row r="844">
      <c r="A844" s="47"/>
      <c r="B844" s="48"/>
      <c r="C844" s="44"/>
      <c r="D844" s="48"/>
      <c r="E844" s="48"/>
      <c r="F844" s="50"/>
      <c r="G844" s="51"/>
      <c r="H844" s="51"/>
      <c r="I844" s="52"/>
      <c r="J844" s="52"/>
      <c r="K844" s="52"/>
      <c r="L844" s="48"/>
      <c r="M844" s="62"/>
      <c r="N844" s="55"/>
      <c r="O844" s="51"/>
      <c r="P844" s="55"/>
      <c r="Q844" s="36"/>
      <c r="R844" s="63"/>
      <c r="S844" s="62"/>
      <c r="T844" s="58"/>
      <c r="U844" s="188"/>
      <c r="V844" s="51"/>
      <c r="W844" s="59"/>
      <c r="X844" s="30"/>
      <c r="Y844" s="295"/>
      <c r="Z844" s="31"/>
      <c r="AA844" s="33"/>
      <c r="AB844" s="33"/>
      <c r="AC844" s="33"/>
      <c r="AD844" s="33"/>
      <c r="AE844" s="33"/>
    </row>
    <row r="845">
      <c r="A845" s="116"/>
      <c r="B845" s="44"/>
      <c r="C845" s="44"/>
      <c r="D845" s="104"/>
      <c r="E845" s="104"/>
      <c r="F845" s="112"/>
      <c r="G845" s="105"/>
      <c r="H845" s="105"/>
      <c r="I845" s="145"/>
      <c r="J845" s="145"/>
      <c r="K845" s="145"/>
      <c r="L845" s="104"/>
      <c r="M845" s="145"/>
      <c r="N845" s="135"/>
      <c r="O845" s="145"/>
      <c r="P845" s="135"/>
      <c r="Q845" s="119"/>
      <c r="R845" s="28"/>
      <c r="S845" s="136"/>
      <c r="T845" s="105"/>
      <c r="U845" s="162"/>
      <c r="V845" s="105"/>
      <c r="W845" s="126"/>
      <c r="X845" s="30"/>
      <c r="Y845" s="112"/>
      <c r="Z845" s="31"/>
      <c r="AA845" s="33"/>
      <c r="AB845" s="33"/>
      <c r="AC845" s="33"/>
      <c r="AD845" s="33"/>
      <c r="AE845" s="33"/>
    </row>
    <row r="846">
      <c r="A846" s="116"/>
      <c r="B846" s="44"/>
      <c r="C846" s="44"/>
      <c r="D846" s="104"/>
      <c r="E846" s="104"/>
      <c r="F846" s="112"/>
      <c r="G846" s="105"/>
      <c r="H846" s="105"/>
      <c r="I846" s="145"/>
      <c r="J846" s="145"/>
      <c r="K846" s="145"/>
      <c r="L846" s="104"/>
      <c r="M846" s="145"/>
      <c r="N846" s="135"/>
      <c r="O846" s="145"/>
      <c r="P846" s="135"/>
      <c r="Q846" s="119"/>
      <c r="R846" s="28"/>
      <c r="S846" s="136"/>
      <c r="T846" s="105"/>
      <c r="U846" s="162"/>
      <c r="V846" s="105"/>
      <c r="W846" s="126"/>
      <c r="X846" s="30"/>
      <c r="Y846" s="112"/>
      <c r="Z846" s="31"/>
      <c r="AA846" s="33"/>
      <c r="AB846" s="33"/>
      <c r="AC846" s="33"/>
      <c r="AD846" s="33"/>
      <c r="AE846" s="33"/>
    </row>
    <row r="847">
      <c r="A847" s="85"/>
      <c r="B847" s="48"/>
      <c r="C847" s="44"/>
      <c r="D847" s="86"/>
      <c r="E847" s="86"/>
      <c r="F847" s="87"/>
      <c r="G847" s="88"/>
      <c r="H847" s="88"/>
      <c r="I847" s="89"/>
      <c r="J847" s="89"/>
      <c r="K847" s="89"/>
      <c r="L847" s="86"/>
      <c r="M847" s="90"/>
      <c r="N847" s="91"/>
      <c r="O847" s="88"/>
      <c r="P847" s="91"/>
      <c r="Q847" s="36"/>
      <c r="R847" s="95"/>
      <c r="S847" s="90"/>
      <c r="T847" s="93"/>
      <c r="U847" s="179"/>
      <c r="V847" s="88"/>
      <c r="W847" s="94"/>
      <c r="X847" s="30"/>
      <c r="Y847" s="113"/>
      <c r="Z847" s="31"/>
      <c r="AA847" s="33"/>
      <c r="AB847" s="33"/>
      <c r="AC847" s="33"/>
      <c r="AD847" s="33"/>
      <c r="AE847" s="33"/>
    </row>
    <row r="848">
      <c r="A848" s="116"/>
      <c r="B848" s="44"/>
      <c r="C848" s="44"/>
      <c r="D848" s="104"/>
      <c r="E848" s="104"/>
      <c r="F848" s="112"/>
      <c r="G848" s="105"/>
      <c r="H848" s="105"/>
      <c r="I848" s="145"/>
      <c r="J848" s="145"/>
      <c r="K848" s="145"/>
      <c r="L848" s="104"/>
      <c r="M848" s="145"/>
      <c r="N848" s="135"/>
      <c r="O848" s="145"/>
      <c r="P848" s="135"/>
      <c r="Q848" s="119"/>
      <c r="R848" s="28"/>
      <c r="S848" s="136"/>
      <c r="T848" s="145"/>
      <c r="U848" s="162"/>
      <c r="V848" s="105"/>
      <c r="W848" s="126"/>
      <c r="X848" s="30"/>
      <c r="Y848" s="33"/>
      <c r="Z848" s="31"/>
      <c r="AA848" s="33"/>
      <c r="AB848" s="33"/>
      <c r="AC848" s="33"/>
      <c r="AD848" s="33"/>
      <c r="AE848" s="33"/>
    </row>
    <row r="849">
      <c r="A849" s="116"/>
      <c r="B849" s="44"/>
      <c r="C849" s="44"/>
      <c r="D849" s="104"/>
      <c r="E849" s="104"/>
      <c r="F849" s="112"/>
      <c r="G849" s="105"/>
      <c r="H849" s="105"/>
      <c r="I849" s="145"/>
      <c r="J849" s="145"/>
      <c r="K849" s="145"/>
      <c r="L849" s="104"/>
      <c r="M849" s="145"/>
      <c r="N849" s="135"/>
      <c r="O849" s="145"/>
      <c r="P849" s="135"/>
      <c r="Q849" s="119"/>
      <c r="R849" s="28"/>
      <c r="S849" s="136"/>
      <c r="T849" s="105"/>
      <c r="U849" s="162"/>
      <c r="V849" s="105"/>
      <c r="W849" s="126"/>
      <c r="X849" s="30"/>
      <c r="Y849" s="112"/>
      <c r="Z849" s="31"/>
      <c r="AA849" s="33"/>
      <c r="AB849" s="33"/>
      <c r="AC849" s="33"/>
      <c r="AD849" s="33"/>
      <c r="AE849" s="33"/>
    </row>
    <row r="850">
      <c r="A850" s="116"/>
      <c r="B850" s="44"/>
      <c r="C850" s="44"/>
      <c r="D850" s="117"/>
      <c r="E850" s="117"/>
      <c r="F850" s="112"/>
      <c r="G850" s="119"/>
      <c r="H850" s="105"/>
      <c r="I850" s="145"/>
      <c r="J850" s="145"/>
      <c r="K850" s="145"/>
      <c r="L850" s="104"/>
      <c r="M850" s="145"/>
      <c r="N850" s="121"/>
      <c r="O850" s="145"/>
      <c r="P850" s="122"/>
      <c r="Q850" s="119"/>
      <c r="R850" s="28"/>
      <c r="S850" s="123"/>
      <c r="T850" s="285"/>
      <c r="U850" s="162"/>
      <c r="V850" s="125"/>
      <c r="W850" s="126"/>
      <c r="X850" s="30"/>
      <c r="Y850" s="112"/>
      <c r="Z850" s="31"/>
      <c r="AA850" s="33"/>
      <c r="AB850" s="33"/>
      <c r="AC850" s="33"/>
      <c r="AD850" s="33"/>
      <c r="AE850" s="33"/>
    </row>
    <row r="851">
      <c r="A851" s="116"/>
      <c r="B851" s="44"/>
      <c r="C851" s="44"/>
      <c r="D851" s="104"/>
      <c r="E851" s="104"/>
      <c r="F851" s="112"/>
      <c r="G851" s="105"/>
      <c r="H851" s="105"/>
      <c r="I851" s="145"/>
      <c r="J851" s="145"/>
      <c r="K851" s="145"/>
      <c r="L851" s="104"/>
      <c r="M851" s="145"/>
      <c r="N851" s="135"/>
      <c r="O851" s="145"/>
      <c r="P851" s="135"/>
      <c r="Q851" s="119"/>
      <c r="R851" s="28"/>
      <c r="S851" s="136"/>
      <c r="T851" s="105"/>
      <c r="U851" s="162"/>
      <c r="V851" s="105"/>
      <c r="W851" s="126"/>
      <c r="X851" s="30"/>
      <c r="Y851" s="112"/>
      <c r="Z851" s="31"/>
      <c r="AA851" s="33"/>
      <c r="AB851" s="33"/>
      <c r="AC851" s="33"/>
      <c r="AD851" s="33"/>
      <c r="AE851" s="33"/>
    </row>
    <row r="852">
      <c r="A852" s="47"/>
      <c r="B852" s="48"/>
      <c r="C852" s="44"/>
      <c r="D852" s="48"/>
      <c r="E852" s="48"/>
      <c r="F852" s="50"/>
      <c r="G852" s="51"/>
      <c r="H852" s="51"/>
      <c r="I852" s="52"/>
      <c r="J852" s="52"/>
      <c r="K852" s="52"/>
      <c r="L852" s="48"/>
      <c r="M852" s="62"/>
      <c r="N852" s="55"/>
      <c r="O852" s="51"/>
      <c r="P852" s="55"/>
      <c r="Q852" s="36"/>
      <c r="R852" s="63"/>
      <c r="S852" s="62"/>
      <c r="T852" s="58"/>
      <c r="U852" s="188"/>
      <c r="V852" s="51"/>
      <c r="W852" s="59"/>
      <c r="X852" s="30"/>
      <c r="Y852" s="295"/>
      <c r="Z852" s="31"/>
      <c r="AA852" s="33"/>
      <c r="AB852" s="33"/>
      <c r="AC852" s="33"/>
      <c r="AD852" s="33"/>
      <c r="AE852" s="33"/>
    </row>
    <row r="853">
      <c r="A853" s="116"/>
      <c r="B853" s="44"/>
      <c r="C853" s="44"/>
      <c r="D853" s="104"/>
      <c r="E853" s="104"/>
      <c r="F853" s="112"/>
      <c r="G853" s="105"/>
      <c r="H853" s="105"/>
      <c r="I853" s="145"/>
      <c r="J853" s="145"/>
      <c r="K853" s="145"/>
      <c r="L853" s="104"/>
      <c r="M853" s="145"/>
      <c r="N853" s="135"/>
      <c r="O853" s="145"/>
      <c r="P853" s="135"/>
      <c r="Q853" s="119"/>
      <c r="R853" s="28"/>
      <c r="S853" s="136"/>
      <c r="T853" s="145"/>
      <c r="U853" s="162"/>
      <c r="V853" s="105"/>
      <c r="W853" s="126"/>
      <c r="X853" s="30"/>
      <c r="Y853" s="33"/>
      <c r="Z853" s="31"/>
      <c r="AA853" s="33"/>
      <c r="AB853" s="33"/>
      <c r="AC853" s="33"/>
      <c r="AD853" s="33"/>
      <c r="AE853" s="33"/>
    </row>
    <row r="854">
      <c r="A854" s="116"/>
      <c r="B854" s="44"/>
      <c r="C854" s="44"/>
      <c r="D854" s="104"/>
      <c r="E854" s="104"/>
      <c r="F854" s="112"/>
      <c r="G854" s="105"/>
      <c r="H854" s="105"/>
      <c r="I854" s="145"/>
      <c r="J854" s="145"/>
      <c r="K854" s="145"/>
      <c r="L854" s="104"/>
      <c r="M854" s="145"/>
      <c r="N854" s="135"/>
      <c r="O854" s="145"/>
      <c r="P854" s="135"/>
      <c r="Q854" s="119"/>
      <c r="R854" s="28"/>
      <c r="S854" s="136"/>
      <c r="T854" s="145"/>
      <c r="U854" s="162"/>
      <c r="V854" s="105"/>
      <c r="W854" s="126"/>
      <c r="X854" s="30"/>
      <c r="Y854" s="33"/>
      <c r="Z854" s="31"/>
      <c r="AA854" s="33"/>
      <c r="AB854" s="33"/>
      <c r="AC854" s="33"/>
      <c r="AD854" s="33"/>
      <c r="AE854" s="33"/>
    </row>
    <row r="855">
      <c r="A855" s="116"/>
      <c r="B855" s="44"/>
      <c r="C855" s="44"/>
      <c r="D855" s="104"/>
      <c r="E855" s="104"/>
      <c r="F855" s="112"/>
      <c r="G855" s="105"/>
      <c r="H855" s="105"/>
      <c r="I855" s="145"/>
      <c r="J855" s="145"/>
      <c r="K855" s="145"/>
      <c r="L855" s="104"/>
      <c r="M855" s="145"/>
      <c r="N855" s="135"/>
      <c r="O855" s="145"/>
      <c r="P855" s="135"/>
      <c r="Q855" s="119"/>
      <c r="R855" s="28"/>
      <c r="S855" s="136"/>
      <c r="T855" s="105"/>
      <c r="U855" s="162"/>
      <c r="V855" s="105"/>
      <c r="W855" s="126"/>
      <c r="X855" s="30"/>
      <c r="Y855" s="112"/>
      <c r="Z855" s="31"/>
      <c r="AA855" s="33"/>
      <c r="AB855" s="33"/>
      <c r="AC855" s="33"/>
      <c r="AD855" s="33"/>
      <c r="AE855" s="33"/>
    </row>
    <row r="856">
      <c r="A856" s="116"/>
      <c r="B856" s="44"/>
      <c r="C856" s="44"/>
      <c r="D856" s="104"/>
      <c r="E856" s="104"/>
      <c r="F856" s="112"/>
      <c r="G856" s="105"/>
      <c r="H856" s="105"/>
      <c r="I856" s="145"/>
      <c r="J856" s="145"/>
      <c r="K856" s="145"/>
      <c r="L856" s="104"/>
      <c r="M856" s="145"/>
      <c r="N856" s="135"/>
      <c r="O856" s="145"/>
      <c r="P856" s="135"/>
      <c r="Q856" s="119"/>
      <c r="R856" s="28"/>
      <c r="S856" s="136"/>
      <c r="T856" s="105"/>
      <c r="U856" s="162"/>
      <c r="V856" s="134"/>
      <c r="W856" s="29"/>
      <c r="X856" s="30"/>
      <c r="Y856" s="112"/>
      <c r="Z856" s="31"/>
      <c r="AA856" s="33"/>
      <c r="AB856" s="33"/>
      <c r="AC856" s="33"/>
      <c r="AD856" s="33"/>
      <c r="AE856" s="33"/>
    </row>
    <row r="857">
      <c r="A857" s="116"/>
      <c r="B857" s="44"/>
      <c r="C857" s="44"/>
      <c r="D857" s="104"/>
      <c r="E857" s="104"/>
      <c r="F857" s="112"/>
      <c r="G857" s="105"/>
      <c r="H857" s="105"/>
      <c r="I857" s="145"/>
      <c r="J857" s="145"/>
      <c r="K857" s="145"/>
      <c r="L857" s="104"/>
      <c r="M857" s="145"/>
      <c r="N857" s="135"/>
      <c r="O857" s="145"/>
      <c r="P857" s="135"/>
      <c r="Q857" s="119"/>
      <c r="R857" s="28"/>
      <c r="S857" s="136"/>
      <c r="T857" s="145"/>
      <c r="U857" s="162"/>
      <c r="V857" s="105"/>
      <c r="W857" s="126"/>
      <c r="X857" s="30"/>
      <c r="Y857" s="33"/>
      <c r="Z857" s="31"/>
      <c r="AA857" s="33"/>
      <c r="AB857" s="33"/>
      <c r="AC857" s="33"/>
      <c r="AD857" s="33"/>
      <c r="AE857" s="33"/>
    </row>
    <row r="858">
      <c r="A858" s="116"/>
      <c r="B858" s="44"/>
      <c r="C858" s="44"/>
      <c r="D858" s="104"/>
      <c r="E858" s="104"/>
      <c r="F858" s="112"/>
      <c r="G858" s="105"/>
      <c r="H858" s="105"/>
      <c r="I858" s="145"/>
      <c r="J858" s="145"/>
      <c r="K858" s="145"/>
      <c r="L858" s="104"/>
      <c r="M858" s="145"/>
      <c r="N858" s="135"/>
      <c r="O858" s="145"/>
      <c r="P858" s="135"/>
      <c r="Q858" s="119"/>
      <c r="R858" s="28"/>
      <c r="S858" s="136"/>
      <c r="T858" s="105"/>
      <c r="U858" s="162"/>
      <c r="V858" s="105"/>
      <c r="W858" s="126"/>
      <c r="X858" s="30"/>
      <c r="Y858" s="112"/>
      <c r="Z858" s="31"/>
      <c r="AA858" s="33"/>
      <c r="AB858" s="33"/>
      <c r="AC858" s="33"/>
      <c r="AD858" s="33"/>
      <c r="AE858" s="33"/>
    </row>
    <row r="859">
      <c r="A859" s="116"/>
      <c r="B859" s="44"/>
      <c r="C859" s="44"/>
      <c r="D859" s="104"/>
      <c r="E859" s="104"/>
      <c r="F859" s="112"/>
      <c r="G859" s="105"/>
      <c r="H859" s="105"/>
      <c r="I859" s="145"/>
      <c r="J859" s="145"/>
      <c r="K859" s="145"/>
      <c r="L859" s="104"/>
      <c r="M859" s="145"/>
      <c r="N859" s="135"/>
      <c r="O859" s="145"/>
      <c r="P859" s="135"/>
      <c r="Q859" s="119"/>
      <c r="R859" s="28"/>
      <c r="S859" s="136"/>
      <c r="T859" s="105"/>
      <c r="U859" s="162"/>
      <c r="V859" s="105"/>
      <c r="W859" s="126"/>
      <c r="X859" s="30"/>
      <c r="Y859" s="112"/>
      <c r="Z859" s="31"/>
      <c r="AA859" s="33"/>
      <c r="AB859" s="33"/>
      <c r="AC859" s="33"/>
      <c r="AD859" s="33"/>
      <c r="AE859" s="33"/>
    </row>
    <row r="860">
      <c r="A860" s="116"/>
      <c r="B860" s="44"/>
      <c r="C860" s="44"/>
      <c r="D860" s="104"/>
      <c r="E860" s="104"/>
      <c r="F860" s="112"/>
      <c r="G860" s="105"/>
      <c r="H860" s="105"/>
      <c r="I860" s="145"/>
      <c r="J860" s="145"/>
      <c r="K860" s="145"/>
      <c r="L860" s="104"/>
      <c r="M860" s="145"/>
      <c r="N860" s="135"/>
      <c r="O860" s="145"/>
      <c r="P860" s="135"/>
      <c r="Q860" s="119"/>
      <c r="R860" s="28"/>
      <c r="S860" s="136"/>
      <c r="T860" s="105"/>
      <c r="U860" s="162"/>
      <c r="V860" s="105"/>
      <c r="W860" s="126"/>
      <c r="X860" s="30"/>
      <c r="Y860" s="112"/>
      <c r="Z860" s="31"/>
      <c r="AA860" s="33"/>
      <c r="AB860" s="33"/>
      <c r="AC860" s="33"/>
      <c r="AD860" s="33"/>
      <c r="AE860" s="33"/>
    </row>
    <row r="861">
      <c r="A861" s="47"/>
      <c r="B861" s="48"/>
      <c r="C861" s="49"/>
      <c r="D861" s="48"/>
      <c r="E861" s="48"/>
      <c r="F861" s="50"/>
      <c r="G861" s="51"/>
      <c r="H861" s="51"/>
      <c r="I861" s="52"/>
      <c r="J861" s="52"/>
      <c r="K861" s="52"/>
      <c r="L861" s="53"/>
      <c r="M861" s="54"/>
      <c r="N861" s="55"/>
      <c r="O861" s="56"/>
      <c r="P861" s="55"/>
      <c r="Q861" s="36"/>
      <c r="R861" s="57"/>
      <c r="S861" s="54"/>
      <c r="T861" s="58"/>
      <c r="U861" s="188"/>
      <c r="V861" s="56"/>
      <c r="W861" s="59"/>
      <c r="X861" s="30"/>
      <c r="Y861" s="289"/>
      <c r="Z861" s="31"/>
      <c r="AA861" s="33"/>
      <c r="AB861" s="33"/>
      <c r="AC861" s="33"/>
      <c r="AD861" s="33"/>
      <c r="AE861" s="33"/>
    </row>
    <row r="862">
      <c r="A862" s="72"/>
      <c r="B862" s="16"/>
      <c r="C862" s="16"/>
      <c r="D862" s="16"/>
      <c r="E862" s="16"/>
      <c r="F862" s="73"/>
      <c r="G862" s="19"/>
      <c r="H862" s="19"/>
      <c r="I862" s="74"/>
      <c r="J862" s="74"/>
      <c r="K862" s="74"/>
      <c r="L862" s="78"/>
      <c r="M862" s="19"/>
      <c r="N862" s="35"/>
      <c r="O862" s="19"/>
      <c r="P862" s="35"/>
      <c r="Q862" s="36"/>
      <c r="R862" s="19"/>
      <c r="S862" s="80"/>
      <c r="T862" s="77"/>
      <c r="U862" s="27"/>
      <c r="V862" s="22"/>
      <c r="W862" s="29"/>
      <c r="X862" s="30"/>
      <c r="Y862" s="81"/>
      <c r="Z862" s="31"/>
      <c r="AA862" s="33"/>
      <c r="AB862" s="33"/>
      <c r="AC862" s="33"/>
      <c r="AD862" s="33"/>
      <c r="AE862" s="33"/>
    </row>
    <row r="863">
      <c r="A863" s="133"/>
      <c r="B863" s="44"/>
      <c r="C863" s="44"/>
      <c r="D863" s="117"/>
      <c r="E863" s="117"/>
      <c r="F863" s="112"/>
      <c r="G863" s="119"/>
      <c r="H863" s="105"/>
      <c r="I863" s="145"/>
      <c r="J863" s="145"/>
      <c r="K863" s="145"/>
      <c r="L863" s="104"/>
      <c r="M863" s="145"/>
      <c r="N863" s="121"/>
      <c r="O863" s="145"/>
      <c r="P863" s="122"/>
      <c r="Q863" s="119"/>
      <c r="R863" s="28"/>
      <c r="S863" s="123"/>
      <c r="T863" s="285"/>
      <c r="U863" s="162"/>
      <c r="V863" s="125"/>
      <c r="W863" s="126"/>
      <c r="X863" s="30"/>
      <c r="Y863" s="112"/>
      <c r="Z863" s="31"/>
      <c r="AA863" s="33"/>
      <c r="AB863" s="33"/>
      <c r="AC863" s="33"/>
      <c r="AD863" s="33"/>
      <c r="AE863" s="33"/>
    </row>
    <row r="864">
      <c r="A864" s="116"/>
      <c r="B864" s="44"/>
      <c r="C864" s="44"/>
      <c r="D864" s="104"/>
      <c r="E864" s="104"/>
      <c r="F864" s="112"/>
      <c r="G864" s="105"/>
      <c r="H864" s="105"/>
      <c r="I864" s="145"/>
      <c r="J864" s="145"/>
      <c r="K864" s="145"/>
      <c r="L864" s="104"/>
      <c r="M864" s="145"/>
      <c r="N864" s="135"/>
      <c r="O864" s="145"/>
      <c r="P864" s="135"/>
      <c r="Q864" s="119"/>
      <c r="R864" s="28"/>
      <c r="S864" s="136"/>
      <c r="T864" s="105"/>
      <c r="U864" s="162"/>
      <c r="V864" s="105"/>
      <c r="W864" s="126"/>
      <c r="X864" s="30"/>
      <c r="Y864" s="112"/>
      <c r="Z864" s="31"/>
      <c r="AA864" s="33"/>
      <c r="AB864" s="33"/>
      <c r="AC864" s="33"/>
      <c r="AD864" s="33"/>
      <c r="AE864" s="33"/>
    </row>
    <row r="865">
      <c r="A865" s="85"/>
      <c r="B865" s="48"/>
      <c r="C865" s="48"/>
      <c r="D865" s="86"/>
      <c r="E865" s="86"/>
      <c r="F865" s="87"/>
      <c r="G865" s="88"/>
      <c r="H865" s="88"/>
      <c r="I865" s="89"/>
      <c r="J865" s="89"/>
      <c r="K865" s="89"/>
      <c r="L865" s="86"/>
      <c r="M865" s="90"/>
      <c r="N865" s="91"/>
      <c r="O865" s="88"/>
      <c r="P865" s="91"/>
      <c r="Q865" s="36"/>
      <c r="R865" s="95"/>
      <c r="S865" s="90"/>
      <c r="T865" s="93"/>
      <c r="U865" s="179"/>
      <c r="V865" s="88"/>
      <c r="W865" s="94"/>
      <c r="X865" s="30"/>
      <c r="Y865" s="113"/>
      <c r="Z865" s="31"/>
      <c r="AA865" s="33"/>
      <c r="AB865" s="33"/>
      <c r="AC865" s="33"/>
      <c r="AD865" s="33"/>
      <c r="AE865" s="33"/>
    </row>
    <row r="866">
      <c r="A866" s="72"/>
      <c r="B866" s="16"/>
      <c r="C866" s="16"/>
      <c r="D866" s="16"/>
      <c r="E866" s="16"/>
      <c r="F866" s="73"/>
      <c r="G866" s="19"/>
      <c r="H866" s="19"/>
      <c r="I866" s="74"/>
      <c r="J866" s="74"/>
      <c r="K866" s="74"/>
      <c r="L866" s="78"/>
      <c r="M866" s="19"/>
      <c r="N866" s="35"/>
      <c r="O866" s="19"/>
      <c r="P866" s="35"/>
      <c r="Q866" s="36"/>
      <c r="R866" s="19"/>
      <c r="S866" s="80"/>
      <c r="T866" s="77"/>
      <c r="U866" s="27"/>
      <c r="V866" s="22"/>
      <c r="W866" s="29"/>
      <c r="X866" s="30"/>
      <c r="Y866" s="81"/>
      <c r="Z866" s="31"/>
      <c r="AA866" s="33"/>
      <c r="AB866" s="33"/>
      <c r="AC866" s="33"/>
      <c r="AD866" s="33"/>
      <c r="AE866" s="33"/>
    </row>
    <row r="867">
      <c r="A867" s="116"/>
      <c r="B867" s="44"/>
      <c r="C867" s="44"/>
      <c r="D867" s="104"/>
      <c r="E867" s="104"/>
      <c r="F867" s="112"/>
      <c r="G867" s="105"/>
      <c r="H867" s="105"/>
      <c r="I867" s="145"/>
      <c r="J867" s="145"/>
      <c r="K867" s="145"/>
      <c r="L867" s="104"/>
      <c r="M867" s="145"/>
      <c r="N867" s="135"/>
      <c r="O867" s="145"/>
      <c r="P867" s="135"/>
      <c r="Q867" s="119"/>
      <c r="R867" s="28"/>
      <c r="S867" s="136"/>
      <c r="T867" s="105"/>
      <c r="U867" s="162"/>
      <c r="V867" s="105"/>
      <c r="W867" s="126"/>
      <c r="X867" s="30"/>
      <c r="Y867" s="112"/>
      <c r="Z867" s="31"/>
      <c r="AA867" s="33"/>
      <c r="AB867" s="33"/>
      <c r="AC867" s="33"/>
      <c r="AD867" s="33"/>
      <c r="AE867" s="33"/>
    </row>
    <row r="868">
      <c r="A868" s="47"/>
      <c r="B868" s="48"/>
      <c r="C868" s="71"/>
      <c r="D868" s="48"/>
      <c r="E868" s="48"/>
      <c r="F868" s="50"/>
      <c r="G868" s="51"/>
      <c r="H868" s="51"/>
      <c r="I868" s="52"/>
      <c r="J868" s="52"/>
      <c r="K868" s="52"/>
      <c r="L868" s="48"/>
      <c r="M868" s="62"/>
      <c r="N868" s="55"/>
      <c r="O868" s="51"/>
      <c r="P868" s="55"/>
      <c r="Q868" s="36"/>
      <c r="R868" s="63"/>
      <c r="S868" s="62"/>
      <c r="T868" s="58"/>
      <c r="U868" s="188"/>
      <c r="V868" s="51"/>
      <c r="W868" s="59"/>
      <c r="X868" s="30"/>
      <c r="Y868" s="289"/>
      <c r="Z868" s="31"/>
      <c r="AA868" s="33"/>
      <c r="AB868" s="33"/>
      <c r="AC868" s="33"/>
      <c r="AD868" s="33"/>
      <c r="AE868" s="33"/>
    </row>
    <row r="869">
      <c r="A869" s="47"/>
      <c r="B869" s="48"/>
      <c r="C869" s="49"/>
      <c r="D869" s="48"/>
      <c r="E869" s="48"/>
      <c r="F869" s="50"/>
      <c r="G869" s="51"/>
      <c r="H869" s="51"/>
      <c r="I869" s="52"/>
      <c r="J869" s="52"/>
      <c r="K869" s="52"/>
      <c r="L869" s="53"/>
      <c r="M869" s="54"/>
      <c r="N869" s="55"/>
      <c r="O869" s="56"/>
      <c r="P869" s="55"/>
      <c r="Q869" s="36"/>
      <c r="R869" s="57"/>
      <c r="S869" s="54"/>
      <c r="T869" s="58"/>
      <c r="U869" s="188"/>
      <c r="V869" s="56"/>
      <c r="W869" s="59"/>
      <c r="X869" s="30"/>
      <c r="Y869" s="295"/>
      <c r="Z869" s="31"/>
      <c r="AA869" s="33"/>
      <c r="AB869" s="33"/>
      <c r="AC869" s="33"/>
      <c r="AD869" s="33"/>
      <c r="AE869" s="33"/>
    </row>
    <row r="870">
      <c r="A870" s="116"/>
      <c r="B870" s="44"/>
      <c r="C870" s="44"/>
      <c r="D870" s="117"/>
      <c r="E870" s="117"/>
      <c r="F870" s="112"/>
      <c r="G870" s="119"/>
      <c r="H870" s="105"/>
      <c r="I870" s="145"/>
      <c r="J870" s="145"/>
      <c r="K870" s="145"/>
      <c r="L870" s="104"/>
      <c r="M870" s="145"/>
      <c r="N870" s="121"/>
      <c r="O870" s="145"/>
      <c r="P870" s="122"/>
      <c r="Q870" s="119"/>
      <c r="R870" s="28"/>
      <c r="S870" s="123"/>
      <c r="T870" s="285"/>
      <c r="U870" s="162"/>
      <c r="V870" s="125"/>
      <c r="W870" s="126"/>
      <c r="X870" s="30"/>
      <c r="Y870" s="112"/>
      <c r="Z870" s="31"/>
      <c r="AA870" s="33"/>
      <c r="AB870" s="33"/>
      <c r="AC870" s="33"/>
      <c r="AD870" s="33"/>
      <c r="AE870" s="33"/>
    </row>
    <row r="871">
      <c r="A871" s="116"/>
      <c r="B871" s="44"/>
      <c r="C871" s="44"/>
      <c r="D871" s="104"/>
      <c r="E871" s="104"/>
      <c r="F871" s="112"/>
      <c r="G871" s="105"/>
      <c r="H871" s="105"/>
      <c r="I871" s="145"/>
      <c r="J871" s="145"/>
      <c r="K871" s="145"/>
      <c r="L871" s="104"/>
      <c r="M871" s="145"/>
      <c r="N871" s="135"/>
      <c r="O871" s="145"/>
      <c r="P871" s="135"/>
      <c r="Q871" s="119"/>
      <c r="R871" s="28"/>
      <c r="S871" s="136"/>
      <c r="T871" s="145"/>
      <c r="U871" s="162"/>
      <c r="V871" s="105"/>
      <c r="W871" s="126"/>
      <c r="X871" s="30"/>
      <c r="Y871" s="33"/>
      <c r="Z871" s="31"/>
      <c r="AA871" s="33"/>
      <c r="AB871" s="33"/>
      <c r="AC871" s="33"/>
      <c r="AD871" s="33"/>
      <c r="AE871" s="33"/>
    </row>
    <row r="872">
      <c r="A872" s="72"/>
      <c r="B872" s="16"/>
      <c r="C872" s="16"/>
      <c r="D872" s="16"/>
      <c r="E872" s="16"/>
      <c r="F872" s="73"/>
      <c r="G872" s="19"/>
      <c r="H872" s="19"/>
      <c r="I872" s="74"/>
      <c r="J872" s="74"/>
      <c r="K872" s="74"/>
      <c r="L872" s="78"/>
      <c r="M872" s="19"/>
      <c r="N872" s="35"/>
      <c r="O872" s="19"/>
      <c r="P872" s="35"/>
      <c r="Q872" s="36"/>
      <c r="R872" s="19"/>
      <c r="S872" s="80"/>
      <c r="T872" s="77"/>
      <c r="U872" s="27"/>
      <c r="V872" s="22"/>
      <c r="W872" s="29"/>
      <c r="X872" s="30"/>
      <c r="Y872" s="81"/>
      <c r="Z872" s="31"/>
      <c r="AA872" s="33"/>
      <c r="AB872" s="33"/>
      <c r="AC872" s="33"/>
      <c r="AD872" s="33"/>
      <c r="AE872" s="33"/>
    </row>
    <row r="873">
      <c r="A873" s="116"/>
      <c r="B873" s="44"/>
      <c r="C873" s="44"/>
      <c r="D873" s="104"/>
      <c r="E873" s="104"/>
      <c r="F873" s="112"/>
      <c r="G873" s="105"/>
      <c r="H873" s="105"/>
      <c r="I873" s="145"/>
      <c r="J873" s="145"/>
      <c r="K873" s="145"/>
      <c r="L873" s="104"/>
      <c r="M873" s="145"/>
      <c r="N873" s="135"/>
      <c r="O873" s="145"/>
      <c r="P873" s="135"/>
      <c r="Q873" s="119"/>
      <c r="R873" s="28"/>
      <c r="S873" s="136"/>
      <c r="T873" s="105"/>
      <c r="U873" s="162"/>
      <c r="V873" s="105"/>
      <c r="W873" s="126"/>
      <c r="X873" s="30"/>
      <c r="Y873" s="112"/>
      <c r="Z873" s="31"/>
      <c r="AA873" s="33"/>
      <c r="AB873" s="33"/>
      <c r="AC873" s="33"/>
      <c r="AD873" s="33"/>
      <c r="AE873" s="33"/>
    </row>
    <row r="874">
      <c r="A874" s="15"/>
      <c r="B874" s="16"/>
      <c r="C874" s="17"/>
      <c r="D874" s="16"/>
      <c r="E874" s="16"/>
      <c r="F874" s="236"/>
      <c r="G874" s="19"/>
      <c r="H874" s="19"/>
      <c r="I874" s="63"/>
      <c r="J874" s="95"/>
      <c r="K874" s="63"/>
      <c r="L874" s="17"/>
      <c r="M874" s="22"/>
      <c r="N874" s="35"/>
      <c r="O874" s="28"/>
      <c r="P874" s="35"/>
      <c r="Q874" s="36"/>
      <c r="R874" s="28"/>
      <c r="S874" s="37"/>
      <c r="T874" s="38"/>
      <c r="U874" s="27"/>
      <c r="V874" s="19"/>
      <c r="W874" s="29"/>
      <c r="X874" s="30"/>
      <c r="Y874" s="17"/>
      <c r="Z874" s="31"/>
      <c r="AA874" s="33"/>
      <c r="AB874" s="33"/>
      <c r="AC874" s="33"/>
      <c r="AD874" s="33"/>
      <c r="AE874" s="33"/>
    </row>
    <row r="875">
      <c r="A875" s="47"/>
      <c r="B875" s="48"/>
      <c r="C875" s="49"/>
      <c r="D875" s="48"/>
      <c r="E875" s="48"/>
      <c r="F875" s="50"/>
      <c r="G875" s="51"/>
      <c r="H875" s="51"/>
      <c r="I875" s="52"/>
      <c r="J875" s="52"/>
      <c r="K875" s="52"/>
      <c r="L875" s="53"/>
      <c r="M875" s="54"/>
      <c r="N875" s="55"/>
      <c r="O875" s="56"/>
      <c r="P875" s="55"/>
      <c r="Q875" s="36"/>
      <c r="R875" s="57"/>
      <c r="S875" s="54"/>
      <c r="T875" s="58"/>
      <c r="U875" s="188"/>
      <c r="V875" s="56"/>
      <c r="W875" s="59"/>
      <c r="X875" s="30"/>
      <c r="Y875" s="295"/>
      <c r="Z875" s="31"/>
      <c r="AA875" s="33"/>
      <c r="AB875" s="33"/>
      <c r="AC875" s="33"/>
      <c r="AD875" s="33"/>
      <c r="AE875" s="33"/>
    </row>
    <row r="876">
      <c r="A876" s="72"/>
      <c r="B876" s="16"/>
      <c r="C876" s="16"/>
      <c r="D876" s="16"/>
      <c r="E876" s="16"/>
      <c r="F876" s="73"/>
      <c r="G876" s="19"/>
      <c r="H876" s="19"/>
      <c r="I876" s="74"/>
      <c r="J876" s="74"/>
      <c r="K876" s="74"/>
      <c r="L876" s="78"/>
      <c r="M876" s="19"/>
      <c r="N876" s="35"/>
      <c r="O876" s="19"/>
      <c r="P876" s="35"/>
      <c r="Q876" s="36"/>
      <c r="R876" s="95"/>
      <c r="S876" s="22"/>
      <c r="T876" s="77"/>
      <c r="U876" s="27"/>
      <c r="V876" s="22"/>
      <c r="W876" s="29"/>
      <c r="X876" s="30"/>
      <c r="Y876" s="81"/>
      <c r="Z876" s="31"/>
      <c r="AA876" s="33"/>
      <c r="AB876" s="33"/>
      <c r="AC876" s="33"/>
      <c r="AD876" s="33"/>
      <c r="AE876" s="33"/>
    </row>
    <row r="877">
      <c r="A877" s="116"/>
      <c r="B877" s="44"/>
      <c r="C877" s="44"/>
      <c r="D877" s="117"/>
      <c r="E877" s="117"/>
      <c r="F877" s="112"/>
      <c r="G877" s="119"/>
      <c r="H877" s="105"/>
      <c r="I877" s="145"/>
      <c r="J877" s="145"/>
      <c r="K877" s="145"/>
      <c r="L877" s="104"/>
      <c r="M877" s="145"/>
      <c r="N877" s="121"/>
      <c r="O877" s="145"/>
      <c r="P877" s="122"/>
      <c r="Q877" s="119"/>
      <c r="R877" s="28"/>
      <c r="S877" s="123"/>
      <c r="T877" s="285"/>
      <c r="U877" s="162"/>
      <c r="V877" s="125"/>
      <c r="W877" s="126"/>
      <c r="X877" s="30"/>
      <c r="Y877" s="112"/>
      <c r="Z877" s="31"/>
      <c r="AA877" s="33"/>
      <c r="AB877" s="33"/>
      <c r="AC877" s="33"/>
      <c r="AD877" s="33"/>
      <c r="AE877" s="33"/>
    </row>
    <row r="878">
      <c r="A878" s="47"/>
      <c r="B878" s="48"/>
      <c r="C878" s="49"/>
      <c r="D878" s="48"/>
      <c r="E878" s="48"/>
      <c r="F878" s="50"/>
      <c r="G878" s="51"/>
      <c r="H878" s="51"/>
      <c r="I878" s="52"/>
      <c r="J878" s="52"/>
      <c r="K878" s="52"/>
      <c r="L878" s="48"/>
      <c r="M878" s="62"/>
      <c r="N878" s="55"/>
      <c r="O878" s="51"/>
      <c r="P878" s="55"/>
      <c r="Q878" s="36"/>
      <c r="R878" s="63"/>
      <c r="S878" s="62"/>
      <c r="T878" s="58"/>
      <c r="U878" s="188"/>
      <c r="V878" s="51"/>
      <c r="W878" s="59"/>
      <c r="X878" s="30"/>
      <c r="Y878" s="295"/>
      <c r="Z878" s="31"/>
      <c r="AA878" s="33"/>
      <c r="AB878" s="33"/>
      <c r="AC878" s="33"/>
      <c r="AD878" s="33"/>
      <c r="AE878" s="33"/>
    </row>
    <row r="879">
      <c r="A879" s="47"/>
      <c r="B879" s="48"/>
      <c r="C879" s="49"/>
      <c r="D879" s="48"/>
      <c r="E879" s="48"/>
      <c r="F879" s="50"/>
      <c r="G879" s="51"/>
      <c r="H879" s="51"/>
      <c r="I879" s="52"/>
      <c r="J879" s="52"/>
      <c r="K879" s="52"/>
      <c r="L879" s="48"/>
      <c r="M879" s="62"/>
      <c r="N879" s="55"/>
      <c r="O879" s="51"/>
      <c r="P879" s="55"/>
      <c r="Q879" s="36"/>
      <c r="R879" s="63"/>
      <c r="S879" s="62"/>
      <c r="T879" s="58"/>
      <c r="U879" s="188"/>
      <c r="V879" s="51"/>
      <c r="W879" s="59"/>
      <c r="X879" s="30"/>
      <c r="Y879" s="295"/>
      <c r="Z879" s="31"/>
      <c r="AA879" s="33"/>
      <c r="AB879" s="33"/>
      <c r="AC879" s="33"/>
      <c r="AD879" s="33"/>
      <c r="AE879" s="33"/>
    </row>
    <row r="880">
      <c r="A880" s="72"/>
      <c r="B880" s="16"/>
      <c r="C880" s="16"/>
      <c r="D880" s="16"/>
      <c r="E880" s="16"/>
      <c r="F880" s="73"/>
      <c r="G880" s="19"/>
      <c r="H880" s="19"/>
      <c r="I880" s="74"/>
      <c r="J880" s="74"/>
      <c r="K880" s="74"/>
      <c r="L880" s="78"/>
      <c r="M880" s="19"/>
      <c r="N880" s="35"/>
      <c r="O880" s="19"/>
      <c r="P880" s="35"/>
      <c r="Q880" s="36"/>
      <c r="R880" s="95"/>
      <c r="S880" s="22"/>
      <c r="T880" s="77"/>
      <c r="U880" s="27"/>
      <c r="V880" s="22"/>
      <c r="W880" s="29"/>
      <c r="X880" s="30"/>
      <c r="Y880" s="81"/>
      <c r="Z880" s="31"/>
      <c r="AA880" s="33"/>
      <c r="AB880" s="33"/>
      <c r="AC880" s="33"/>
      <c r="AD880" s="33"/>
      <c r="AE880" s="33"/>
    </row>
    <row r="881">
      <c r="A881" s="116"/>
      <c r="B881" s="44"/>
      <c r="C881" s="44"/>
      <c r="D881" s="104"/>
      <c r="E881" s="104"/>
      <c r="F881" s="112"/>
      <c r="G881" s="105"/>
      <c r="H881" s="105"/>
      <c r="I881" s="145"/>
      <c r="J881" s="145"/>
      <c r="K881" s="145"/>
      <c r="L881" s="104"/>
      <c r="M881" s="145"/>
      <c r="N881" s="135"/>
      <c r="O881" s="145"/>
      <c r="P881" s="135"/>
      <c r="Q881" s="119"/>
      <c r="R881" s="28"/>
      <c r="S881" s="136"/>
      <c r="T881" s="105"/>
      <c r="U881" s="162"/>
      <c r="V881" s="105"/>
      <c r="W881" s="126"/>
      <c r="X881" s="30"/>
      <c r="Y881" s="112"/>
      <c r="Z881" s="31"/>
      <c r="AA881" s="33"/>
      <c r="AB881" s="33"/>
      <c r="AC881" s="33"/>
      <c r="AD881" s="33"/>
      <c r="AE881" s="33"/>
    </row>
    <row r="882">
      <c r="A882" s="116"/>
      <c r="B882" s="44"/>
      <c r="C882" s="44"/>
      <c r="D882" s="117"/>
      <c r="E882" s="117"/>
      <c r="F882" s="112"/>
      <c r="G882" s="119"/>
      <c r="H882" s="105"/>
      <c r="I882" s="145"/>
      <c r="J882" s="145"/>
      <c r="K882" s="145"/>
      <c r="L882" s="104"/>
      <c r="M882" s="145"/>
      <c r="N882" s="121"/>
      <c r="O882" s="145"/>
      <c r="P882" s="122"/>
      <c r="Q882" s="119"/>
      <c r="R882" s="28"/>
      <c r="S882" s="123"/>
      <c r="T882" s="119"/>
      <c r="U882" s="162"/>
      <c r="V882" s="125"/>
      <c r="W882" s="126"/>
      <c r="X882" s="30"/>
      <c r="Y882" s="112"/>
      <c r="Z882" s="31"/>
      <c r="AA882" s="33"/>
      <c r="AB882" s="33"/>
      <c r="AC882" s="33"/>
      <c r="AD882" s="33"/>
      <c r="AE882" s="33"/>
    </row>
    <row r="883">
      <c r="A883" s="116"/>
      <c r="B883" s="44"/>
      <c r="C883" s="44"/>
      <c r="D883" s="117"/>
      <c r="E883" s="117"/>
      <c r="F883" s="112"/>
      <c r="G883" s="119"/>
      <c r="H883" s="105"/>
      <c r="I883" s="145"/>
      <c r="J883" s="145"/>
      <c r="K883" s="145"/>
      <c r="L883" s="104"/>
      <c r="M883" s="145"/>
      <c r="N883" s="121"/>
      <c r="O883" s="145"/>
      <c r="P883" s="122"/>
      <c r="Q883" s="119"/>
      <c r="R883" s="28"/>
      <c r="S883" s="123"/>
      <c r="T883" s="285"/>
      <c r="U883" s="162"/>
      <c r="V883" s="125"/>
      <c r="W883" s="126"/>
      <c r="X883" s="30"/>
      <c r="Y883" s="112"/>
      <c r="Z883" s="31"/>
      <c r="AA883" s="33"/>
      <c r="AB883" s="33"/>
      <c r="AC883" s="33"/>
      <c r="AD883" s="33"/>
      <c r="AE883" s="33"/>
    </row>
    <row r="884">
      <c r="A884" s="15"/>
      <c r="B884" s="16"/>
      <c r="C884" s="17"/>
      <c r="D884" s="16"/>
      <c r="E884" s="16"/>
      <c r="F884" s="236"/>
      <c r="G884" s="19"/>
      <c r="H884" s="19"/>
      <c r="I884" s="63"/>
      <c r="J884" s="95"/>
      <c r="K884" s="63"/>
      <c r="L884" s="17"/>
      <c r="M884" s="22"/>
      <c r="N884" s="35"/>
      <c r="O884" s="28"/>
      <c r="P884" s="35"/>
      <c r="Q884" s="36"/>
      <c r="R884" s="28"/>
      <c r="S884" s="37"/>
      <c r="T884" s="38"/>
      <c r="U884" s="27"/>
      <c r="V884" s="28"/>
      <c r="W884" s="29"/>
      <c r="X884" s="30"/>
      <c r="Y884" s="17"/>
      <c r="Z884" s="31"/>
      <c r="AA884" s="33"/>
      <c r="AB884" s="33"/>
      <c r="AC884" s="33"/>
      <c r="AD884" s="33"/>
      <c r="AE884" s="33"/>
    </row>
    <row r="885">
      <c r="A885" s="72"/>
      <c r="B885" s="16"/>
      <c r="C885" s="16"/>
      <c r="D885" s="16"/>
      <c r="E885" s="16"/>
      <c r="F885" s="73"/>
      <c r="G885" s="19"/>
      <c r="H885" s="19"/>
      <c r="I885" s="74"/>
      <c r="J885" s="74"/>
      <c r="K885" s="74"/>
      <c r="L885" s="78"/>
      <c r="M885" s="19"/>
      <c r="N885" s="35"/>
      <c r="O885" s="19"/>
      <c r="P885" s="35"/>
      <c r="Q885" s="36"/>
      <c r="R885" s="19"/>
      <c r="S885" s="80"/>
      <c r="T885" s="77"/>
      <c r="U885" s="27"/>
      <c r="V885" s="22"/>
      <c r="W885" s="29"/>
      <c r="X885" s="30"/>
      <c r="Y885" s="81"/>
      <c r="Z885" s="31"/>
      <c r="AA885" s="33"/>
      <c r="AB885" s="33"/>
      <c r="AC885" s="33"/>
      <c r="AD885" s="33"/>
      <c r="AE885" s="33"/>
    </row>
    <row r="886">
      <c r="A886" s="116"/>
      <c r="B886" s="44"/>
      <c r="C886" s="44"/>
      <c r="D886" s="104"/>
      <c r="E886" s="104"/>
      <c r="F886" s="112"/>
      <c r="G886" s="105"/>
      <c r="H886" s="105"/>
      <c r="I886" s="145"/>
      <c r="J886" s="145"/>
      <c r="K886" s="145"/>
      <c r="L886" s="104"/>
      <c r="M886" s="145"/>
      <c r="N886" s="135"/>
      <c r="O886" s="145"/>
      <c r="P886" s="135"/>
      <c r="Q886" s="119"/>
      <c r="R886" s="28"/>
      <c r="S886" s="136"/>
      <c r="T886" s="145"/>
      <c r="U886" s="162"/>
      <c r="V886" s="105"/>
      <c r="W886" s="126"/>
      <c r="X886" s="30"/>
      <c r="Y886" s="33"/>
      <c r="Z886" s="31"/>
      <c r="AA886" s="33"/>
      <c r="AB886" s="33"/>
      <c r="AC886" s="33"/>
      <c r="AD886" s="33"/>
      <c r="AE886" s="33"/>
    </row>
    <row r="887">
      <c r="A887" s="72"/>
      <c r="B887" s="16"/>
      <c r="C887" s="16"/>
      <c r="D887" s="16"/>
      <c r="E887" s="16"/>
      <c r="F887" s="73"/>
      <c r="G887" s="19"/>
      <c r="H887" s="19"/>
      <c r="I887" s="74"/>
      <c r="J887" s="74"/>
      <c r="K887" s="74"/>
      <c r="L887" s="78"/>
      <c r="M887" s="19"/>
      <c r="N887" s="35"/>
      <c r="O887" s="19"/>
      <c r="P887" s="35"/>
      <c r="Q887" s="36"/>
      <c r="R887" s="95"/>
      <c r="S887" s="22"/>
      <c r="T887" s="77"/>
      <c r="U887" s="27"/>
      <c r="V887" s="22"/>
      <c r="W887" s="29"/>
      <c r="X887" s="30"/>
      <c r="Y887" s="81"/>
      <c r="Z887" s="31"/>
      <c r="AA887" s="33"/>
      <c r="AB887" s="33"/>
      <c r="AC887" s="33"/>
      <c r="AD887" s="33"/>
      <c r="AE887" s="33"/>
    </row>
    <row r="888">
      <c r="A888" s="133"/>
      <c r="B888" s="44"/>
      <c r="C888" s="44"/>
      <c r="D888" s="104"/>
      <c r="E888" s="44"/>
      <c r="F888" s="112"/>
      <c r="G888" s="105"/>
      <c r="H888" s="134"/>
      <c r="I888" s="145"/>
      <c r="J888" s="145"/>
      <c r="K888" s="145"/>
      <c r="L888" s="104"/>
      <c r="M888" s="145"/>
      <c r="N888" s="135"/>
      <c r="O888" s="145"/>
      <c r="P888" s="135"/>
      <c r="Q888" s="119"/>
      <c r="R888" s="28"/>
      <c r="S888" s="136"/>
      <c r="T888" s="105"/>
      <c r="U888" s="162"/>
      <c r="V888" s="105"/>
      <c r="W888" s="126"/>
      <c r="X888" s="30"/>
      <c r="Y888" s="112"/>
      <c r="Z888" s="31"/>
      <c r="AA888" s="33"/>
      <c r="AB888" s="33"/>
      <c r="AC888" s="33"/>
      <c r="AD888" s="33"/>
      <c r="AE888" s="33"/>
    </row>
    <row r="889">
      <c r="A889" s="116"/>
      <c r="B889" s="44"/>
      <c r="C889" s="44"/>
      <c r="D889" s="117"/>
      <c r="E889" s="117"/>
      <c r="F889" s="112"/>
      <c r="G889" s="119"/>
      <c r="H889" s="105"/>
      <c r="I889" s="145"/>
      <c r="J889" s="145"/>
      <c r="K889" s="145"/>
      <c r="L889" s="104"/>
      <c r="M889" s="145"/>
      <c r="N889" s="121"/>
      <c r="O889" s="145"/>
      <c r="P889" s="122"/>
      <c r="Q889" s="119"/>
      <c r="R889" s="28"/>
      <c r="S889" s="123"/>
      <c r="T889" s="285"/>
      <c r="U889" s="162"/>
      <c r="V889" s="125"/>
      <c r="W889" s="126"/>
      <c r="X889" s="30"/>
      <c r="Y889" s="112"/>
      <c r="Z889" s="31"/>
      <c r="AA889" s="33"/>
      <c r="AB889" s="33"/>
      <c r="AC889" s="33"/>
      <c r="AD889" s="33"/>
      <c r="AE889" s="33"/>
    </row>
    <row r="890">
      <c r="A890" s="116"/>
      <c r="B890" s="44"/>
      <c r="C890" s="44"/>
      <c r="D890" s="104"/>
      <c r="E890" s="104"/>
      <c r="F890" s="112"/>
      <c r="G890" s="105"/>
      <c r="H890" s="105"/>
      <c r="I890" s="145"/>
      <c r="J890" s="145"/>
      <c r="K890" s="145"/>
      <c r="L890" s="104"/>
      <c r="M890" s="145"/>
      <c r="N890" s="135"/>
      <c r="O890" s="145"/>
      <c r="P890" s="135"/>
      <c r="Q890" s="119"/>
      <c r="R890" s="28"/>
      <c r="S890" s="136"/>
      <c r="T890" s="105"/>
      <c r="U890" s="162"/>
      <c r="V890" s="105"/>
      <c r="W890" s="126"/>
      <c r="X890" s="30"/>
      <c r="Y890" s="112"/>
      <c r="Z890" s="31"/>
      <c r="AA890" s="33"/>
      <c r="AB890" s="33"/>
      <c r="AC890" s="33"/>
      <c r="AD890" s="33"/>
      <c r="AE890" s="33"/>
    </row>
    <row r="891">
      <c r="A891" s="139"/>
      <c r="B891" s="44"/>
      <c r="C891" s="101"/>
      <c r="D891" s="140"/>
      <c r="E891" s="104"/>
      <c r="F891" s="112"/>
      <c r="G891" s="141"/>
      <c r="H891" s="105"/>
      <c r="I891" s="145"/>
      <c r="J891" s="145"/>
      <c r="K891" s="145"/>
      <c r="L891" s="104"/>
      <c r="M891" s="145"/>
      <c r="N891" s="138"/>
      <c r="O891" s="145"/>
      <c r="P891" s="138"/>
      <c r="Q891" s="142"/>
      <c r="R891" s="28"/>
      <c r="S891" s="136"/>
      <c r="T891" s="145"/>
      <c r="U891" s="162"/>
      <c r="V891" s="141"/>
      <c r="W891" s="126"/>
      <c r="X891" s="30"/>
      <c r="Y891" s="33"/>
      <c r="Z891" s="31"/>
      <c r="AA891" s="33"/>
      <c r="AB891" s="33"/>
      <c r="AC891" s="33"/>
      <c r="AD891" s="33"/>
      <c r="AE891" s="33"/>
    </row>
    <row r="892">
      <c r="A892" s="116"/>
      <c r="B892" s="44"/>
      <c r="C892" s="44"/>
      <c r="D892" s="117"/>
      <c r="E892" s="117"/>
      <c r="F892" s="112"/>
      <c r="G892" s="119"/>
      <c r="H892" s="105"/>
      <c r="I892" s="145"/>
      <c r="J892" s="145"/>
      <c r="K892" s="145"/>
      <c r="L892" s="104"/>
      <c r="M892" s="145"/>
      <c r="N892" s="121"/>
      <c r="O892" s="145"/>
      <c r="P892" s="122"/>
      <c r="Q892" s="119"/>
      <c r="R892" s="28"/>
      <c r="S892" s="123"/>
      <c r="T892" s="285"/>
      <c r="U892" s="162"/>
      <c r="V892" s="125"/>
      <c r="W892" s="126"/>
      <c r="X892" s="30"/>
      <c r="Y892" s="112"/>
      <c r="Z892" s="31"/>
      <c r="AA892" s="33"/>
      <c r="AB892" s="33"/>
      <c r="AC892" s="33"/>
      <c r="AD892" s="33"/>
      <c r="AE892" s="33"/>
    </row>
    <row r="893">
      <c r="A893" s="116"/>
      <c r="B893" s="44"/>
      <c r="C893" s="44"/>
      <c r="D893" s="104"/>
      <c r="E893" s="104"/>
      <c r="F893" s="112"/>
      <c r="G893" s="105"/>
      <c r="H893" s="105"/>
      <c r="I893" s="145"/>
      <c r="J893" s="145"/>
      <c r="K893" s="145"/>
      <c r="L893" s="104"/>
      <c r="M893" s="145"/>
      <c r="N893" s="135"/>
      <c r="O893" s="145"/>
      <c r="P893" s="135"/>
      <c r="Q893" s="119"/>
      <c r="R893" s="28"/>
      <c r="S893" s="136"/>
      <c r="T893" s="105"/>
      <c r="U893" s="162"/>
      <c r="V893" s="105"/>
      <c r="W893" s="126"/>
      <c r="X893" s="30"/>
      <c r="Y893" s="112"/>
      <c r="Z893" s="31"/>
      <c r="AA893" s="33"/>
      <c r="AB893" s="33"/>
      <c r="AC893" s="33"/>
      <c r="AD893" s="33"/>
      <c r="AE893" s="33"/>
    </row>
    <row r="894">
      <c r="A894" s="116"/>
      <c r="B894" s="44"/>
      <c r="C894" s="44"/>
      <c r="D894" s="104"/>
      <c r="E894" s="104"/>
      <c r="F894" s="112"/>
      <c r="G894" s="105"/>
      <c r="H894" s="105"/>
      <c r="I894" s="145"/>
      <c r="J894" s="145"/>
      <c r="K894" s="145"/>
      <c r="L894" s="104"/>
      <c r="M894" s="145"/>
      <c r="N894" s="135"/>
      <c r="O894" s="145"/>
      <c r="P894" s="135"/>
      <c r="Q894" s="119"/>
      <c r="R894" s="28"/>
      <c r="S894" s="136"/>
      <c r="T894" s="105"/>
      <c r="U894" s="162"/>
      <c r="V894" s="105"/>
      <c r="W894" s="126"/>
      <c r="X894" s="30"/>
      <c r="Y894" s="112"/>
      <c r="Z894" s="31"/>
      <c r="AA894" s="33"/>
      <c r="AB894" s="33"/>
      <c r="AC894" s="33"/>
      <c r="AD894" s="33"/>
      <c r="AE894" s="33"/>
    </row>
    <row r="895">
      <c r="A895" s="116"/>
      <c r="B895" s="44"/>
      <c r="C895" s="44"/>
      <c r="D895" s="104"/>
      <c r="E895" s="104"/>
      <c r="F895" s="112"/>
      <c r="G895" s="105"/>
      <c r="H895" s="105"/>
      <c r="I895" s="145"/>
      <c r="J895" s="145"/>
      <c r="K895" s="145"/>
      <c r="L895" s="104"/>
      <c r="M895" s="145"/>
      <c r="N895" s="135"/>
      <c r="O895" s="145"/>
      <c r="P895" s="135"/>
      <c r="Q895" s="119"/>
      <c r="R895" s="28"/>
      <c r="S895" s="136"/>
      <c r="T895" s="105"/>
      <c r="U895" s="162"/>
      <c r="V895" s="105"/>
      <c r="W895" s="126"/>
      <c r="X895" s="30"/>
      <c r="Y895" s="112"/>
      <c r="Z895" s="31"/>
      <c r="AA895" s="33"/>
      <c r="AB895" s="33"/>
      <c r="AC895" s="33"/>
      <c r="AD895" s="33"/>
      <c r="AE895" s="33"/>
    </row>
    <row r="896">
      <c r="A896" s="47"/>
      <c r="B896" s="48"/>
      <c r="C896" s="49"/>
      <c r="D896" s="48"/>
      <c r="E896" s="48"/>
      <c r="F896" s="50"/>
      <c r="G896" s="51"/>
      <c r="H896" s="51"/>
      <c r="I896" s="52"/>
      <c r="J896" s="52"/>
      <c r="K896" s="52"/>
      <c r="L896" s="48"/>
      <c r="M896" s="62"/>
      <c r="N896" s="55"/>
      <c r="O896" s="51"/>
      <c r="P896" s="55"/>
      <c r="Q896" s="36"/>
      <c r="R896" s="63"/>
      <c r="S896" s="62"/>
      <c r="T896" s="58"/>
      <c r="U896" s="188"/>
      <c r="V896" s="51"/>
      <c r="W896" s="59"/>
      <c r="X896" s="30"/>
      <c r="Y896" s="295"/>
      <c r="Z896" s="31"/>
      <c r="AA896" s="33"/>
      <c r="AB896" s="33"/>
      <c r="AC896" s="33"/>
      <c r="AD896" s="33"/>
      <c r="AE896" s="33"/>
    </row>
    <row r="897">
      <c r="A897" s="15"/>
      <c r="B897" s="16"/>
      <c r="C897" s="17"/>
      <c r="D897" s="16"/>
      <c r="E897" s="16"/>
      <c r="F897" s="236"/>
      <c r="G897" s="28"/>
      <c r="H897" s="19"/>
      <c r="I897" s="63"/>
      <c r="J897" s="95"/>
      <c r="K897" s="63"/>
      <c r="L897" s="17"/>
      <c r="M897" s="22"/>
      <c r="N897" s="35"/>
      <c r="O897" s="28"/>
      <c r="P897" s="35"/>
      <c r="Q897" s="36"/>
      <c r="R897" s="28"/>
      <c r="S897" s="37"/>
      <c r="T897" s="38"/>
      <c r="U897" s="27"/>
      <c r="V897" s="28"/>
      <c r="W897" s="29"/>
      <c r="X897" s="30"/>
      <c r="Y897" s="17"/>
      <c r="Z897" s="31"/>
      <c r="AA897" s="33"/>
      <c r="AB897" s="33"/>
      <c r="AC897" s="33"/>
      <c r="AD897" s="33"/>
      <c r="AE897" s="33"/>
    </row>
    <row r="898">
      <c r="A898" s="203"/>
      <c r="B898" s="16"/>
      <c r="C898" s="17"/>
      <c r="D898" s="16"/>
      <c r="E898" s="16"/>
      <c r="F898" s="236"/>
      <c r="G898" s="19"/>
      <c r="H898" s="19"/>
      <c r="I898" s="63"/>
      <c r="J898" s="95"/>
      <c r="K898" s="63"/>
      <c r="L898" s="17"/>
      <c r="M898" s="22"/>
      <c r="N898" s="35"/>
      <c r="O898" s="28"/>
      <c r="P898" s="35"/>
      <c r="Q898" s="36"/>
      <c r="R898" s="28"/>
      <c r="S898" s="37"/>
      <c r="T898" s="38"/>
      <c r="U898" s="27"/>
      <c r="V898" s="28"/>
      <c r="W898" s="29"/>
      <c r="X898" s="30"/>
      <c r="Y898" s="17"/>
      <c r="Z898" s="31"/>
      <c r="AA898" s="33"/>
      <c r="AB898" s="33"/>
      <c r="AC898" s="33"/>
      <c r="AD898" s="33"/>
      <c r="AE898" s="33"/>
    </row>
    <row r="899">
      <c r="A899" s="47"/>
      <c r="B899" s="48"/>
      <c r="C899" s="49"/>
      <c r="D899" s="48"/>
      <c r="E899" s="48"/>
      <c r="F899" s="50"/>
      <c r="G899" s="51"/>
      <c r="H899" s="51"/>
      <c r="I899" s="52"/>
      <c r="J899" s="52"/>
      <c r="K899" s="52"/>
      <c r="L899" s="53"/>
      <c r="M899" s="54"/>
      <c r="N899" s="55"/>
      <c r="O899" s="56"/>
      <c r="P899" s="55"/>
      <c r="Q899" s="36"/>
      <c r="R899" s="57"/>
      <c r="S899" s="54"/>
      <c r="T899" s="58"/>
      <c r="U899" s="188"/>
      <c r="V899" s="56"/>
      <c r="W899" s="59"/>
      <c r="X899" s="30"/>
      <c r="Y899" s="295"/>
      <c r="Z899" s="31"/>
      <c r="AA899" s="33"/>
      <c r="AB899" s="33"/>
      <c r="AC899" s="33"/>
      <c r="AD899" s="33"/>
      <c r="AE899" s="33"/>
    </row>
    <row r="900">
      <c r="A900" s="85"/>
      <c r="B900" s="48"/>
      <c r="C900" s="48"/>
      <c r="D900" s="86"/>
      <c r="E900" s="86"/>
      <c r="F900" s="87"/>
      <c r="G900" s="88"/>
      <c r="H900" s="88"/>
      <c r="I900" s="89"/>
      <c r="J900" s="89"/>
      <c r="K900" s="89"/>
      <c r="L900" s="86"/>
      <c r="M900" s="90"/>
      <c r="N900" s="91"/>
      <c r="O900" s="88"/>
      <c r="P900" s="91"/>
      <c r="Q900" s="36"/>
      <c r="R900" s="95"/>
      <c r="S900" s="90"/>
      <c r="T900" s="93"/>
      <c r="U900" s="179"/>
      <c r="V900" s="88"/>
      <c r="W900" s="94"/>
      <c r="X900" s="30"/>
      <c r="Y900" s="113"/>
      <c r="Z900" s="31"/>
      <c r="AA900" s="33"/>
      <c r="AB900" s="33"/>
      <c r="AC900" s="33"/>
      <c r="AD900" s="33"/>
      <c r="AE900" s="33"/>
    </row>
    <row r="901">
      <c r="A901" s="116"/>
      <c r="B901" s="44"/>
      <c r="C901" s="44"/>
      <c r="D901" s="104"/>
      <c r="E901" s="104"/>
      <c r="F901" s="112"/>
      <c r="G901" s="105"/>
      <c r="H901" s="105"/>
      <c r="I901" s="145"/>
      <c r="J901" s="145"/>
      <c r="K901" s="145"/>
      <c r="L901" s="104"/>
      <c r="M901" s="145"/>
      <c r="N901" s="135"/>
      <c r="O901" s="145"/>
      <c r="P901" s="135"/>
      <c r="Q901" s="119"/>
      <c r="R901" s="28"/>
      <c r="S901" s="136"/>
      <c r="T901" s="105"/>
      <c r="U901" s="162"/>
      <c r="V901" s="105"/>
      <c r="W901" s="126"/>
      <c r="X901" s="30"/>
      <c r="Y901" s="112"/>
      <c r="Z901" s="31"/>
      <c r="AA901" s="33"/>
      <c r="AB901" s="33"/>
      <c r="AC901" s="33"/>
      <c r="AD901" s="33"/>
      <c r="AE901" s="33"/>
    </row>
    <row r="902">
      <c r="A902" s="15"/>
      <c r="B902" s="16"/>
      <c r="C902" s="17"/>
      <c r="D902" s="16"/>
      <c r="E902" s="16"/>
      <c r="F902" s="236"/>
      <c r="G902" s="28"/>
      <c r="H902" s="19"/>
      <c r="I902" s="63"/>
      <c r="J902" s="95"/>
      <c r="K902" s="63"/>
      <c r="L902" s="17"/>
      <c r="M902" s="22"/>
      <c r="N902" s="35"/>
      <c r="O902" s="28"/>
      <c r="P902" s="35"/>
      <c r="Q902" s="36"/>
      <c r="R902" s="28"/>
      <c r="S902" s="37"/>
      <c r="T902" s="38"/>
      <c r="U902" s="27"/>
      <c r="V902" s="28"/>
      <c r="W902" s="29"/>
      <c r="X902" s="30"/>
      <c r="Y902" s="17"/>
      <c r="Z902" s="31"/>
      <c r="AA902" s="33"/>
      <c r="AB902" s="33"/>
      <c r="AC902" s="33"/>
      <c r="AD902" s="33"/>
      <c r="AE902" s="33"/>
    </row>
    <row r="903">
      <c r="A903" s="72"/>
      <c r="B903" s="16"/>
      <c r="C903" s="16"/>
      <c r="D903" s="16"/>
      <c r="E903" s="16"/>
      <c r="F903" s="73"/>
      <c r="G903" s="19"/>
      <c r="H903" s="19"/>
      <c r="I903" s="74"/>
      <c r="J903" s="74"/>
      <c r="K903" s="74"/>
      <c r="L903" s="78"/>
      <c r="M903" s="19"/>
      <c r="N903" s="35"/>
      <c r="O903" s="19"/>
      <c r="P903" s="35"/>
      <c r="Q903" s="36"/>
      <c r="R903" s="19"/>
      <c r="S903" s="80"/>
      <c r="T903" s="77"/>
      <c r="U903" s="27"/>
      <c r="V903" s="22"/>
      <c r="W903" s="29"/>
      <c r="X903" s="30"/>
      <c r="Y903" s="81"/>
      <c r="Z903" s="31"/>
      <c r="AA903" s="33"/>
      <c r="AB903" s="33"/>
      <c r="AC903" s="33"/>
      <c r="AD903" s="33"/>
      <c r="AE903" s="33"/>
    </row>
    <row r="904">
      <c r="A904" s="116"/>
      <c r="B904" s="44"/>
      <c r="C904" s="44"/>
      <c r="D904" s="104"/>
      <c r="E904" s="104"/>
      <c r="F904" s="112"/>
      <c r="G904" s="105"/>
      <c r="H904" s="105"/>
      <c r="I904" s="145"/>
      <c r="J904" s="145"/>
      <c r="K904" s="145"/>
      <c r="L904" s="104"/>
      <c r="M904" s="145"/>
      <c r="N904" s="135"/>
      <c r="O904" s="145"/>
      <c r="P904" s="135"/>
      <c r="Q904" s="119"/>
      <c r="R904" s="28"/>
      <c r="S904" s="136"/>
      <c r="T904" s="145"/>
      <c r="U904" s="162"/>
      <c r="V904" s="105"/>
      <c r="W904" s="126"/>
      <c r="X904" s="30"/>
      <c r="Y904" s="33"/>
      <c r="Z904" s="31"/>
      <c r="AA904" s="33"/>
      <c r="AB904" s="33"/>
      <c r="AC904" s="33"/>
      <c r="AD904" s="33"/>
      <c r="AE904" s="33"/>
    </row>
    <row r="905">
      <c r="A905" s="72"/>
      <c r="B905" s="16"/>
      <c r="C905" s="16"/>
      <c r="D905" s="16"/>
      <c r="E905" s="16"/>
      <c r="F905" s="73"/>
      <c r="G905" s="19"/>
      <c r="H905" s="19"/>
      <c r="I905" s="74"/>
      <c r="J905" s="74"/>
      <c r="K905" s="74"/>
      <c r="L905" s="78"/>
      <c r="M905" s="28"/>
      <c r="N905" s="35"/>
      <c r="O905" s="19"/>
      <c r="P905" s="35"/>
      <c r="Q905" s="36"/>
      <c r="R905" s="95"/>
      <c r="S905" s="22"/>
      <c r="T905" s="77"/>
      <c r="U905" s="27"/>
      <c r="V905" s="22"/>
      <c r="W905" s="29"/>
      <c r="X905" s="30"/>
      <c r="Y905" s="81"/>
      <c r="Z905" s="31"/>
      <c r="AA905" s="33"/>
      <c r="AB905" s="33"/>
      <c r="AC905" s="33"/>
      <c r="AD905" s="33"/>
      <c r="AE905" s="33"/>
    </row>
    <row r="906">
      <c r="A906" s="116"/>
      <c r="B906" s="44"/>
      <c r="C906" s="44"/>
      <c r="D906" s="104"/>
      <c r="E906" s="104"/>
      <c r="F906" s="112"/>
      <c r="G906" s="105"/>
      <c r="H906" s="105"/>
      <c r="I906" s="145"/>
      <c r="J906" s="145"/>
      <c r="K906" s="145"/>
      <c r="L906" s="104"/>
      <c r="M906" s="145"/>
      <c r="N906" s="135"/>
      <c r="O906" s="145"/>
      <c r="P906" s="135"/>
      <c r="Q906" s="119"/>
      <c r="R906" s="28"/>
      <c r="S906" s="136"/>
      <c r="T906" s="145"/>
      <c r="U906" s="162"/>
      <c r="V906" s="105"/>
      <c r="W906" s="126"/>
      <c r="X906" s="30"/>
      <c r="Y906" s="33"/>
      <c r="Z906" s="31"/>
      <c r="AA906" s="33"/>
      <c r="AB906" s="33"/>
      <c r="AC906" s="33"/>
      <c r="AD906" s="33"/>
      <c r="AE906" s="33"/>
    </row>
    <row r="907">
      <c r="A907" s="72"/>
      <c r="B907" s="16"/>
      <c r="C907" s="16"/>
      <c r="D907" s="16"/>
      <c r="E907" s="16"/>
      <c r="F907" s="73"/>
      <c r="G907" s="19"/>
      <c r="H907" s="19"/>
      <c r="I907" s="74"/>
      <c r="J907" s="74"/>
      <c r="K907" s="74"/>
      <c r="L907" s="78"/>
      <c r="M907" s="19"/>
      <c r="N907" s="35"/>
      <c r="O907" s="19"/>
      <c r="P907" s="35"/>
      <c r="Q907" s="36"/>
      <c r="R907" s="19"/>
      <c r="S907" s="80"/>
      <c r="T907" s="77"/>
      <c r="U907" s="27"/>
      <c r="V907" s="22"/>
      <c r="W907" s="29"/>
      <c r="X907" s="30"/>
      <c r="Y907" s="81"/>
      <c r="Z907" s="31"/>
      <c r="AA907" s="33"/>
      <c r="AB907" s="33"/>
      <c r="AC907" s="33"/>
      <c r="AD907" s="33"/>
      <c r="AE907" s="33"/>
    </row>
    <row r="908">
      <c r="A908" s="116"/>
      <c r="B908" s="44"/>
      <c r="C908" s="44"/>
      <c r="D908" s="117"/>
      <c r="E908" s="117"/>
      <c r="F908" s="112"/>
      <c r="G908" s="119"/>
      <c r="H908" s="105"/>
      <c r="I908" s="145"/>
      <c r="J908" s="145"/>
      <c r="K908" s="145"/>
      <c r="L908" s="104"/>
      <c r="M908" s="145"/>
      <c r="N908" s="121"/>
      <c r="O908" s="145"/>
      <c r="P908" s="122"/>
      <c r="Q908" s="119"/>
      <c r="R908" s="28"/>
      <c r="S908" s="123"/>
      <c r="T908" s="285"/>
      <c r="U908" s="162"/>
      <c r="V908" s="125"/>
      <c r="W908" s="126"/>
      <c r="X908" s="30"/>
      <c r="Y908" s="112"/>
      <c r="Z908" s="31"/>
      <c r="AA908" s="33"/>
      <c r="AB908" s="33"/>
      <c r="AC908" s="33"/>
      <c r="AD908" s="33"/>
      <c r="AE908" s="33"/>
    </row>
    <row r="909">
      <c r="A909" s="85"/>
      <c r="B909" s="48"/>
      <c r="C909" s="48"/>
      <c r="D909" s="86"/>
      <c r="E909" s="86"/>
      <c r="F909" s="87"/>
      <c r="G909" s="88"/>
      <c r="H909" s="88"/>
      <c r="I909" s="89"/>
      <c r="J909" s="89"/>
      <c r="K909" s="89"/>
      <c r="L909" s="86"/>
      <c r="M909" s="90"/>
      <c r="N909" s="91"/>
      <c r="O909" s="88"/>
      <c r="P909" s="91"/>
      <c r="Q909" s="36"/>
      <c r="R909" s="95"/>
      <c r="S909" s="90"/>
      <c r="T909" s="93"/>
      <c r="U909" s="179"/>
      <c r="V909" s="88"/>
      <c r="W909" s="94"/>
      <c r="X909" s="30"/>
      <c r="Y909" s="113"/>
      <c r="Z909" s="31"/>
      <c r="AA909" s="33"/>
      <c r="AB909" s="33"/>
      <c r="AC909" s="33"/>
      <c r="AD909" s="33"/>
      <c r="AE909" s="33"/>
    </row>
    <row r="910">
      <c r="A910" s="15"/>
      <c r="B910" s="16"/>
      <c r="C910" s="17"/>
      <c r="D910" s="16"/>
      <c r="E910" s="16"/>
      <c r="F910" s="236"/>
      <c r="G910" s="19"/>
      <c r="H910" s="19"/>
      <c r="I910" s="63"/>
      <c r="J910" s="95"/>
      <c r="K910" s="63"/>
      <c r="L910" s="17"/>
      <c r="M910" s="22"/>
      <c r="N910" s="35"/>
      <c r="O910" s="28"/>
      <c r="P910" s="35"/>
      <c r="Q910" s="36"/>
      <c r="R910" s="28"/>
      <c r="S910" s="37"/>
      <c r="T910" s="38"/>
      <c r="U910" s="27"/>
      <c r="V910" s="28"/>
      <c r="W910" s="29"/>
      <c r="X910" s="30"/>
      <c r="Y910" s="17"/>
      <c r="Z910" s="31"/>
      <c r="AA910" s="33"/>
      <c r="AB910" s="33"/>
      <c r="AC910" s="33"/>
      <c r="AD910" s="33"/>
      <c r="AE910" s="33"/>
    </row>
    <row r="911">
      <c r="A911" s="72"/>
      <c r="B911" s="16"/>
      <c r="C911" s="16"/>
      <c r="D911" s="16"/>
      <c r="E911" s="16"/>
      <c r="F911" s="73"/>
      <c r="G911" s="19"/>
      <c r="H911" s="19"/>
      <c r="I911" s="74"/>
      <c r="J911" s="74"/>
      <c r="K911" s="74"/>
      <c r="L911" s="78"/>
      <c r="M911" s="19"/>
      <c r="N911" s="35"/>
      <c r="O911" s="19"/>
      <c r="P911" s="35"/>
      <c r="Q911" s="36"/>
      <c r="R911" s="19"/>
      <c r="S911" s="80"/>
      <c r="T911" s="77"/>
      <c r="U911" s="27"/>
      <c r="V911" s="22"/>
      <c r="W911" s="29"/>
      <c r="X911" s="30"/>
      <c r="Y911" s="81"/>
      <c r="Z911" s="31"/>
      <c r="AA911" s="33"/>
      <c r="AB911" s="33"/>
      <c r="AC911" s="33"/>
      <c r="AD911" s="33"/>
      <c r="AE911" s="33"/>
    </row>
    <row r="912">
      <c r="A912" s="116"/>
      <c r="B912" s="44"/>
      <c r="C912" s="44"/>
      <c r="D912" s="117"/>
      <c r="E912" s="117"/>
      <c r="F912" s="112"/>
      <c r="G912" s="119"/>
      <c r="H912" s="105"/>
      <c r="I912" s="145"/>
      <c r="J912" s="145"/>
      <c r="K912" s="145"/>
      <c r="L912" s="104"/>
      <c r="M912" s="145"/>
      <c r="N912" s="121"/>
      <c r="O912" s="145"/>
      <c r="P912" s="122"/>
      <c r="Q912" s="119"/>
      <c r="R912" s="28"/>
      <c r="S912" s="123"/>
      <c r="T912" s="285"/>
      <c r="U912" s="162"/>
      <c r="V912" s="125"/>
      <c r="W912" s="126"/>
      <c r="X912" s="30"/>
      <c r="Y912" s="112"/>
      <c r="Z912" s="31"/>
      <c r="AA912" s="33"/>
      <c r="AB912" s="33"/>
      <c r="AC912" s="33"/>
      <c r="AD912" s="33"/>
      <c r="AE912" s="33"/>
    </row>
    <row r="913">
      <c r="A913" s="116"/>
      <c r="B913" s="44"/>
      <c r="C913" s="44"/>
      <c r="D913" s="104"/>
      <c r="E913" s="104"/>
      <c r="F913" s="112"/>
      <c r="G913" s="105"/>
      <c r="H913" s="105"/>
      <c r="I913" s="145"/>
      <c r="J913" s="145"/>
      <c r="K913" s="145"/>
      <c r="L913" s="104"/>
      <c r="M913" s="145"/>
      <c r="N913" s="135"/>
      <c r="O913" s="145"/>
      <c r="P913" s="135"/>
      <c r="Q913" s="119"/>
      <c r="R913" s="28"/>
      <c r="S913" s="136"/>
      <c r="T913" s="145"/>
      <c r="U913" s="162"/>
      <c r="V913" s="105"/>
      <c r="W913" s="126"/>
      <c r="X913" s="30"/>
      <c r="Y913" s="33"/>
      <c r="Z913" s="31"/>
      <c r="AA913" s="33"/>
      <c r="AB913" s="33"/>
      <c r="AC913" s="33"/>
      <c r="AD913" s="33"/>
      <c r="AE913" s="33"/>
    </row>
    <row r="914">
      <c r="A914" s="72"/>
      <c r="B914" s="16"/>
      <c r="C914" s="16"/>
      <c r="D914" s="16"/>
      <c r="E914" s="16"/>
      <c r="F914" s="73"/>
      <c r="G914" s="19"/>
      <c r="H914" s="19"/>
      <c r="I914" s="74"/>
      <c r="J914" s="74"/>
      <c r="K914" s="74"/>
      <c r="L914" s="78"/>
      <c r="M914" s="19"/>
      <c r="N914" s="35"/>
      <c r="O914" s="19"/>
      <c r="P914" s="35"/>
      <c r="Q914" s="36"/>
      <c r="R914" s="19"/>
      <c r="S914" s="22"/>
      <c r="T914" s="77"/>
      <c r="U914" s="27"/>
      <c r="V914" s="28"/>
      <c r="W914" s="29"/>
      <c r="X914" s="30"/>
      <c r="Y914" s="81"/>
      <c r="Z914" s="31"/>
      <c r="AA914" s="33"/>
      <c r="AB914" s="33"/>
      <c r="AC914" s="33"/>
      <c r="AD914" s="33"/>
      <c r="AE914" s="33"/>
    </row>
    <row r="915">
      <c r="A915" s="203"/>
      <c r="B915" s="16"/>
      <c r="C915" s="17"/>
      <c r="D915" s="16"/>
      <c r="E915" s="16"/>
      <c r="F915" s="236"/>
      <c r="G915" s="19"/>
      <c r="H915" s="19"/>
      <c r="I915" s="63"/>
      <c r="J915" s="95"/>
      <c r="K915" s="63"/>
      <c r="L915" s="17"/>
      <c r="M915" s="22"/>
      <c r="N915" s="35"/>
      <c r="O915" s="28"/>
      <c r="P915" s="35"/>
      <c r="Q915" s="36"/>
      <c r="R915" s="28"/>
      <c r="S915" s="37"/>
      <c r="T915" s="38"/>
      <c r="U915" s="27"/>
      <c r="V915" s="28"/>
      <c r="W915" s="29"/>
      <c r="X915" s="30"/>
      <c r="Y915" s="17"/>
      <c r="Z915" s="31"/>
      <c r="AA915" s="33"/>
      <c r="AB915" s="33"/>
      <c r="AC915" s="33"/>
      <c r="AD915" s="33"/>
      <c r="AE915" s="33"/>
    </row>
    <row r="916">
      <c r="A916" s="85"/>
      <c r="B916" s="48"/>
      <c r="C916" s="48"/>
      <c r="D916" s="86"/>
      <c r="E916" s="86"/>
      <c r="F916" s="87"/>
      <c r="G916" s="88"/>
      <c r="H916" s="88"/>
      <c r="I916" s="89"/>
      <c r="J916" s="89"/>
      <c r="K916" s="89"/>
      <c r="L916" s="86"/>
      <c r="M916" s="90"/>
      <c r="N916" s="91"/>
      <c r="O916" s="88"/>
      <c r="P916" s="91"/>
      <c r="Q916" s="36"/>
      <c r="R916" s="22"/>
      <c r="S916" s="92"/>
      <c r="T916" s="93"/>
      <c r="U916" s="179"/>
      <c r="V916" s="88"/>
      <c r="W916" s="94"/>
      <c r="X916" s="30"/>
      <c r="Y916" s="113"/>
      <c r="Z916" s="31"/>
      <c r="AA916" s="33"/>
      <c r="AB916" s="33"/>
      <c r="AC916" s="33"/>
      <c r="AD916" s="33"/>
      <c r="AE916" s="33"/>
    </row>
    <row r="917">
      <c r="A917" s="116"/>
      <c r="B917" s="44"/>
      <c r="C917" s="44"/>
      <c r="D917" s="104"/>
      <c r="E917" s="104"/>
      <c r="F917" s="112"/>
      <c r="G917" s="105"/>
      <c r="H917" s="105"/>
      <c r="I917" s="145"/>
      <c r="J917" s="145"/>
      <c r="K917" s="145"/>
      <c r="L917" s="104"/>
      <c r="M917" s="145"/>
      <c r="N917" s="135"/>
      <c r="O917" s="145"/>
      <c r="P917" s="135"/>
      <c r="Q917" s="119"/>
      <c r="R917" s="28"/>
      <c r="S917" s="136"/>
      <c r="T917" s="105"/>
      <c r="U917" s="162"/>
      <c r="V917" s="105"/>
      <c r="W917" s="126"/>
      <c r="X917" s="30"/>
      <c r="Y917" s="112"/>
      <c r="Z917" s="31"/>
      <c r="AA917" s="33"/>
      <c r="AB917" s="33"/>
      <c r="AC917" s="33"/>
      <c r="AD917" s="33"/>
      <c r="AE917" s="33"/>
    </row>
    <row r="918">
      <c r="A918" s="15"/>
      <c r="B918" s="16"/>
      <c r="C918" s="17"/>
      <c r="D918" s="16"/>
      <c r="E918" s="16"/>
      <c r="F918" s="236"/>
      <c r="G918" s="28"/>
      <c r="H918" s="19"/>
      <c r="I918" s="63"/>
      <c r="J918" s="95"/>
      <c r="K918" s="63"/>
      <c r="L918" s="17"/>
      <c r="M918" s="22"/>
      <c r="N918" s="35"/>
      <c r="O918" s="28"/>
      <c r="P918" s="35"/>
      <c r="Q918" s="36"/>
      <c r="R918" s="28"/>
      <c r="S918" s="37"/>
      <c r="T918" s="38"/>
      <c r="U918" s="27"/>
      <c r="V918" s="28"/>
      <c r="W918" s="29"/>
      <c r="X918" s="30"/>
      <c r="Y918" s="17"/>
      <c r="Z918" s="31"/>
      <c r="AA918" s="33"/>
      <c r="AB918" s="33"/>
      <c r="AC918" s="33"/>
      <c r="AD918" s="33"/>
      <c r="AE918" s="33"/>
    </row>
    <row r="919">
      <c r="A919" s="15"/>
      <c r="B919" s="16"/>
      <c r="C919" s="17"/>
      <c r="D919" s="16"/>
      <c r="E919" s="16"/>
      <c r="F919" s="236"/>
      <c r="G919" s="28"/>
      <c r="H919" s="19"/>
      <c r="I919" s="63"/>
      <c r="J919" s="95"/>
      <c r="K919" s="63"/>
      <c r="L919" s="17"/>
      <c r="M919" s="22"/>
      <c r="N919" s="35"/>
      <c r="O919" s="28"/>
      <c r="P919" s="35"/>
      <c r="Q919" s="36"/>
      <c r="R919" s="28"/>
      <c r="S919" s="37"/>
      <c r="T919" s="38"/>
      <c r="U919" s="27"/>
      <c r="V919" s="28"/>
      <c r="W919" s="29"/>
      <c r="X919" s="30"/>
      <c r="Y919" s="17"/>
      <c r="Z919" s="31"/>
      <c r="AA919" s="33"/>
      <c r="AB919" s="33"/>
      <c r="AC919" s="33"/>
      <c r="AD919" s="33"/>
      <c r="AE919" s="33"/>
    </row>
    <row r="920">
      <c r="A920" s="85"/>
      <c r="B920" s="48"/>
      <c r="C920" s="48"/>
      <c r="D920" s="86"/>
      <c r="E920" s="86"/>
      <c r="F920" s="87"/>
      <c r="G920" s="88"/>
      <c r="H920" s="88"/>
      <c r="I920" s="89"/>
      <c r="J920" s="89"/>
      <c r="K920" s="89"/>
      <c r="L920" s="86"/>
      <c r="M920" s="90"/>
      <c r="N920" s="91"/>
      <c r="O920" s="88"/>
      <c r="P920" s="91"/>
      <c r="Q920" s="36"/>
      <c r="R920" s="95"/>
      <c r="S920" s="90"/>
      <c r="T920" s="93"/>
      <c r="U920" s="179"/>
      <c r="V920" s="88"/>
      <c r="W920" s="94"/>
      <c r="X920" s="30"/>
      <c r="Y920" s="113"/>
      <c r="Z920" s="31"/>
      <c r="AA920" s="33"/>
      <c r="AB920" s="33"/>
      <c r="AC920" s="33"/>
      <c r="AD920" s="33"/>
      <c r="AE920" s="33"/>
    </row>
    <row r="921">
      <c r="A921" s="15"/>
      <c r="B921" s="16"/>
      <c r="C921" s="17"/>
      <c r="D921" s="16"/>
      <c r="E921" s="16"/>
      <c r="F921" s="236"/>
      <c r="G921" s="19"/>
      <c r="H921" s="19"/>
      <c r="I921" s="63"/>
      <c r="J921" s="95"/>
      <c r="K921" s="63"/>
      <c r="L921" s="17"/>
      <c r="M921" s="22"/>
      <c r="N921" s="35"/>
      <c r="O921" s="28"/>
      <c r="P921" s="35"/>
      <c r="Q921" s="36"/>
      <c r="R921" s="28"/>
      <c r="S921" s="37"/>
      <c r="T921" s="38"/>
      <c r="U921" s="27"/>
      <c r="V921" s="28"/>
      <c r="W921" s="29"/>
      <c r="X921" s="30"/>
      <c r="Y921" s="17"/>
      <c r="Z921" s="31"/>
      <c r="AA921" s="33"/>
      <c r="AB921" s="33"/>
      <c r="AC921" s="33"/>
      <c r="AD921" s="33"/>
      <c r="AE921" s="33"/>
    </row>
    <row r="922">
      <c r="A922" s="116"/>
      <c r="B922" s="44"/>
      <c r="C922" s="44"/>
      <c r="D922" s="117"/>
      <c r="E922" s="117"/>
      <c r="F922" s="112"/>
      <c r="G922" s="119"/>
      <c r="H922" s="105"/>
      <c r="I922" s="145"/>
      <c r="J922" s="145"/>
      <c r="K922" s="145"/>
      <c r="L922" s="104"/>
      <c r="M922" s="145"/>
      <c r="N922" s="121"/>
      <c r="O922" s="145"/>
      <c r="P922" s="122"/>
      <c r="Q922" s="119"/>
      <c r="R922" s="28"/>
      <c r="S922" s="123"/>
      <c r="T922" s="285"/>
      <c r="U922" s="162"/>
      <c r="V922" s="125"/>
      <c r="W922" s="126"/>
      <c r="X922" s="30"/>
      <c r="Y922" s="112"/>
      <c r="Z922" s="31"/>
      <c r="AA922" s="33"/>
      <c r="AB922" s="33"/>
      <c r="AC922" s="33"/>
      <c r="AD922" s="33"/>
      <c r="AE922" s="33"/>
    </row>
    <row r="923">
      <c r="A923" s="15"/>
      <c r="B923" s="16"/>
      <c r="C923" s="17"/>
      <c r="D923" s="16"/>
      <c r="E923" s="16"/>
      <c r="F923" s="236"/>
      <c r="G923" s="19"/>
      <c r="H923" s="19"/>
      <c r="I923" s="63"/>
      <c r="J923" s="95"/>
      <c r="K923" s="63"/>
      <c r="L923" s="17"/>
      <c r="M923" s="22"/>
      <c r="N923" s="35"/>
      <c r="O923" s="28"/>
      <c r="P923" s="35"/>
      <c r="Q923" s="36"/>
      <c r="R923" s="28"/>
      <c r="S923" s="37"/>
      <c r="T923" s="38"/>
      <c r="U923" s="27"/>
      <c r="V923" s="28"/>
      <c r="W923" s="29"/>
      <c r="X923" s="30"/>
      <c r="Y923" s="17"/>
      <c r="Z923" s="31"/>
      <c r="AA923" s="33"/>
      <c r="AB923" s="33"/>
      <c r="AC923" s="33"/>
      <c r="AD923" s="33"/>
      <c r="AE923" s="33"/>
    </row>
    <row r="924">
      <c r="A924" s="72"/>
      <c r="B924" s="16"/>
      <c r="C924" s="16"/>
      <c r="D924" s="16"/>
      <c r="E924" s="16"/>
      <c r="F924" s="73"/>
      <c r="G924" s="19"/>
      <c r="H924" s="19"/>
      <c r="I924" s="74"/>
      <c r="J924" s="74"/>
      <c r="K924" s="74"/>
      <c r="L924" s="75"/>
      <c r="M924" s="19"/>
      <c r="N924" s="35"/>
      <c r="O924" s="19"/>
      <c r="P924" s="35"/>
      <c r="Q924" s="36"/>
      <c r="R924" s="95"/>
      <c r="S924" s="22"/>
      <c r="T924" s="77"/>
      <c r="U924" s="27"/>
      <c r="V924" s="22"/>
      <c r="W924" s="29"/>
      <c r="X924" s="30"/>
      <c r="Y924" s="81"/>
      <c r="Z924" s="31"/>
      <c r="AA924" s="33"/>
      <c r="AB924" s="33"/>
      <c r="AC924" s="33"/>
      <c r="AD924" s="33"/>
      <c r="AE924" s="33"/>
    </row>
    <row r="925">
      <c r="A925" s="47"/>
      <c r="B925" s="48"/>
      <c r="C925" s="49"/>
      <c r="D925" s="48"/>
      <c r="E925" s="48"/>
      <c r="F925" s="50"/>
      <c r="G925" s="51"/>
      <c r="H925" s="51"/>
      <c r="I925" s="52"/>
      <c r="J925" s="52"/>
      <c r="K925" s="52"/>
      <c r="L925" s="48"/>
      <c r="M925" s="62"/>
      <c r="N925" s="55"/>
      <c r="O925" s="51"/>
      <c r="P925" s="55"/>
      <c r="Q925" s="36"/>
      <c r="R925" s="63"/>
      <c r="S925" s="62"/>
      <c r="T925" s="58"/>
      <c r="U925" s="188"/>
      <c r="V925" s="51"/>
      <c r="W925" s="59"/>
      <c r="X925" s="30"/>
      <c r="Y925" s="295"/>
      <c r="Z925" s="31"/>
      <c r="AA925" s="33"/>
      <c r="AB925" s="33"/>
      <c r="AC925" s="33"/>
      <c r="AD925" s="33"/>
      <c r="AE925" s="33"/>
    </row>
    <row r="926">
      <c r="A926" s="116"/>
      <c r="B926" s="44"/>
      <c r="C926" s="44"/>
      <c r="D926" s="104"/>
      <c r="E926" s="104"/>
      <c r="F926" s="112"/>
      <c r="G926" s="105"/>
      <c r="H926" s="105"/>
      <c r="I926" s="145"/>
      <c r="J926" s="145"/>
      <c r="K926" s="145"/>
      <c r="L926" s="104"/>
      <c r="M926" s="145"/>
      <c r="N926" s="135"/>
      <c r="O926" s="145"/>
      <c r="P926" s="135"/>
      <c r="Q926" s="119"/>
      <c r="R926" s="28"/>
      <c r="S926" s="136"/>
      <c r="T926" s="145"/>
      <c r="U926" s="162"/>
      <c r="V926" s="105"/>
      <c r="W926" s="126"/>
      <c r="X926" s="30"/>
      <c r="Y926" s="33"/>
      <c r="Z926" s="31"/>
      <c r="AA926" s="33"/>
      <c r="AB926" s="33"/>
      <c r="AC926" s="33"/>
      <c r="AD926" s="33"/>
      <c r="AE926" s="33"/>
    </row>
    <row r="927">
      <c r="A927" s="116"/>
      <c r="B927" s="44"/>
      <c r="C927" s="44"/>
      <c r="D927" s="104"/>
      <c r="E927" s="104"/>
      <c r="F927" s="112"/>
      <c r="G927" s="105"/>
      <c r="H927" s="105"/>
      <c r="I927" s="145"/>
      <c r="J927" s="145"/>
      <c r="K927" s="145"/>
      <c r="L927" s="104"/>
      <c r="M927" s="145"/>
      <c r="N927" s="135"/>
      <c r="O927" s="145"/>
      <c r="P927" s="135"/>
      <c r="Q927" s="119"/>
      <c r="R927" s="28"/>
      <c r="S927" s="136"/>
      <c r="T927" s="105"/>
      <c r="U927" s="162"/>
      <c r="V927" s="105"/>
      <c r="W927" s="126"/>
      <c r="X927" s="30"/>
      <c r="Y927" s="112"/>
      <c r="Z927" s="31"/>
      <c r="AA927" s="33"/>
      <c r="AB927" s="33"/>
      <c r="AC927" s="33"/>
      <c r="AD927" s="33"/>
      <c r="AE927" s="33"/>
    </row>
    <row r="928">
      <c r="A928" s="47"/>
      <c r="B928" s="48"/>
      <c r="C928" s="49"/>
      <c r="D928" s="48"/>
      <c r="E928" s="48"/>
      <c r="F928" s="50"/>
      <c r="G928" s="51"/>
      <c r="H928" s="51"/>
      <c r="I928" s="52"/>
      <c r="J928" s="52"/>
      <c r="K928" s="52"/>
      <c r="L928" s="53"/>
      <c r="M928" s="54"/>
      <c r="N928" s="55"/>
      <c r="O928" s="56"/>
      <c r="P928" s="55"/>
      <c r="Q928" s="36"/>
      <c r="R928" s="57"/>
      <c r="S928" s="54"/>
      <c r="T928" s="58"/>
      <c r="U928" s="188"/>
      <c r="V928" s="56"/>
      <c r="W928" s="59"/>
      <c r="X928" s="30"/>
      <c r="Y928" s="295"/>
      <c r="Z928" s="31"/>
      <c r="AA928" s="33"/>
      <c r="AB928" s="33"/>
      <c r="AC928" s="33"/>
      <c r="AD928" s="33"/>
      <c r="AE928" s="33"/>
    </row>
    <row r="929">
      <c r="A929" s="116"/>
      <c r="B929" s="44"/>
      <c r="C929" s="44"/>
      <c r="D929" s="112"/>
      <c r="E929" s="104"/>
      <c r="F929" s="112"/>
      <c r="G929" s="145"/>
      <c r="H929" s="105"/>
      <c r="I929" s="145"/>
      <c r="J929" s="145"/>
      <c r="K929" s="145"/>
      <c r="L929" s="104"/>
      <c r="M929" s="145"/>
      <c r="N929" s="135"/>
      <c r="O929" s="145"/>
      <c r="P929" s="135"/>
      <c r="Q929" s="119"/>
      <c r="R929" s="28"/>
      <c r="S929" s="123"/>
      <c r="T929" s="145"/>
      <c r="U929" s="162"/>
      <c r="V929" s="105"/>
      <c r="W929" s="126"/>
      <c r="X929" s="30"/>
      <c r="Y929" s="33"/>
      <c r="Z929" s="31"/>
      <c r="AA929" s="33"/>
      <c r="AB929" s="33"/>
      <c r="AC929" s="33"/>
      <c r="AD929" s="33"/>
      <c r="AE929" s="33"/>
    </row>
    <row r="930">
      <c r="A930" s="116"/>
      <c r="B930" s="44"/>
      <c r="C930" s="44"/>
      <c r="D930" s="117"/>
      <c r="E930" s="117"/>
      <c r="F930" s="112"/>
      <c r="G930" s="119"/>
      <c r="H930" s="105"/>
      <c r="I930" s="145"/>
      <c r="J930" s="145"/>
      <c r="K930" s="145"/>
      <c r="L930" s="104"/>
      <c r="M930" s="145"/>
      <c r="N930" s="121"/>
      <c r="O930" s="145"/>
      <c r="P930" s="122"/>
      <c r="Q930" s="119"/>
      <c r="R930" s="28"/>
      <c r="S930" s="123"/>
      <c r="T930" s="285"/>
      <c r="U930" s="162"/>
      <c r="V930" s="125"/>
      <c r="W930" s="126"/>
      <c r="X930" s="30"/>
      <c r="Y930" s="112"/>
      <c r="Z930" s="31"/>
      <c r="AA930" s="33"/>
      <c r="AB930" s="33"/>
      <c r="AC930" s="33"/>
      <c r="AD930" s="33"/>
      <c r="AE930" s="33"/>
    </row>
    <row r="931">
      <c r="A931" s="85"/>
      <c r="B931" s="48"/>
      <c r="C931" s="48"/>
      <c r="D931" s="86"/>
      <c r="E931" s="86"/>
      <c r="F931" s="87"/>
      <c r="G931" s="88"/>
      <c r="H931" s="88"/>
      <c r="I931" s="89"/>
      <c r="J931" s="89"/>
      <c r="K931" s="89"/>
      <c r="L931" s="86"/>
      <c r="M931" s="90"/>
      <c r="N931" s="91"/>
      <c r="O931" s="88"/>
      <c r="P931" s="91"/>
      <c r="Q931" s="36"/>
      <c r="R931" s="95"/>
      <c r="S931" s="90"/>
      <c r="T931" s="93"/>
      <c r="U931" s="179"/>
      <c r="V931" s="88"/>
      <c r="W931" s="94"/>
      <c r="X931" s="30"/>
      <c r="Y931" s="113"/>
      <c r="Z931" s="31"/>
      <c r="AA931" s="33"/>
      <c r="AB931" s="33"/>
      <c r="AC931" s="33"/>
      <c r="AD931" s="33"/>
      <c r="AE931" s="33"/>
    </row>
    <row r="932">
      <c r="A932" s="15"/>
      <c r="B932" s="16"/>
      <c r="C932" s="17"/>
      <c r="D932" s="16"/>
      <c r="E932" s="16"/>
      <c r="F932" s="236"/>
      <c r="G932" s="28"/>
      <c r="H932" s="19"/>
      <c r="I932" s="63"/>
      <c r="J932" s="95"/>
      <c r="K932" s="63"/>
      <c r="L932" s="17"/>
      <c r="M932" s="22"/>
      <c r="N932" s="35"/>
      <c r="O932" s="28"/>
      <c r="P932" s="35"/>
      <c r="Q932" s="36"/>
      <c r="R932" s="28"/>
      <c r="S932" s="37"/>
      <c r="T932" s="38"/>
      <c r="U932" s="27"/>
      <c r="V932" s="28"/>
      <c r="W932" s="29"/>
      <c r="X932" s="30"/>
      <c r="Y932" s="17"/>
      <c r="Z932" s="31"/>
      <c r="AA932" s="33"/>
      <c r="AB932" s="33"/>
      <c r="AC932" s="33"/>
      <c r="AD932" s="33"/>
      <c r="AE932" s="33"/>
    </row>
    <row r="933">
      <c r="A933" s="47"/>
      <c r="B933" s="48"/>
      <c r="C933" s="49"/>
      <c r="D933" s="48"/>
      <c r="E933" s="48"/>
      <c r="F933" s="50"/>
      <c r="G933" s="51"/>
      <c r="H933" s="51"/>
      <c r="I933" s="52"/>
      <c r="J933" s="52"/>
      <c r="K933" s="52"/>
      <c r="L933" s="48"/>
      <c r="M933" s="62"/>
      <c r="N933" s="55"/>
      <c r="O933" s="51"/>
      <c r="P933" s="55"/>
      <c r="Q933" s="36"/>
      <c r="R933" s="63"/>
      <c r="S933" s="62"/>
      <c r="T933" s="58"/>
      <c r="U933" s="188"/>
      <c r="V933" s="51"/>
      <c r="W933" s="59"/>
      <c r="X933" s="30"/>
      <c r="Y933" s="295"/>
      <c r="Z933" s="31"/>
      <c r="AA933" s="33"/>
      <c r="AB933" s="33"/>
      <c r="AC933" s="33"/>
      <c r="AD933" s="33"/>
      <c r="AE933" s="33"/>
    </row>
    <row r="934">
      <c r="A934" s="15"/>
      <c r="B934" s="16"/>
      <c r="C934" s="17"/>
      <c r="D934" s="16"/>
      <c r="E934" s="16"/>
      <c r="F934" s="236"/>
      <c r="G934" s="28"/>
      <c r="H934" s="19"/>
      <c r="I934" s="63"/>
      <c r="J934" s="95"/>
      <c r="K934" s="63"/>
      <c r="L934" s="17"/>
      <c r="M934" s="22"/>
      <c r="N934" s="35"/>
      <c r="O934" s="28"/>
      <c r="P934" s="35"/>
      <c r="Q934" s="36"/>
      <c r="R934" s="28"/>
      <c r="S934" s="37"/>
      <c r="T934" s="38"/>
      <c r="U934" s="27"/>
      <c r="V934" s="28"/>
      <c r="W934" s="29"/>
      <c r="X934" s="30"/>
      <c r="Y934" s="17"/>
      <c r="Z934" s="31"/>
      <c r="AA934" s="33"/>
      <c r="AB934" s="33"/>
      <c r="AC934" s="33"/>
      <c r="AD934" s="33"/>
      <c r="AE934" s="33"/>
    </row>
    <row r="935">
      <c r="A935" s="47"/>
      <c r="B935" s="48"/>
      <c r="C935" s="49"/>
      <c r="D935" s="48"/>
      <c r="E935" s="48"/>
      <c r="F935" s="50"/>
      <c r="G935" s="51"/>
      <c r="H935" s="51"/>
      <c r="I935" s="52"/>
      <c r="J935" s="52"/>
      <c r="K935" s="52"/>
      <c r="L935" s="48"/>
      <c r="M935" s="62"/>
      <c r="N935" s="55"/>
      <c r="O935" s="51"/>
      <c r="P935" s="55"/>
      <c r="Q935" s="36"/>
      <c r="R935" s="63"/>
      <c r="S935" s="62"/>
      <c r="T935" s="58"/>
      <c r="U935" s="188"/>
      <c r="V935" s="51"/>
      <c r="W935" s="59"/>
      <c r="X935" s="30"/>
      <c r="Y935" s="295"/>
      <c r="Z935" s="31"/>
      <c r="AA935" s="33"/>
      <c r="AB935" s="33"/>
      <c r="AC935" s="33"/>
      <c r="AD935" s="33"/>
      <c r="AE935" s="33"/>
    </row>
    <row r="936">
      <c r="A936" s="72"/>
      <c r="B936" s="16"/>
      <c r="C936" s="16"/>
      <c r="D936" s="16"/>
      <c r="E936" s="16"/>
      <c r="F936" s="73"/>
      <c r="G936" s="19"/>
      <c r="H936" s="19"/>
      <c r="I936" s="74"/>
      <c r="J936" s="74"/>
      <c r="K936" s="74"/>
      <c r="L936" s="78"/>
      <c r="M936" s="19"/>
      <c r="N936" s="35"/>
      <c r="O936" s="19"/>
      <c r="P936" s="35"/>
      <c r="Q936" s="36"/>
      <c r="R936" s="82"/>
      <c r="S936" s="22"/>
      <c r="T936" s="77"/>
      <c r="U936" s="27"/>
      <c r="V936" s="22"/>
      <c r="W936" s="29"/>
      <c r="X936" s="30"/>
      <c r="Y936" s="81"/>
      <c r="Z936" s="31"/>
      <c r="AA936" s="33"/>
      <c r="AB936" s="33"/>
      <c r="AC936" s="33"/>
      <c r="AD936" s="33"/>
      <c r="AE936" s="33"/>
    </row>
    <row r="937">
      <c r="A937" s="116"/>
      <c r="B937" s="44"/>
      <c r="C937" s="44"/>
      <c r="D937" s="117"/>
      <c r="E937" s="117"/>
      <c r="F937" s="112"/>
      <c r="G937" s="119"/>
      <c r="H937" s="105"/>
      <c r="I937" s="145"/>
      <c r="J937" s="145"/>
      <c r="K937" s="145"/>
      <c r="L937" s="104"/>
      <c r="M937" s="145"/>
      <c r="N937" s="121"/>
      <c r="O937" s="145"/>
      <c r="P937" s="122"/>
      <c r="Q937" s="119"/>
      <c r="R937" s="28"/>
      <c r="S937" s="123"/>
      <c r="T937" s="285"/>
      <c r="U937" s="162"/>
      <c r="V937" s="125"/>
      <c r="W937" s="126"/>
      <c r="X937" s="30"/>
      <c r="Y937" s="112"/>
      <c r="Z937" s="31"/>
      <c r="AA937" s="33"/>
      <c r="AB937" s="33"/>
      <c r="AC937" s="33"/>
      <c r="AD937" s="33"/>
      <c r="AE937" s="33"/>
    </row>
    <row r="938">
      <c r="A938" s="15"/>
      <c r="B938" s="16"/>
      <c r="C938" s="17"/>
      <c r="D938" s="16"/>
      <c r="E938" s="16"/>
      <c r="F938" s="236"/>
      <c r="G938" s="19"/>
      <c r="H938" s="19"/>
      <c r="I938" s="63"/>
      <c r="J938" s="95"/>
      <c r="K938" s="63"/>
      <c r="L938" s="17"/>
      <c r="M938" s="22"/>
      <c r="N938" s="35"/>
      <c r="O938" s="28"/>
      <c r="P938" s="35"/>
      <c r="Q938" s="36"/>
      <c r="R938" s="28"/>
      <c r="S938" s="37"/>
      <c r="T938" s="38"/>
      <c r="U938" s="27"/>
      <c r="V938" s="28"/>
      <c r="W938" s="29"/>
      <c r="X938" s="30"/>
      <c r="Y938" s="17"/>
      <c r="Z938" s="31"/>
      <c r="AA938" s="33"/>
      <c r="AB938" s="33"/>
      <c r="AC938" s="33"/>
      <c r="AD938" s="33"/>
      <c r="AE938" s="33"/>
    </row>
    <row r="939">
      <c r="A939" s="47"/>
      <c r="B939" s="48"/>
      <c r="C939" s="49"/>
      <c r="D939" s="48"/>
      <c r="E939" s="48"/>
      <c r="F939" s="50"/>
      <c r="G939" s="51"/>
      <c r="H939" s="51"/>
      <c r="I939" s="52"/>
      <c r="J939" s="52"/>
      <c r="K939" s="52"/>
      <c r="L939" s="48"/>
      <c r="M939" s="62"/>
      <c r="N939" s="55"/>
      <c r="O939" s="51"/>
      <c r="P939" s="55"/>
      <c r="Q939" s="36"/>
      <c r="R939" s="63"/>
      <c r="S939" s="62"/>
      <c r="T939" s="58"/>
      <c r="U939" s="188"/>
      <c r="V939" s="51"/>
      <c r="W939" s="59"/>
      <c r="X939" s="30"/>
      <c r="Y939" s="295"/>
      <c r="Z939" s="31"/>
      <c r="AA939" s="33"/>
      <c r="AB939" s="33"/>
      <c r="AC939" s="33"/>
      <c r="AD939" s="33"/>
      <c r="AE939" s="33"/>
    </row>
    <row r="940">
      <c r="A940" s="116"/>
      <c r="B940" s="44"/>
      <c r="C940" s="44"/>
      <c r="D940" s="104"/>
      <c r="E940" s="104"/>
      <c r="F940" s="112"/>
      <c r="G940" s="105"/>
      <c r="H940" s="105"/>
      <c r="I940" s="145"/>
      <c r="J940" s="145"/>
      <c r="K940" s="145"/>
      <c r="L940" s="104"/>
      <c r="M940" s="145"/>
      <c r="N940" s="135"/>
      <c r="O940" s="145"/>
      <c r="P940" s="135"/>
      <c r="Q940" s="119"/>
      <c r="R940" s="28"/>
      <c r="S940" s="136"/>
      <c r="T940" s="145"/>
      <c r="U940" s="162"/>
      <c r="V940" s="105"/>
      <c r="W940" s="126"/>
      <c r="X940" s="30"/>
      <c r="Y940" s="33"/>
      <c r="Z940" s="31"/>
      <c r="AA940" s="33"/>
      <c r="AB940" s="33"/>
      <c r="AC940" s="33"/>
      <c r="AD940" s="33"/>
      <c r="AE940" s="33"/>
    </row>
    <row r="941">
      <c r="A941" s="116"/>
      <c r="B941" s="44"/>
      <c r="C941" s="44"/>
      <c r="D941" s="104"/>
      <c r="E941" s="104"/>
      <c r="F941" s="112"/>
      <c r="G941" s="105"/>
      <c r="H941" s="105"/>
      <c r="I941" s="145"/>
      <c r="J941" s="145"/>
      <c r="K941" s="145"/>
      <c r="L941" s="104"/>
      <c r="M941" s="145"/>
      <c r="N941" s="135"/>
      <c r="O941" s="145"/>
      <c r="P941" s="135"/>
      <c r="Q941" s="119"/>
      <c r="R941" s="28"/>
      <c r="S941" s="136"/>
      <c r="T941" s="105"/>
      <c r="U941" s="162"/>
      <c r="V941" s="105"/>
      <c r="W941" s="126"/>
      <c r="X941" s="30"/>
      <c r="Y941" s="112"/>
      <c r="Z941" s="31"/>
      <c r="AA941" s="33"/>
      <c r="AB941" s="33"/>
      <c r="AC941" s="33"/>
      <c r="AD941" s="33"/>
      <c r="AE941" s="33"/>
    </row>
    <row r="942">
      <c r="A942" s="116"/>
      <c r="B942" s="44"/>
      <c r="C942" s="44"/>
      <c r="D942" s="104"/>
      <c r="E942" s="104"/>
      <c r="F942" s="112"/>
      <c r="G942" s="105"/>
      <c r="H942" s="105"/>
      <c r="I942" s="145"/>
      <c r="J942" s="145"/>
      <c r="K942" s="145"/>
      <c r="L942" s="104"/>
      <c r="M942" s="145"/>
      <c r="N942" s="135"/>
      <c r="O942" s="145"/>
      <c r="P942" s="135"/>
      <c r="Q942" s="119"/>
      <c r="R942" s="28"/>
      <c r="S942" s="136"/>
      <c r="T942" s="105"/>
      <c r="U942" s="162"/>
      <c r="V942" s="105"/>
      <c r="W942" s="126"/>
      <c r="X942" s="30"/>
      <c r="Y942" s="112"/>
      <c r="Z942" s="31"/>
      <c r="AA942" s="33"/>
      <c r="AB942" s="33"/>
      <c r="AC942" s="33"/>
      <c r="AD942" s="33"/>
      <c r="AE942" s="33"/>
    </row>
    <row r="943">
      <c r="A943" s="72"/>
      <c r="B943" s="16"/>
      <c r="C943" s="16"/>
      <c r="D943" s="16"/>
      <c r="E943" s="16"/>
      <c r="F943" s="73"/>
      <c r="G943" s="19"/>
      <c r="H943" s="19"/>
      <c r="I943" s="74"/>
      <c r="J943" s="74"/>
      <c r="K943" s="74"/>
      <c r="L943" s="78"/>
      <c r="M943" s="19"/>
      <c r="N943" s="35"/>
      <c r="O943" s="19"/>
      <c r="P943" s="35"/>
      <c r="Q943" s="36"/>
      <c r="R943" s="19"/>
      <c r="S943" s="80"/>
      <c r="T943" s="77"/>
      <c r="U943" s="27"/>
      <c r="V943" s="22"/>
      <c r="W943" s="29"/>
      <c r="X943" s="30"/>
      <c r="Y943" s="81"/>
      <c r="Z943" s="31"/>
      <c r="AA943" s="33"/>
      <c r="AB943" s="33"/>
      <c r="AC943" s="33"/>
      <c r="AD943" s="33"/>
      <c r="AE943" s="33"/>
    </row>
    <row r="944">
      <c r="A944" s="116"/>
      <c r="B944" s="44"/>
      <c r="C944" s="44"/>
      <c r="D944" s="104"/>
      <c r="E944" s="104"/>
      <c r="F944" s="112"/>
      <c r="G944" s="105"/>
      <c r="H944" s="105"/>
      <c r="I944" s="145"/>
      <c r="J944" s="145"/>
      <c r="K944" s="145"/>
      <c r="L944" s="104"/>
      <c r="M944" s="145"/>
      <c r="N944" s="135"/>
      <c r="O944" s="145"/>
      <c r="P944" s="135"/>
      <c r="Q944" s="119"/>
      <c r="R944" s="28"/>
      <c r="S944" s="136"/>
      <c r="T944" s="145"/>
      <c r="U944" s="162"/>
      <c r="V944" s="105"/>
      <c r="W944" s="126"/>
      <c r="X944" s="30"/>
      <c r="Y944" s="33"/>
      <c r="Z944" s="31"/>
      <c r="AA944" s="33"/>
      <c r="AB944" s="33"/>
      <c r="AC944" s="33"/>
      <c r="AD944" s="33"/>
      <c r="AE944" s="33"/>
    </row>
    <row r="945">
      <c r="A945" s="85"/>
      <c r="B945" s="48"/>
      <c r="C945" s="48"/>
      <c r="D945" s="86"/>
      <c r="E945" s="86"/>
      <c r="F945" s="87"/>
      <c r="G945" s="88"/>
      <c r="H945" s="88"/>
      <c r="I945" s="89"/>
      <c r="J945" s="89"/>
      <c r="K945" s="89"/>
      <c r="L945" s="86"/>
      <c r="M945" s="90"/>
      <c r="N945" s="91"/>
      <c r="O945" s="88"/>
      <c r="P945" s="91"/>
      <c r="Q945" s="36"/>
      <c r="R945" s="95"/>
      <c r="S945" s="90"/>
      <c r="T945" s="93"/>
      <c r="U945" s="179"/>
      <c r="V945" s="88"/>
      <c r="W945" s="94"/>
      <c r="X945" s="30"/>
      <c r="Y945" s="113"/>
      <c r="Z945" s="31"/>
      <c r="AA945" s="33"/>
      <c r="AB945" s="33"/>
      <c r="AC945" s="33"/>
      <c r="AD945" s="33"/>
      <c r="AE945" s="33"/>
    </row>
    <row r="946">
      <c r="A946" s="72"/>
      <c r="B946" s="16"/>
      <c r="C946" s="16"/>
      <c r="D946" s="16"/>
      <c r="E946" s="16"/>
      <c r="F946" s="73"/>
      <c r="G946" s="19"/>
      <c r="H946" s="19"/>
      <c r="I946" s="74"/>
      <c r="J946" s="74"/>
      <c r="K946" s="74"/>
      <c r="L946" s="78"/>
      <c r="M946" s="19"/>
      <c r="N946" s="35"/>
      <c r="O946" s="19"/>
      <c r="P946" s="35"/>
      <c r="Q946" s="36"/>
      <c r="R946" s="19"/>
      <c r="S946" s="80"/>
      <c r="T946" s="77"/>
      <c r="U946" s="27"/>
      <c r="V946" s="22"/>
      <c r="W946" s="29"/>
      <c r="X946" s="30"/>
      <c r="Y946" s="81"/>
      <c r="Z946" s="31"/>
      <c r="AA946" s="33"/>
      <c r="AB946" s="33"/>
      <c r="AC946" s="33"/>
      <c r="AD946" s="33"/>
      <c r="AE946" s="33"/>
    </row>
    <row r="947">
      <c r="A947" s="47"/>
      <c r="B947" s="48"/>
      <c r="C947" s="49"/>
      <c r="D947" s="48"/>
      <c r="E947" s="48"/>
      <c r="F947" s="50"/>
      <c r="G947" s="51"/>
      <c r="H947" s="51"/>
      <c r="I947" s="52"/>
      <c r="J947" s="52"/>
      <c r="K947" s="52"/>
      <c r="L947" s="53"/>
      <c r="M947" s="54"/>
      <c r="N947" s="55"/>
      <c r="O947" s="56"/>
      <c r="P947" s="55"/>
      <c r="Q947" s="36"/>
      <c r="R947" s="57"/>
      <c r="S947" s="54"/>
      <c r="T947" s="58"/>
      <c r="U947" s="188"/>
      <c r="V947" s="56"/>
      <c r="W947" s="59"/>
      <c r="X947" s="30"/>
      <c r="Y947" s="295"/>
      <c r="Z947" s="31"/>
      <c r="AA947" s="33"/>
      <c r="AB947" s="33"/>
      <c r="AC947" s="33"/>
      <c r="AD947" s="33"/>
      <c r="AE947" s="33"/>
    </row>
    <row r="948">
      <c r="A948" s="116"/>
      <c r="B948" s="44"/>
      <c r="C948" s="44"/>
      <c r="D948" s="104"/>
      <c r="E948" s="104"/>
      <c r="F948" s="112"/>
      <c r="G948" s="105"/>
      <c r="H948" s="105"/>
      <c r="I948" s="145"/>
      <c r="J948" s="145"/>
      <c r="K948" s="145"/>
      <c r="L948" s="104"/>
      <c r="M948" s="145"/>
      <c r="N948" s="135"/>
      <c r="O948" s="145"/>
      <c r="P948" s="135"/>
      <c r="Q948" s="119"/>
      <c r="R948" s="28"/>
      <c r="S948" s="136"/>
      <c r="T948" s="145"/>
      <c r="U948" s="162"/>
      <c r="V948" s="105"/>
      <c r="W948" s="126"/>
      <c r="X948" s="30"/>
      <c r="Y948" s="33"/>
      <c r="Z948" s="31"/>
      <c r="AA948" s="33"/>
      <c r="AB948" s="33"/>
      <c r="AC948" s="33"/>
      <c r="AD948" s="33"/>
      <c r="AE948" s="33"/>
    </row>
    <row r="949">
      <c r="A949" s="116"/>
      <c r="B949" s="44"/>
      <c r="C949" s="44"/>
      <c r="D949" s="104"/>
      <c r="E949" s="104"/>
      <c r="F949" s="112"/>
      <c r="G949" s="105"/>
      <c r="H949" s="105"/>
      <c r="I949" s="145"/>
      <c r="J949" s="145"/>
      <c r="K949" s="145"/>
      <c r="L949" s="104"/>
      <c r="M949" s="145"/>
      <c r="N949" s="135"/>
      <c r="O949" s="145"/>
      <c r="P949" s="135"/>
      <c r="Q949" s="119"/>
      <c r="R949" s="28"/>
      <c r="S949" s="136"/>
      <c r="T949" s="105"/>
      <c r="U949" s="162"/>
      <c r="V949" s="105"/>
      <c r="W949" s="126"/>
      <c r="X949" s="30"/>
      <c r="Y949" s="112"/>
      <c r="Z949" s="31"/>
      <c r="AA949" s="33"/>
      <c r="AB949" s="33"/>
      <c r="AC949" s="33"/>
      <c r="AD949" s="33"/>
      <c r="AE949" s="33"/>
    </row>
    <row r="950">
      <c r="A950" s="116"/>
      <c r="B950" s="44"/>
      <c r="C950" s="44"/>
      <c r="D950" s="104"/>
      <c r="E950" s="104"/>
      <c r="F950" s="112"/>
      <c r="G950" s="105"/>
      <c r="H950" s="105"/>
      <c r="I950" s="145"/>
      <c r="J950" s="145"/>
      <c r="K950" s="145"/>
      <c r="L950" s="104"/>
      <c r="M950" s="145"/>
      <c r="N950" s="135"/>
      <c r="O950" s="145"/>
      <c r="P950" s="135"/>
      <c r="Q950" s="119"/>
      <c r="R950" s="28"/>
      <c r="S950" s="136"/>
      <c r="T950" s="105"/>
      <c r="U950" s="162"/>
      <c r="V950" s="105"/>
      <c r="W950" s="126"/>
      <c r="X950" s="30"/>
      <c r="Y950" s="112"/>
      <c r="Z950" s="31"/>
      <c r="AA950" s="33"/>
      <c r="AB950" s="33"/>
      <c r="AC950" s="33"/>
      <c r="AD950" s="33"/>
      <c r="AE950" s="33"/>
    </row>
    <row r="951">
      <c r="A951" s="72"/>
      <c r="B951" s="16"/>
      <c r="C951" s="16"/>
      <c r="D951" s="16"/>
      <c r="E951" s="16"/>
      <c r="F951" s="73"/>
      <c r="G951" s="19"/>
      <c r="H951" s="19"/>
      <c r="I951" s="74"/>
      <c r="J951" s="74"/>
      <c r="K951" s="74"/>
      <c r="L951" s="78"/>
      <c r="M951" s="19"/>
      <c r="N951" s="35"/>
      <c r="O951" s="19"/>
      <c r="P951" s="35"/>
      <c r="Q951" s="36"/>
      <c r="R951" s="19"/>
      <c r="S951" s="80"/>
      <c r="T951" s="77"/>
      <c r="U951" s="27"/>
      <c r="V951" s="28"/>
      <c r="W951" s="29"/>
      <c r="X951" s="30"/>
      <c r="Y951" s="81"/>
      <c r="Z951" s="31"/>
      <c r="AA951" s="33"/>
      <c r="AB951" s="33"/>
      <c r="AC951" s="33"/>
      <c r="AD951" s="33"/>
      <c r="AE951" s="33"/>
    </row>
    <row r="952">
      <c r="A952" s="116"/>
      <c r="B952" s="44"/>
      <c r="C952" s="44"/>
      <c r="D952" s="117"/>
      <c r="E952" s="117"/>
      <c r="F952" s="112"/>
      <c r="G952" s="119"/>
      <c r="H952" s="105"/>
      <c r="I952" s="145"/>
      <c r="J952" s="145"/>
      <c r="K952" s="145"/>
      <c r="L952" s="104"/>
      <c r="M952" s="145"/>
      <c r="N952" s="121"/>
      <c r="O952" s="145"/>
      <c r="P952" s="122"/>
      <c r="Q952" s="119"/>
      <c r="R952" s="28"/>
      <c r="S952" s="123"/>
      <c r="T952" s="285"/>
      <c r="U952" s="162"/>
      <c r="V952" s="125"/>
      <c r="W952" s="126"/>
      <c r="X952" s="30"/>
      <c r="Y952" s="112"/>
      <c r="Z952" s="31"/>
      <c r="AA952" s="33"/>
      <c r="AB952" s="33"/>
      <c r="AC952" s="33"/>
      <c r="AD952" s="33"/>
      <c r="AE952" s="33"/>
    </row>
    <row r="953">
      <c r="A953" s="116"/>
      <c r="B953" s="44"/>
      <c r="C953" s="44"/>
      <c r="D953" s="104"/>
      <c r="E953" s="104"/>
      <c r="F953" s="112"/>
      <c r="G953" s="105"/>
      <c r="H953" s="105"/>
      <c r="I953" s="145"/>
      <c r="J953" s="145"/>
      <c r="K953" s="145"/>
      <c r="L953" s="104"/>
      <c r="M953" s="145"/>
      <c r="N953" s="135"/>
      <c r="O953" s="145"/>
      <c r="P953" s="135"/>
      <c r="Q953" s="119"/>
      <c r="R953" s="28"/>
      <c r="S953" s="136"/>
      <c r="T953" s="145"/>
      <c r="U953" s="162"/>
      <c r="V953" s="105"/>
      <c r="W953" s="126"/>
      <c r="X953" s="30"/>
      <c r="Y953" s="33"/>
      <c r="Z953" s="31"/>
      <c r="AA953" s="33"/>
      <c r="AB953" s="33"/>
      <c r="AC953" s="33"/>
      <c r="AD953" s="33"/>
      <c r="AE953" s="33"/>
    </row>
    <row r="954">
      <c r="A954" s="116"/>
      <c r="B954" s="44"/>
      <c r="C954" s="44"/>
      <c r="D954" s="117"/>
      <c r="E954" s="117"/>
      <c r="F954" s="112"/>
      <c r="G954" s="119"/>
      <c r="H954" s="105"/>
      <c r="I954" s="145"/>
      <c r="J954" s="145"/>
      <c r="K954" s="145"/>
      <c r="L954" s="104"/>
      <c r="M954" s="145"/>
      <c r="N954" s="121"/>
      <c r="O954" s="145"/>
      <c r="P954" s="122"/>
      <c r="Q954" s="119"/>
      <c r="R954" s="28"/>
      <c r="S954" s="123"/>
      <c r="T954" s="285"/>
      <c r="U954" s="162"/>
      <c r="V954" s="125"/>
      <c r="W954" s="126"/>
      <c r="X954" s="30"/>
      <c r="Y954" s="112"/>
      <c r="Z954" s="31"/>
      <c r="AA954" s="33"/>
      <c r="AB954" s="33"/>
      <c r="AC954" s="33"/>
      <c r="AD954" s="33"/>
      <c r="AE954" s="33"/>
    </row>
    <row r="955">
      <c r="A955" s="116"/>
      <c r="B955" s="44"/>
      <c r="C955" s="44"/>
      <c r="D955" s="104"/>
      <c r="E955" s="104"/>
      <c r="F955" s="112"/>
      <c r="G955" s="105"/>
      <c r="H955" s="105"/>
      <c r="I955" s="145"/>
      <c r="J955" s="145"/>
      <c r="K955" s="145"/>
      <c r="L955" s="104"/>
      <c r="M955" s="145"/>
      <c r="N955" s="135"/>
      <c r="O955" s="145"/>
      <c r="P955" s="135"/>
      <c r="Q955" s="119"/>
      <c r="R955" s="28"/>
      <c r="S955" s="136"/>
      <c r="T955" s="145"/>
      <c r="U955" s="162"/>
      <c r="V955" s="105"/>
      <c r="W955" s="126"/>
      <c r="X955" s="30"/>
      <c r="Y955" s="33"/>
      <c r="Z955" s="31"/>
      <c r="AA955" s="33"/>
      <c r="AB955" s="33"/>
      <c r="AC955" s="33"/>
      <c r="AD955" s="33"/>
      <c r="AE955" s="33"/>
    </row>
    <row r="956">
      <c r="A956" s="15"/>
      <c r="B956" s="16"/>
      <c r="C956" s="17"/>
      <c r="D956" s="16"/>
      <c r="E956" s="16"/>
      <c r="F956" s="236"/>
      <c r="G956" s="28"/>
      <c r="H956" s="19"/>
      <c r="I956" s="63"/>
      <c r="J956" s="95"/>
      <c r="K956" s="63"/>
      <c r="L956" s="17"/>
      <c r="M956" s="22"/>
      <c r="N956" s="35"/>
      <c r="O956" s="28"/>
      <c r="P956" s="35"/>
      <c r="Q956" s="28"/>
      <c r="R956" s="28"/>
      <c r="S956" s="37"/>
      <c r="T956" s="38"/>
      <c r="U956" s="27"/>
      <c r="V956" s="28"/>
      <c r="W956" s="29"/>
      <c r="X956" s="30"/>
      <c r="Y956" s="17"/>
      <c r="Z956" s="31"/>
      <c r="AA956" s="33"/>
      <c r="AB956" s="33"/>
      <c r="AC956" s="33"/>
      <c r="AD956" s="33"/>
      <c r="AE956" s="33"/>
    </row>
    <row r="957">
      <c r="A957" s="15"/>
      <c r="B957" s="16"/>
      <c r="C957" s="17"/>
      <c r="D957" s="16"/>
      <c r="E957" s="16"/>
      <c r="F957" s="236"/>
      <c r="G957" s="19"/>
      <c r="H957" s="19"/>
      <c r="I957" s="63"/>
      <c r="J957" s="95"/>
      <c r="K957" s="63"/>
      <c r="L957" s="17"/>
      <c r="M957" s="22"/>
      <c r="N957" s="35"/>
      <c r="O957" s="28"/>
      <c r="P957" s="35"/>
      <c r="Q957" s="36"/>
      <c r="R957" s="28"/>
      <c r="S957" s="37"/>
      <c r="T957" s="38"/>
      <c r="U957" s="27"/>
      <c r="V957" s="19"/>
      <c r="W957" s="29"/>
      <c r="X957" s="30"/>
      <c r="Y957" s="33"/>
      <c r="Z957" s="31"/>
      <c r="AA957" s="33"/>
      <c r="AB957" s="33"/>
      <c r="AC957" s="33"/>
      <c r="AD957" s="33"/>
      <c r="AE957" s="33"/>
    </row>
    <row r="958">
      <c r="A958" s="116"/>
      <c r="B958" s="44"/>
      <c r="C958" s="44"/>
      <c r="D958" s="117"/>
      <c r="E958" s="117"/>
      <c r="F958" s="112"/>
      <c r="G958" s="119"/>
      <c r="H958" s="105"/>
      <c r="I958" s="145"/>
      <c r="J958" s="145"/>
      <c r="K958" s="145"/>
      <c r="L958" s="104"/>
      <c r="M958" s="145"/>
      <c r="N958" s="121"/>
      <c r="O958" s="145"/>
      <c r="P958" s="122"/>
      <c r="Q958" s="119"/>
      <c r="R958" s="28"/>
      <c r="S958" s="123"/>
      <c r="T958" s="285"/>
      <c r="U958" s="162"/>
      <c r="V958" s="125"/>
      <c r="W958" s="126"/>
      <c r="X958" s="30"/>
      <c r="Y958" s="112"/>
      <c r="Z958" s="31"/>
      <c r="AA958" s="33"/>
      <c r="AB958" s="33"/>
      <c r="AC958" s="33"/>
      <c r="AD958" s="33"/>
      <c r="AE958" s="33"/>
    </row>
    <row r="959">
      <c r="A959" s="72"/>
      <c r="B959" s="16"/>
      <c r="C959" s="16"/>
      <c r="D959" s="16"/>
      <c r="E959" s="16"/>
      <c r="F959" s="73"/>
      <c r="G959" s="19"/>
      <c r="H959" s="19"/>
      <c r="I959" s="74"/>
      <c r="J959" s="74"/>
      <c r="K959" s="74"/>
      <c r="L959" s="78"/>
      <c r="M959" s="19"/>
      <c r="N959" s="35"/>
      <c r="O959" s="19"/>
      <c r="P959" s="35"/>
      <c r="Q959" s="36"/>
      <c r="R959" s="95"/>
      <c r="S959" s="22"/>
      <c r="T959" s="77"/>
      <c r="U959" s="27"/>
      <c r="V959" s="22"/>
      <c r="W959" s="29"/>
      <c r="X959" s="30"/>
      <c r="Y959" s="81"/>
      <c r="Z959" s="31"/>
      <c r="AA959" s="33"/>
      <c r="AB959" s="33"/>
      <c r="AC959" s="33"/>
      <c r="AD959" s="33"/>
      <c r="AE959" s="33"/>
    </row>
    <row r="960">
      <c r="A960" s="15"/>
      <c r="B960" s="16"/>
      <c r="C960" s="17"/>
      <c r="D960" s="16"/>
      <c r="E960" s="16"/>
      <c r="F960" s="236"/>
      <c r="G960" s="19"/>
      <c r="H960" s="19"/>
      <c r="I960" s="63"/>
      <c r="J960" s="95"/>
      <c r="K960" s="63"/>
      <c r="L960" s="17"/>
      <c r="M960" s="22"/>
      <c r="N960" s="35"/>
      <c r="O960" s="28"/>
      <c r="P960" s="35"/>
      <c r="Q960" s="36"/>
      <c r="R960" s="28"/>
      <c r="S960" s="37"/>
      <c r="T960" s="38"/>
      <c r="U960" s="27"/>
      <c r="V960" s="28"/>
      <c r="W960" s="29"/>
      <c r="X960" s="30"/>
      <c r="Y960" s="17"/>
      <c r="Z960" s="31"/>
      <c r="AA960" s="33"/>
      <c r="AB960" s="33"/>
      <c r="AC960" s="33"/>
      <c r="AD960" s="33"/>
      <c r="AE960" s="33"/>
    </row>
    <row r="961">
      <c r="A961" s="116"/>
      <c r="B961" s="44"/>
      <c r="C961" s="44"/>
      <c r="D961" s="104"/>
      <c r="E961" s="104"/>
      <c r="F961" s="112"/>
      <c r="G961" s="105"/>
      <c r="H961" s="105"/>
      <c r="I961" s="145"/>
      <c r="J961" s="145"/>
      <c r="K961" s="145"/>
      <c r="L961" s="104"/>
      <c r="M961" s="145"/>
      <c r="N961" s="135"/>
      <c r="O961" s="145"/>
      <c r="P961" s="135"/>
      <c r="Q961" s="119"/>
      <c r="R961" s="28"/>
      <c r="S961" s="136"/>
      <c r="T961" s="105"/>
      <c r="U961" s="162"/>
      <c r="V961" s="105"/>
      <c r="W961" s="126"/>
      <c r="X961" s="30"/>
      <c r="Y961" s="112"/>
      <c r="Z961" s="31"/>
      <c r="AA961" s="33"/>
      <c r="AB961" s="33"/>
      <c r="AC961" s="33"/>
      <c r="AD961" s="33"/>
      <c r="AE961" s="33"/>
    </row>
    <row r="962">
      <c r="A962" s="116"/>
      <c r="B962" s="44"/>
      <c r="C962" s="44"/>
      <c r="D962" s="104"/>
      <c r="E962" s="104"/>
      <c r="F962" s="112"/>
      <c r="G962" s="105"/>
      <c r="H962" s="105"/>
      <c r="I962" s="145"/>
      <c r="J962" s="145"/>
      <c r="K962" s="145"/>
      <c r="L962" s="104"/>
      <c r="M962" s="145"/>
      <c r="N962" s="135"/>
      <c r="O962" s="145"/>
      <c r="P962" s="135"/>
      <c r="Q962" s="119"/>
      <c r="R962" s="28"/>
      <c r="S962" s="136"/>
      <c r="T962" s="145"/>
      <c r="U962" s="162"/>
      <c r="V962" s="105"/>
      <c r="W962" s="126"/>
      <c r="X962" s="30"/>
      <c r="Y962" s="33"/>
      <c r="Z962" s="31"/>
      <c r="AA962" s="33"/>
      <c r="AB962" s="33"/>
      <c r="AC962" s="33"/>
      <c r="AD962" s="33"/>
      <c r="AE962" s="33"/>
    </row>
    <row r="963">
      <c r="A963" s="66"/>
      <c r="B963" s="48"/>
      <c r="C963" s="48"/>
      <c r="D963" s="48"/>
      <c r="E963" s="48"/>
      <c r="F963" s="50"/>
      <c r="G963" s="51"/>
      <c r="H963" s="51"/>
      <c r="I963" s="52"/>
      <c r="J963" s="52"/>
      <c r="K963" s="52"/>
      <c r="L963" s="48"/>
      <c r="M963" s="62"/>
      <c r="N963" s="55"/>
      <c r="O963" s="51"/>
      <c r="P963" s="55"/>
      <c r="Q963" s="36"/>
      <c r="R963" s="63"/>
      <c r="S963" s="62"/>
      <c r="T963" s="58"/>
      <c r="U963" s="188"/>
      <c r="V963" s="51"/>
      <c r="W963" s="59"/>
      <c r="X963" s="30"/>
      <c r="Y963" s="295"/>
      <c r="Z963" s="31"/>
      <c r="AA963" s="33"/>
      <c r="AB963" s="33"/>
      <c r="AC963" s="33"/>
      <c r="AD963" s="33"/>
      <c r="AE963" s="33"/>
    </row>
    <row r="964">
      <c r="A964" s="85"/>
      <c r="B964" s="48"/>
      <c r="C964" s="48"/>
      <c r="D964" s="86"/>
      <c r="E964" s="86"/>
      <c r="F964" s="87"/>
      <c r="G964" s="88"/>
      <c r="H964" s="88"/>
      <c r="I964" s="89"/>
      <c r="J964" s="89"/>
      <c r="K964" s="89"/>
      <c r="L964" s="86"/>
      <c r="M964" s="90"/>
      <c r="N964" s="91"/>
      <c r="O964" s="88"/>
      <c r="P964" s="91"/>
      <c r="Q964" s="36"/>
      <c r="R964" s="95"/>
      <c r="S964" s="90"/>
      <c r="T964" s="93"/>
      <c r="U964" s="179"/>
      <c r="V964" s="88"/>
      <c r="W964" s="94"/>
      <c r="X964" s="30"/>
      <c r="Y964" s="113"/>
      <c r="Z964" s="31"/>
      <c r="AA964" s="33"/>
      <c r="AB964" s="33"/>
      <c r="AC964" s="33"/>
      <c r="AD964" s="33"/>
      <c r="AE964" s="33"/>
    </row>
    <row r="965">
      <c r="A965" s="85"/>
      <c r="B965" s="48"/>
      <c r="C965" s="48"/>
      <c r="D965" s="86"/>
      <c r="E965" s="86"/>
      <c r="F965" s="87"/>
      <c r="G965" s="88"/>
      <c r="H965" s="88"/>
      <c r="I965" s="89"/>
      <c r="J965" s="89"/>
      <c r="K965" s="89"/>
      <c r="L965" s="86"/>
      <c r="M965" s="90"/>
      <c r="N965" s="91"/>
      <c r="O965" s="88"/>
      <c r="P965" s="91"/>
      <c r="Q965" s="36"/>
      <c r="R965" s="95"/>
      <c r="S965" s="90"/>
      <c r="T965" s="93"/>
      <c r="U965" s="179"/>
      <c r="V965" s="88"/>
      <c r="W965" s="94"/>
      <c r="X965" s="30"/>
      <c r="Y965" s="113"/>
      <c r="Z965" s="31"/>
      <c r="AA965" s="33"/>
      <c r="AB965" s="33"/>
      <c r="AC965" s="33"/>
      <c r="AD965" s="33"/>
      <c r="AE965" s="33"/>
    </row>
    <row r="966">
      <c r="A966" s="15"/>
      <c r="B966" s="16"/>
      <c r="C966" s="17"/>
      <c r="D966" s="16"/>
      <c r="E966" s="16"/>
      <c r="F966" s="236"/>
      <c r="G966" s="28"/>
      <c r="H966" s="19"/>
      <c r="I966" s="63"/>
      <c r="J966" s="95"/>
      <c r="K966" s="63"/>
      <c r="L966" s="17"/>
      <c r="M966" s="22"/>
      <c r="N966" s="35"/>
      <c r="O966" s="28"/>
      <c r="P966" s="35"/>
      <c r="Q966" s="36"/>
      <c r="R966" s="28"/>
      <c r="S966" s="37"/>
      <c r="T966" s="38"/>
      <c r="U966" s="27"/>
      <c r="V966" s="28"/>
      <c r="W966" s="29"/>
      <c r="X966" s="30"/>
      <c r="Y966" s="17"/>
      <c r="Z966" s="31"/>
      <c r="AA966" s="33"/>
      <c r="AB966" s="33"/>
      <c r="AC966" s="33"/>
      <c r="AD966" s="33"/>
      <c r="AE966" s="33"/>
    </row>
    <row r="967">
      <c r="A967" s="15"/>
      <c r="B967" s="16"/>
      <c r="C967" s="17"/>
      <c r="D967" s="16"/>
      <c r="E967" s="16"/>
      <c r="F967" s="236"/>
      <c r="G967" s="28"/>
      <c r="H967" s="19"/>
      <c r="I967" s="63"/>
      <c r="J967" s="95"/>
      <c r="K967" s="63"/>
      <c r="L967" s="17"/>
      <c r="M967" s="22"/>
      <c r="N967" s="35"/>
      <c r="O967" s="28"/>
      <c r="P967" s="35"/>
      <c r="Q967" s="36"/>
      <c r="R967" s="28"/>
      <c r="S967" s="37"/>
      <c r="T967" s="38"/>
      <c r="U967" s="27"/>
      <c r="V967" s="28"/>
      <c r="W967" s="29"/>
      <c r="X967" s="30"/>
      <c r="Y967" s="17"/>
      <c r="Z967" s="31"/>
      <c r="AA967" s="33"/>
      <c r="AB967" s="33"/>
      <c r="AC967" s="33"/>
      <c r="AD967" s="33"/>
      <c r="AE967" s="33"/>
    </row>
    <row r="968">
      <c r="A968" s="116"/>
      <c r="B968" s="44"/>
      <c r="C968" s="44"/>
      <c r="D968" s="104"/>
      <c r="E968" s="104"/>
      <c r="F968" s="112"/>
      <c r="G968" s="105"/>
      <c r="H968" s="105"/>
      <c r="I968" s="145"/>
      <c r="J968" s="145"/>
      <c r="K968" s="145"/>
      <c r="L968" s="104"/>
      <c r="M968" s="145"/>
      <c r="N968" s="135"/>
      <c r="O968" s="145"/>
      <c r="P968" s="135"/>
      <c r="Q968" s="119"/>
      <c r="R968" s="28"/>
      <c r="S968" s="136"/>
      <c r="T968" s="105"/>
      <c r="U968" s="162"/>
      <c r="V968" s="105"/>
      <c r="W968" s="126"/>
      <c r="X968" s="30"/>
      <c r="Y968" s="112"/>
      <c r="Z968" s="31"/>
      <c r="AA968" s="33"/>
      <c r="AB968" s="33"/>
      <c r="AC968" s="33"/>
      <c r="AD968" s="33"/>
      <c r="AE968" s="33"/>
    </row>
    <row r="969">
      <c r="A969" s="72"/>
      <c r="B969" s="16"/>
      <c r="C969" s="16"/>
      <c r="D969" s="16"/>
      <c r="E969" s="16"/>
      <c r="F969" s="73"/>
      <c r="G969" s="19"/>
      <c r="H969" s="19"/>
      <c r="I969" s="74"/>
      <c r="J969" s="74"/>
      <c r="K969" s="74"/>
      <c r="L969" s="78"/>
      <c r="M969" s="19"/>
      <c r="N969" s="35"/>
      <c r="O969" s="19"/>
      <c r="P969" s="35"/>
      <c r="Q969" s="36"/>
      <c r="R969" s="19"/>
      <c r="S969" s="22"/>
      <c r="T969" s="77"/>
      <c r="U969" s="27"/>
      <c r="V969" s="28"/>
      <c r="W969" s="29"/>
      <c r="X969" s="30"/>
      <c r="Y969" s="81"/>
      <c r="Z969" s="31"/>
      <c r="AA969" s="33"/>
      <c r="AB969" s="33"/>
      <c r="AC969" s="33"/>
      <c r="AD969" s="33"/>
      <c r="AE969" s="33"/>
    </row>
    <row r="970">
      <c r="A970" s="66"/>
      <c r="B970" s="48"/>
      <c r="C970" s="48"/>
      <c r="D970" s="48"/>
      <c r="E970" s="48"/>
      <c r="F970" s="50"/>
      <c r="G970" s="51"/>
      <c r="H970" s="51"/>
      <c r="I970" s="52"/>
      <c r="J970" s="52"/>
      <c r="K970" s="52"/>
      <c r="L970" s="48"/>
      <c r="M970" s="62"/>
      <c r="N970" s="55"/>
      <c r="O970" s="51"/>
      <c r="P970" s="55"/>
      <c r="Q970" s="36"/>
      <c r="R970" s="63"/>
      <c r="S970" s="62"/>
      <c r="T970" s="58"/>
      <c r="U970" s="188"/>
      <c r="V970" s="51"/>
      <c r="W970" s="59"/>
      <c r="X970" s="30"/>
      <c r="Y970" s="295"/>
      <c r="Z970" s="31"/>
      <c r="AA970" s="33"/>
      <c r="AB970" s="33"/>
      <c r="AC970" s="33"/>
      <c r="AD970" s="33"/>
      <c r="AE970" s="33"/>
    </row>
    <row r="971">
      <c r="A971" s="72"/>
      <c r="B971" s="16"/>
      <c r="C971" s="16"/>
      <c r="D971" s="16"/>
      <c r="E971" s="16"/>
      <c r="F971" s="73"/>
      <c r="G971" s="19"/>
      <c r="H971" s="19"/>
      <c r="I971" s="74"/>
      <c r="J971" s="74"/>
      <c r="K971" s="74"/>
      <c r="L971" s="78"/>
      <c r="M971" s="19"/>
      <c r="N971" s="35"/>
      <c r="O971" s="19"/>
      <c r="P971" s="35"/>
      <c r="Q971" s="36"/>
      <c r="R971" s="19"/>
      <c r="S971" s="22"/>
      <c r="T971" s="77"/>
      <c r="U971" s="27"/>
      <c r="V971" s="22"/>
      <c r="W971" s="29"/>
      <c r="X971" s="30"/>
      <c r="Y971" s="81"/>
      <c r="Z971" s="31"/>
      <c r="AA971" s="33"/>
      <c r="AB971" s="33"/>
      <c r="AC971" s="33"/>
      <c r="AD971" s="33"/>
      <c r="AE971" s="33"/>
    </row>
    <row r="972">
      <c r="A972" s="85"/>
      <c r="B972" s="48"/>
      <c r="C972" s="48"/>
      <c r="D972" s="86"/>
      <c r="E972" s="86"/>
      <c r="F972" s="87"/>
      <c r="G972" s="88"/>
      <c r="H972" s="88"/>
      <c r="I972" s="89"/>
      <c r="J972" s="89"/>
      <c r="K972" s="89"/>
      <c r="L972" s="86"/>
      <c r="M972" s="90"/>
      <c r="N972" s="91"/>
      <c r="O972" s="88"/>
      <c r="P972" s="91"/>
      <c r="Q972" s="36"/>
      <c r="R972" s="95"/>
      <c r="S972" s="90"/>
      <c r="T972" s="93"/>
      <c r="U972" s="179"/>
      <c r="V972" s="88"/>
      <c r="W972" s="94"/>
      <c r="X972" s="30"/>
      <c r="Y972" s="113"/>
      <c r="Z972" s="31"/>
      <c r="AA972" s="33"/>
      <c r="AB972" s="33"/>
      <c r="AC972" s="33"/>
      <c r="AD972" s="33"/>
      <c r="AE972" s="33"/>
    </row>
    <row r="973">
      <c r="A973" s="85"/>
      <c r="B973" s="48"/>
      <c r="C973" s="48"/>
      <c r="D973" s="86"/>
      <c r="E973" s="86"/>
      <c r="F973" s="87"/>
      <c r="G973" s="88"/>
      <c r="H973" s="88"/>
      <c r="I973" s="89"/>
      <c r="J973" s="89"/>
      <c r="K973" s="89"/>
      <c r="L973" s="86"/>
      <c r="M973" s="90"/>
      <c r="N973" s="91"/>
      <c r="O973" s="88"/>
      <c r="P973" s="91"/>
      <c r="Q973" s="36"/>
      <c r="R973" s="95"/>
      <c r="S973" s="90"/>
      <c r="T973" s="93"/>
      <c r="U973" s="179"/>
      <c r="V973" s="88"/>
      <c r="W973" s="94"/>
      <c r="X973" s="30"/>
      <c r="Y973" s="113"/>
      <c r="Z973" s="31"/>
      <c r="AA973" s="33"/>
      <c r="AB973" s="33"/>
      <c r="AC973" s="33"/>
      <c r="AD973" s="33"/>
      <c r="AE973" s="33"/>
    </row>
    <row r="974">
      <c r="A974" s="85"/>
      <c r="B974" s="48"/>
      <c r="C974" s="48"/>
      <c r="D974" s="86"/>
      <c r="E974" s="86"/>
      <c r="F974" s="87"/>
      <c r="G974" s="88"/>
      <c r="H974" s="88"/>
      <c r="I974" s="89"/>
      <c r="J974" s="89"/>
      <c r="K974" s="89"/>
      <c r="L974" s="86"/>
      <c r="M974" s="90"/>
      <c r="N974" s="91"/>
      <c r="O974" s="88"/>
      <c r="P974" s="91"/>
      <c r="Q974" s="36"/>
      <c r="R974" s="95"/>
      <c r="S974" s="90"/>
      <c r="T974" s="93"/>
      <c r="U974" s="179"/>
      <c r="V974" s="88"/>
      <c r="W974" s="94"/>
      <c r="X974" s="30"/>
      <c r="Y974" s="113"/>
      <c r="Z974" s="31"/>
      <c r="AA974" s="33"/>
      <c r="AB974" s="33"/>
      <c r="AC974" s="33"/>
      <c r="AD974" s="33"/>
      <c r="AE974" s="33"/>
    </row>
    <row r="975">
      <c r="A975" s="47"/>
      <c r="B975" s="48"/>
      <c r="C975" s="49"/>
      <c r="D975" s="48"/>
      <c r="E975" s="48"/>
      <c r="F975" s="50"/>
      <c r="G975" s="51"/>
      <c r="H975" s="51"/>
      <c r="I975" s="52"/>
      <c r="J975" s="52"/>
      <c r="K975" s="52"/>
      <c r="L975" s="48"/>
      <c r="M975" s="62"/>
      <c r="N975" s="55"/>
      <c r="O975" s="51"/>
      <c r="P975" s="55"/>
      <c r="Q975" s="36"/>
      <c r="R975" s="63"/>
      <c r="S975" s="62"/>
      <c r="T975" s="58"/>
      <c r="U975" s="188"/>
      <c r="V975" s="51"/>
      <c r="W975" s="59"/>
      <c r="X975" s="30"/>
      <c r="Y975" s="295"/>
      <c r="Z975" s="31"/>
      <c r="AA975" s="33"/>
      <c r="AB975" s="33"/>
      <c r="AC975" s="33"/>
      <c r="AD975" s="33"/>
      <c r="AE975" s="33"/>
    </row>
    <row r="976">
      <c r="A976" s="116"/>
      <c r="B976" s="44"/>
      <c r="C976" s="44"/>
      <c r="D976" s="104"/>
      <c r="E976" s="104"/>
      <c r="F976" s="112"/>
      <c r="G976" s="105"/>
      <c r="H976" s="105"/>
      <c r="I976" s="145"/>
      <c r="J976" s="145"/>
      <c r="K976" s="145"/>
      <c r="L976" s="104"/>
      <c r="M976" s="145"/>
      <c r="N976" s="135"/>
      <c r="O976" s="145"/>
      <c r="P976" s="135"/>
      <c r="Q976" s="119"/>
      <c r="R976" s="28"/>
      <c r="S976" s="136"/>
      <c r="T976" s="105"/>
      <c r="U976" s="162"/>
      <c r="V976" s="105"/>
      <c r="W976" s="126"/>
      <c r="X976" s="30"/>
      <c r="Y976" s="112"/>
      <c r="Z976" s="31"/>
      <c r="AA976" s="33"/>
      <c r="AB976" s="33"/>
      <c r="AC976" s="33"/>
      <c r="AD976" s="33"/>
      <c r="AE976" s="33"/>
    </row>
    <row r="977">
      <c r="A977" s="116"/>
      <c r="B977" s="44"/>
      <c r="C977" s="44"/>
      <c r="D977" s="117"/>
      <c r="E977" s="117"/>
      <c r="F977" s="112"/>
      <c r="G977" s="119"/>
      <c r="H977" s="105"/>
      <c r="I977" s="145"/>
      <c r="J977" s="145"/>
      <c r="K977" s="145"/>
      <c r="L977" s="104"/>
      <c r="M977" s="145"/>
      <c r="N977" s="121"/>
      <c r="O977" s="145"/>
      <c r="P977" s="122"/>
      <c r="Q977" s="119"/>
      <c r="R977" s="28"/>
      <c r="S977" s="123"/>
      <c r="T977" s="285"/>
      <c r="U977" s="162"/>
      <c r="V977" s="125"/>
      <c r="W977" s="126"/>
      <c r="X977" s="30"/>
      <c r="Y977" s="112"/>
      <c r="Z977" s="31"/>
      <c r="AA977" s="33"/>
      <c r="AB977" s="33"/>
      <c r="AC977" s="33"/>
      <c r="AD977" s="33"/>
      <c r="AE977" s="33"/>
    </row>
    <row r="978">
      <c r="A978" s="72"/>
      <c r="B978" s="16"/>
      <c r="C978" s="16"/>
      <c r="D978" s="16"/>
      <c r="E978" s="16"/>
      <c r="F978" s="73"/>
      <c r="G978" s="19"/>
      <c r="H978" s="19"/>
      <c r="I978" s="74"/>
      <c r="J978" s="74"/>
      <c r="K978" s="74"/>
      <c r="L978" s="78"/>
      <c r="M978" s="19"/>
      <c r="N978" s="35"/>
      <c r="O978" s="19"/>
      <c r="P978" s="35"/>
      <c r="Q978" s="36"/>
      <c r="R978" s="19"/>
      <c r="S978" s="22"/>
      <c r="T978" s="77"/>
      <c r="U978" s="27"/>
      <c r="V978" s="22"/>
      <c r="W978" s="29"/>
      <c r="X978" s="30"/>
      <c r="Y978" s="81"/>
      <c r="Z978" s="31"/>
      <c r="AA978" s="33"/>
      <c r="AB978" s="33"/>
      <c r="AC978" s="33"/>
      <c r="AD978" s="33"/>
      <c r="AE978" s="33"/>
    </row>
    <row r="979">
      <c r="A979" s="47"/>
      <c r="B979" s="48"/>
      <c r="C979" s="49"/>
      <c r="D979" s="48"/>
      <c r="E979" s="48"/>
      <c r="F979" s="50"/>
      <c r="G979" s="51"/>
      <c r="H979" s="51"/>
      <c r="I979" s="52"/>
      <c r="J979" s="52"/>
      <c r="K979" s="52"/>
      <c r="L979" s="53"/>
      <c r="M979" s="54"/>
      <c r="N979" s="55"/>
      <c r="O979" s="56"/>
      <c r="P979" s="55"/>
      <c r="Q979" s="36"/>
      <c r="R979" s="57"/>
      <c r="S979" s="54"/>
      <c r="T979" s="58"/>
      <c r="U979" s="188"/>
      <c r="V979" s="56"/>
      <c r="W979" s="59"/>
      <c r="X979" s="30"/>
      <c r="Y979" s="295"/>
      <c r="Z979" s="31"/>
      <c r="AA979" s="33"/>
      <c r="AB979" s="33"/>
      <c r="AC979" s="33"/>
      <c r="AD979" s="33"/>
      <c r="AE979" s="33"/>
    </row>
    <row r="980">
      <c r="A980" s="72"/>
      <c r="B980" s="16"/>
      <c r="C980" s="16"/>
      <c r="D980" s="16"/>
      <c r="E980" s="16"/>
      <c r="F980" s="73"/>
      <c r="G980" s="19"/>
      <c r="H980" s="19"/>
      <c r="I980" s="74"/>
      <c r="J980" s="74"/>
      <c r="K980" s="74"/>
      <c r="L980" s="78"/>
      <c r="M980" s="28"/>
      <c r="N980" s="35"/>
      <c r="O980" s="19"/>
      <c r="P980" s="35"/>
      <c r="Q980" s="36"/>
      <c r="R980" s="95"/>
      <c r="S980" s="22"/>
      <c r="T980" s="77"/>
      <c r="U980" s="27"/>
      <c r="V980" s="22"/>
      <c r="W980" s="29"/>
      <c r="X980" s="30"/>
      <c r="Y980" s="81"/>
      <c r="Z980" s="31"/>
      <c r="AA980" s="33"/>
      <c r="AB980" s="33"/>
      <c r="AC980" s="33"/>
      <c r="AD980" s="33"/>
      <c r="AE980" s="33"/>
    </row>
    <row r="981">
      <c r="A981" s="15"/>
      <c r="B981" s="16"/>
      <c r="C981" s="17"/>
      <c r="D981" s="16"/>
      <c r="E981" s="16"/>
      <c r="F981" s="236"/>
      <c r="G981" s="19"/>
      <c r="H981" s="19"/>
      <c r="I981" s="63"/>
      <c r="J981" s="95"/>
      <c r="K981" s="63"/>
      <c r="L981" s="17"/>
      <c r="M981" s="22"/>
      <c r="N981" s="35"/>
      <c r="O981" s="28"/>
      <c r="P981" s="35"/>
      <c r="Q981" s="36"/>
      <c r="R981" s="28"/>
      <c r="S981" s="37"/>
      <c r="T981" s="38"/>
      <c r="U981" s="27"/>
      <c r="V981" s="19"/>
      <c r="W981" s="29"/>
      <c r="X981" s="30"/>
      <c r="Y981" s="33"/>
      <c r="Z981" s="31"/>
      <c r="AA981" s="33"/>
      <c r="AB981" s="33"/>
      <c r="AC981" s="33"/>
      <c r="AD981" s="33"/>
      <c r="AE981" s="33"/>
    </row>
    <row r="982">
      <c r="A982" s="116"/>
      <c r="B982" s="44"/>
      <c r="C982" s="44"/>
      <c r="D982" s="104"/>
      <c r="E982" s="104"/>
      <c r="F982" s="112"/>
      <c r="G982" s="105"/>
      <c r="H982" s="105"/>
      <c r="I982" s="145"/>
      <c r="J982" s="145"/>
      <c r="K982" s="145"/>
      <c r="L982" s="104"/>
      <c r="M982" s="145"/>
      <c r="N982" s="135"/>
      <c r="O982" s="145"/>
      <c r="P982" s="135"/>
      <c r="Q982" s="119"/>
      <c r="R982" s="28"/>
      <c r="S982" s="136"/>
      <c r="T982" s="105"/>
      <c r="U982" s="162"/>
      <c r="V982" s="105"/>
      <c r="W982" s="126"/>
      <c r="X982" s="30"/>
      <c r="Y982" s="112"/>
      <c r="Z982" s="31"/>
      <c r="AA982" s="33"/>
      <c r="AB982" s="33"/>
      <c r="AC982" s="33"/>
      <c r="AD982" s="33"/>
      <c r="AE982" s="33"/>
    </row>
    <row r="983">
      <c r="A983" s="116"/>
      <c r="B983" s="44"/>
      <c r="C983" s="44"/>
      <c r="D983" s="104"/>
      <c r="E983" s="104"/>
      <c r="F983" s="112"/>
      <c r="G983" s="105"/>
      <c r="H983" s="105"/>
      <c r="I983" s="145"/>
      <c r="J983" s="145"/>
      <c r="K983" s="145"/>
      <c r="L983" s="104"/>
      <c r="M983" s="145"/>
      <c r="N983" s="135"/>
      <c r="O983" s="145"/>
      <c r="P983" s="135"/>
      <c r="Q983" s="119"/>
      <c r="R983" s="28"/>
      <c r="S983" s="136"/>
      <c r="T983" s="105"/>
      <c r="U983" s="162"/>
      <c r="V983" s="105"/>
      <c r="W983" s="126"/>
      <c r="X983" s="30"/>
      <c r="Y983" s="112"/>
      <c r="Z983" s="31"/>
      <c r="AA983" s="33"/>
      <c r="AB983" s="33"/>
      <c r="AC983" s="33"/>
      <c r="AD983" s="33"/>
      <c r="AE983" s="33"/>
    </row>
    <row r="984">
      <c r="A984" s="47"/>
      <c r="B984" s="48"/>
      <c r="C984" s="49"/>
      <c r="D984" s="48"/>
      <c r="E984" s="48"/>
      <c r="F984" s="50"/>
      <c r="G984" s="51"/>
      <c r="H984" s="51"/>
      <c r="I984" s="52"/>
      <c r="J984" s="52"/>
      <c r="K984" s="52"/>
      <c r="L984" s="48"/>
      <c r="M984" s="62"/>
      <c r="N984" s="55"/>
      <c r="O984" s="51"/>
      <c r="P984" s="55"/>
      <c r="Q984" s="36"/>
      <c r="R984" s="63"/>
      <c r="S984" s="62"/>
      <c r="T984" s="58"/>
      <c r="U984" s="188"/>
      <c r="V984" s="51"/>
      <c r="W984" s="59"/>
      <c r="X984" s="30"/>
      <c r="Y984" s="295"/>
      <c r="Z984" s="31"/>
      <c r="AA984" s="33"/>
      <c r="AB984" s="33"/>
      <c r="AC984" s="33"/>
      <c r="AD984" s="33"/>
      <c r="AE984" s="33"/>
    </row>
    <row r="985">
      <c r="A985" s="15"/>
      <c r="B985" s="16"/>
      <c r="C985" s="17"/>
      <c r="D985" s="16"/>
      <c r="E985" s="16"/>
      <c r="F985" s="236"/>
      <c r="G985" s="28"/>
      <c r="H985" s="19"/>
      <c r="I985" s="63"/>
      <c r="J985" s="95"/>
      <c r="K985" s="63"/>
      <c r="L985" s="17"/>
      <c r="M985" s="22"/>
      <c r="N985" s="35"/>
      <c r="O985" s="28"/>
      <c r="P985" s="35"/>
      <c r="Q985" s="36"/>
      <c r="R985" s="28"/>
      <c r="S985" s="37"/>
      <c r="T985" s="38"/>
      <c r="U985" s="27"/>
      <c r="V985" s="28"/>
      <c r="W985" s="29"/>
      <c r="X985" s="30"/>
      <c r="Y985" s="17"/>
      <c r="Z985" s="31"/>
      <c r="AA985" s="33"/>
      <c r="AB985" s="33"/>
      <c r="AC985" s="33"/>
      <c r="AD985" s="33"/>
      <c r="AE985" s="33"/>
    </row>
    <row r="986">
      <c r="A986" s="116"/>
      <c r="B986" s="44"/>
      <c r="C986" s="44"/>
      <c r="D986" s="104"/>
      <c r="E986" s="104"/>
      <c r="F986" s="112"/>
      <c r="G986" s="105"/>
      <c r="H986" s="105"/>
      <c r="I986" s="145"/>
      <c r="J986" s="145"/>
      <c r="K986" s="145"/>
      <c r="L986" s="104"/>
      <c r="M986" s="145"/>
      <c r="N986" s="135"/>
      <c r="O986" s="145"/>
      <c r="P986" s="135"/>
      <c r="Q986" s="119"/>
      <c r="R986" s="28"/>
      <c r="S986" s="136"/>
      <c r="T986" s="105"/>
      <c r="U986" s="162"/>
      <c r="V986" s="105"/>
      <c r="W986" s="126"/>
      <c r="X986" s="30"/>
      <c r="Y986" s="112"/>
      <c r="Z986" s="31"/>
      <c r="AA986" s="33"/>
      <c r="AB986" s="33"/>
      <c r="AC986" s="33"/>
      <c r="AD986" s="33"/>
      <c r="AE986" s="33"/>
    </row>
    <row r="987">
      <c r="A987" s="72"/>
      <c r="B987" s="16"/>
      <c r="C987" s="16"/>
      <c r="D987" s="16"/>
      <c r="E987" s="16"/>
      <c r="F987" s="73"/>
      <c r="G987" s="19"/>
      <c r="H987" s="19"/>
      <c r="I987" s="74"/>
      <c r="J987" s="74"/>
      <c r="K987" s="74"/>
      <c r="L987" s="78"/>
      <c r="M987" s="19"/>
      <c r="N987" s="35"/>
      <c r="O987" s="19"/>
      <c r="P987" s="35"/>
      <c r="Q987" s="36"/>
      <c r="R987" s="19"/>
      <c r="S987" s="22"/>
      <c r="T987" s="77"/>
      <c r="U987" s="27"/>
      <c r="V987" s="22"/>
      <c r="W987" s="29"/>
      <c r="X987" s="30"/>
      <c r="Y987" s="81"/>
      <c r="Z987" s="31"/>
      <c r="AA987" s="33"/>
      <c r="AB987" s="33"/>
      <c r="AC987" s="33"/>
      <c r="AD987" s="33"/>
      <c r="AE987" s="33"/>
    </row>
    <row r="988">
      <c r="A988" s="15"/>
      <c r="B988" s="16"/>
      <c r="C988" s="17"/>
      <c r="D988" s="16"/>
      <c r="E988" s="16"/>
      <c r="F988" s="236"/>
      <c r="G988" s="28"/>
      <c r="H988" s="19"/>
      <c r="I988" s="63"/>
      <c r="J988" s="95"/>
      <c r="K988" s="63"/>
      <c r="L988" s="17"/>
      <c r="M988" s="22"/>
      <c r="N988" s="35"/>
      <c r="O988" s="28"/>
      <c r="P988" s="35"/>
      <c r="Q988" s="36"/>
      <c r="R988" s="28"/>
      <c r="S988" s="37"/>
      <c r="T988" s="38"/>
      <c r="U988" s="27"/>
      <c r="V988" s="28"/>
      <c r="W988" s="29"/>
      <c r="X988" s="30"/>
      <c r="Y988" s="17"/>
      <c r="Z988" s="31"/>
      <c r="AA988" s="33"/>
      <c r="AB988" s="33"/>
      <c r="AC988" s="33"/>
      <c r="AD988" s="33"/>
      <c r="AE988" s="33"/>
    </row>
    <row r="989">
      <c r="A989" s="85"/>
      <c r="B989" s="48"/>
      <c r="C989" s="48"/>
      <c r="D989" s="86"/>
      <c r="E989" s="86"/>
      <c r="F989" s="87"/>
      <c r="G989" s="88"/>
      <c r="H989" s="88"/>
      <c r="I989" s="89"/>
      <c r="J989" s="89"/>
      <c r="K989" s="89"/>
      <c r="L989" s="86"/>
      <c r="M989" s="90"/>
      <c r="N989" s="91"/>
      <c r="O989" s="88"/>
      <c r="P989" s="91"/>
      <c r="Q989" s="36"/>
      <c r="R989" s="95"/>
      <c r="S989" s="90"/>
      <c r="T989" s="93"/>
      <c r="U989" s="179"/>
      <c r="V989" s="88"/>
      <c r="W989" s="94"/>
      <c r="X989" s="30"/>
      <c r="Y989" s="113"/>
      <c r="Z989" s="31"/>
      <c r="AA989" s="33"/>
      <c r="AB989" s="33"/>
      <c r="AC989" s="33"/>
      <c r="AD989" s="33"/>
      <c r="AE989" s="33"/>
    </row>
    <row r="990">
      <c r="A990" s="116"/>
      <c r="B990" s="44"/>
      <c r="C990" s="44"/>
      <c r="D990" s="104"/>
      <c r="E990" s="104"/>
      <c r="F990" s="112"/>
      <c r="G990" s="105"/>
      <c r="H990" s="105"/>
      <c r="I990" s="145"/>
      <c r="J990" s="145"/>
      <c r="K990" s="145"/>
      <c r="L990" s="104"/>
      <c r="M990" s="145"/>
      <c r="N990" s="135"/>
      <c r="O990" s="145"/>
      <c r="P990" s="135"/>
      <c r="Q990" s="119"/>
      <c r="R990" s="28"/>
      <c r="S990" s="136"/>
      <c r="T990" s="145"/>
      <c r="U990" s="162"/>
      <c r="V990" s="105"/>
      <c r="W990" s="126"/>
      <c r="X990" s="30"/>
      <c r="Y990" s="33"/>
      <c r="Z990" s="31"/>
      <c r="AA990" s="33"/>
      <c r="AB990" s="33"/>
      <c r="AC990" s="33"/>
      <c r="AD990" s="33"/>
      <c r="AE990" s="33"/>
    </row>
    <row r="991">
      <c r="A991" s="116"/>
      <c r="B991" s="44"/>
      <c r="C991" s="44"/>
      <c r="D991" s="104"/>
      <c r="E991" s="104"/>
      <c r="F991" s="112"/>
      <c r="G991" s="105"/>
      <c r="H991" s="105"/>
      <c r="I991" s="145"/>
      <c r="J991" s="145"/>
      <c r="K991" s="145"/>
      <c r="L991" s="104"/>
      <c r="M991" s="145"/>
      <c r="N991" s="135"/>
      <c r="O991" s="145"/>
      <c r="P991" s="135"/>
      <c r="Q991" s="119"/>
      <c r="R991" s="28"/>
      <c r="S991" s="136"/>
      <c r="T991" s="105"/>
      <c r="U991" s="162"/>
      <c r="V991" s="105"/>
      <c r="W991" s="126"/>
      <c r="X991" s="30"/>
      <c r="Y991" s="112"/>
      <c r="Z991" s="31"/>
      <c r="AA991" s="33"/>
      <c r="AB991" s="33"/>
      <c r="AC991" s="33"/>
      <c r="AD991" s="33"/>
      <c r="AE991" s="33"/>
    </row>
    <row r="992">
      <c r="A992" s="116"/>
      <c r="B992" s="44"/>
      <c r="C992" s="44"/>
      <c r="D992" s="104"/>
      <c r="E992" s="104"/>
      <c r="F992" s="112"/>
      <c r="G992" s="105"/>
      <c r="H992" s="105"/>
      <c r="I992" s="145"/>
      <c r="J992" s="145"/>
      <c r="K992" s="145"/>
      <c r="L992" s="104"/>
      <c r="M992" s="145"/>
      <c r="N992" s="135"/>
      <c r="O992" s="145"/>
      <c r="P992" s="135"/>
      <c r="Q992" s="119"/>
      <c r="R992" s="28"/>
      <c r="S992" s="136"/>
      <c r="T992" s="105"/>
      <c r="U992" s="162"/>
      <c r="V992" s="105"/>
      <c r="W992" s="126"/>
      <c r="X992" s="30"/>
      <c r="Y992" s="112"/>
      <c r="Z992" s="31"/>
      <c r="AA992" s="33"/>
      <c r="AB992" s="33"/>
      <c r="AC992" s="33"/>
      <c r="AD992" s="33"/>
      <c r="AE992" s="33"/>
    </row>
    <row r="993">
      <c r="A993" s="47"/>
      <c r="B993" s="48"/>
      <c r="C993" s="49"/>
      <c r="D993" s="48"/>
      <c r="E993" s="48"/>
      <c r="F993" s="50"/>
      <c r="G993" s="51"/>
      <c r="H993" s="51"/>
      <c r="I993" s="52"/>
      <c r="J993" s="52"/>
      <c r="K993" s="52"/>
      <c r="L993" s="48"/>
      <c r="M993" s="62"/>
      <c r="N993" s="55"/>
      <c r="O993" s="51"/>
      <c r="P993" s="55"/>
      <c r="Q993" s="36"/>
      <c r="R993" s="63"/>
      <c r="S993" s="62"/>
      <c r="T993" s="58"/>
      <c r="U993" s="188"/>
      <c r="V993" s="51"/>
      <c r="W993" s="59"/>
      <c r="X993" s="30"/>
      <c r="Y993" s="295"/>
      <c r="Z993" s="31"/>
      <c r="AA993" s="33"/>
      <c r="AB993" s="33"/>
      <c r="AC993" s="33"/>
      <c r="AD993" s="33"/>
      <c r="AE993" s="33"/>
    </row>
    <row r="994">
      <c r="A994" s="85"/>
      <c r="B994" s="48"/>
      <c r="C994" s="48"/>
      <c r="D994" s="86"/>
      <c r="E994" s="86"/>
      <c r="F994" s="87"/>
      <c r="G994" s="88"/>
      <c r="H994" s="88"/>
      <c r="I994" s="89"/>
      <c r="J994" s="89"/>
      <c r="K994" s="89"/>
      <c r="L994" s="86"/>
      <c r="M994" s="90"/>
      <c r="N994" s="91"/>
      <c r="O994" s="88"/>
      <c r="P994" s="91"/>
      <c r="Q994" s="36"/>
      <c r="R994" s="95"/>
      <c r="S994" s="90"/>
      <c r="T994" s="93"/>
      <c r="U994" s="179"/>
      <c r="V994" s="88"/>
      <c r="W994" s="94"/>
      <c r="X994" s="30"/>
      <c r="Y994" s="113"/>
      <c r="Z994" s="31"/>
      <c r="AA994" s="33"/>
      <c r="AB994" s="33"/>
      <c r="AC994" s="33"/>
      <c r="AD994" s="33"/>
      <c r="AE994" s="33"/>
    </row>
    <row r="995">
      <c r="A995" s="72"/>
      <c r="B995" s="16"/>
      <c r="C995" s="16"/>
      <c r="D995" s="16"/>
      <c r="E995" s="16"/>
      <c r="F995" s="73"/>
      <c r="G995" s="19"/>
      <c r="H995" s="19"/>
      <c r="I995" s="74"/>
      <c r="J995" s="74"/>
      <c r="K995" s="74"/>
      <c r="L995" s="78"/>
      <c r="M995" s="19"/>
      <c r="N995" s="35"/>
      <c r="O995" s="19"/>
      <c r="P995" s="35"/>
      <c r="Q995" s="36"/>
      <c r="R995" s="95"/>
      <c r="S995" s="22"/>
      <c r="T995" s="77"/>
      <c r="U995" s="27"/>
      <c r="V995" s="22"/>
      <c r="W995" s="29"/>
      <c r="X995" s="30"/>
      <c r="Y995" s="81"/>
      <c r="Z995" s="31"/>
      <c r="AA995" s="33"/>
      <c r="AB995" s="33"/>
      <c r="AC995" s="33"/>
      <c r="AD995" s="33"/>
      <c r="AE995" s="33"/>
    </row>
    <row r="996">
      <c r="A996" s="116"/>
      <c r="B996" s="44"/>
      <c r="C996" s="44"/>
      <c r="D996" s="104"/>
      <c r="E996" s="104"/>
      <c r="F996" s="112"/>
      <c r="G996" s="105"/>
      <c r="H996" s="105"/>
      <c r="I996" s="145"/>
      <c r="J996" s="145"/>
      <c r="K996" s="145"/>
      <c r="L996" s="104"/>
      <c r="M996" s="145"/>
      <c r="N996" s="135"/>
      <c r="O996" s="145"/>
      <c r="P996" s="135"/>
      <c r="Q996" s="119"/>
      <c r="R996" s="28"/>
      <c r="S996" s="136"/>
      <c r="T996" s="145"/>
      <c r="U996" s="162"/>
      <c r="V996" s="105"/>
      <c r="W996" s="126"/>
      <c r="X996" s="30"/>
      <c r="Y996" s="33"/>
      <c r="Z996" s="31"/>
      <c r="AA996" s="33"/>
      <c r="AB996" s="33"/>
      <c r="AC996" s="33"/>
      <c r="AD996" s="33"/>
      <c r="AE996" s="33"/>
    </row>
    <row r="997">
      <c r="A997" s="47"/>
      <c r="B997" s="48"/>
      <c r="C997" s="49"/>
      <c r="D997" s="48"/>
      <c r="E997" s="48"/>
      <c r="F997" s="50"/>
      <c r="G997" s="51"/>
      <c r="H997" s="51"/>
      <c r="I997" s="52"/>
      <c r="J997" s="52"/>
      <c r="K997" s="52"/>
      <c r="L997" s="53"/>
      <c r="M997" s="54"/>
      <c r="N997" s="55"/>
      <c r="O997" s="56"/>
      <c r="P997" s="55"/>
      <c r="Q997" s="36"/>
      <c r="R997" s="57"/>
      <c r="S997" s="54"/>
      <c r="T997" s="58"/>
      <c r="U997" s="188"/>
      <c r="V997" s="56"/>
      <c r="W997" s="59"/>
      <c r="X997" s="30"/>
      <c r="Y997" s="295"/>
      <c r="Z997" s="31"/>
      <c r="AA997" s="33"/>
      <c r="AB997" s="33"/>
      <c r="AC997" s="33"/>
      <c r="AD997" s="33"/>
      <c r="AE997" s="33"/>
    </row>
    <row r="998">
      <c r="A998" s="116"/>
      <c r="B998" s="44"/>
      <c r="C998" s="44"/>
      <c r="D998" s="117"/>
      <c r="E998" s="117"/>
      <c r="F998" s="112"/>
      <c r="G998" s="119"/>
      <c r="H998" s="105"/>
      <c r="I998" s="145"/>
      <c r="J998" s="145"/>
      <c r="K998" s="145"/>
      <c r="L998" s="104"/>
      <c r="M998" s="145"/>
      <c r="N998" s="121"/>
      <c r="O998" s="145"/>
      <c r="P998" s="122"/>
      <c r="Q998" s="119"/>
      <c r="R998" s="28"/>
      <c r="S998" s="123"/>
      <c r="T998" s="285"/>
      <c r="U998" s="162"/>
      <c r="V998" s="125"/>
      <c r="W998" s="126"/>
      <c r="X998" s="30"/>
      <c r="Y998" s="112"/>
      <c r="Z998" s="31"/>
      <c r="AA998" s="33"/>
      <c r="AB998" s="33"/>
      <c r="AC998" s="33"/>
      <c r="AD998" s="33"/>
      <c r="AE998" s="33"/>
    </row>
    <row r="999">
      <c r="A999" s="116"/>
      <c r="B999" s="44"/>
      <c r="C999" s="44"/>
      <c r="D999" s="104"/>
      <c r="E999" s="104"/>
      <c r="F999" s="112"/>
      <c r="G999" s="105"/>
      <c r="H999" s="105"/>
      <c r="I999" s="145"/>
      <c r="J999" s="145"/>
      <c r="K999" s="145"/>
      <c r="L999" s="104"/>
      <c r="M999" s="145"/>
      <c r="N999" s="135"/>
      <c r="O999" s="145"/>
      <c r="P999" s="135"/>
      <c r="Q999" s="119"/>
      <c r="R999" s="28"/>
      <c r="S999" s="136"/>
      <c r="T999" s="105"/>
      <c r="U999" s="162"/>
      <c r="V999" s="105"/>
      <c r="W999" s="126"/>
      <c r="X999" s="30"/>
      <c r="Y999" s="112"/>
      <c r="Z999" s="31"/>
      <c r="AA999" s="33"/>
      <c r="AB999" s="33"/>
      <c r="AC999" s="33"/>
      <c r="AD999" s="33"/>
      <c r="AE999" s="33"/>
    </row>
    <row r="1000">
      <c r="A1000" s="116"/>
      <c r="B1000" s="44"/>
      <c r="C1000" s="44"/>
      <c r="D1000" s="104"/>
      <c r="E1000" s="104"/>
      <c r="F1000" s="112"/>
      <c r="G1000" s="105"/>
      <c r="H1000" s="105"/>
      <c r="I1000" s="145"/>
      <c r="J1000" s="145"/>
      <c r="K1000" s="145"/>
      <c r="L1000" s="104"/>
      <c r="M1000" s="145"/>
      <c r="N1000" s="135"/>
      <c r="O1000" s="145"/>
      <c r="P1000" s="135"/>
      <c r="Q1000" s="119"/>
      <c r="R1000" s="28"/>
      <c r="S1000" s="136"/>
      <c r="T1000" s="105"/>
      <c r="U1000" s="162"/>
      <c r="V1000" s="105"/>
      <c r="W1000" s="126"/>
      <c r="X1000" s="30"/>
      <c r="Y1000" s="112"/>
      <c r="Z1000" s="31"/>
      <c r="AA1000" s="33"/>
      <c r="AB1000" s="33"/>
      <c r="AC1000" s="33"/>
      <c r="AD1000" s="33"/>
      <c r="AE1000" s="33"/>
    </row>
    <row r="1001">
      <c r="A1001" s="116"/>
      <c r="B1001" s="44"/>
      <c r="C1001" s="44"/>
      <c r="D1001" s="104"/>
      <c r="E1001" s="104"/>
      <c r="F1001" s="112"/>
      <c r="G1001" s="105"/>
      <c r="H1001" s="105"/>
      <c r="I1001" s="145"/>
      <c r="J1001" s="145"/>
      <c r="K1001" s="145"/>
      <c r="L1001" s="104"/>
      <c r="M1001" s="145"/>
      <c r="N1001" s="135"/>
      <c r="O1001" s="145"/>
      <c r="P1001" s="135"/>
      <c r="Q1001" s="119"/>
      <c r="R1001" s="28"/>
      <c r="S1001" s="136"/>
      <c r="T1001" s="145"/>
      <c r="U1001" s="162"/>
      <c r="V1001" s="105"/>
      <c r="W1001" s="126"/>
      <c r="X1001" s="30"/>
      <c r="Y1001" s="33"/>
      <c r="Z1001" s="31"/>
      <c r="AA1001" s="33"/>
      <c r="AB1001" s="33"/>
      <c r="AC1001" s="33"/>
      <c r="AD1001" s="33"/>
      <c r="AE1001" s="33"/>
    </row>
    <row r="1002">
      <c r="A1002" s="116"/>
      <c r="B1002" s="44"/>
      <c r="C1002" s="44"/>
      <c r="D1002" s="117"/>
      <c r="E1002" s="117"/>
      <c r="F1002" s="112"/>
      <c r="G1002" s="119"/>
      <c r="H1002" s="105"/>
      <c r="I1002" s="145"/>
      <c r="J1002" s="145"/>
      <c r="K1002" s="145"/>
      <c r="L1002" s="104"/>
      <c r="M1002" s="145"/>
      <c r="N1002" s="121"/>
      <c r="O1002" s="145"/>
      <c r="P1002" s="122"/>
      <c r="Q1002" s="119"/>
      <c r="R1002" s="28"/>
      <c r="S1002" s="123"/>
      <c r="T1002" s="285"/>
      <c r="U1002" s="162"/>
      <c r="V1002" s="125"/>
      <c r="W1002" s="126"/>
      <c r="X1002" s="30"/>
      <c r="Y1002" s="112"/>
      <c r="Z1002" s="31"/>
      <c r="AA1002" s="33"/>
      <c r="AB1002" s="33"/>
      <c r="AC1002" s="33"/>
      <c r="AD1002" s="33"/>
      <c r="AE1002" s="33"/>
    </row>
    <row r="1003">
      <c r="A1003" s="85"/>
      <c r="B1003" s="48"/>
      <c r="C1003" s="48"/>
      <c r="D1003" s="86"/>
      <c r="E1003" s="86"/>
      <c r="F1003" s="87"/>
      <c r="G1003" s="88"/>
      <c r="H1003" s="88"/>
      <c r="I1003" s="89"/>
      <c r="J1003" s="89"/>
      <c r="K1003" s="89"/>
      <c r="L1003" s="86"/>
      <c r="M1003" s="90"/>
      <c r="N1003" s="91"/>
      <c r="O1003" s="88"/>
      <c r="P1003" s="91"/>
      <c r="Q1003" s="36"/>
      <c r="R1003" s="95"/>
      <c r="S1003" s="90"/>
      <c r="T1003" s="93"/>
      <c r="U1003" s="179"/>
      <c r="V1003" s="88"/>
      <c r="W1003" s="94"/>
      <c r="X1003" s="30"/>
      <c r="Y1003" s="113"/>
      <c r="Z1003" s="31"/>
      <c r="AA1003" s="33"/>
      <c r="AB1003" s="33"/>
      <c r="AC1003" s="33"/>
      <c r="AD1003" s="33"/>
      <c r="AE1003" s="33"/>
    </row>
    <row r="1004">
      <c r="A1004" s="116"/>
      <c r="B1004" s="44"/>
      <c r="C1004" s="44"/>
      <c r="D1004" s="104"/>
      <c r="E1004" s="104"/>
      <c r="F1004" s="112"/>
      <c r="G1004" s="105"/>
      <c r="H1004" s="105"/>
      <c r="I1004" s="145"/>
      <c r="J1004" s="145"/>
      <c r="K1004" s="145"/>
      <c r="L1004" s="104"/>
      <c r="M1004" s="145"/>
      <c r="N1004" s="135"/>
      <c r="O1004" s="145"/>
      <c r="P1004" s="135"/>
      <c r="Q1004" s="119"/>
      <c r="R1004" s="28"/>
      <c r="S1004" s="136"/>
      <c r="T1004" s="105"/>
      <c r="U1004" s="162"/>
      <c r="V1004" s="105"/>
      <c r="W1004" s="126"/>
      <c r="X1004" s="30"/>
      <c r="Y1004" s="112"/>
      <c r="Z1004" s="31"/>
      <c r="AA1004" s="33"/>
      <c r="AB1004" s="33"/>
      <c r="AC1004" s="33"/>
      <c r="AD1004" s="33"/>
      <c r="AE1004" s="33"/>
    </row>
    <row r="1005">
      <c r="A1005" s="15"/>
      <c r="B1005" s="16"/>
      <c r="C1005" s="17"/>
      <c r="D1005" s="16"/>
      <c r="E1005" s="16"/>
      <c r="F1005" s="236"/>
      <c r="G1005" s="28"/>
      <c r="H1005" s="19"/>
      <c r="I1005" s="63"/>
      <c r="J1005" s="95"/>
      <c r="K1005" s="63"/>
      <c r="L1005" s="17"/>
      <c r="M1005" s="22"/>
      <c r="N1005" s="35"/>
      <c r="O1005" s="28"/>
      <c r="P1005" s="35"/>
      <c r="Q1005" s="36"/>
      <c r="R1005" s="28"/>
      <c r="S1005" s="37"/>
      <c r="T1005" s="38"/>
      <c r="U1005" s="27"/>
      <c r="V1005" s="28"/>
      <c r="W1005" s="29"/>
      <c r="X1005" s="30"/>
      <c r="Y1005" s="17"/>
      <c r="Z1005" s="31"/>
      <c r="AA1005" s="33"/>
      <c r="AB1005" s="33"/>
      <c r="AC1005" s="33"/>
      <c r="AD1005" s="33"/>
      <c r="AE1005" s="33"/>
    </row>
    <row r="1006">
      <c r="A1006" s="116"/>
      <c r="B1006" s="44"/>
      <c r="C1006" s="44"/>
      <c r="D1006" s="104"/>
      <c r="E1006" s="104"/>
      <c r="F1006" s="112"/>
      <c r="G1006" s="105"/>
      <c r="H1006" s="105"/>
      <c r="I1006" s="145"/>
      <c r="J1006" s="145"/>
      <c r="K1006" s="145"/>
      <c r="L1006" s="104"/>
      <c r="M1006" s="145"/>
      <c r="N1006" s="135"/>
      <c r="O1006" s="145"/>
      <c r="P1006" s="135"/>
      <c r="Q1006" s="119"/>
      <c r="R1006" s="28"/>
      <c r="S1006" s="136"/>
      <c r="T1006" s="145"/>
      <c r="U1006" s="162"/>
      <c r="V1006" s="105"/>
      <c r="W1006" s="126"/>
      <c r="X1006" s="30"/>
      <c r="Y1006" s="33"/>
      <c r="Z1006" s="31"/>
      <c r="AA1006" s="33"/>
      <c r="AB1006" s="33"/>
      <c r="AC1006" s="33"/>
      <c r="AD1006" s="33"/>
      <c r="AE1006" s="33"/>
    </row>
    <row r="1007">
      <c r="A1007" s="116"/>
      <c r="B1007" s="44"/>
      <c r="C1007" s="44"/>
      <c r="D1007" s="104"/>
      <c r="E1007" s="104"/>
      <c r="F1007" s="112"/>
      <c r="G1007" s="105"/>
      <c r="H1007" s="105"/>
      <c r="I1007" s="145"/>
      <c r="J1007" s="145"/>
      <c r="K1007" s="145"/>
      <c r="L1007" s="104"/>
      <c r="M1007" s="145"/>
      <c r="N1007" s="135"/>
      <c r="O1007" s="145"/>
      <c r="P1007" s="135"/>
      <c r="Q1007" s="119"/>
      <c r="R1007" s="28"/>
      <c r="S1007" s="136"/>
      <c r="T1007" s="145"/>
      <c r="U1007" s="162"/>
      <c r="V1007" s="105"/>
      <c r="W1007" s="126"/>
      <c r="X1007" s="30"/>
      <c r="Y1007" s="33"/>
      <c r="Z1007" s="31"/>
      <c r="AA1007" s="33"/>
      <c r="AB1007" s="33"/>
      <c r="AC1007" s="33"/>
      <c r="AD1007" s="33"/>
      <c r="AE1007" s="33"/>
    </row>
    <row r="1008">
      <c r="A1008" s="85"/>
      <c r="B1008" s="48"/>
      <c r="C1008" s="48"/>
      <c r="D1008" s="86"/>
      <c r="E1008" s="86"/>
      <c r="F1008" s="87"/>
      <c r="G1008" s="88"/>
      <c r="H1008" s="88"/>
      <c r="I1008" s="89"/>
      <c r="J1008" s="89"/>
      <c r="K1008" s="89"/>
      <c r="L1008" s="86"/>
      <c r="M1008" s="90"/>
      <c r="N1008" s="91"/>
      <c r="O1008" s="88"/>
      <c r="P1008" s="91"/>
      <c r="Q1008" s="36"/>
      <c r="R1008" s="95"/>
      <c r="S1008" s="90"/>
      <c r="T1008" s="93"/>
      <c r="U1008" s="179"/>
      <c r="V1008" s="88"/>
      <c r="W1008" s="94"/>
      <c r="X1008" s="30"/>
      <c r="Y1008" s="113"/>
      <c r="Z1008" s="31"/>
      <c r="AA1008" s="33"/>
      <c r="AB1008" s="33"/>
      <c r="AC1008" s="33"/>
      <c r="AD1008" s="33"/>
      <c r="AE1008" s="33"/>
    </row>
    <row r="1009">
      <c r="A1009" s="47"/>
      <c r="B1009" s="48"/>
      <c r="C1009" s="49"/>
      <c r="D1009" s="48"/>
      <c r="E1009" s="48"/>
      <c r="F1009" s="50"/>
      <c r="G1009" s="51"/>
      <c r="H1009" s="51"/>
      <c r="I1009" s="52"/>
      <c r="J1009" s="52"/>
      <c r="K1009" s="52"/>
      <c r="L1009" s="53"/>
      <c r="M1009" s="54"/>
      <c r="N1009" s="55"/>
      <c r="O1009" s="56"/>
      <c r="P1009" s="55"/>
      <c r="Q1009" s="36"/>
      <c r="R1009" s="57"/>
      <c r="S1009" s="54"/>
      <c r="T1009" s="58"/>
      <c r="U1009" s="188"/>
      <c r="V1009" s="56"/>
      <c r="W1009" s="59"/>
      <c r="X1009" s="30"/>
      <c r="Y1009" s="295"/>
      <c r="Z1009" s="31"/>
      <c r="AA1009" s="33"/>
      <c r="AB1009" s="33"/>
      <c r="AC1009" s="33"/>
      <c r="AD1009" s="33"/>
      <c r="AE1009" s="33"/>
    </row>
    <row r="1010">
      <c r="A1010" s="116"/>
      <c r="B1010" s="44"/>
      <c r="C1010" s="44"/>
      <c r="D1010" s="117"/>
      <c r="E1010" s="117"/>
      <c r="F1010" s="112"/>
      <c r="G1010" s="119"/>
      <c r="H1010" s="105"/>
      <c r="I1010" s="145"/>
      <c r="J1010" s="145"/>
      <c r="K1010" s="145"/>
      <c r="L1010" s="104"/>
      <c r="M1010" s="145"/>
      <c r="N1010" s="121"/>
      <c r="O1010" s="145"/>
      <c r="P1010" s="122"/>
      <c r="Q1010" s="119"/>
      <c r="R1010" s="28"/>
      <c r="S1010" s="123"/>
      <c r="T1010" s="285"/>
      <c r="U1010" s="162"/>
      <c r="V1010" s="125"/>
      <c r="W1010" s="126"/>
      <c r="X1010" s="30"/>
      <c r="Y1010" s="112"/>
      <c r="Z1010" s="31"/>
      <c r="AA1010" s="33"/>
      <c r="AB1010" s="33"/>
      <c r="AC1010" s="33"/>
      <c r="AD1010" s="33"/>
      <c r="AE1010" s="33"/>
    </row>
    <row r="1011">
      <c r="A1011" s="116"/>
      <c r="B1011" s="44"/>
      <c r="C1011" s="44"/>
      <c r="D1011" s="104"/>
      <c r="E1011" s="104"/>
      <c r="F1011" s="112"/>
      <c r="G1011" s="105"/>
      <c r="H1011" s="105"/>
      <c r="I1011" s="145"/>
      <c r="J1011" s="145"/>
      <c r="K1011" s="145"/>
      <c r="L1011" s="104"/>
      <c r="M1011" s="145"/>
      <c r="N1011" s="135"/>
      <c r="O1011" s="145"/>
      <c r="P1011" s="135"/>
      <c r="Q1011" s="119"/>
      <c r="R1011" s="28"/>
      <c r="S1011" s="136"/>
      <c r="T1011" s="145"/>
      <c r="U1011" s="162"/>
      <c r="V1011" s="105"/>
      <c r="W1011" s="126"/>
      <c r="X1011" s="30"/>
      <c r="Y1011" s="33"/>
      <c r="Z1011" s="31"/>
      <c r="AA1011" s="33"/>
      <c r="AB1011" s="33"/>
      <c r="AC1011" s="33"/>
      <c r="AD1011" s="33"/>
      <c r="AE1011" s="33"/>
    </row>
    <row r="1012">
      <c r="A1012" s="15"/>
      <c r="B1012" s="16"/>
      <c r="C1012" s="17"/>
      <c r="D1012" s="16"/>
      <c r="E1012" s="16"/>
      <c r="F1012" s="236"/>
      <c r="G1012" s="19"/>
      <c r="H1012" s="19"/>
      <c r="I1012" s="63"/>
      <c r="J1012" s="95"/>
      <c r="K1012" s="63"/>
      <c r="L1012" s="17"/>
      <c r="M1012" s="22"/>
      <c r="N1012" s="35"/>
      <c r="O1012" s="28"/>
      <c r="P1012" s="35"/>
      <c r="Q1012" s="36"/>
      <c r="R1012" s="28"/>
      <c r="S1012" s="37"/>
      <c r="T1012" s="38"/>
      <c r="U1012" s="27"/>
      <c r="V1012" s="28"/>
      <c r="W1012" s="29"/>
      <c r="X1012" s="30"/>
      <c r="Y1012" s="17"/>
      <c r="Z1012" s="31"/>
      <c r="AA1012" s="33"/>
      <c r="AB1012" s="33"/>
      <c r="AC1012" s="33"/>
      <c r="AD1012" s="33"/>
      <c r="AE1012" s="33"/>
    </row>
    <row r="1013">
      <c r="A1013" s="116"/>
      <c r="B1013" s="44"/>
      <c r="C1013" s="44"/>
      <c r="D1013" s="104"/>
      <c r="E1013" s="104"/>
      <c r="F1013" s="112"/>
      <c r="G1013" s="105"/>
      <c r="H1013" s="105"/>
      <c r="I1013" s="145"/>
      <c r="J1013" s="145"/>
      <c r="K1013" s="145"/>
      <c r="L1013" s="104"/>
      <c r="M1013" s="145"/>
      <c r="N1013" s="135"/>
      <c r="O1013" s="145"/>
      <c r="P1013" s="135"/>
      <c r="Q1013" s="119"/>
      <c r="R1013" s="28"/>
      <c r="S1013" s="136"/>
      <c r="T1013" s="105"/>
      <c r="U1013" s="162"/>
      <c r="V1013" s="105"/>
      <c r="W1013" s="126"/>
      <c r="X1013" s="30"/>
      <c r="Y1013" s="112"/>
      <c r="Z1013" s="31"/>
      <c r="AA1013" s="33"/>
      <c r="AB1013" s="33"/>
      <c r="AC1013" s="33"/>
      <c r="AD1013" s="33"/>
      <c r="AE1013" s="33"/>
    </row>
    <row r="1014">
      <c r="A1014" s="116"/>
      <c r="B1014" s="44"/>
      <c r="C1014" s="44"/>
      <c r="D1014" s="104"/>
      <c r="E1014" s="104"/>
      <c r="F1014" s="112"/>
      <c r="G1014" s="105"/>
      <c r="H1014" s="105"/>
      <c r="I1014" s="145"/>
      <c r="J1014" s="145"/>
      <c r="K1014" s="145"/>
      <c r="L1014" s="104"/>
      <c r="M1014" s="145"/>
      <c r="N1014" s="135"/>
      <c r="O1014" s="145"/>
      <c r="P1014" s="135"/>
      <c r="Q1014" s="119"/>
      <c r="R1014" s="28"/>
      <c r="S1014" s="136"/>
      <c r="T1014" s="105"/>
      <c r="U1014" s="162"/>
      <c r="V1014" s="105"/>
      <c r="W1014" s="126"/>
      <c r="X1014" s="30"/>
      <c r="Y1014" s="112"/>
      <c r="Z1014" s="31"/>
      <c r="AA1014" s="33"/>
      <c r="AB1014" s="33"/>
      <c r="AC1014" s="33"/>
      <c r="AD1014" s="33"/>
      <c r="AE1014" s="33"/>
    </row>
    <row r="1015">
      <c r="A1015" s="116"/>
      <c r="B1015" s="101"/>
      <c r="C1015" s="101"/>
      <c r="D1015" s="104"/>
      <c r="E1015" s="104"/>
      <c r="F1015" s="104"/>
      <c r="G1015" s="105"/>
      <c r="H1015" s="105"/>
      <c r="I1015" s="105"/>
      <c r="J1015" s="105"/>
      <c r="K1015" s="105"/>
      <c r="L1015" s="104"/>
      <c r="M1015" s="291"/>
      <c r="N1015" s="135"/>
      <c r="O1015" s="291"/>
      <c r="P1015" s="135"/>
      <c r="Q1015" s="119"/>
      <c r="R1015" s="119"/>
      <c r="S1015" s="110"/>
      <c r="T1015" s="105"/>
      <c r="U1015" s="156"/>
      <c r="V1015" s="105"/>
      <c r="W1015" s="157"/>
      <c r="X1015" s="158"/>
      <c r="Y1015" s="112"/>
      <c r="Z1015" s="31"/>
      <c r="AA1015" s="33"/>
      <c r="AB1015" s="33"/>
      <c r="AC1015" s="33"/>
      <c r="AD1015" s="33"/>
      <c r="AE1015" s="33"/>
    </row>
    <row r="1016">
      <c r="A1016" s="116"/>
      <c r="B1016" s="101"/>
      <c r="C1016" s="101"/>
      <c r="D1016" s="104"/>
      <c r="E1016" s="104"/>
      <c r="F1016" s="104"/>
      <c r="G1016" s="105"/>
      <c r="H1016" s="105"/>
      <c r="I1016" s="105"/>
      <c r="J1016" s="105"/>
      <c r="K1016" s="105"/>
      <c r="L1016" s="104"/>
      <c r="M1016" s="291"/>
      <c r="N1016" s="135"/>
      <c r="O1016" s="291"/>
      <c r="P1016" s="135"/>
      <c r="Q1016" s="119"/>
      <c r="R1016" s="119"/>
      <c r="S1016" s="110"/>
      <c r="T1016" s="105"/>
      <c r="U1016" s="156"/>
      <c r="V1016" s="105"/>
      <c r="W1016" s="157"/>
      <c r="X1016" s="158"/>
      <c r="Y1016" s="112"/>
      <c r="Z1016" s="31"/>
      <c r="AA1016" s="33"/>
      <c r="AB1016" s="33"/>
      <c r="AC1016" s="33"/>
      <c r="AD1016" s="33"/>
      <c r="AE1016" s="33"/>
    </row>
    <row r="1017">
      <c r="A1017" s="116"/>
      <c r="B1017" s="101"/>
      <c r="C1017" s="101"/>
      <c r="D1017" s="104"/>
      <c r="E1017" s="104"/>
      <c r="F1017" s="104"/>
      <c r="G1017" s="105"/>
      <c r="H1017" s="105"/>
      <c r="I1017" s="105"/>
      <c r="J1017" s="105"/>
      <c r="K1017" s="105"/>
      <c r="L1017" s="104"/>
      <c r="M1017" s="291"/>
      <c r="N1017" s="135"/>
      <c r="O1017" s="291"/>
      <c r="P1017" s="135"/>
      <c r="Q1017" s="119"/>
      <c r="R1017" s="119"/>
      <c r="S1017" s="110"/>
      <c r="T1017" s="105"/>
      <c r="U1017" s="156"/>
      <c r="V1017" s="105"/>
      <c r="W1017" s="157"/>
      <c r="X1017" s="158"/>
      <c r="Y1017" s="112"/>
      <c r="Z1017" s="31"/>
      <c r="AA1017" s="33"/>
      <c r="AB1017" s="33"/>
      <c r="AC1017" s="33"/>
      <c r="AD1017" s="33"/>
      <c r="AE1017" s="33"/>
    </row>
    <row r="1018">
      <c r="A1018" s="116"/>
      <c r="B1018" s="101"/>
      <c r="C1018" s="101"/>
      <c r="D1018" s="104"/>
      <c r="E1018" s="104"/>
      <c r="F1018" s="104"/>
      <c r="G1018" s="105"/>
      <c r="H1018" s="105"/>
      <c r="I1018" s="105"/>
      <c r="J1018" s="105"/>
      <c r="K1018" s="105"/>
      <c r="L1018" s="104"/>
      <c r="M1018" s="291"/>
      <c r="N1018" s="135"/>
      <c r="O1018" s="291"/>
      <c r="P1018" s="135"/>
      <c r="Q1018" s="119"/>
      <c r="R1018" s="119"/>
      <c r="S1018" s="110"/>
      <c r="T1018" s="105"/>
      <c r="U1018" s="156"/>
      <c r="V1018" s="105"/>
      <c r="W1018" s="157"/>
      <c r="X1018" s="158"/>
      <c r="Y1018" s="112"/>
      <c r="Z1018" s="31"/>
      <c r="AA1018" s="33"/>
      <c r="AB1018" s="33"/>
      <c r="AC1018" s="33"/>
      <c r="AD1018" s="33"/>
      <c r="AE1018" s="33"/>
    </row>
    <row r="1019">
      <c r="A1019" s="116"/>
      <c r="B1019" s="101"/>
      <c r="C1019" s="101"/>
      <c r="D1019" s="104"/>
      <c r="E1019" s="104"/>
      <c r="F1019" s="104"/>
      <c r="G1019" s="105"/>
      <c r="H1019" s="105"/>
      <c r="I1019" s="105"/>
      <c r="J1019" s="105"/>
      <c r="K1019" s="105"/>
      <c r="L1019" s="104"/>
      <c r="M1019" s="291"/>
      <c r="N1019" s="135"/>
      <c r="O1019" s="291"/>
      <c r="P1019" s="135"/>
      <c r="Q1019" s="119"/>
      <c r="R1019" s="119"/>
      <c r="S1019" s="110"/>
      <c r="T1019" s="105"/>
      <c r="U1019" s="156"/>
      <c r="V1019" s="105"/>
      <c r="W1019" s="157"/>
      <c r="X1019" s="158"/>
      <c r="Y1019" s="112"/>
      <c r="Z1019" s="31"/>
      <c r="AA1019" s="33"/>
      <c r="AB1019" s="33"/>
      <c r="AC1019" s="33"/>
      <c r="AD1019" s="33"/>
      <c r="AE1019" s="33"/>
    </row>
    <row r="1020">
      <c r="A1020" s="116"/>
      <c r="B1020" s="101"/>
      <c r="C1020" s="101"/>
      <c r="D1020" s="104"/>
      <c r="E1020" s="104"/>
      <c r="F1020" s="104"/>
      <c r="G1020" s="105"/>
      <c r="H1020" s="105"/>
      <c r="I1020" s="105"/>
      <c r="J1020" s="105"/>
      <c r="K1020" s="105"/>
      <c r="L1020" s="104"/>
      <c r="M1020" s="291"/>
      <c r="N1020" s="135"/>
      <c r="O1020" s="291"/>
      <c r="P1020" s="135"/>
      <c r="Q1020" s="119"/>
      <c r="R1020" s="119"/>
      <c r="S1020" s="110"/>
      <c r="T1020" s="105"/>
      <c r="U1020" s="156"/>
      <c r="V1020" s="105"/>
      <c r="W1020" s="157"/>
      <c r="X1020" s="158"/>
      <c r="Y1020" s="112"/>
      <c r="Z1020" s="31"/>
      <c r="AA1020" s="33"/>
      <c r="AB1020" s="33"/>
      <c r="AC1020" s="33"/>
      <c r="AD1020" s="33"/>
      <c r="AE1020" s="33"/>
    </row>
    <row r="1021">
      <c r="A1021" s="116"/>
      <c r="B1021" s="101"/>
      <c r="C1021" s="101"/>
      <c r="D1021" s="104"/>
      <c r="E1021" s="104"/>
      <c r="F1021" s="104"/>
      <c r="G1021" s="105"/>
      <c r="H1021" s="105"/>
      <c r="I1021" s="105"/>
      <c r="J1021" s="105"/>
      <c r="K1021" s="105"/>
      <c r="L1021" s="104"/>
      <c r="M1021" s="291"/>
      <c r="N1021" s="135"/>
      <c r="O1021" s="291"/>
      <c r="P1021" s="135"/>
      <c r="Q1021" s="119"/>
      <c r="R1021" s="119"/>
      <c r="S1021" s="110"/>
      <c r="T1021" s="105"/>
      <c r="U1021" s="156"/>
      <c r="V1021" s="105"/>
      <c r="W1021" s="157"/>
      <c r="X1021" s="158"/>
      <c r="Y1021" s="112"/>
      <c r="Z1021" s="31"/>
      <c r="AA1021" s="33"/>
      <c r="AB1021" s="33"/>
      <c r="AC1021" s="33"/>
      <c r="AD1021" s="33"/>
      <c r="AE1021" s="33"/>
    </row>
    <row r="1022">
      <c r="A1022" s="116"/>
      <c r="B1022" s="101"/>
      <c r="C1022" s="101"/>
      <c r="D1022" s="104"/>
      <c r="E1022" s="104"/>
      <c r="F1022" s="104"/>
      <c r="G1022" s="105"/>
      <c r="H1022" s="105"/>
      <c r="I1022" s="105"/>
      <c r="J1022" s="105"/>
      <c r="K1022" s="105"/>
      <c r="L1022" s="104"/>
      <c r="M1022" s="291"/>
      <c r="N1022" s="135"/>
      <c r="O1022" s="291"/>
      <c r="P1022" s="135"/>
      <c r="Q1022" s="119"/>
      <c r="R1022" s="119"/>
      <c r="S1022" s="110"/>
      <c r="T1022" s="105"/>
      <c r="U1022" s="156"/>
      <c r="V1022" s="105"/>
      <c r="W1022" s="157"/>
      <c r="X1022" s="158"/>
      <c r="Y1022" s="104"/>
      <c r="Z1022" s="31"/>
      <c r="AA1022" s="33"/>
      <c r="AB1022" s="33"/>
      <c r="AC1022" s="33"/>
      <c r="AD1022" s="33"/>
      <c r="AE1022" s="33"/>
    </row>
    <row r="1023">
      <c r="A1023" s="116"/>
      <c r="B1023" s="101"/>
      <c r="C1023" s="101"/>
      <c r="D1023" s="104"/>
      <c r="E1023" s="104"/>
      <c r="F1023" s="104"/>
      <c r="G1023" s="105"/>
      <c r="H1023" s="105"/>
      <c r="I1023" s="105"/>
      <c r="J1023" s="105"/>
      <c r="K1023" s="105"/>
      <c r="L1023" s="104"/>
      <c r="M1023" s="291"/>
      <c r="N1023" s="135"/>
      <c r="O1023" s="291"/>
      <c r="P1023" s="135"/>
      <c r="Q1023" s="119"/>
      <c r="R1023" s="119"/>
      <c r="S1023" s="110"/>
      <c r="T1023" s="105"/>
      <c r="U1023" s="156"/>
      <c r="V1023" s="105"/>
      <c r="W1023" s="157"/>
      <c r="X1023" s="158"/>
      <c r="Y1023" s="112"/>
      <c r="Z1023" s="31"/>
      <c r="AA1023" s="33"/>
      <c r="AB1023" s="33"/>
      <c r="AC1023" s="33"/>
      <c r="AD1023" s="33"/>
      <c r="AE1023" s="33"/>
    </row>
    <row r="1024">
      <c r="A1024" s="116"/>
      <c r="B1024" s="101"/>
      <c r="C1024" s="101"/>
      <c r="D1024" s="104"/>
      <c r="E1024" s="104"/>
      <c r="F1024" s="104"/>
      <c r="G1024" s="105"/>
      <c r="H1024" s="105"/>
      <c r="I1024" s="105"/>
      <c r="J1024" s="105"/>
      <c r="K1024" s="105"/>
      <c r="L1024" s="104"/>
      <c r="M1024" s="291"/>
      <c r="N1024" s="135"/>
      <c r="O1024" s="291"/>
      <c r="P1024" s="135"/>
      <c r="Q1024" s="119"/>
      <c r="R1024" s="119"/>
      <c r="S1024" s="110"/>
      <c r="T1024" s="105"/>
      <c r="U1024" s="156"/>
      <c r="V1024" s="105"/>
      <c r="W1024" s="157"/>
      <c r="X1024" s="158"/>
      <c r="Y1024" s="112"/>
      <c r="Z1024" s="31"/>
      <c r="AA1024" s="33"/>
      <c r="AB1024" s="33"/>
      <c r="AC1024" s="33"/>
      <c r="AD1024" s="33"/>
      <c r="AE1024" s="33"/>
    </row>
    <row r="1025">
      <c r="A1025" s="116"/>
      <c r="B1025" s="101"/>
      <c r="C1025" s="101"/>
      <c r="D1025" s="104"/>
      <c r="E1025" s="104"/>
      <c r="F1025" s="104"/>
      <c r="G1025" s="105"/>
      <c r="H1025" s="105"/>
      <c r="I1025" s="105"/>
      <c r="J1025" s="105"/>
      <c r="K1025" s="105"/>
      <c r="L1025" s="104"/>
      <c r="M1025" s="291"/>
      <c r="N1025" s="135"/>
      <c r="O1025" s="291"/>
      <c r="P1025" s="135"/>
      <c r="Q1025" s="119"/>
      <c r="R1025" s="119"/>
      <c r="S1025" s="110"/>
      <c r="T1025" s="105"/>
      <c r="U1025" s="156"/>
      <c r="V1025" s="105"/>
      <c r="W1025" s="157"/>
      <c r="X1025" s="158"/>
      <c r="Y1025" s="112"/>
      <c r="Z1025" s="31"/>
      <c r="AA1025" s="33"/>
      <c r="AB1025" s="33"/>
      <c r="AC1025" s="33"/>
      <c r="AD1025" s="33"/>
      <c r="AE1025" s="33"/>
    </row>
    <row r="1026">
      <c r="A1026" s="116"/>
      <c r="B1026" s="101"/>
      <c r="C1026" s="101"/>
      <c r="D1026" s="104"/>
      <c r="E1026" s="104"/>
      <c r="F1026" s="104"/>
      <c r="G1026" s="105"/>
      <c r="H1026" s="105"/>
      <c r="I1026" s="105"/>
      <c r="J1026" s="105"/>
      <c r="K1026" s="105"/>
      <c r="L1026" s="104"/>
      <c r="M1026" s="291"/>
      <c r="N1026" s="135"/>
      <c r="O1026" s="291"/>
      <c r="P1026" s="135"/>
      <c r="Q1026" s="119"/>
      <c r="R1026" s="119"/>
      <c r="S1026" s="110"/>
      <c r="T1026" s="105"/>
      <c r="U1026" s="156"/>
      <c r="V1026" s="105"/>
      <c r="W1026" s="157"/>
      <c r="X1026" s="158"/>
      <c r="Y1026" s="112"/>
      <c r="Z1026" s="31"/>
      <c r="AA1026" s="33"/>
      <c r="AB1026" s="33"/>
      <c r="AC1026" s="33"/>
      <c r="AD1026" s="33"/>
      <c r="AE1026" s="33"/>
    </row>
    <row r="1027">
      <c r="A1027" s="116"/>
      <c r="B1027" s="101"/>
      <c r="C1027" s="101"/>
      <c r="D1027" s="104"/>
      <c r="E1027" s="104"/>
      <c r="F1027" s="104"/>
      <c r="G1027" s="105"/>
      <c r="H1027" s="105"/>
      <c r="I1027" s="105"/>
      <c r="J1027" s="105"/>
      <c r="K1027" s="105"/>
      <c r="L1027" s="104"/>
      <c r="M1027" s="291"/>
      <c r="N1027" s="135"/>
      <c r="O1027" s="291"/>
      <c r="P1027" s="135"/>
      <c r="Q1027" s="119"/>
      <c r="R1027" s="119"/>
      <c r="S1027" s="110"/>
      <c r="T1027" s="105"/>
      <c r="U1027" s="156"/>
      <c r="V1027" s="105"/>
      <c r="W1027" s="157"/>
      <c r="X1027" s="158"/>
      <c r="Y1027" s="309"/>
      <c r="Z1027" s="31"/>
      <c r="AA1027" s="33"/>
      <c r="AB1027" s="33"/>
      <c r="AC1027" s="33"/>
      <c r="AD1027" s="33"/>
      <c r="AE1027" s="33"/>
    </row>
    <row r="1028">
      <c r="A1028" s="116"/>
      <c r="B1028" s="101"/>
      <c r="C1028" s="101"/>
      <c r="D1028" s="104"/>
      <c r="E1028" s="104"/>
      <c r="F1028" s="104"/>
      <c r="G1028" s="105"/>
      <c r="H1028" s="105"/>
      <c r="I1028" s="105"/>
      <c r="J1028" s="105"/>
      <c r="K1028" s="105"/>
      <c r="L1028" s="104"/>
      <c r="M1028" s="291"/>
      <c r="N1028" s="135"/>
      <c r="O1028" s="291"/>
      <c r="P1028" s="135"/>
      <c r="Q1028" s="119"/>
      <c r="R1028" s="119"/>
      <c r="S1028" s="110"/>
      <c r="T1028" s="105"/>
      <c r="U1028" s="156"/>
      <c r="V1028" s="105"/>
      <c r="W1028" s="157"/>
      <c r="X1028" s="158"/>
      <c r="Y1028" s="112"/>
      <c r="Z1028" s="31"/>
      <c r="AA1028" s="33"/>
      <c r="AB1028" s="33"/>
      <c r="AC1028" s="33"/>
      <c r="AD1028" s="33"/>
      <c r="AE1028" s="33"/>
    </row>
    <row r="1029">
      <c r="A1029" s="116"/>
      <c r="B1029" s="101"/>
      <c r="C1029" s="101"/>
      <c r="D1029" s="104"/>
      <c r="E1029" s="104"/>
      <c r="F1029" s="104"/>
      <c r="G1029" s="105"/>
      <c r="H1029" s="105"/>
      <c r="I1029" s="105"/>
      <c r="J1029" s="105"/>
      <c r="K1029" s="105"/>
      <c r="L1029" s="104"/>
      <c r="M1029" s="291"/>
      <c r="N1029" s="135"/>
      <c r="O1029" s="291"/>
      <c r="P1029" s="135"/>
      <c r="Q1029" s="119"/>
      <c r="R1029" s="119"/>
      <c r="S1029" s="110"/>
      <c r="T1029" s="105"/>
      <c r="U1029" s="156"/>
      <c r="V1029" s="105"/>
      <c r="W1029" s="157"/>
      <c r="X1029" s="158"/>
      <c r="Y1029" s="112"/>
      <c r="Z1029" s="31"/>
      <c r="AA1029" s="33"/>
      <c r="AB1029" s="33"/>
      <c r="AC1029" s="33"/>
      <c r="AD1029" s="33"/>
      <c r="AE1029" s="33"/>
    </row>
    <row r="1030">
      <c r="A1030" s="116"/>
      <c r="B1030" s="101"/>
      <c r="C1030" s="101"/>
      <c r="D1030" s="104"/>
      <c r="E1030" s="104"/>
      <c r="F1030" s="104"/>
      <c r="G1030" s="105"/>
      <c r="H1030" s="105"/>
      <c r="I1030" s="105"/>
      <c r="J1030" s="105"/>
      <c r="K1030" s="105"/>
      <c r="L1030" s="104"/>
      <c r="M1030" s="291"/>
      <c r="N1030" s="135"/>
      <c r="O1030" s="291"/>
      <c r="P1030" s="135"/>
      <c r="Q1030" s="119"/>
      <c r="R1030" s="119"/>
      <c r="S1030" s="110"/>
      <c r="T1030" s="105"/>
      <c r="U1030" s="156"/>
      <c r="V1030" s="105"/>
      <c r="W1030" s="157"/>
      <c r="X1030" s="158"/>
      <c r="Y1030" s="112"/>
      <c r="Z1030" s="31"/>
      <c r="AA1030" s="33"/>
      <c r="AB1030" s="33"/>
      <c r="AC1030" s="33"/>
      <c r="AD1030" s="33"/>
      <c r="AE1030" s="33"/>
    </row>
    <row r="1031">
      <c r="A1031" s="116"/>
      <c r="B1031" s="101"/>
      <c r="C1031" s="101"/>
      <c r="D1031" s="104"/>
      <c r="E1031" s="104"/>
      <c r="F1031" s="104"/>
      <c r="G1031" s="105"/>
      <c r="H1031" s="105"/>
      <c r="I1031" s="105"/>
      <c r="J1031" s="105"/>
      <c r="K1031" s="105"/>
      <c r="L1031" s="104"/>
      <c r="M1031" s="291"/>
      <c r="N1031" s="135"/>
      <c r="O1031" s="291"/>
      <c r="P1031" s="135"/>
      <c r="Q1031" s="119"/>
      <c r="R1031" s="119"/>
      <c r="S1031" s="110"/>
      <c r="T1031" s="105"/>
      <c r="U1031" s="156"/>
      <c r="V1031" s="105"/>
      <c r="W1031" s="157"/>
      <c r="X1031" s="158"/>
      <c r="Y1031" s="112"/>
      <c r="Z1031" s="31"/>
      <c r="AA1031" s="33"/>
      <c r="AB1031" s="33"/>
      <c r="AC1031" s="33"/>
      <c r="AD1031" s="33"/>
      <c r="AE1031" s="33"/>
    </row>
    <row r="1032">
      <c r="A1032" s="116"/>
      <c r="B1032" s="101"/>
      <c r="C1032" s="101"/>
      <c r="D1032" s="104"/>
      <c r="E1032" s="104"/>
      <c r="F1032" s="104"/>
      <c r="G1032" s="105"/>
      <c r="H1032" s="105"/>
      <c r="I1032" s="105"/>
      <c r="J1032" s="105"/>
      <c r="K1032" s="105"/>
      <c r="L1032" s="104"/>
      <c r="M1032" s="291"/>
      <c r="N1032" s="135"/>
      <c r="O1032" s="291"/>
      <c r="P1032" s="135"/>
      <c r="Q1032" s="119"/>
      <c r="R1032" s="119"/>
      <c r="S1032" s="110"/>
      <c r="T1032" s="105"/>
      <c r="U1032" s="156"/>
      <c r="V1032" s="105"/>
      <c r="W1032" s="157"/>
      <c r="X1032" s="158"/>
      <c r="Y1032" s="112"/>
      <c r="Z1032" s="31"/>
      <c r="AA1032" s="33"/>
      <c r="AB1032" s="33"/>
      <c r="AC1032" s="33"/>
      <c r="AD1032" s="33"/>
      <c r="AE1032" s="33"/>
    </row>
    <row r="1033">
      <c r="A1033" s="116"/>
      <c r="B1033" s="101"/>
      <c r="C1033" s="101"/>
      <c r="D1033" s="104"/>
      <c r="E1033" s="104"/>
      <c r="F1033" s="104"/>
      <c r="G1033" s="105"/>
      <c r="H1033" s="105"/>
      <c r="I1033" s="105"/>
      <c r="J1033" s="105"/>
      <c r="K1033" s="105"/>
      <c r="L1033" s="104"/>
      <c r="M1033" s="291"/>
      <c r="N1033" s="135"/>
      <c r="O1033" s="291"/>
      <c r="P1033" s="135"/>
      <c r="Q1033" s="119"/>
      <c r="R1033" s="119"/>
      <c r="S1033" s="110"/>
      <c r="T1033" s="105"/>
      <c r="U1033" s="156"/>
      <c r="V1033" s="105"/>
      <c r="W1033" s="157"/>
      <c r="X1033" s="158"/>
      <c r="Y1033" s="112"/>
      <c r="Z1033" s="31"/>
      <c r="AA1033" s="33"/>
      <c r="AB1033" s="33"/>
      <c r="AC1033" s="33"/>
      <c r="AD1033" s="33"/>
      <c r="AE1033" s="33"/>
    </row>
    <row r="1034">
      <c r="A1034" s="116"/>
      <c r="B1034" s="101"/>
      <c r="C1034" s="101"/>
      <c r="D1034" s="104"/>
      <c r="E1034" s="104"/>
      <c r="F1034" s="104"/>
      <c r="G1034" s="105"/>
      <c r="H1034" s="105"/>
      <c r="I1034" s="105"/>
      <c r="J1034" s="105"/>
      <c r="K1034" s="105"/>
      <c r="L1034" s="104"/>
      <c r="M1034" s="291"/>
      <c r="N1034" s="135"/>
      <c r="O1034" s="291"/>
      <c r="P1034" s="135"/>
      <c r="Q1034" s="119"/>
      <c r="R1034" s="119"/>
      <c r="S1034" s="110"/>
      <c r="T1034" s="105"/>
      <c r="U1034" s="156"/>
      <c r="V1034" s="105"/>
      <c r="W1034" s="157"/>
      <c r="X1034" s="158"/>
      <c r="Y1034" s="112"/>
      <c r="Z1034" s="31"/>
      <c r="AA1034" s="33"/>
      <c r="AB1034" s="33"/>
      <c r="AC1034" s="33"/>
      <c r="AD1034" s="33"/>
      <c r="AE1034" s="33"/>
    </row>
    <row r="1035">
      <c r="A1035" s="116"/>
      <c r="B1035" s="101"/>
      <c r="C1035" s="101"/>
      <c r="D1035" s="104"/>
      <c r="E1035" s="104"/>
      <c r="F1035" s="104"/>
      <c r="G1035" s="105"/>
      <c r="H1035" s="105"/>
      <c r="I1035" s="105"/>
      <c r="J1035" s="105"/>
      <c r="K1035" s="105"/>
      <c r="L1035" s="104"/>
      <c r="M1035" s="291"/>
      <c r="N1035" s="135"/>
      <c r="O1035" s="291"/>
      <c r="P1035" s="135"/>
      <c r="Q1035" s="119"/>
      <c r="R1035" s="119"/>
      <c r="S1035" s="110"/>
      <c r="T1035" s="105"/>
      <c r="U1035" s="156"/>
      <c r="V1035" s="105"/>
      <c r="W1035" s="157"/>
      <c r="X1035" s="158"/>
      <c r="Y1035" s="309"/>
      <c r="Z1035" s="31"/>
      <c r="AA1035" s="33"/>
      <c r="AB1035" s="33"/>
      <c r="AC1035" s="33"/>
      <c r="AD1035" s="33"/>
      <c r="AE1035" s="33"/>
    </row>
    <row r="1036">
      <c r="A1036" s="116"/>
      <c r="B1036" s="101"/>
      <c r="C1036" s="101"/>
      <c r="D1036" s="104"/>
      <c r="E1036" s="104"/>
      <c r="F1036" s="104"/>
      <c r="G1036" s="105"/>
      <c r="H1036" s="105"/>
      <c r="I1036" s="105"/>
      <c r="J1036" s="105"/>
      <c r="K1036" s="105"/>
      <c r="L1036" s="104"/>
      <c r="M1036" s="291"/>
      <c r="N1036" s="135"/>
      <c r="O1036" s="291"/>
      <c r="P1036" s="135"/>
      <c r="Q1036" s="119"/>
      <c r="R1036" s="119"/>
      <c r="S1036" s="110"/>
      <c r="T1036" s="105"/>
      <c r="U1036" s="156"/>
      <c r="V1036" s="105"/>
      <c r="W1036" s="157"/>
      <c r="X1036" s="158"/>
      <c r="Y1036" s="112"/>
      <c r="Z1036" s="31"/>
      <c r="AA1036" s="33"/>
      <c r="AB1036" s="33"/>
      <c r="AC1036" s="33"/>
      <c r="AD1036" s="33"/>
      <c r="AE1036" s="33"/>
    </row>
    <row r="1037">
      <c r="A1037" s="116"/>
      <c r="B1037" s="101"/>
      <c r="C1037" s="101"/>
      <c r="D1037" s="104"/>
      <c r="E1037" s="104"/>
      <c r="F1037" s="104"/>
      <c r="G1037" s="105"/>
      <c r="H1037" s="105"/>
      <c r="I1037" s="105"/>
      <c r="J1037" s="105"/>
      <c r="K1037" s="105"/>
      <c r="L1037" s="104"/>
      <c r="M1037" s="291"/>
      <c r="N1037" s="135"/>
      <c r="O1037" s="291"/>
      <c r="P1037" s="135"/>
      <c r="Q1037" s="119"/>
      <c r="R1037" s="119"/>
      <c r="S1037" s="110"/>
      <c r="T1037" s="105"/>
      <c r="U1037" s="156"/>
      <c r="V1037" s="105"/>
      <c r="W1037" s="157"/>
      <c r="X1037" s="158"/>
      <c r="Y1037" s="112"/>
      <c r="Z1037" s="31"/>
      <c r="AA1037" s="33"/>
      <c r="AB1037" s="33"/>
      <c r="AC1037" s="33"/>
      <c r="AD1037" s="33"/>
      <c r="AE1037" s="33"/>
    </row>
    <row r="1038">
      <c r="A1038" s="116"/>
      <c r="B1038" s="101"/>
      <c r="C1038" s="101"/>
      <c r="D1038" s="104"/>
      <c r="E1038" s="104"/>
      <c r="F1038" s="104"/>
      <c r="G1038" s="105"/>
      <c r="H1038" s="105"/>
      <c r="I1038" s="105"/>
      <c r="J1038" s="105"/>
      <c r="K1038" s="105"/>
      <c r="L1038" s="104"/>
      <c r="M1038" s="291"/>
      <c r="N1038" s="135"/>
      <c r="O1038" s="291"/>
      <c r="P1038" s="135"/>
      <c r="Q1038" s="119"/>
      <c r="R1038" s="119"/>
      <c r="S1038" s="110"/>
      <c r="T1038" s="105"/>
      <c r="U1038" s="156"/>
      <c r="V1038" s="105"/>
      <c r="W1038" s="157"/>
      <c r="X1038" s="158"/>
      <c r="Y1038" s="309"/>
      <c r="Z1038" s="31"/>
      <c r="AA1038" s="33"/>
      <c r="AB1038" s="33"/>
      <c r="AC1038" s="33"/>
      <c r="AD1038" s="33"/>
      <c r="AE1038" s="33"/>
    </row>
    <row r="1039">
      <c r="A1039" s="116"/>
      <c r="B1039" s="101"/>
      <c r="C1039" s="101"/>
      <c r="D1039" s="104"/>
      <c r="E1039" s="104"/>
      <c r="F1039" s="104"/>
      <c r="G1039" s="105"/>
      <c r="H1039" s="105"/>
      <c r="I1039" s="105"/>
      <c r="J1039" s="105"/>
      <c r="K1039" s="105"/>
      <c r="L1039" s="104"/>
      <c r="M1039" s="291"/>
      <c r="N1039" s="135"/>
      <c r="O1039" s="291"/>
      <c r="P1039" s="135"/>
      <c r="Q1039" s="119"/>
      <c r="R1039" s="119"/>
      <c r="S1039" s="110"/>
      <c r="T1039" s="105"/>
      <c r="U1039" s="156"/>
      <c r="V1039" s="105"/>
      <c r="W1039" s="157"/>
      <c r="X1039" s="158"/>
      <c r="Y1039" s="112"/>
      <c r="Z1039" s="31"/>
      <c r="AA1039" s="33"/>
      <c r="AB1039" s="33"/>
      <c r="AC1039" s="33"/>
      <c r="AD1039" s="33"/>
      <c r="AE1039" s="33"/>
    </row>
    <row r="1040">
      <c r="A1040" s="116"/>
      <c r="B1040" s="101"/>
      <c r="C1040" s="101"/>
      <c r="D1040" s="104"/>
      <c r="E1040" s="104"/>
      <c r="F1040" s="104"/>
      <c r="G1040" s="105"/>
      <c r="H1040" s="105"/>
      <c r="I1040" s="105"/>
      <c r="J1040" s="105"/>
      <c r="K1040" s="105"/>
      <c r="L1040" s="104"/>
      <c r="M1040" s="291"/>
      <c r="N1040" s="135"/>
      <c r="O1040" s="291"/>
      <c r="P1040" s="135"/>
      <c r="Q1040" s="119"/>
      <c r="R1040" s="119"/>
      <c r="S1040" s="110"/>
      <c r="T1040" s="105"/>
      <c r="U1040" s="156"/>
      <c r="V1040" s="105"/>
      <c r="W1040" s="157"/>
      <c r="X1040" s="158"/>
      <c r="Y1040" s="112"/>
      <c r="Z1040" s="31"/>
      <c r="AA1040" s="33"/>
      <c r="AB1040" s="33"/>
      <c r="AC1040" s="33"/>
      <c r="AD1040" s="33"/>
      <c r="AE1040" s="33"/>
    </row>
    <row r="1041">
      <c r="A1041" s="116"/>
      <c r="B1041" s="101"/>
      <c r="C1041" s="101"/>
      <c r="D1041" s="104"/>
      <c r="E1041" s="104"/>
      <c r="F1041" s="104"/>
      <c r="G1041" s="105"/>
      <c r="H1041" s="105"/>
      <c r="I1041" s="105"/>
      <c r="J1041" s="105"/>
      <c r="K1041" s="105"/>
      <c r="L1041" s="104"/>
      <c r="M1041" s="291"/>
      <c r="N1041" s="135"/>
      <c r="O1041" s="291"/>
      <c r="P1041" s="135"/>
      <c r="Q1041" s="119"/>
      <c r="R1041" s="119"/>
      <c r="S1041" s="110"/>
      <c r="T1041" s="105"/>
      <c r="U1041" s="156"/>
      <c r="V1041" s="105"/>
      <c r="W1041" s="157"/>
      <c r="X1041" s="158"/>
      <c r="Y1041" s="104"/>
      <c r="Z1041" s="31"/>
      <c r="AA1041" s="33"/>
      <c r="AB1041" s="33"/>
      <c r="AC1041" s="33"/>
      <c r="AD1041" s="33"/>
      <c r="AE1041" s="33"/>
    </row>
    <row r="1042">
      <c r="A1042" s="116"/>
      <c r="B1042" s="101"/>
      <c r="C1042" s="101"/>
      <c r="D1042" s="104"/>
      <c r="E1042" s="104"/>
      <c r="F1042" s="104"/>
      <c r="G1042" s="105"/>
      <c r="H1042" s="105"/>
      <c r="I1042" s="105"/>
      <c r="J1042" s="105"/>
      <c r="K1042" s="105"/>
      <c r="L1042" s="104"/>
      <c r="M1042" s="291"/>
      <c r="N1042" s="135"/>
      <c r="O1042" s="291"/>
      <c r="P1042" s="135"/>
      <c r="Q1042" s="119"/>
      <c r="R1042" s="119"/>
      <c r="S1042" s="110"/>
      <c r="T1042" s="105"/>
      <c r="U1042" s="156"/>
      <c r="V1042" s="105"/>
      <c r="W1042" s="157"/>
      <c r="X1042" s="158"/>
      <c r="Y1042" s="112"/>
      <c r="Z1042" s="31"/>
      <c r="AA1042" s="33"/>
      <c r="AB1042" s="33"/>
      <c r="AC1042" s="33"/>
      <c r="AD1042" s="33"/>
      <c r="AE1042" s="33"/>
    </row>
    <row r="1043">
      <c r="A1043" s="116"/>
      <c r="B1043" s="101"/>
      <c r="C1043" s="101"/>
      <c r="D1043" s="104"/>
      <c r="E1043" s="104"/>
      <c r="F1043" s="104"/>
      <c r="G1043" s="105"/>
      <c r="H1043" s="105"/>
      <c r="I1043" s="105"/>
      <c r="J1043" s="105"/>
      <c r="K1043" s="105"/>
      <c r="L1043" s="104"/>
      <c r="M1043" s="291"/>
      <c r="N1043" s="135"/>
      <c r="O1043" s="291"/>
      <c r="P1043" s="135"/>
      <c r="Q1043" s="119"/>
      <c r="R1043" s="119"/>
      <c r="S1043" s="110"/>
      <c r="T1043" s="105"/>
      <c r="U1043" s="156"/>
      <c r="V1043" s="105"/>
      <c r="W1043" s="157"/>
      <c r="X1043" s="158"/>
      <c r="Y1043" s="309"/>
      <c r="Z1043" s="31"/>
      <c r="AA1043" s="33"/>
      <c r="AB1043" s="33"/>
      <c r="AC1043" s="33"/>
      <c r="AD1043" s="33"/>
      <c r="AE1043" s="33"/>
    </row>
    <row r="1044">
      <c r="A1044" s="116"/>
      <c r="B1044" s="101"/>
      <c r="C1044" s="101"/>
      <c r="D1044" s="104"/>
      <c r="E1044" s="104"/>
      <c r="F1044" s="104"/>
      <c r="G1044" s="105"/>
      <c r="H1044" s="105"/>
      <c r="I1044" s="105"/>
      <c r="J1044" s="105"/>
      <c r="K1044" s="105"/>
      <c r="L1044" s="104"/>
      <c r="M1044" s="291"/>
      <c r="N1044" s="135"/>
      <c r="O1044" s="291"/>
      <c r="P1044" s="135"/>
      <c r="Q1044" s="119"/>
      <c r="R1044" s="119"/>
      <c r="S1044" s="110"/>
      <c r="T1044" s="105"/>
      <c r="U1044" s="156"/>
      <c r="V1044" s="105"/>
      <c r="W1044" s="157"/>
      <c r="X1044" s="158"/>
      <c r="Y1044" s="112"/>
      <c r="Z1044" s="31"/>
      <c r="AA1044" s="33"/>
      <c r="AB1044" s="33"/>
      <c r="AC1044" s="33"/>
      <c r="AD1044" s="33"/>
      <c r="AE1044" s="33"/>
    </row>
    <row r="1045">
      <c r="A1045" s="116"/>
      <c r="B1045" s="101"/>
      <c r="C1045" s="101"/>
      <c r="D1045" s="104"/>
      <c r="E1045" s="104"/>
      <c r="F1045" s="104"/>
      <c r="G1045" s="105"/>
      <c r="H1045" s="105"/>
      <c r="I1045" s="105"/>
      <c r="J1045" s="105"/>
      <c r="K1045" s="105"/>
      <c r="L1045" s="104"/>
      <c r="M1045" s="291"/>
      <c r="N1045" s="135"/>
      <c r="O1045" s="291"/>
      <c r="P1045" s="135"/>
      <c r="Q1045" s="119"/>
      <c r="R1045" s="119"/>
      <c r="S1045" s="110"/>
      <c r="T1045" s="105"/>
      <c r="U1045" s="156"/>
      <c r="V1045" s="105"/>
      <c r="W1045" s="157"/>
      <c r="X1045" s="158"/>
      <c r="Y1045" s="112"/>
      <c r="Z1045" s="31"/>
      <c r="AA1045" s="33"/>
      <c r="AB1045" s="33"/>
      <c r="AC1045" s="33"/>
      <c r="AD1045" s="33"/>
      <c r="AE1045" s="33"/>
    </row>
    <row r="1046">
      <c r="A1046" s="116"/>
      <c r="B1046" s="101"/>
      <c r="C1046" s="101"/>
      <c r="D1046" s="104"/>
      <c r="E1046" s="104"/>
      <c r="F1046" s="104"/>
      <c r="G1046" s="105"/>
      <c r="H1046" s="105"/>
      <c r="I1046" s="105"/>
      <c r="J1046" s="105"/>
      <c r="K1046" s="105"/>
      <c r="L1046" s="104"/>
      <c r="M1046" s="291"/>
      <c r="N1046" s="135"/>
      <c r="O1046" s="291"/>
      <c r="P1046" s="135"/>
      <c r="Q1046" s="119"/>
      <c r="R1046" s="119"/>
      <c r="S1046" s="110"/>
      <c r="T1046" s="105"/>
      <c r="U1046" s="156"/>
      <c r="V1046" s="105"/>
      <c r="W1046" s="157"/>
      <c r="X1046" s="158"/>
      <c r="Y1046" s="104"/>
      <c r="Z1046" s="31"/>
      <c r="AA1046" s="33"/>
      <c r="AB1046" s="33"/>
      <c r="AC1046" s="33"/>
      <c r="AD1046" s="33"/>
      <c r="AE1046" s="33"/>
    </row>
    <row r="1047">
      <c r="A1047" s="116"/>
      <c r="B1047" s="101"/>
      <c r="C1047" s="101"/>
      <c r="D1047" s="104"/>
      <c r="E1047" s="104"/>
      <c r="F1047" s="104"/>
      <c r="G1047" s="105"/>
      <c r="H1047" s="105"/>
      <c r="I1047" s="105"/>
      <c r="J1047" s="105"/>
      <c r="K1047" s="105"/>
      <c r="L1047" s="104"/>
      <c r="M1047" s="291"/>
      <c r="N1047" s="135"/>
      <c r="O1047" s="291"/>
      <c r="P1047" s="135"/>
      <c r="Q1047" s="119"/>
      <c r="R1047" s="119"/>
      <c r="S1047" s="110"/>
      <c r="T1047" s="105"/>
      <c r="U1047" s="156"/>
      <c r="V1047" s="105"/>
      <c r="W1047" s="157"/>
      <c r="X1047" s="158"/>
      <c r="Y1047" s="309"/>
      <c r="Z1047" s="31"/>
      <c r="AA1047" s="33"/>
      <c r="AB1047" s="33"/>
      <c r="AC1047" s="33"/>
      <c r="AD1047" s="33"/>
      <c r="AE1047" s="33"/>
    </row>
    <row r="1048">
      <c r="A1048" s="116"/>
      <c r="B1048" s="101"/>
      <c r="C1048" s="101"/>
      <c r="D1048" s="104"/>
      <c r="E1048" s="104"/>
      <c r="F1048" s="104"/>
      <c r="G1048" s="105"/>
      <c r="H1048" s="105"/>
      <c r="I1048" s="105"/>
      <c r="J1048" s="105"/>
      <c r="K1048" s="105"/>
      <c r="L1048" s="104"/>
      <c r="M1048" s="291"/>
      <c r="N1048" s="135"/>
      <c r="O1048" s="291"/>
      <c r="P1048" s="135"/>
      <c r="Q1048" s="119"/>
      <c r="R1048" s="119"/>
      <c r="S1048" s="110"/>
      <c r="T1048" s="105"/>
      <c r="U1048" s="156"/>
      <c r="V1048" s="105"/>
      <c r="W1048" s="157"/>
      <c r="X1048" s="158"/>
      <c r="Y1048" s="112"/>
      <c r="Z1048" s="31"/>
      <c r="AA1048" s="33"/>
      <c r="AB1048" s="33"/>
      <c r="AC1048" s="33"/>
      <c r="AD1048" s="33"/>
      <c r="AE1048" s="33"/>
    </row>
    <row r="1049">
      <c r="A1049" s="116"/>
      <c r="B1049" s="101"/>
      <c r="C1049" s="101"/>
      <c r="D1049" s="104"/>
      <c r="E1049" s="104"/>
      <c r="F1049" s="104"/>
      <c r="G1049" s="105"/>
      <c r="H1049" s="105"/>
      <c r="I1049" s="105"/>
      <c r="J1049" s="105"/>
      <c r="K1049" s="105"/>
      <c r="L1049" s="104"/>
      <c r="M1049" s="291"/>
      <c r="N1049" s="135"/>
      <c r="O1049" s="291"/>
      <c r="P1049" s="135"/>
      <c r="Q1049" s="119"/>
      <c r="R1049" s="119"/>
      <c r="S1049" s="110"/>
      <c r="T1049" s="105"/>
      <c r="U1049" s="156"/>
      <c r="V1049" s="105"/>
      <c r="W1049" s="157"/>
      <c r="X1049" s="158"/>
      <c r="Y1049" s="112"/>
      <c r="Z1049" s="31"/>
      <c r="AA1049" s="33"/>
      <c r="AB1049" s="33"/>
      <c r="AC1049" s="33"/>
      <c r="AD1049" s="33"/>
      <c r="AE1049" s="33"/>
    </row>
    <row r="1050">
      <c r="A1050" s="116"/>
      <c r="B1050" s="101"/>
      <c r="C1050" s="101"/>
      <c r="D1050" s="104"/>
      <c r="E1050" s="104"/>
      <c r="F1050" s="104"/>
      <c r="G1050" s="105"/>
      <c r="H1050" s="105"/>
      <c r="I1050" s="105"/>
      <c r="J1050" s="105"/>
      <c r="K1050" s="105"/>
      <c r="L1050" s="104"/>
      <c r="M1050" s="291"/>
      <c r="N1050" s="135"/>
      <c r="O1050" s="291"/>
      <c r="P1050" s="135"/>
      <c r="Q1050" s="119"/>
      <c r="R1050" s="119"/>
      <c r="S1050" s="110"/>
      <c r="T1050" s="105"/>
      <c r="U1050" s="156"/>
      <c r="V1050" s="105"/>
      <c r="W1050" s="157"/>
      <c r="X1050" s="158"/>
      <c r="Y1050" s="112"/>
      <c r="Z1050" s="31"/>
      <c r="AA1050" s="33"/>
      <c r="AB1050" s="33"/>
      <c r="AC1050" s="33"/>
      <c r="AD1050" s="33"/>
      <c r="AE1050" s="33"/>
    </row>
    <row r="1051">
      <c r="A1051" s="116"/>
      <c r="B1051" s="101"/>
      <c r="C1051" s="101"/>
      <c r="D1051" s="104"/>
      <c r="E1051" s="104"/>
      <c r="F1051" s="104"/>
      <c r="G1051" s="105"/>
      <c r="H1051" s="105"/>
      <c r="I1051" s="105"/>
      <c r="J1051" s="105"/>
      <c r="K1051" s="105"/>
      <c r="L1051" s="104"/>
      <c r="M1051" s="291"/>
      <c r="N1051" s="135"/>
      <c r="O1051" s="291"/>
      <c r="P1051" s="135"/>
      <c r="Q1051" s="119"/>
      <c r="R1051" s="119"/>
      <c r="S1051" s="110"/>
      <c r="T1051" s="105"/>
      <c r="U1051" s="156"/>
      <c r="V1051" s="105"/>
      <c r="W1051" s="157"/>
      <c r="X1051" s="158"/>
      <c r="Y1051" s="112"/>
      <c r="Z1051" s="31"/>
      <c r="AA1051" s="33"/>
      <c r="AB1051" s="33"/>
      <c r="AC1051" s="33"/>
      <c r="AD1051" s="33"/>
      <c r="AE1051" s="33"/>
    </row>
    <row r="1052">
      <c r="A1052" s="116"/>
      <c r="B1052" s="101"/>
      <c r="C1052" s="101"/>
      <c r="D1052" s="104"/>
      <c r="E1052" s="104"/>
      <c r="F1052" s="104"/>
      <c r="G1052" s="105"/>
      <c r="H1052" s="105"/>
      <c r="I1052" s="105"/>
      <c r="J1052" s="105"/>
      <c r="K1052" s="105"/>
      <c r="L1052" s="104"/>
      <c r="M1052" s="291"/>
      <c r="N1052" s="135"/>
      <c r="O1052" s="291"/>
      <c r="P1052" s="135"/>
      <c r="Q1052" s="119"/>
      <c r="R1052" s="119"/>
      <c r="S1052" s="110"/>
      <c r="T1052" s="105"/>
      <c r="U1052" s="156"/>
      <c r="V1052" s="105"/>
      <c r="W1052" s="157"/>
      <c r="X1052" s="158"/>
      <c r="Y1052" s="112"/>
      <c r="Z1052" s="31"/>
      <c r="AA1052" s="33"/>
      <c r="AB1052" s="33"/>
      <c r="AC1052" s="33"/>
      <c r="AD1052" s="33"/>
      <c r="AE1052" s="33"/>
    </row>
    <row r="1053">
      <c r="A1053" s="116"/>
      <c r="B1053" s="101"/>
      <c r="C1053" s="101"/>
      <c r="D1053" s="104"/>
      <c r="E1053" s="104"/>
      <c r="F1053" s="104"/>
      <c r="G1053" s="105"/>
      <c r="H1053" s="105"/>
      <c r="I1053" s="105"/>
      <c r="J1053" s="105"/>
      <c r="K1053" s="105"/>
      <c r="L1053" s="104"/>
      <c r="M1053" s="291"/>
      <c r="N1053" s="135"/>
      <c r="O1053" s="291"/>
      <c r="P1053" s="135"/>
      <c r="Q1053" s="119"/>
      <c r="R1053" s="119"/>
      <c r="S1053" s="110"/>
      <c r="T1053" s="105"/>
      <c r="U1053" s="156"/>
      <c r="V1053" s="105"/>
      <c r="W1053" s="157"/>
      <c r="X1053" s="158"/>
      <c r="Y1053" s="112"/>
      <c r="Z1053" s="31"/>
      <c r="AA1053" s="33"/>
      <c r="AB1053" s="33"/>
      <c r="AC1053" s="33"/>
      <c r="AD1053" s="33"/>
      <c r="AE1053" s="33"/>
    </row>
    <row r="1054">
      <c r="A1054" s="116"/>
      <c r="B1054" s="101"/>
      <c r="C1054" s="101"/>
      <c r="D1054" s="104"/>
      <c r="E1054" s="104"/>
      <c r="F1054" s="104"/>
      <c r="G1054" s="105"/>
      <c r="H1054" s="105"/>
      <c r="I1054" s="105"/>
      <c r="J1054" s="105"/>
      <c r="K1054" s="105"/>
      <c r="L1054" s="104"/>
      <c r="M1054" s="291"/>
      <c r="N1054" s="135"/>
      <c r="O1054" s="291"/>
      <c r="P1054" s="135"/>
      <c r="Q1054" s="119"/>
      <c r="R1054" s="119"/>
      <c r="S1054" s="110"/>
      <c r="T1054" s="105"/>
      <c r="U1054" s="156"/>
      <c r="V1054" s="105"/>
      <c r="W1054" s="157"/>
      <c r="X1054" s="158"/>
      <c r="Y1054" s="112"/>
      <c r="Z1054" s="31"/>
      <c r="AA1054" s="33"/>
      <c r="AB1054" s="33"/>
      <c r="AC1054" s="33"/>
      <c r="AD1054" s="33"/>
      <c r="AE1054" s="33"/>
    </row>
    <row r="1055">
      <c r="A1055" s="116"/>
      <c r="B1055" s="101"/>
      <c r="C1055" s="101"/>
      <c r="D1055" s="104"/>
      <c r="E1055" s="104"/>
      <c r="F1055" s="104"/>
      <c r="G1055" s="105"/>
      <c r="H1055" s="105"/>
      <c r="I1055" s="105"/>
      <c r="J1055" s="105"/>
      <c r="K1055" s="105"/>
      <c r="L1055" s="104"/>
      <c r="M1055" s="291"/>
      <c r="N1055" s="135"/>
      <c r="O1055" s="291"/>
      <c r="P1055" s="135"/>
      <c r="Q1055" s="119"/>
      <c r="R1055" s="119"/>
      <c r="S1055" s="110"/>
      <c r="T1055" s="105"/>
      <c r="U1055" s="156"/>
      <c r="V1055" s="105"/>
      <c r="W1055" s="157"/>
      <c r="X1055" s="158"/>
      <c r="Y1055" s="104"/>
      <c r="Z1055" s="31"/>
      <c r="AA1055" s="33"/>
      <c r="AB1055" s="33"/>
      <c r="AC1055" s="33"/>
      <c r="AD1055" s="33"/>
      <c r="AE1055" s="33"/>
    </row>
    <row r="1056">
      <c r="A1056" s="116"/>
      <c r="B1056" s="101"/>
      <c r="C1056" s="101"/>
      <c r="D1056" s="104"/>
      <c r="E1056" s="104"/>
      <c r="F1056" s="104"/>
      <c r="G1056" s="105"/>
      <c r="H1056" s="105"/>
      <c r="I1056" s="105"/>
      <c r="J1056" s="105"/>
      <c r="K1056" s="105"/>
      <c r="L1056" s="104"/>
      <c r="M1056" s="291"/>
      <c r="N1056" s="135"/>
      <c r="O1056" s="291"/>
      <c r="P1056" s="135"/>
      <c r="Q1056" s="119"/>
      <c r="R1056" s="119"/>
      <c r="S1056" s="110"/>
      <c r="T1056" s="105"/>
      <c r="U1056" s="156"/>
      <c r="V1056" s="105"/>
      <c r="W1056" s="157"/>
      <c r="X1056" s="158"/>
      <c r="Y1056" s="112"/>
      <c r="Z1056" s="31"/>
      <c r="AA1056" s="33"/>
      <c r="AB1056" s="33"/>
      <c r="AC1056" s="33"/>
      <c r="AD1056" s="33"/>
      <c r="AE1056" s="33"/>
    </row>
    <row r="1057">
      <c r="A1057" s="116"/>
      <c r="B1057" s="101"/>
      <c r="C1057" s="101"/>
      <c r="D1057" s="104"/>
      <c r="E1057" s="104"/>
      <c r="F1057" s="104"/>
      <c r="G1057" s="105"/>
      <c r="H1057" s="105"/>
      <c r="I1057" s="105"/>
      <c r="J1057" s="105"/>
      <c r="K1057" s="105"/>
      <c r="L1057" s="104"/>
      <c r="M1057" s="291"/>
      <c r="N1057" s="135"/>
      <c r="O1057" s="291"/>
      <c r="P1057" s="135"/>
      <c r="Q1057" s="119"/>
      <c r="R1057" s="119"/>
      <c r="S1057" s="110"/>
      <c r="T1057" s="105"/>
      <c r="U1057" s="156"/>
      <c r="V1057" s="105"/>
      <c r="W1057" s="157"/>
      <c r="X1057" s="158"/>
      <c r="Y1057" s="309"/>
      <c r="Z1057" s="31"/>
      <c r="AA1057" s="33"/>
      <c r="AB1057" s="33"/>
      <c r="AC1057" s="33"/>
      <c r="AD1057" s="33"/>
      <c r="AE1057" s="33"/>
    </row>
    <row r="1058">
      <c r="A1058" s="116"/>
      <c r="B1058" s="101"/>
      <c r="C1058" s="101"/>
      <c r="D1058" s="104"/>
      <c r="E1058" s="104"/>
      <c r="F1058" s="104"/>
      <c r="G1058" s="105"/>
      <c r="H1058" s="105"/>
      <c r="I1058" s="105"/>
      <c r="J1058" s="105"/>
      <c r="K1058" s="105"/>
      <c r="L1058" s="104"/>
      <c r="M1058" s="291"/>
      <c r="N1058" s="135"/>
      <c r="O1058" s="291"/>
      <c r="P1058" s="135"/>
      <c r="Q1058" s="119"/>
      <c r="R1058" s="119"/>
      <c r="S1058" s="110"/>
      <c r="T1058" s="105"/>
      <c r="U1058" s="156"/>
      <c r="V1058" s="105"/>
      <c r="W1058" s="157"/>
      <c r="X1058" s="158"/>
      <c r="Y1058" s="112"/>
      <c r="Z1058" s="31"/>
      <c r="AA1058" s="33"/>
      <c r="AB1058" s="33"/>
      <c r="AC1058" s="33"/>
      <c r="AD1058" s="33"/>
      <c r="AE1058" s="33"/>
    </row>
    <row r="1059">
      <c r="A1059" s="116"/>
      <c r="B1059" s="101"/>
      <c r="C1059" s="101"/>
      <c r="D1059" s="104"/>
      <c r="E1059" s="104"/>
      <c r="F1059" s="104"/>
      <c r="G1059" s="105"/>
      <c r="H1059" s="105"/>
      <c r="I1059" s="105"/>
      <c r="J1059" s="105"/>
      <c r="K1059" s="105"/>
      <c r="L1059" s="104"/>
      <c r="M1059" s="291"/>
      <c r="N1059" s="135"/>
      <c r="O1059" s="291"/>
      <c r="P1059" s="135"/>
      <c r="Q1059" s="119"/>
      <c r="R1059" s="119"/>
      <c r="S1059" s="110"/>
      <c r="T1059" s="105"/>
      <c r="U1059" s="156"/>
      <c r="V1059" s="105"/>
      <c r="W1059" s="157"/>
      <c r="X1059" s="158"/>
      <c r="Y1059" s="112"/>
      <c r="Z1059" s="31"/>
      <c r="AA1059" s="33"/>
      <c r="AB1059" s="33"/>
      <c r="AC1059" s="33"/>
      <c r="AD1059" s="33"/>
      <c r="AE1059" s="33"/>
    </row>
    <row r="1060">
      <c r="A1060" s="116"/>
      <c r="B1060" s="101"/>
      <c r="C1060" s="101"/>
      <c r="D1060" s="104"/>
      <c r="E1060" s="104"/>
      <c r="F1060" s="104"/>
      <c r="G1060" s="105"/>
      <c r="H1060" s="105"/>
      <c r="I1060" s="105"/>
      <c r="J1060" s="105"/>
      <c r="K1060" s="105"/>
      <c r="L1060" s="104"/>
      <c r="M1060" s="291"/>
      <c r="N1060" s="135"/>
      <c r="O1060" s="291"/>
      <c r="P1060" s="135"/>
      <c r="Q1060" s="119"/>
      <c r="R1060" s="119"/>
      <c r="S1060" s="110"/>
      <c r="T1060" s="105"/>
      <c r="U1060" s="156"/>
      <c r="V1060" s="105"/>
      <c r="W1060" s="157"/>
      <c r="X1060" s="158"/>
      <c r="Y1060" s="112"/>
      <c r="Z1060" s="31"/>
      <c r="AA1060" s="33"/>
      <c r="AB1060" s="33"/>
      <c r="AC1060" s="33"/>
      <c r="AD1060" s="33"/>
      <c r="AE1060" s="33"/>
    </row>
    <row r="1061">
      <c r="A1061" s="116"/>
      <c r="B1061" s="101"/>
      <c r="C1061" s="101"/>
      <c r="D1061" s="104"/>
      <c r="E1061" s="104"/>
      <c r="F1061" s="104"/>
      <c r="G1061" s="105"/>
      <c r="H1061" s="105"/>
      <c r="I1061" s="105"/>
      <c r="J1061" s="105"/>
      <c r="K1061" s="105"/>
      <c r="L1061" s="104"/>
      <c r="M1061" s="291"/>
      <c r="N1061" s="135"/>
      <c r="O1061" s="291"/>
      <c r="P1061" s="135"/>
      <c r="Q1061" s="119"/>
      <c r="R1061" s="119"/>
      <c r="S1061" s="110"/>
      <c r="T1061" s="105"/>
      <c r="U1061" s="156"/>
      <c r="V1061" s="105"/>
      <c r="W1061" s="157"/>
      <c r="X1061" s="158"/>
      <c r="Y1061" s="112"/>
      <c r="Z1061" s="31"/>
      <c r="AA1061" s="33"/>
      <c r="AB1061" s="33"/>
      <c r="AC1061" s="33"/>
      <c r="AD1061" s="33"/>
      <c r="AE1061" s="33"/>
    </row>
    <row r="1062">
      <c r="A1062" s="116"/>
      <c r="B1062" s="101"/>
      <c r="C1062" s="101"/>
      <c r="D1062" s="104"/>
      <c r="E1062" s="104"/>
      <c r="F1062" s="104"/>
      <c r="G1062" s="105"/>
      <c r="H1062" s="105"/>
      <c r="I1062" s="105"/>
      <c r="J1062" s="105"/>
      <c r="K1062" s="105"/>
      <c r="L1062" s="104"/>
      <c r="M1062" s="291"/>
      <c r="N1062" s="135"/>
      <c r="O1062" s="291"/>
      <c r="P1062" s="135"/>
      <c r="Q1062" s="119"/>
      <c r="R1062" s="119"/>
      <c r="S1062" s="110"/>
      <c r="T1062" s="105"/>
      <c r="U1062" s="156"/>
      <c r="V1062" s="105"/>
      <c r="W1062" s="157"/>
      <c r="X1062" s="158"/>
      <c r="Y1062" s="112"/>
      <c r="Z1062" s="31"/>
      <c r="AA1062" s="33"/>
      <c r="AB1062" s="33"/>
      <c r="AC1062" s="33"/>
      <c r="AD1062" s="33"/>
      <c r="AE1062" s="33"/>
    </row>
    <row r="1063">
      <c r="A1063" s="116"/>
      <c r="B1063" s="101"/>
      <c r="C1063" s="101"/>
      <c r="D1063" s="104"/>
      <c r="E1063" s="104"/>
      <c r="F1063" s="104"/>
      <c r="G1063" s="105"/>
      <c r="H1063" s="105"/>
      <c r="I1063" s="105"/>
      <c r="J1063" s="105"/>
      <c r="K1063" s="105"/>
      <c r="L1063" s="104"/>
      <c r="M1063" s="291"/>
      <c r="N1063" s="135"/>
      <c r="O1063" s="291"/>
      <c r="P1063" s="135"/>
      <c r="Q1063" s="119"/>
      <c r="R1063" s="119"/>
      <c r="S1063" s="110"/>
      <c r="T1063" s="105"/>
      <c r="U1063" s="156"/>
      <c r="V1063" s="105"/>
      <c r="W1063" s="157"/>
      <c r="X1063" s="158"/>
      <c r="Y1063" s="104"/>
      <c r="Z1063" s="31"/>
      <c r="AA1063" s="33"/>
      <c r="AB1063" s="33"/>
      <c r="AC1063" s="33"/>
      <c r="AD1063" s="33"/>
      <c r="AE1063" s="33"/>
    </row>
    <row r="1064">
      <c r="A1064" s="116"/>
      <c r="B1064" s="101"/>
      <c r="C1064" s="101"/>
      <c r="D1064" s="104"/>
      <c r="E1064" s="104"/>
      <c r="F1064" s="104"/>
      <c r="G1064" s="105"/>
      <c r="H1064" s="105"/>
      <c r="I1064" s="105"/>
      <c r="J1064" s="105"/>
      <c r="K1064" s="105"/>
      <c r="L1064" s="104"/>
      <c r="M1064" s="291"/>
      <c r="N1064" s="135"/>
      <c r="O1064" s="291"/>
      <c r="P1064" s="135"/>
      <c r="Q1064" s="119"/>
      <c r="R1064" s="119"/>
      <c r="S1064" s="110"/>
      <c r="T1064" s="105"/>
      <c r="U1064" s="156"/>
      <c r="V1064" s="105"/>
      <c r="W1064" s="157"/>
      <c r="X1064" s="158"/>
      <c r="Y1064" s="112"/>
      <c r="Z1064" s="31"/>
      <c r="AA1064" s="33"/>
      <c r="AB1064" s="33"/>
      <c r="AC1064" s="33"/>
      <c r="AD1064" s="33"/>
      <c r="AE1064" s="33"/>
    </row>
    <row r="1065">
      <c r="A1065" s="116"/>
      <c r="B1065" s="101"/>
      <c r="C1065" s="101"/>
      <c r="D1065" s="104"/>
      <c r="E1065" s="104"/>
      <c r="F1065" s="104"/>
      <c r="G1065" s="105"/>
      <c r="H1065" s="105"/>
      <c r="I1065" s="105"/>
      <c r="J1065" s="105"/>
      <c r="K1065" s="105"/>
      <c r="L1065" s="104"/>
      <c r="M1065" s="291"/>
      <c r="N1065" s="135"/>
      <c r="O1065" s="291"/>
      <c r="P1065" s="135"/>
      <c r="Q1065" s="119"/>
      <c r="R1065" s="119"/>
      <c r="S1065" s="110"/>
      <c r="T1065" s="105"/>
      <c r="U1065" s="156"/>
      <c r="V1065" s="105"/>
      <c r="W1065" s="157"/>
      <c r="X1065" s="158"/>
      <c r="Y1065" s="309"/>
      <c r="Z1065" s="31"/>
      <c r="AA1065" s="33"/>
      <c r="AB1065" s="33"/>
      <c r="AC1065" s="33"/>
      <c r="AD1065" s="33"/>
      <c r="AE1065" s="33"/>
    </row>
    <row r="1066">
      <c r="A1066" s="116"/>
      <c r="B1066" s="101"/>
      <c r="C1066" s="101"/>
      <c r="D1066" s="104"/>
      <c r="E1066" s="104"/>
      <c r="F1066" s="104"/>
      <c r="G1066" s="105"/>
      <c r="H1066" s="105"/>
      <c r="I1066" s="105"/>
      <c r="J1066" s="105"/>
      <c r="K1066" s="105"/>
      <c r="L1066" s="104"/>
      <c r="M1066" s="291"/>
      <c r="N1066" s="135"/>
      <c r="O1066" s="291"/>
      <c r="P1066" s="135"/>
      <c r="Q1066" s="119"/>
      <c r="R1066" s="119"/>
      <c r="S1066" s="110"/>
      <c r="T1066" s="105"/>
      <c r="U1066" s="156"/>
      <c r="V1066" s="105"/>
      <c r="W1066" s="157"/>
      <c r="X1066" s="158"/>
      <c r="Y1066" s="112"/>
      <c r="Z1066" s="31"/>
      <c r="AA1066" s="33"/>
      <c r="AB1066" s="33"/>
      <c r="AC1066" s="33"/>
      <c r="AD1066" s="33"/>
      <c r="AE1066" s="33"/>
    </row>
    <row r="1067">
      <c r="A1067" s="116"/>
      <c r="B1067" s="101"/>
      <c r="C1067" s="101"/>
      <c r="D1067" s="104"/>
      <c r="E1067" s="104"/>
      <c r="F1067" s="104"/>
      <c r="G1067" s="105"/>
      <c r="H1067" s="105"/>
      <c r="I1067" s="105"/>
      <c r="J1067" s="105"/>
      <c r="K1067" s="105"/>
      <c r="L1067" s="104"/>
      <c r="M1067" s="291"/>
      <c r="N1067" s="135"/>
      <c r="O1067" s="291"/>
      <c r="P1067" s="135"/>
      <c r="Q1067" s="119"/>
      <c r="R1067" s="119"/>
      <c r="S1067" s="110"/>
      <c r="T1067" s="105"/>
      <c r="U1067" s="156"/>
      <c r="V1067" s="105"/>
      <c r="W1067" s="157"/>
      <c r="X1067" s="158"/>
      <c r="Y1067" s="112"/>
      <c r="Z1067" s="31"/>
      <c r="AA1067" s="33"/>
      <c r="AB1067" s="33"/>
      <c r="AC1067" s="33"/>
      <c r="AD1067" s="33"/>
      <c r="AE1067" s="33"/>
    </row>
    <row r="1068">
      <c r="A1068" s="116"/>
      <c r="B1068" s="101"/>
      <c r="C1068" s="101"/>
      <c r="D1068" s="104"/>
      <c r="E1068" s="104"/>
      <c r="F1068" s="104"/>
      <c r="G1068" s="105"/>
      <c r="H1068" s="105"/>
      <c r="I1068" s="105"/>
      <c r="J1068" s="105"/>
      <c r="K1068" s="105"/>
      <c r="L1068" s="104"/>
      <c r="M1068" s="291"/>
      <c r="N1068" s="135"/>
      <c r="O1068" s="291"/>
      <c r="P1068" s="135"/>
      <c r="Q1068" s="119"/>
      <c r="R1068" s="119"/>
      <c r="S1068" s="110"/>
      <c r="T1068" s="105"/>
      <c r="U1068" s="156"/>
      <c r="V1068" s="105"/>
      <c r="W1068" s="157"/>
      <c r="X1068" s="158"/>
      <c r="Y1068" s="112"/>
      <c r="Z1068" s="31"/>
      <c r="AA1068" s="33"/>
      <c r="AB1068" s="33"/>
      <c r="AC1068" s="33"/>
      <c r="AD1068" s="33"/>
      <c r="AE1068" s="33"/>
    </row>
    <row r="1069">
      <c r="A1069" s="116"/>
      <c r="B1069" s="101"/>
      <c r="C1069" s="101"/>
      <c r="D1069" s="104"/>
      <c r="E1069" s="104"/>
      <c r="F1069" s="104"/>
      <c r="G1069" s="105"/>
      <c r="H1069" s="105"/>
      <c r="I1069" s="105"/>
      <c r="J1069" s="105"/>
      <c r="K1069" s="105"/>
      <c r="L1069" s="104"/>
      <c r="M1069" s="291"/>
      <c r="N1069" s="135"/>
      <c r="O1069" s="291"/>
      <c r="P1069" s="135"/>
      <c r="Q1069" s="119"/>
      <c r="R1069" s="119"/>
      <c r="S1069" s="110"/>
      <c r="T1069" s="105"/>
      <c r="U1069" s="156"/>
      <c r="V1069" s="105"/>
      <c r="W1069" s="157"/>
      <c r="X1069" s="158"/>
      <c r="Y1069" s="112"/>
      <c r="Z1069" s="31"/>
      <c r="AA1069" s="33"/>
      <c r="AB1069" s="33"/>
      <c r="AC1069" s="33"/>
      <c r="AD1069" s="33"/>
      <c r="AE1069" s="33"/>
    </row>
    <row r="1070">
      <c r="A1070" s="116"/>
      <c r="B1070" s="101"/>
      <c r="C1070" s="101"/>
      <c r="D1070" s="104"/>
      <c r="E1070" s="104"/>
      <c r="F1070" s="104"/>
      <c r="G1070" s="105"/>
      <c r="H1070" s="105"/>
      <c r="I1070" s="105"/>
      <c r="J1070" s="105"/>
      <c r="K1070" s="105"/>
      <c r="L1070" s="104"/>
      <c r="M1070" s="291"/>
      <c r="N1070" s="135"/>
      <c r="O1070" s="291"/>
      <c r="P1070" s="135"/>
      <c r="Q1070" s="119"/>
      <c r="R1070" s="119"/>
      <c r="S1070" s="110"/>
      <c r="T1070" s="105"/>
      <c r="U1070" s="156"/>
      <c r="V1070" s="105"/>
      <c r="W1070" s="157"/>
      <c r="X1070" s="158"/>
      <c r="Y1070" s="112"/>
      <c r="Z1070" s="31"/>
      <c r="AA1070" s="33"/>
      <c r="AB1070" s="33"/>
      <c r="AC1070" s="33"/>
      <c r="AD1070" s="33"/>
      <c r="AE1070" s="33"/>
    </row>
    <row r="1071">
      <c r="A1071" s="116"/>
      <c r="B1071" s="101"/>
      <c r="C1071" s="101"/>
      <c r="D1071" s="104"/>
      <c r="E1071" s="104"/>
      <c r="F1071" s="104"/>
      <c r="G1071" s="105"/>
      <c r="H1071" s="105"/>
      <c r="I1071" s="105"/>
      <c r="J1071" s="105"/>
      <c r="K1071" s="105"/>
      <c r="L1071" s="104"/>
      <c r="M1071" s="291"/>
      <c r="N1071" s="135"/>
      <c r="O1071" s="291"/>
      <c r="P1071" s="135"/>
      <c r="Q1071" s="119"/>
      <c r="R1071" s="119"/>
      <c r="S1071" s="110"/>
      <c r="T1071" s="105"/>
      <c r="U1071" s="156"/>
      <c r="V1071" s="105"/>
      <c r="W1071" s="157"/>
      <c r="X1071" s="158"/>
      <c r="Y1071" s="112"/>
      <c r="Z1071" s="31"/>
      <c r="AA1071" s="33"/>
      <c r="AB1071" s="33"/>
      <c r="AC1071" s="33"/>
      <c r="AD1071" s="33"/>
      <c r="AE1071" s="33"/>
    </row>
    <row r="1072">
      <c r="A1072" s="116"/>
      <c r="B1072" s="101"/>
      <c r="C1072" s="101"/>
      <c r="D1072" s="104"/>
      <c r="E1072" s="104"/>
      <c r="F1072" s="104"/>
      <c r="G1072" s="105"/>
      <c r="H1072" s="105"/>
      <c r="I1072" s="105"/>
      <c r="J1072" s="105"/>
      <c r="K1072" s="105"/>
      <c r="L1072" s="104"/>
      <c r="M1072" s="291"/>
      <c r="N1072" s="135"/>
      <c r="O1072" s="291"/>
      <c r="P1072" s="135"/>
      <c r="Q1072" s="119"/>
      <c r="R1072" s="119"/>
      <c r="S1072" s="110"/>
      <c r="T1072" s="105"/>
      <c r="U1072" s="156"/>
      <c r="V1072" s="105"/>
      <c r="W1072" s="157"/>
      <c r="X1072" s="158"/>
      <c r="Y1072" s="112"/>
      <c r="Z1072" s="31"/>
      <c r="AA1072" s="33"/>
      <c r="AB1072" s="33"/>
      <c r="AC1072" s="33"/>
      <c r="AD1072" s="33"/>
      <c r="AE1072" s="33"/>
    </row>
    <row r="1073">
      <c r="A1073" s="116"/>
      <c r="B1073" s="101"/>
      <c r="C1073" s="101"/>
      <c r="D1073" s="104"/>
      <c r="E1073" s="104"/>
      <c r="F1073" s="104"/>
      <c r="G1073" s="105"/>
      <c r="H1073" s="105"/>
      <c r="I1073" s="105"/>
      <c r="J1073" s="105"/>
      <c r="K1073" s="105"/>
      <c r="L1073" s="104"/>
      <c r="M1073" s="291"/>
      <c r="N1073" s="135"/>
      <c r="O1073" s="291"/>
      <c r="P1073" s="135"/>
      <c r="Q1073" s="119"/>
      <c r="R1073" s="119"/>
      <c r="S1073" s="110"/>
      <c r="T1073" s="105"/>
      <c r="U1073" s="156"/>
      <c r="V1073" s="105"/>
      <c r="W1073" s="157"/>
      <c r="X1073" s="158"/>
      <c r="Y1073" s="112"/>
      <c r="Z1073" s="31"/>
      <c r="AA1073" s="33"/>
      <c r="AB1073" s="33"/>
      <c r="AC1073" s="33"/>
      <c r="AD1073" s="33"/>
      <c r="AE1073" s="33"/>
    </row>
    <row r="1074">
      <c r="A1074" s="116"/>
      <c r="B1074" s="101"/>
      <c r="C1074" s="101"/>
      <c r="D1074" s="104"/>
      <c r="E1074" s="104"/>
      <c r="F1074" s="104"/>
      <c r="G1074" s="105"/>
      <c r="H1074" s="105"/>
      <c r="I1074" s="105"/>
      <c r="J1074" s="105"/>
      <c r="K1074" s="105"/>
      <c r="L1074" s="104"/>
      <c r="M1074" s="291"/>
      <c r="N1074" s="135"/>
      <c r="O1074" s="291"/>
      <c r="P1074" s="135"/>
      <c r="Q1074" s="119"/>
      <c r="R1074" s="119"/>
      <c r="S1074" s="110"/>
      <c r="T1074" s="105"/>
      <c r="U1074" s="156"/>
      <c r="V1074" s="105"/>
      <c r="W1074" s="157"/>
      <c r="X1074" s="158"/>
      <c r="Y1074" s="112"/>
      <c r="Z1074" s="31"/>
      <c r="AA1074" s="33"/>
      <c r="AB1074" s="33"/>
      <c r="AC1074" s="33"/>
      <c r="AD1074" s="33"/>
      <c r="AE1074" s="33"/>
    </row>
    <row r="1075">
      <c r="A1075" s="116"/>
      <c r="B1075" s="101"/>
      <c r="C1075" s="101"/>
      <c r="D1075" s="104"/>
      <c r="E1075" s="104"/>
      <c r="F1075" s="104"/>
      <c r="G1075" s="105"/>
      <c r="H1075" s="105"/>
      <c r="I1075" s="105"/>
      <c r="J1075" s="105"/>
      <c r="K1075" s="105"/>
      <c r="L1075" s="104"/>
      <c r="M1075" s="291"/>
      <c r="N1075" s="135"/>
      <c r="O1075" s="291"/>
      <c r="P1075" s="135"/>
      <c r="Q1075" s="119"/>
      <c r="R1075" s="119"/>
      <c r="S1075" s="110"/>
      <c r="T1075" s="105"/>
      <c r="U1075" s="156"/>
      <c r="V1075" s="105"/>
      <c r="W1075" s="157"/>
      <c r="X1075" s="158"/>
      <c r="Y1075" s="112"/>
      <c r="Z1075" s="31"/>
      <c r="AA1075" s="33"/>
      <c r="AB1075" s="33"/>
      <c r="AC1075" s="33"/>
      <c r="AD1075" s="33"/>
      <c r="AE1075" s="33"/>
    </row>
    <row r="1076">
      <c r="A1076" s="116"/>
      <c r="B1076" s="101"/>
      <c r="C1076" s="101"/>
      <c r="D1076" s="104"/>
      <c r="E1076" s="104"/>
      <c r="F1076" s="104"/>
      <c r="G1076" s="105"/>
      <c r="H1076" s="105"/>
      <c r="I1076" s="105"/>
      <c r="J1076" s="105"/>
      <c r="K1076" s="105"/>
      <c r="L1076" s="104"/>
      <c r="M1076" s="291"/>
      <c r="N1076" s="135"/>
      <c r="O1076" s="291"/>
      <c r="P1076" s="135"/>
      <c r="Q1076" s="119"/>
      <c r="R1076" s="119"/>
      <c r="S1076" s="110"/>
      <c r="T1076" s="105"/>
      <c r="U1076" s="156"/>
      <c r="V1076" s="105"/>
      <c r="W1076" s="157"/>
      <c r="X1076" s="158"/>
      <c r="Y1076" s="112"/>
      <c r="Z1076" s="31"/>
      <c r="AA1076" s="33"/>
      <c r="AB1076" s="33"/>
      <c r="AC1076" s="33"/>
      <c r="AD1076" s="33"/>
      <c r="AE1076" s="33"/>
    </row>
    <row r="1077">
      <c r="A1077" s="116"/>
      <c r="B1077" s="101"/>
      <c r="C1077" s="101"/>
      <c r="D1077" s="104"/>
      <c r="E1077" s="104"/>
      <c r="F1077" s="104"/>
      <c r="G1077" s="105"/>
      <c r="H1077" s="105"/>
      <c r="I1077" s="105"/>
      <c r="J1077" s="105"/>
      <c r="K1077" s="105"/>
      <c r="L1077" s="104"/>
      <c r="M1077" s="291"/>
      <c r="N1077" s="135"/>
      <c r="O1077" s="291"/>
      <c r="P1077" s="135"/>
      <c r="Q1077" s="119"/>
      <c r="R1077" s="119"/>
      <c r="S1077" s="110"/>
      <c r="T1077" s="105"/>
      <c r="U1077" s="156"/>
      <c r="V1077" s="105"/>
      <c r="W1077" s="157"/>
      <c r="X1077" s="158"/>
      <c r="Y1077" s="112"/>
      <c r="Z1077" s="31"/>
      <c r="AA1077" s="33"/>
      <c r="AB1077" s="33"/>
      <c r="AC1077" s="33"/>
      <c r="AD1077" s="33"/>
      <c r="AE1077" s="33"/>
    </row>
    <row r="1078">
      <c r="A1078" s="116"/>
      <c r="B1078" s="101"/>
      <c r="C1078" s="101"/>
      <c r="D1078" s="104"/>
      <c r="E1078" s="104"/>
      <c r="F1078" s="104"/>
      <c r="G1078" s="105"/>
      <c r="H1078" s="105"/>
      <c r="I1078" s="105"/>
      <c r="J1078" s="105"/>
      <c r="K1078" s="105"/>
      <c r="L1078" s="104"/>
      <c r="M1078" s="291"/>
      <c r="N1078" s="135"/>
      <c r="O1078" s="291"/>
      <c r="P1078" s="135"/>
      <c r="Q1078" s="119"/>
      <c r="R1078" s="119"/>
      <c r="S1078" s="110"/>
      <c r="T1078" s="105"/>
      <c r="U1078" s="156"/>
      <c r="V1078" s="105"/>
      <c r="W1078" s="157"/>
      <c r="X1078" s="158"/>
      <c r="Y1078" s="112"/>
      <c r="Z1078" s="31"/>
      <c r="AA1078" s="33"/>
      <c r="AB1078" s="33"/>
      <c r="AC1078" s="33"/>
      <c r="AD1078" s="33"/>
      <c r="AE1078" s="33"/>
    </row>
    <row r="1079">
      <c r="A1079" s="116"/>
      <c r="B1079" s="101"/>
      <c r="C1079" s="101"/>
      <c r="D1079" s="104"/>
      <c r="E1079" s="104"/>
      <c r="F1079" s="104"/>
      <c r="G1079" s="105"/>
      <c r="H1079" s="105"/>
      <c r="I1079" s="105"/>
      <c r="J1079" s="105"/>
      <c r="K1079" s="105"/>
      <c r="L1079" s="104"/>
      <c r="M1079" s="291"/>
      <c r="N1079" s="135"/>
      <c r="O1079" s="291"/>
      <c r="P1079" s="135"/>
      <c r="Q1079" s="119"/>
      <c r="R1079" s="119"/>
      <c r="S1079" s="110"/>
      <c r="T1079" s="105"/>
      <c r="U1079" s="156"/>
      <c r="V1079" s="105"/>
      <c r="W1079" s="157"/>
      <c r="X1079" s="158"/>
      <c r="Y1079" s="112"/>
      <c r="Z1079" s="31"/>
      <c r="AA1079" s="33"/>
      <c r="AB1079" s="33"/>
      <c r="AC1079" s="33"/>
      <c r="AD1079" s="33"/>
      <c r="AE1079" s="33"/>
    </row>
    <row r="1080">
      <c r="A1080" s="116"/>
      <c r="B1080" s="101"/>
      <c r="C1080" s="101"/>
      <c r="D1080" s="104"/>
      <c r="E1080" s="104"/>
      <c r="F1080" s="104"/>
      <c r="G1080" s="105"/>
      <c r="H1080" s="105"/>
      <c r="I1080" s="105"/>
      <c r="J1080" s="105"/>
      <c r="K1080" s="105"/>
      <c r="L1080" s="104"/>
      <c r="M1080" s="291"/>
      <c r="N1080" s="135"/>
      <c r="O1080" s="291"/>
      <c r="P1080" s="135"/>
      <c r="Q1080" s="119"/>
      <c r="R1080" s="119"/>
      <c r="S1080" s="110"/>
      <c r="T1080" s="105"/>
      <c r="U1080" s="156"/>
      <c r="V1080" s="105"/>
      <c r="W1080" s="157"/>
      <c r="X1080" s="158"/>
      <c r="Y1080" s="112"/>
      <c r="Z1080" s="31"/>
      <c r="AA1080" s="33"/>
      <c r="AB1080" s="33"/>
      <c r="AC1080" s="33"/>
      <c r="AD1080" s="33"/>
      <c r="AE1080" s="33"/>
    </row>
    <row r="1081">
      <c r="A1081" s="116"/>
      <c r="B1081" s="101"/>
      <c r="C1081" s="101"/>
      <c r="D1081" s="104"/>
      <c r="E1081" s="104"/>
      <c r="F1081" s="104"/>
      <c r="G1081" s="105"/>
      <c r="H1081" s="105"/>
      <c r="I1081" s="105"/>
      <c r="J1081" s="105"/>
      <c r="K1081" s="105"/>
      <c r="L1081" s="104"/>
      <c r="M1081" s="291"/>
      <c r="N1081" s="135"/>
      <c r="O1081" s="291"/>
      <c r="P1081" s="135"/>
      <c r="Q1081" s="119"/>
      <c r="R1081" s="119"/>
      <c r="S1081" s="110"/>
      <c r="T1081" s="105"/>
      <c r="U1081" s="156"/>
      <c r="V1081" s="105"/>
      <c r="W1081" s="157"/>
      <c r="X1081" s="158"/>
      <c r="Y1081" s="112"/>
      <c r="Z1081" s="31"/>
      <c r="AA1081" s="33"/>
      <c r="AB1081" s="33"/>
      <c r="AC1081" s="33"/>
      <c r="AD1081" s="33"/>
      <c r="AE1081" s="33"/>
    </row>
    <row r="1082">
      <c r="A1082" s="116"/>
      <c r="B1082" s="101"/>
      <c r="C1082" s="101"/>
      <c r="D1082" s="104"/>
      <c r="E1082" s="104"/>
      <c r="F1082" s="104"/>
      <c r="G1082" s="105"/>
      <c r="H1082" s="105"/>
      <c r="I1082" s="105"/>
      <c r="J1082" s="105"/>
      <c r="K1082" s="105"/>
      <c r="L1082" s="104"/>
      <c r="M1082" s="291"/>
      <c r="N1082" s="135"/>
      <c r="O1082" s="291"/>
      <c r="P1082" s="135"/>
      <c r="Q1082" s="119"/>
      <c r="R1082" s="119"/>
      <c r="S1082" s="110"/>
      <c r="T1082" s="105"/>
      <c r="U1082" s="156"/>
      <c r="V1082" s="105"/>
      <c r="W1082" s="157"/>
      <c r="X1082" s="158"/>
      <c r="Y1082" s="112"/>
      <c r="Z1082" s="31"/>
      <c r="AA1082" s="33"/>
      <c r="AB1082" s="33"/>
      <c r="AC1082" s="33"/>
      <c r="AD1082" s="33"/>
      <c r="AE1082" s="33"/>
    </row>
    <row r="1083">
      <c r="A1083" s="116"/>
      <c r="B1083" s="101"/>
      <c r="C1083" s="101"/>
      <c r="D1083" s="104"/>
      <c r="E1083" s="104"/>
      <c r="F1083" s="104"/>
      <c r="G1083" s="105"/>
      <c r="H1083" s="105"/>
      <c r="I1083" s="105"/>
      <c r="J1083" s="105"/>
      <c r="K1083" s="105"/>
      <c r="L1083" s="104"/>
      <c r="M1083" s="291"/>
      <c r="N1083" s="135"/>
      <c r="O1083" s="291"/>
      <c r="P1083" s="135"/>
      <c r="Q1083" s="119"/>
      <c r="R1083" s="119"/>
      <c r="S1083" s="110"/>
      <c r="T1083" s="105"/>
      <c r="U1083" s="156"/>
      <c r="V1083" s="105"/>
      <c r="W1083" s="157"/>
      <c r="X1083" s="158"/>
      <c r="Y1083" s="112"/>
      <c r="Z1083" s="31"/>
      <c r="AA1083" s="33"/>
      <c r="AB1083" s="33"/>
      <c r="AC1083" s="33"/>
      <c r="AD1083" s="33"/>
      <c r="AE1083" s="33"/>
    </row>
    <row r="1084">
      <c r="A1084" s="116"/>
      <c r="B1084" s="101"/>
      <c r="C1084" s="101"/>
      <c r="D1084" s="104"/>
      <c r="E1084" s="104"/>
      <c r="F1084" s="104"/>
      <c r="G1084" s="105"/>
      <c r="H1084" s="105"/>
      <c r="I1084" s="105"/>
      <c r="J1084" s="105"/>
      <c r="K1084" s="105"/>
      <c r="L1084" s="104"/>
      <c r="M1084" s="291"/>
      <c r="N1084" s="135"/>
      <c r="O1084" s="291"/>
      <c r="P1084" s="135"/>
      <c r="Q1084" s="119"/>
      <c r="R1084" s="119"/>
      <c r="S1084" s="110"/>
      <c r="T1084" s="105"/>
      <c r="U1084" s="156"/>
      <c r="V1084" s="105"/>
      <c r="W1084" s="157"/>
      <c r="X1084" s="158"/>
      <c r="Y1084" s="112"/>
      <c r="Z1084" s="31"/>
      <c r="AA1084" s="33"/>
      <c r="AB1084" s="33"/>
      <c r="AC1084" s="33"/>
      <c r="AD1084" s="33"/>
      <c r="AE1084" s="33"/>
    </row>
    <row r="1085">
      <c r="A1085" s="116"/>
      <c r="B1085" s="101"/>
      <c r="C1085" s="101"/>
      <c r="D1085" s="104"/>
      <c r="E1085" s="104"/>
      <c r="F1085" s="104"/>
      <c r="G1085" s="105"/>
      <c r="H1085" s="105"/>
      <c r="I1085" s="105"/>
      <c r="J1085" s="105"/>
      <c r="K1085" s="105"/>
      <c r="L1085" s="104"/>
      <c r="M1085" s="291"/>
      <c r="N1085" s="135"/>
      <c r="O1085" s="291"/>
      <c r="P1085" s="135"/>
      <c r="Q1085" s="119"/>
      <c r="R1085" s="119"/>
      <c r="S1085" s="110"/>
      <c r="T1085" s="105"/>
      <c r="U1085" s="156"/>
      <c r="V1085" s="105"/>
      <c r="W1085" s="157"/>
      <c r="X1085" s="158"/>
      <c r="Y1085" s="112"/>
      <c r="Z1085" s="31"/>
      <c r="AA1085" s="33"/>
      <c r="AB1085" s="33"/>
      <c r="AC1085" s="33"/>
      <c r="AD1085" s="33"/>
      <c r="AE1085" s="33"/>
    </row>
    <row r="1086">
      <c r="A1086" s="116"/>
      <c r="B1086" s="101"/>
      <c r="C1086" s="101"/>
      <c r="D1086" s="104"/>
      <c r="E1086" s="104"/>
      <c r="F1086" s="104"/>
      <c r="G1086" s="105"/>
      <c r="H1086" s="105"/>
      <c r="I1086" s="105"/>
      <c r="J1086" s="105"/>
      <c r="K1086" s="105"/>
      <c r="L1086" s="104"/>
      <c r="M1086" s="291"/>
      <c r="N1086" s="135"/>
      <c r="O1086" s="291"/>
      <c r="P1086" s="135"/>
      <c r="Q1086" s="119"/>
      <c r="R1086" s="119"/>
      <c r="S1086" s="110"/>
      <c r="T1086" s="105"/>
      <c r="U1086" s="156"/>
      <c r="V1086" s="105"/>
      <c r="W1086" s="157"/>
      <c r="X1086" s="158"/>
      <c r="Y1086" s="112"/>
      <c r="Z1086" s="31"/>
      <c r="AA1086" s="33"/>
      <c r="AB1086" s="33"/>
      <c r="AC1086" s="33"/>
      <c r="AD1086" s="33"/>
      <c r="AE1086" s="33"/>
    </row>
    <row r="1087">
      <c r="A1087" s="116"/>
      <c r="B1087" s="101"/>
      <c r="C1087" s="101"/>
      <c r="D1087" s="104"/>
      <c r="E1087" s="104"/>
      <c r="F1087" s="104"/>
      <c r="G1087" s="105"/>
      <c r="H1087" s="105"/>
      <c r="I1087" s="105"/>
      <c r="J1087" s="105"/>
      <c r="K1087" s="105"/>
      <c r="L1087" s="104"/>
      <c r="M1087" s="291"/>
      <c r="N1087" s="135"/>
      <c r="O1087" s="291"/>
      <c r="P1087" s="135"/>
      <c r="Q1087" s="119"/>
      <c r="R1087" s="119"/>
      <c r="S1087" s="110"/>
      <c r="T1087" s="105"/>
      <c r="U1087" s="156"/>
      <c r="V1087" s="105"/>
      <c r="W1087" s="157"/>
      <c r="X1087" s="158"/>
      <c r="Y1087" s="112"/>
      <c r="Z1087" s="31"/>
      <c r="AA1087" s="33"/>
      <c r="AB1087" s="33"/>
      <c r="AC1087" s="33"/>
      <c r="AD1087" s="33"/>
      <c r="AE1087" s="33"/>
    </row>
    <row r="1088">
      <c r="A1088" s="116"/>
      <c r="B1088" s="101"/>
      <c r="C1088" s="101"/>
      <c r="D1088" s="104"/>
      <c r="E1088" s="104"/>
      <c r="F1088" s="104"/>
      <c r="G1088" s="105"/>
      <c r="H1088" s="105"/>
      <c r="I1088" s="105"/>
      <c r="J1088" s="105"/>
      <c r="K1088" s="105"/>
      <c r="L1088" s="104"/>
      <c r="M1088" s="291"/>
      <c r="N1088" s="135"/>
      <c r="O1088" s="291"/>
      <c r="P1088" s="135"/>
      <c r="Q1088" s="119"/>
      <c r="R1088" s="119"/>
      <c r="S1088" s="110"/>
      <c r="T1088" s="105"/>
      <c r="U1088" s="156"/>
      <c r="V1088" s="105"/>
      <c r="W1088" s="157"/>
      <c r="X1088" s="158"/>
      <c r="Y1088" s="309"/>
      <c r="Z1088" s="31"/>
      <c r="AA1088" s="33"/>
      <c r="AB1088" s="33"/>
      <c r="AC1088" s="33"/>
      <c r="AD1088" s="33"/>
      <c r="AE1088" s="33"/>
    </row>
    <row r="1089">
      <c r="A1089" s="116"/>
      <c r="B1089" s="101"/>
      <c r="C1089" s="101"/>
      <c r="D1089" s="104"/>
      <c r="E1089" s="104"/>
      <c r="F1089" s="104"/>
      <c r="G1089" s="105"/>
      <c r="H1089" s="105"/>
      <c r="I1089" s="105"/>
      <c r="J1089" s="105"/>
      <c r="K1089" s="105"/>
      <c r="L1089" s="104"/>
      <c r="M1089" s="291"/>
      <c r="N1089" s="135"/>
      <c r="O1089" s="291"/>
      <c r="P1089" s="135"/>
      <c r="Q1089" s="119"/>
      <c r="R1089" s="119"/>
      <c r="S1089" s="110"/>
      <c r="T1089" s="105"/>
      <c r="U1089" s="156"/>
      <c r="V1089" s="105"/>
      <c r="W1089" s="157"/>
      <c r="X1089" s="158"/>
      <c r="Y1089" s="112"/>
      <c r="Z1089" s="31"/>
      <c r="AA1089" s="33"/>
      <c r="AB1089" s="33"/>
      <c r="AC1089" s="33"/>
      <c r="AD1089" s="33"/>
      <c r="AE1089" s="33"/>
    </row>
    <row r="1090">
      <c r="A1090" s="116"/>
      <c r="B1090" s="101"/>
      <c r="C1090" s="101"/>
      <c r="D1090" s="104"/>
      <c r="E1090" s="104"/>
      <c r="F1090" s="104"/>
      <c r="G1090" s="105"/>
      <c r="H1090" s="105"/>
      <c r="I1090" s="105"/>
      <c r="J1090" s="105"/>
      <c r="K1090" s="105"/>
      <c r="L1090" s="104"/>
      <c r="M1090" s="291"/>
      <c r="N1090" s="135"/>
      <c r="O1090" s="291"/>
      <c r="P1090" s="135"/>
      <c r="Q1090" s="119"/>
      <c r="R1090" s="119"/>
      <c r="S1090" s="110"/>
      <c r="T1090" s="105"/>
      <c r="U1090" s="156"/>
      <c r="V1090" s="105"/>
      <c r="W1090" s="157"/>
      <c r="X1090" s="158"/>
      <c r="Y1090" s="112"/>
      <c r="Z1090" s="31"/>
      <c r="AA1090" s="33"/>
      <c r="AB1090" s="33"/>
      <c r="AC1090" s="33"/>
      <c r="AD1090" s="33"/>
      <c r="AE1090" s="33"/>
    </row>
    <row r="1091">
      <c r="A1091" s="116"/>
      <c r="B1091" s="101"/>
      <c r="C1091" s="101"/>
      <c r="D1091" s="104"/>
      <c r="E1091" s="104"/>
      <c r="F1091" s="104"/>
      <c r="G1091" s="105"/>
      <c r="H1091" s="105"/>
      <c r="I1091" s="105"/>
      <c r="J1091" s="105"/>
      <c r="K1091" s="105"/>
      <c r="L1091" s="104"/>
      <c r="M1091" s="291"/>
      <c r="N1091" s="135"/>
      <c r="O1091" s="291"/>
      <c r="P1091" s="135"/>
      <c r="Q1091" s="119"/>
      <c r="R1091" s="119"/>
      <c r="S1091" s="110"/>
      <c r="T1091" s="105"/>
      <c r="U1091" s="156"/>
      <c r="V1091" s="105"/>
      <c r="W1091" s="157"/>
      <c r="X1091" s="158"/>
      <c r="Y1091" s="112"/>
      <c r="Z1091" s="31"/>
      <c r="AA1091" s="33"/>
      <c r="AB1091" s="33"/>
      <c r="AC1091" s="33"/>
      <c r="AD1091" s="33"/>
      <c r="AE1091" s="33"/>
    </row>
    <row r="1092">
      <c r="A1092" s="116"/>
      <c r="B1092" s="101"/>
      <c r="C1092" s="101"/>
      <c r="D1092" s="104"/>
      <c r="E1092" s="104"/>
      <c r="F1092" s="104"/>
      <c r="G1092" s="105"/>
      <c r="H1092" s="105"/>
      <c r="I1092" s="105"/>
      <c r="J1092" s="105"/>
      <c r="K1092" s="105"/>
      <c r="L1092" s="104"/>
      <c r="M1092" s="291"/>
      <c r="N1092" s="135"/>
      <c r="O1092" s="291"/>
      <c r="P1092" s="135"/>
      <c r="Q1092" s="119"/>
      <c r="R1092" s="119"/>
      <c r="S1092" s="110"/>
      <c r="T1092" s="105"/>
      <c r="U1092" s="156"/>
      <c r="V1092" s="105"/>
      <c r="W1092" s="157"/>
      <c r="X1092" s="158"/>
      <c r="Y1092" s="112"/>
      <c r="Z1092" s="31"/>
      <c r="AA1092" s="33"/>
      <c r="AB1092" s="33"/>
      <c r="AC1092" s="33"/>
      <c r="AD1092" s="33"/>
      <c r="AE1092" s="33"/>
    </row>
    <row r="1093">
      <c r="A1093" s="116"/>
      <c r="B1093" s="101"/>
      <c r="C1093" s="101"/>
      <c r="D1093" s="104"/>
      <c r="E1093" s="104"/>
      <c r="F1093" s="104"/>
      <c r="G1093" s="105"/>
      <c r="H1093" s="105"/>
      <c r="I1093" s="105"/>
      <c r="J1093" s="105"/>
      <c r="K1093" s="105"/>
      <c r="L1093" s="104"/>
      <c r="M1093" s="291"/>
      <c r="N1093" s="135"/>
      <c r="O1093" s="291"/>
      <c r="P1093" s="135"/>
      <c r="Q1093" s="119"/>
      <c r="R1093" s="119"/>
      <c r="S1093" s="110"/>
      <c r="T1093" s="105"/>
      <c r="U1093" s="156"/>
      <c r="V1093" s="105"/>
      <c r="W1093" s="157"/>
      <c r="X1093" s="158"/>
      <c r="Y1093" s="112"/>
      <c r="Z1093" s="31"/>
      <c r="AA1093" s="33"/>
      <c r="AB1093" s="33"/>
      <c r="AC1093" s="33"/>
      <c r="AD1093" s="33"/>
      <c r="AE1093" s="33"/>
    </row>
    <row r="1094">
      <c r="A1094" s="116"/>
      <c r="B1094" s="101"/>
      <c r="C1094" s="101"/>
      <c r="D1094" s="104"/>
      <c r="E1094" s="104"/>
      <c r="F1094" s="104"/>
      <c r="G1094" s="105"/>
      <c r="H1094" s="105"/>
      <c r="I1094" s="105"/>
      <c r="J1094" s="105"/>
      <c r="K1094" s="105"/>
      <c r="L1094" s="104"/>
      <c r="M1094" s="291"/>
      <c r="N1094" s="135"/>
      <c r="O1094" s="291"/>
      <c r="P1094" s="135"/>
      <c r="Q1094" s="119"/>
      <c r="R1094" s="119"/>
      <c r="S1094" s="110"/>
      <c r="T1094" s="105"/>
      <c r="U1094" s="156"/>
      <c r="V1094" s="105"/>
      <c r="W1094" s="157"/>
      <c r="X1094" s="158"/>
      <c r="Y1094" s="104"/>
      <c r="Z1094" s="31"/>
      <c r="AA1094" s="33"/>
      <c r="AB1094" s="33"/>
      <c r="AC1094" s="33"/>
      <c r="AD1094" s="33"/>
      <c r="AE1094" s="33"/>
    </row>
    <row r="1095">
      <c r="A1095" s="116"/>
      <c r="B1095" s="101"/>
      <c r="C1095" s="101"/>
      <c r="D1095" s="104"/>
      <c r="E1095" s="104"/>
      <c r="F1095" s="104"/>
      <c r="G1095" s="105"/>
      <c r="H1095" s="105"/>
      <c r="I1095" s="105"/>
      <c r="J1095" s="105"/>
      <c r="K1095" s="105"/>
      <c r="L1095" s="104"/>
      <c r="M1095" s="291"/>
      <c r="N1095" s="135"/>
      <c r="O1095" s="291"/>
      <c r="P1095" s="135"/>
      <c r="Q1095" s="119"/>
      <c r="R1095" s="119"/>
      <c r="S1095" s="110"/>
      <c r="T1095" s="105"/>
      <c r="U1095" s="156"/>
      <c r="V1095" s="105"/>
      <c r="W1095" s="157"/>
      <c r="X1095" s="158"/>
      <c r="Y1095" s="309"/>
      <c r="Z1095" s="31"/>
      <c r="AA1095" s="33"/>
      <c r="AB1095" s="33"/>
      <c r="AC1095" s="33"/>
      <c r="AD1095" s="33"/>
      <c r="AE1095" s="33"/>
    </row>
    <row r="1096">
      <c r="A1096" s="116"/>
      <c r="B1096" s="101"/>
      <c r="C1096" s="101"/>
      <c r="D1096" s="104"/>
      <c r="E1096" s="104"/>
      <c r="F1096" s="104"/>
      <c r="G1096" s="105"/>
      <c r="H1096" s="105"/>
      <c r="I1096" s="105"/>
      <c r="J1096" s="105"/>
      <c r="K1096" s="105"/>
      <c r="L1096" s="104"/>
      <c r="M1096" s="291"/>
      <c r="N1096" s="135"/>
      <c r="O1096" s="291"/>
      <c r="P1096" s="135"/>
      <c r="Q1096" s="119"/>
      <c r="R1096" s="119"/>
      <c r="S1096" s="110"/>
      <c r="T1096" s="105"/>
      <c r="U1096" s="156"/>
      <c r="V1096" s="105"/>
      <c r="W1096" s="157"/>
      <c r="X1096" s="158"/>
      <c r="Y1096" s="112"/>
      <c r="Z1096" s="31"/>
      <c r="AA1096" s="33"/>
      <c r="AB1096" s="33"/>
      <c r="AC1096" s="33"/>
      <c r="AD1096" s="33"/>
      <c r="AE1096" s="33"/>
    </row>
    <row r="1097">
      <c r="A1097" s="116"/>
      <c r="B1097" s="101"/>
      <c r="C1097" s="101"/>
      <c r="D1097" s="104"/>
      <c r="E1097" s="104"/>
      <c r="F1097" s="104"/>
      <c r="G1097" s="105"/>
      <c r="H1097" s="105"/>
      <c r="I1097" s="105"/>
      <c r="J1097" s="105"/>
      <c r="K1097" s="105"/>
      <c r="L1097" s="104"/>
      <c r="M1097" s="291"/>
      <c r="N1097" s="135"/>
      <c r="O1097" s="291"/>
      <c r="P1097" s="135"/>
      <c r="Q1097" s="119"/>
      <c r="R1097" s="119"/>
      <c r="S1097" s="110"/>
      <c r="T1097" s="105"/>
      <c r="U1097" s="156"/>
      <c r="V1097" s="105"/>
      <c r="W1097" s="157"/>
      <c r="X1097" s="158"/>
      <c r="Y1097" s="257"/>
      <c r="Z1097" s="31"/>
      <c r="AA1097" s="33"/>
      <c r="AB1097" s="33"/>
      <c r="AC1097" s="33"/>
      <c r="AD1097" s="33"/>
      <c r="AE1097" s="33"/>
    </row>
    <row r="1098">
      <c r="A1098" s="116"/>
      <c r="B1098" s="101"/>
      <c r="C1098" s="101"/>
      <c r="D1098" s="104"/>
      <c r="E1098" s="104"/>
      <c r="F1098" s="104"/>
      <c r="G1098" s="105"/>
      <c r="H1098" s="105"/>
      <c r="I1098" s="105"/>
      <c r="J1098" s="105"/>
      <c r="K1098" s="105"/>
      <c r="L1098" s="104"/>
      <c r="M1098" s="291"/>
      <c r="N1098" s="135"/>
      <c r="O1098" s="291"/>
      <c r="P1098" s="135"/>
      <c r="Q1098" s="119"/>
      <c r="R1098" s="119"/>
      <c r="S1098" s="110"/>
      <c r="T1098" s="105"/>
      <c r="U1098" s="156"/>
      <c r="V1098" s="105"/>
      <c r="W1098" s="157"/>
      <c r="X1098" s="158"/>
      <c r="Y1098" s="112"/>
      <c r="Z1098" s="31"/>
      <c r="AA1098" s="33"/>
      <c r="AB1098" s="33"/>
      <c r="AC1098" s="33"/>
      <c r="AD1098" s="33"/>
      <c r="AE1098" s="33"/>
    </row>
    <row r="1099">
      <c r="A1099" s="116"/>
      <c r="B1099" s="101"/>
      <c r="C1099" s="101"/>
      <c r="D1099" s="104"/>
      <c r="E1099" s="104"/>
      <c r="F1099" s="104"/>
      <c r="G1099" s="105"/>
      <c r="H1099" s="105"/>
      <c r="I1099" s="105"/>
      <c r="J1099" s="105"/>
      <c r="K1099" s="105"/>
      <c r="L1099" s="104"/>
      <c r="M1099" s="291"/>
      <c r="N1099" s="135"/>
      <c r="O1099" s="291"/>
      <c r="P1099" s="135"/>
      <c r="Q1099" s="119"/>
      <c r="R1099" s="119"/>
      <c r="S1099" s="110"/>
      <c r="T1099" s="105"/>
      <c r="U1099" s="156"/>
      <c r="V1099" s="105"/>
      <c r="W1099" s="157"/>
      <c r="X1099" s="158"/>
      <c r="Y1099" s="112"/>
      <c r="Z1099" s="31"/>
      <c r="AA1099" s="33"/>
      <c r="AB1099" s="33"/>
      <c r="AC1099" s="33"/>
      <c r="AD1099" s="33"/>
      <c r="AE1099" s="33"/>
    </row>
    <row r="1100">
      <c r="A1100" s="116"/>
      <c r="B1100" s="101"/>
      <c r="C1100" s="101"/>
      <c r="D1100" s="104"/>
      <c r="E1100" s="104"/>
      <c r="F1100" s="104"/>
      <c r="G1100" s="105"/>
      <c r="H1100" s="105"/>
      <c r="I1100" s="105"/>
      <c r="J1100" s="105"/>
      <c r="K1100" s="105"/>
      <c r="L1100" s="104"/>
      <c r="M1100" s="291"/>
      <c r="N1100" s="135"/>
      <c r="O1100" s="291"/>
      <c r="P1100" s="135"/>
      <c r="Q1100" s="119"/>
      <c r="R1100" s="119"/>
      <c r="S1100" s="110"/>
      <c r="T1100" s="105"/>
      <c r="U1100" s="156"/>
      <c r="V1100" s="105"/>
      <c r="W1100" s="157"/>
      <c r="X1100" s="158"/>
      <c r="Y1100" s="112"/>
      <c r="Z1100" s="31"/>
      <c r="AA1100" s="33"/>
      <c r="AB1100" s="33"/>
      <c r="AC1100" s="33"/>
      <c r="AD1100" s="33"/>
      <c r="AE1100" s="33"/>
    </row>
    <row r="1101">
      <c r="A1101" s="116"/>
      <c r="B1101" s="101"/>
      <c r="C1101" s="101"/>
      <c r="D1101" s="104"/>
      <c r="E1101" s="104"/>
      <c r="F1101" s="104"/>
      <c r="G1101" s="105"/>
      <c r="H1101" s="105"/>
      <c r="I1101" s="105"/>
      <c r="J1101" s="105"/>
      <c r="K1101" s="105"/>
      <c r="L1101" s="104"/>
      <c r="M1101" s="291"/>
      <c r="N1101" s="135"/>
      <c r="O1101" s="291"/>
      <c r="P1101" s="135"/>
      <c r="Q1101" s="119"/>
      <c r="R1101" s="119"/>
      <c r="S1101" s="110"/>
      <c r="T1101" s="105"/>
      <c r="U1101" s="156"/>
      <c r="V1101" s="105"/>
      <c r="W1101" s="157"/>
      <c r="X1101" s="158"/>
      <c r="Y1101" s="112"/>
      <c r="Z1101" s="31"/>
      <c r="AA1101" s="33"/>
      <c r="AB1101" s="33"/>
      <c r="AC1101" s="33"/>
      <c r="AD1101" s="33"/>
      <c r="AE1101" s="33"/>
    </row>
    <row r="1102">
      <c r="A1102" s="116"/>
      <c r="B1102" s="101"/>
      <c r="C1102" s="101"/>
      <c r="D1102" s="104"/>
      <c r="E1102" s="104"/>
      <c r="F1102" s="104"/>
      <c r="G1102" s="105"/>
      <c r="H1102" s="105"/>
      <c r="I1102" s="105"/>
      <c r="J1102" s="105"/>
      <c r="K1102" s="105"/>
      <c r="L1102" s="104"/>
      <c r="M1102" s="291"/>
      <c r="N1102" s="135"/>
      <c r="O1102" s="291"/>
      <c r="P1102" s="135"/>
      <c r="Q1102" s="119"/>
      <c r="R1102" s="119"/>
      <c r="S1102" s="110"/>
      <c r="T1102" s="105"/>
      <c r="U1102" s="156"/>
      <c r="V1102" s="105"/>
      <c r="W1102" s="157"/>
      <c r="X1102" s="158"/>
      <c r="Y1102" s="112"/>
      <c r="Z1102" s="31"/>
      <c r="AA1102" s="33"/>
      <c r="AB1102" s="33"/>
      <c r="AC1102" s="33"/>
      <c r="AD1102" s="33"/>
      <c r="AE1102" s="33"/>
    </row>
    <row r="1103">
      <c r="A1103" s="116"/>
      <c r="B1103" s="101"/>
      <c r="C1103" s="101"/>
      <c r="D1103" s="104"/>
      <c r="E1103" s="104"/>
      <c r="F1103" s="104"/>
      <c r="G1103" s="105"/>
      <c r="H1103" s="105"/>
      <c r="I1103" s="105"/>
      <c r="J1103" s="105"/>
      <c r="K1103" s="105"/>
      <c r="L1103" s="104"/>
      <c r="M1103" s="291"/>
      <c r="N1103" s="135"/>
      <c r="O1103" s="291"/>
      <c r="P1103" s="135"/>
      <c r="Q1103" s="119"/>
      <c r="R1103" s="119"/>
      <c r="S1103" s="110"/>
      <c r="T1103" s="105"/>
      <c r="U1103" s="156"/>
      <c r="V1103" s="105"/>
      <c r="W1103" s="157"/>
      <c r="X1103" s="158"/>
      <c r="Y1103" s="112"/>
      <c r="Z1103" s="31"/>
      <c r="AA1103" s="33"/>
      <c r="AB1103" s="33"/>
      <c r="AC1103" s="33"/>
      <c r="AD1103" s="33"/>
      <c r="AE1103" s="33"/>
    </row>
    <row r="1104">
      <c r="A1104" s="116"/>
      <c r="B1104" s="44"/>
      <c r="C1104" s="44"/>
      <c r="D1104" s="104"/>
      <c r="E1104" s="104"/>
      <c r="F1104" s="112"/>
      <c r="G1104" s="105"/>
      <c r="H1104" s="105"/>
      <c r="I1104" s="145"/>
      <c r="J1104" s="145"/>
      <c r="K1104" s="145"/>
      <c r="L1104" s="104"/>
      <c r="M1104" s="160"/>
      <c r="N1104" s="135"/>
      <c r="O1104" s="160"/>
      <c r="P1104" s="135"/>
      <c r="Q1104" s="119"/>
      <c r="R1104" s="119"/>
      <c r="S1104" s="161"/>
      <c r="T1104" s="105"/>
      <c r="U1104" s="162"/>
      <c r="V1104" s="105"/>
      <c r="W1104" s="126"/>
      <c r="X1104" s="30"/>
      <c r="Y1104" s="112"/>
      <c r="Z1104" s="31"/>
      <c r="AA1104" s="33"/>
      <c r="AB1104" s="33"/>
      <c r="AC1104" s="33"/>
      <c r="AD1104" s="33"/>
      <c r="AE1104" s="33"/>
    </row>
    <row r="1105">
      <c r="A1105" s="116"/>
      <c r="B1105" s="44"/>
      <c r="C1105" s="44"/>
      <c r="D1105" s="104"/>
      <c r="E1105" s="104"/>
      <c r="F1105" s="112"/>
      <c r="G1105" s="105"/>
      <c r="H1105" s="105"/>
      <c r="I1105" s="145"/>
      <c r="J1105" s="145"/>
      <c r="K1105" s="145"/>
      <c r="L1105" s="104"/>
      <c r="M1105" s="160"/>
      <c r="N1105" s="135"/>
      <c r="O1105" s="160"/>
      <c r="P1105" s="135"/>
      <c r="Q1105" s="119"/>
      <c r="R1105" s="119"/>
      <c r="S1105" s="161"/>
      <c r="T1105" s="105"/>
      <c r="U1105" s="162"/>
      <c r="V1105" s="105"/>
      <c r="W1105" s="126"/>
      <c r="X1105" s="30"/>
      <c r="Y1105" s="112"/>
      <c r="Z1105" s="31"/>
      <c r="AA1105" s="33"/>
      <c r="AB1105" s="33"/>
      <c r="AC1105" s="33"/>
      <c r="AD1105" s="33"/>
      <c r="AE1105" s="33"/>
    </row>
    <row r="1106">
      <c r="A1106" s="116"/>
      <c r="B1106" s="44"/>
      <c r="C1106" s="44"/>
      <c r="D1106" s="104"/>
      <c r="E1106" s="104"/>
      <c r="F1106" s="112"/>
      <c r="G1106" s="105"/>
      <c r="H1106" s="105"/>
      <c r="I1106" s="145"/>
      <c r="J1106" s="145"/>
      <c r="K1106" s="145"/>
      <c r="L1106" s="104"/>
      <c r="M1106" s="160"/>
      <c r="N1106" s="135"/>
      <c r="O1106" s="160"/>
      <c r="P1106" s="135"/>
      <c r="Q1106" s="119"/>
      <c r="R1106" s="119"/>
      <c r="S1106" s="161"/>
      <c r="T1106" s="105"/>
      <c r="U1106" s="162"/>
      <c r="V1106" s="105"/>
      <c r="W1106" s="126"/>
      <c r="X1106" s="30"/>
      <c r="Y1106" s="112"/>
      <c r="Z1106" s="31"/>
      <c r="AA1106" s="33"/>
      <c r="AB1106" s="33"/>
      <c r="AC1106" s="33"/>
      <c r="AD1106" s="33"/>
      <c r="AE1106" s="33"/>
    </row>
    <row r="1107">
      <c r="A1107" s="116"/>
      <c r="B1107" s="44"/>
      <c r="C1107" s="44"/>
      <c r="D1107" s="104"/>
      <c r="E1107" s="104"/>
      <c r="F1107" s="112"/>
      <c r="G1107" s="105"/>
      <c r="H1107" s="105"/>
      <c r="I1107" s="145"/>
      <c r="J1107" s="145"/>
      <c r="K1107" s="145"/>
      <c r="L1107" s="104"/>
      <c r="M1107" s="160"/>
      <c r="N1107" s="135"/>
      <c r="O1107" s="160"/>
      <c r="P1107" s="135"/>
      <c r="Q1107" s="119"/>
      <c r="R1107" s="119"/>
      <c r="S1107" s="161"/>
      <c r="T1107" s="105"/>
      <c r="U1107" s="162"/>
      <c r="V1107" s="105"/>
      <c r="W1107" s="126"/>
      <c r="X1107" s="30"/>
      <c r="Y1107" s="112"/>
      <c r="Z1107" s="31"/>
      <c r="AA1107" s="33"/>
      <c r="AB1107" s="33"/>
      <c r="AC1107" s="33"/>
      <c r="AD1107" s="33"/>
      <c r="AE1107" s="33"/>
    </row>
    <row r="1108">
      <c r="A1108" s="116"/>
      <c r="B1108" s="44"/>
      <c r="C1108" s="44"/>
      <c r="D1108" s="104"/>
      <c r="E1108" s="104"/>
      <c r="F1108" s="112"/>
      <c r="G1108" s="105"/>
      <c r="H1108" s="105"/>
      <c r="I1108" s="145"/>
      <c r="J1108" s="145"/>
      <c r="K1108" s="145"/>
      <c r="L1108" s="104"/>
      <c r="M1108" s="160"/>
      <c r="N1108" s="135"/>
      <c r="O1108" s="160"/>
      <c r="P1108" s="135"/>
      <c r="Q1108" s="119"/>
      <c r="R1108" s="119"/>
      <c r="S1108" s="161"/>
      <c r="T1108" s="105"/>
      <c r="U1108" s="162"/>
      <c r="V1108" s="105"/>
      <c r="W1108" s="126"/>
      <c r="X1108" s="30"/>
      <c r="Y1108" s="112"/>
      <c r="Z1108" s="31"/>
      <c r="AA1108" s="33"/>
      <c r="AB1108" s="33"/>
      <c r="AC1108" s="33"/>
      <c r="AD1108" s="33"/>
      <c r="AE1108" s="33"/>
    </row>
    <row r="1109">
      <c r="A1109" s="116"/>
      <c r="B1109" s="44"/>
      <c r="C1109" s="44"/>
      <c r="D1109" s="104"/>
      <c r="E1109" s="104"/>
      <c r="F1109" s="112"/>
      <c r="G1109" s="105"/>
      <c r="H1109" s="105"/>
      <c r="I1109" s="145"/>
      <c r="J1109" s="145"/>
      <c r="K1109" s="145"/>
      <c r="L1109" s="104"/>
      <c r="M1109" s="160"/>
      <c r="N1109" s="135"/>
      <c r="O1109" s="160"/>
      <c r="P1109" s="135"/>
      <c r="Q1109" s="119"/>
      <c r="R1109" s="119"/>
      <c r="S1109" s="161"/>
      <c r="T1109" s="105"/>
      <c r="U1109" s="162"/>
      <c r="V1109" s="105"/>
      <c r="W1109" s="126"/>
      <c r="X1109" s="30"/>
      <c r="Y1109" s="112"/>
      <c r="Z1109" s="31"/>
      <c r="AA1109" s="33"/>
      <c r="AB1109" s="33"/>
      <c r="AC1109" s="33"/>
      <c r="AD1109" s="33"/>
      <c r="AE1109" s="33"/>
    </row>
    <row r="1110">
      <c r="A1110" s="116"/>
      <c r="B1110" s="44"/>
      <c r="C1110" s="44"/>
      <c r="D1110" s="104"/>
      <c r="E1110" s="104"/>
      <c r="F1110" s="112"/>
      <c r="G1110" s="105"/>
      <c r="H1110" s="105"/>
      <c r="I1110" s="145"/>
      <c r="J1110" s="145"/>
      <c r="K1110" s="145"/>
      <c r="L1110" s="104"/>
      <c r="M1110" s="160"/>
      <c r="N1110" s="135"/>
      <c r="O1110" s="160"/>
      <c r="P1110" s="135"/>
      <c r="Q1110" s="119"/>
      <c r="R1110" s="119"/>
      <c r="S1110" s="161"/>
      <c r="T1110" s="105"/>
      <c r="U1110" s="162"/>
      <c r="V1110" s="105"/>
      <c r="W1110" s="126"/>
      <c r="X1110" s="30"/>
      <c r="Y1110" s="112"/>
      <c r="Z1110" s="31"/>
      <c r="AA1110" s="33"/>
      <c r="AB1110" s="33"/>
      <c r="AC1110" s="33"/>
      <c r="AD1110" s="33"/>
      <c r="AE1110" s="33"/>
    </row>
    <row r="1111">
      <c r="A1111" s="116"/>
      <c r="B1111" s="44"/>
      <c r="C1111" s="44"/>
      <c r="D1111" s="104"/>
      <c r="E1111" s="104"/>
      <c r="F1111" s="112"/>
      <c r="G1111" s="105"/>
      <c r="H1111" s="105"/>
      <c r="I1111" s="145"/>
      <c r="J1111" s="145"/>
      <c r="K1111" s="145"/>
      <c r="L1111" s="104"/>
      <c r="M1111" s="160"/>
      <c r="N1111" s="135"/>
      <c r="O1111" s="160"/>
      <c r="P1111" s="135"/>
      <c r="Q1111" s="119"/>
      <c r="R1111" s="119"/>
      <c r="S1111" s="161"/>
      <c r="T1111" s="105"/>
      <c r="U1111" s="162"/>
      <c r="V1111" s="105"/>
      <c r="W1111" s="126"/>
      <c r="X1111" s="30"/>
      <c r="Y1111" s="112"/>
      <c r="Z1111" s="31"/>
      <c r="AA1111" s="33"/>
      <c r="AB1111" s="33"/>
      <c r="AC1111" s="33"/>
      <c r="AD1111" s="33"/>
      <c r="AE1111" s="33"/>
    </row>
    <row r="1112">
      <c r="A1112" s="116"/>
      <c r="B1112" s="44"/>
      <c r="C1112" s="44"/>
      <c r="D1112" s="104"/>
      <c r="E1112" s="104"/>
      <c r="F1112" s="112"/>
      <c r="G1112" s="105"/>
      <c r="H1112" s="105"/>
      <c r="I1112" s="145"/>
      <c r="J1112" s="145"/>
      <c r="K1112" s="145"/>
      <c r="L1112" s="104"/>
      <c r="M1112" s="160"/>
      <c r="N1112" s="135"/>
      <c r="O1112" s="160"/>
      <c r="P1112" s="135"/>
      <c r="Q1112" s="119"/>
      <c r="R1112" s="119"/>
      <c r="S1112" s="161"/>
      <c r="T1112" s="105"/>
      <c r="U1112" s="162"/>
      <c r="V1112" s="105"/>
      <c r="W1112" s="126"/>
      <c r="X1112" s="30"/>
      <c r="Y1112" s="112"/>
      <c r="Z1112" s="31"/>
      <c r="AA1112" s="33"/>
      <c r="AB1112" s="33"/>
      <c r="AC1112" s="33"/>
      <c r="AD1112" s="33"/>
      <c r="AE1112" s="33"/>
    </row>
    <row r="1113">
      <c r="A1113" s="116"/>
      <c r="B1113" s="44"/>
      <c r="C1113" s="44"/>
      <c r="D1113" s="104"/>
      <c r="E1113" s="104"/>
      <c r="F1113" s="112"/>
      <c r="G1113" s="105"/>
      <c r="H1113" s="105"/>
      <c r="I1113" s="145"/>
      <c r="J1113" s="145"/>
      <c r="K1113" s="145"/>
      <c r="L1113" s="104"/>
      <c r="M1113" s="160"/>
      <c r="N1113" s="135"/>
      <c r="O1113" s="160"/>
      <c r="P1113" s="135"/>
      <c r="Q1113" s="119"/>
      <c r="R1113" s="119"/>
      <c r="S1113" s="161"/>
      <c r="T1113" s="105"/>
      <c r="U1113" s="162"/>
      <c r="V1113" s="105"/>
      <c r="W1113" s="126"/>
      <c r="X1113" s="30"/>
      <c r="Y1113" s="112"/>
      <c r="Z1113" s="31"/>
      <c r="AA1113" s="33"/>
      <c r="AB1113" s="33"/>
      <c r="AC1113" s="33"/>
      <c r="AD1113" s="33"/>
      <c r="AE1113" s="33"/>
    </row>
    <row r="1114">
      <c r="A1114" s="116"/>
      <c r="B1114" s="44"/>
      <c r="C1114" s="44"/>
      <c r="D1114" s="104"/>
      <c r="E1114" s="104"/>
      <c r="F1114" s="112"/>
      <c r="G1114" s="105"/>
      <c r="H1114" s="105"/>
      <c r="I1114" s="145"/>
      <c r="J1114" s="145"/>
      <c r="K1114" s="145"/>
      <c r="L1114" s="104"/>
      <c r="M1114" s="160"/>
      <c r="N1114" s="135"/>
      <c r="O1114" s="160"/>
      <c r="P1114" s="135"/>
      <c r="Q1114" s="119"/>
      <c r="R1114" s="119"/>
      <c r="S1114" s="161"/>
      <c r="T1114" s="105"/>
      <c r="U1114" s="162"/>
      <c r="V1114" s="105"/>
      <c r="W1114" s="126"/>
      <c r="X1114" s="30"/>
      <c r="Y1114" s="112"/>
      <c r="Z1114" s="31"/>
      <c r="AA1114" s="33"/>
      <c r="AB1114" s="33"/>
      <c r="AC1114" s="33"/>
      <c r="AD1114" s="33"/>
      <c r="AE1114" s="33"/>
    </row>
    <row r="1115">
      <c r="A1115" s="116"/>
      <c r="B1115" s="44"/>
      <c r="C1115" s="44"/>
      <c r="D1115" s="104"/>
      <c r="E1115" s="104"/>
      <c r="F1115" s="112"/>
      <c r="G1115" s="105"/>
      <c r="H1115" s="105"/>
      <c r="I1115" s="145"/>
      <c r="J1115" s="145"/>
      <c r="K1115" s="145"/>
      <c r="L1115" s="104"/>
      <c r="M1115" s="160"/>
      <c r="N1115" s="135"/>
      <c r="O1115" s="160"/>
      <c r="P1115" s="135"/>
      <c r="Q1115" s="119"/>
      <c r="R1115" s="119"/>
      <c r="S1115" s="161"/>
      <c r="T1115" s="105"/>
      <c r="U1115" s="162"/>
      <c r="V1115" s="105"/>
      <c r="W1115" s="126"/>
      <c r="X1115" s="30"/>
      <c r="Y1115" s="112"/>
      <c r="Z1115" s="31"/>
      <c r="AA1115" s="33"/>
      <c r="AB1115" s="33"/>
      <c r="AC1115" s="33"/>
      <c r="AD1115" s="33"/>
      <c r="AE1115" s="33"/>
    </row>
    <row r="1116">
      <c r="A1116" s="116"/>
      <c r="B1116" s="44"/>
      <c r="C1116" s="44"/>
      <c r="D1116" s="104"/>
      <c r="E1116" s="104"/>
      <c r="F1116" s="112"/>
      <c r="G1116" s="105"/>
      <c r="H1116" s="105"/>
      <c r="I1116" s="145"/>
      <c r="J1116" s="145"/>
      <c r="K1116" s="145"/>
      <c r="L1116" s="104"/>
      <c r="M1116" s="160"/>
      <c r="N1116" s="135"/>
      <c r="O1116" s="160"/>
      <c r="P1116" s="135"/>
      <c r="Q1116" s="119"/>
      <c r="R1116" s="119"/>
      <c r="S1116" s="161"/>
      <c r="T1116" s="105"/>
      <c r="U1116" s="162"/>
      <c r="V1116" s="105"/>
      <c r="W1116" s="126"/>
      <c r="X1116" s="30"/>
      <c r="Y1116" s="112"/>
      <c r="Z1116" s="31"/>
      <c r="AA1116" s="33"/>
      <c r="AB1116" s="33"/>
      <c r="AC1116" s="33"/>
      <c r="AD1116" s="33"/>
      <c r="AE1116" s="33"/>
    </row>
    <row r="1117">
      <c r="A1117" s="116"/>
      <c r="B1117" s="44"/>
      <c r="C1117" s="44"/>
      <c r="D1117" s="104"/>
      <c r="E1117" s="104"/>
      <c r="F1117" s="112"/>
      <c r="G1117" s="105"/>
      <c r="H1117" s="105"/>
      <c r="I1117" s="145"/>
      <c r="J1117" s="145"/>
      <c r="K1117" s="145"/>
      <c r="L1117" s="104"/>
      <c r="M1117" s="160"/>
      <c r="N1117" s="135"/>
      <c r="O1117" s="160"/>
      <c r="P1117" s="135"/>
      <c r="Q1117" s="119"/>
      <c r="R1117" s="119"/>
      <c r="S1117" s="161"/>
      <c r="T1117" s="105"/>
      <c r="U1117" s="162"/>
      <c r="V1117" s="105"/>
      <c r="W1117" s="126"/>
      <c r="X1117" s="30"/>
      <c r="Y1117" s="112"/>
      <c r="Z1117" s="31"/>
      <c r="AA1117" s="33"/>
      <c r="AB1117" s="33"/>
      <c r="AC1117" s="33"/>
      <c r="AD1117" s="33"/>
      <c r="AE1117" s="33"/>
    </row>
    <row r="1118">
      <c r="A1118" s="116"/>
      <c r="B1118" s="44"/>
      <c r="C1118" s="44"/>
      <c r="D1118" s="104"/>
      <c r="E1118" s="104"/>
      <c r="F1118" s="112"/>
      <c r="G1118" s="105"/>
      <c r="H1118" s="105"/>
      <c r="I1118" s="145"/>
      <c r="J1118" s="145"/>
      <c r="K1118" s="145"/>
      <c r="L1118" s="104"/>
      <c r="M1118" s="160"/>
      <c r="N1118" s="135"/>
      <c r="O1118" s="160"/>
      <c r="P1118" s="135"/>
      <c r="Q1118" s="119"/>
      <c r="R1118" s="119"/>
      <c r="S1118" s="161"/>
      <c r="T1118" s="105"/>
      <c r="U1118" s="162"/>
      <c r="V1118" s="105"/>
      <c r="W1118" s="126"/>
      <c r="X1118" s="30"/>
      <c r="Y1118" s="112"/>
      <c r="Z1118" s="31"/>
      <c r="AA1118" s="33"/>
      <c r="AB1118" s="33"/>
      <c r="AC1118" s="33"/>
      <c r="AD1118" s="33"/>
      <c r="AE1118" s="33"/>
    </row>
    <row r="1119">
      <c r="A1119" s="116"/>
      <c r="B1119" s="44"/>
      <c r="C1119" s="44"/>
      <c r="D1119" s="104"/>
      <c r="E1119" s="104"/>
      <c r="F1119" s="112"/>
      <c r="G1119" s="105"/>
      <c r="H1119" s="105"/>
      <c r="I1119" s="145"/>
      <c r="J1119" s="145"/>
      <c r="K1119" s="145"/>
      <c r="L1119" s="104"/>
      <c r="M1119" s="160"/>
      <c r="N1119" s="135"/>
      <c r="O1119" s="160"/>
      <c r="P1119" s="135"/>
      <c r="Q1119" s="119"/>
      <c r="R1119" s="119"/>
      <c r="S1119" s="161"/>
      <c r="T1119" s="105"/>
      <c r="U1119" s="162"/>
      <c r="V1119" s="105"/>
      <c r="W1119" s="126"/>
      <c r="X1119" s="30"/>
      <c r="Y1119" s="112"/>
      <c r="Z1119" s="31"/>
      <c r="AA1119" s="33"/>
      <c r="AB1119" s="33"/>
      <c r="AC1119" s="33"/>
      <c r="AD1119" s="33"/>
      <c r="AE1119" s="33"/>
    </row>
    <row r="1120">
      <c r="A1120" s="116"/>
      <c r="B1120" s="44"/>
      <c r="C1120" s="44"/>
      <c r="D1120" s="104"/>
      <c r="E1120" s="104"/>
      <c r="F1120" s="112"/>
      <c r="G1120" s="105"/>
      <c r="H1120" s="105"/>
      <c r="I1120" s="145"/>
      <c r="J1120" s="145"/>
      <c r="K1120" s="145"/>
      <c r="L1120" s="104"/>
      <c r="M1120" s="160"/>
      <c r="N1120" s="135"/>
      <c r="O1120" s="160"/>
      <c r="P1120" s="135"/>
      <c r="Q1120" s="119"/>
      <c r="R1120" s="119"/>
      <c r="S1120" s="161"/>
      <c r="T1120" s="105"/>
      <c r="U1120" s="162"/>
      <c r="V1120" s="105"/>
      <c r="W1120" s="126"/>
      <c r="X1120" s="30"/>
      <c r="Y1120" s="112"/>
      <c r="Z1120" s="31"/>
      <c r="AA1120" s="33"/>
      <c r="AB1120" s="33"/>
      <c r="AC1120" s="33"/>
      <c r="AD1120" s="33"/>
      <c r="AE1120" s="33"/>
    </row>
    <row r="1121">
      <c r="A1121" s="116"/>
      <c r="B1121" s="44"/>
      <c r="C1121" s="44"/>
      <c r="D1121" s="104"/>
      <c r="E1121" s="104"/>
      <c r="F1121" s="112"/>
      <c r="G1121" s="105"/>
      <c r="H1121" s="105"/>
      <c r="I1121" s="145"/>
      <c r="J1121" s="145"/>
      <c r="K1121" s="145"/>
      <c r="L1121" s="104"/>
      <c r="M1121" s="160"/>
      <c r="N1121" s="135"/>
      <c r="O1121" s="160"/>
      <c r="P1121" s="135"/>
      <c r="Q1121" s="119"/>
      <c r="R1121" s="119"/>
      <c r="S1121" s="161"/>
      <c r="T1121" s="105"/>
      <c r="U1121" s="162"/>
      <c r="V1121" s="105"/>
      <c r="W1121" s="126"/>
      <c r="X1121" s="30"/>
      <c r="Y1121" s="112"/>
      <c r="Z1121" s="31"/>
      <c r="AA1121" s="33"/>
      <c r="AB1121" s="33"/>
      <c r="AC1121" s="33"/>
      <c r="AD1121" s="33"/>
      <c r="AE1121" s="33"/>
    </row>
    <row r="1122">
      <c r="A1122" s="116"/>
      <c r="B1122" s="44"/>
      <c r="C1122" s="44"/>
      <c r="D1122" s="104"/>
      <c r="E1122" s="104"/>
      <c r="F1122" s="112"/>
      <c r="G1122" s="105"/>
      <c r="H1122" s="105"/>
      <c r="I1122" s="145"/>
      <c r="J1122" s="145"/>
      <c r="K1122" s="145"/>
      <c r="L1122" s="104"/>
      <c r="M1122" s="160"/>
      <c r="N1122" s="135"/>
      <c r="O1122" s="160"/>
      <c r="P1122" s="135"/>
      <c r="Q1122" s="119"/>
      <c r="R1122" s="119"/>
      <c r="S1122" s="161"/>
      <c r="T1122" s="105"/>
      <c r="U1122" s="162"/>
      <c r="V1122" s="105"/>
      <c r="W1122" s="126"/>
      <c r="X1122" s="30"/>
      <c r="Y1122" s="112"/>
      <c r="Z1122" s="31"/>
      <c r="AA1122" s="33"/>
      <c r="AB1122" s="33"/>
      <c r="AC1122" s="33"/>
      <c r="AD1122" s="33"/>
      <c r="AE1122" s="33"/>
    </row>
    <row r="1123">
      <c r="A1123" s="116"/>
      <c r="B1123" s="44"/>
      <c r="C1123" s="44"/>
      <c r="D1123" s="104"/>
      <c r="E1123" s="104"/>
      <c r="F1123" s="112"/>
      <c r="G1123" s="105"/>
      <c r="H1123" s="105"/>
      <c r="I1123" s="145"/>
      <c r="J1123" s="145"/>
      <c r="K1123" s="145"/>
      <c r="L1123" s="104"/>
      <c r="M1123" s="160"/>
      <c r="N1123" s="135"/>
      <c r="O1123" s="160"/>
      <c r="P1123" s="135"/>
      <c r="Q1123" s="119"/>
      <c r="R1123" s="119"/>
      <c r="S1123" s="161"/>
      <c r="T1123" s="105"/>
      <c r="U1123" s="162"/>
      <c r="V1123" s="105"/>
      <c r="W1123" s="126"/>
      <c r="X1123" s="30"/>
      <c r="Y1123" s="112"/>
      <c r="Z1123" s="31"/>
      <c r="AA1123" s="33"/>
      <c r="AB1123" s="33"/>
      <c r="AC1123" s="33"/>
      <c r="AD1123" s="33"/>
      <c r="AE1123" s="33"/>
    </row>
    <row r="1124">
      <c r="A1124" s="116"/>
      <c r="B1124" s="44"/>
      <c r="C1124" s="44"/>
      <c r="D1124" s="104"/>
      <c r="E1124" s="104"/>
      <c r="F1124" s="112"/>
      <c r="G1124" s="105"/>
      <c r="H1124" s="105"/>
      <c r="I1124" s="145"/>
      <c r="J1124" s="145"/>
      <c r="K1124" s="145"/>
      <c r="L1124" s="104"/>
      <c r="M1124" s="160"/>
      <c r="N1124" s="135"/>
      <c r="O1124" s="160"/>
      <c r="P1124" s="135"/>
      <c r="Q1124" s="119"/>
      <c r="R1124" s="119"/>
      <c r="S1124" s="161"/>
      <c r="T1124" s="105"/>
      <c r="U1124" s="162"/>
      <c r="V1124" s="105"/>
      <c r="W1124" s="126"/>
      <c r="X1124" s="30"/>
      <c r="Y1124" s="112"/>
      <c r="Z1124" s="31"/>
      <c r="AA1124" s="33"/>
      <c r="AB1124" s="33"/>
      <c r="AC1124" s="33"/>
      <c r="AD1124" s="33"/>
      <c r="AE1124" s="33"/>
    </row>
    <row r="1125">
      <c r="A1125" s="116"/>
      <c r="B1125" s="44"/>
      <c r="C1125" s="44"/>
      <c r="D1125" s="104"/>
      <c r="E1125" s="104"/>
      <c r="F1125" s="112"/>
      <c r="G1125" s="105"/>
      <c r="H1125" s="105"/>
      <c r="I1125" s="145"/>
      <c r="J1125" s="145"/>
      <c r="K1125" s="145"/>
      <c r="L1125" s="104"/>
      <c r="M1125" s="160"/>
      <c r="N1125" s="135"/>
      <c r="O1125" s="160"/>
      <c r="P1125" s="135"/>
      <c r="Q1125" s="119"/>
      <c r="R1125" s="119"/>
      <c r="S1125" s="161"/>
      <c r="T1125" s="105"/>
      <c r="U1125" s="162"/>
      <c r="V1125" s="105"/>
      <c r="W1125" s="126"/>
      <c r="X1125" s="30"/>
      <c r="Y1125" s="112"/>
      <c r="Z1125" s="31"/>
      <c r="AA1125" s="33"/>
      <c r="AB1125" s="33"/>
      <c r="AC1125" s="33"/>
      <c r="AD1125" s="33"/>
      <c r="AE1125" s="33"/>
    </row>
    <row r="1126">
      <c r="A1126" s="116"/>
      <c r="B1126" s="44"/>
      <c r="C1126" s="44"/>
      <c r="D1126" s="104"/>
      <c r="E1126" s="104"/>
      <c r="F1126" s="112"/>
      <c r="G1126" s="105"/>
      <c r="H1126" s="105"/>
      <c r="I1126" s="145"/>
      <c r="J1126" s="145"/>
      <c r="K1126" s="145"/>
      <c r="L1126" s="104"/>
      <c r="M1126" s="160"/>
      <c r="N1126" s="135"/>
      <c r="O1126" s="160"/>
      <c r="P1126" s="135"/>
      <c r="Q1126" s="119"/>
      <c r="R1126" s="119"/>
      <c r="S1126" s="161"/>
      <c r="T1126" s="105"/>
      <c r="U1126" s="162"/>
      <c r="V1126" s="105"/>
      <c r="W1126" s="126"/>
      <c r="X1126" s="30"/>
      <c r="Y1126" s="112"/>
      <c r="Z1126" s="31"/>
      <c r="AA1126" s="33"/>
      <c r="AB1126" s="33"/>
      <c r="AC1126" s="33"/>
      <c r="AD1126" s="33"/>
      <c r="AE1126" s="33"/>
    </row>
    <row r="1127">
      <c r="A1127" s="116"/>
      <c r="B1127" s="44"/>
      <c r="C1127" s="44"/>
      <c r="D1127" s="104"/>
      <c r="E1127" s="104"/>
      <c r="F1127" s="112"/>
      <c r="G1127" s="105"/>
      <c r="H1127" s="105"/>
      <c r="I1127" s="145"/>
      <c r="J1127" s="145"/>
      <c r="K1127" s="145"/>
      <c r="L1127" s="104"/>
      <c r="M1127" s="160"/>
      <c r="N1127" s="135"/>
      <c r="O1127" s="160"/>
      <c r="P1127" s="135"/>
      <c r="Q1127" s="119"/>
      <c r="R1127" s="119"/>
      <c r="S1127" s="161"/>
      <c r="T1127" s="105"/>
      <c r="U1127" s="162"/>
      <c r="V1127" s="105"/>
      <c r="W1127" s="126"/>
      <c r="X1127" s="30"/>
      <c r="Y1127" s="112"/>
      <c r="Z1127" s="31"/>
      <c r="AA1127" s="33"/>
      <c r="AB1127" s="33"/>
      <c r="AC1127" s="33"/>
      <c r="AD1127" s="33"/>
      <c r="AE1127" s="33"/>
    </row>
    <row r="1128">
      <c r="A1128" s="116"/>
      <c r="B1128" s="44"/>
      <c r="C1128" s="44"/>
      <c r="D1128" s="104"/>
      <c r="E1128" s="104"/>
      <c r="F1128" s="112"/>
      <c r="G1128" s="105"/>
      <c r="H1128" s="105"/>
      <c r="I1128" s="145"/>
      <c r="J1128" s="145"/>
      <c r="K1128" s="145"/>
      <c r="L1128" s="104"/>
      <c r="M1128" s="160"/>
      <c r="N1128" s="135"/>
      <c r="O1128" s="160"/>
      <c r="P1128" s="135"/>
      <c r="Q1128" s="119"/>
      <c r="R1128" s="119"/>
      <c r="S1128" s="161"/>
      <c r="T1128" s="105"/>
      <c r="U1128" s="162"/>
      <c r="V1128" s="105"/>
      <c r="W1128" s="126"/>
      <c r="X1128" s="30"/>
      <c r="Y1128" s="112"/>
      <c r="Z1128" s="31"/>
      <c r="AA1128" s="33"/>
      <c r="AB1128" s="33"/>
      <c r="AC1128" s="33"/>
      <c r="AD1128" s="33"/>
      <c r="AE1128" s="33"/>
    </row>
    <row r="1129">
      <c r="A1129" s="116"/>
      <c r="B1129" s="44"/>
      <c r="C1129" s="44"/>
      <c r="D1129" s="104"/>
      <c r="E1129" s="104"/>
      <c r="F1129" s="112"/>
      <c r="G1129" s="105"/>
      <c r="H1129" s="105"/>
      <c r="I1129" s="145"/>
      <c r="J1129" s="145"/>
      <c r="K1129" s="145"/>
      <c r="L1129" s="104"/>
      <c r="M1129" s="160"/>
      <c r="N1129" s="135"/>
      <c r="O1129" s="160"/>
      <c r="P1129" s="135"/>
      <c r="Q1129" s="119"/>
      <c r="R1129" s="119"/>
      <c r="S1129" s="161"/>
      <c r="T1129" s="105"/>
      <c r="U1129" s="162"/>
      <c r="V1129" s="105"/>
      <c r="W1129" s="126"/>
      <c r="X1129" s="30"/>
      <c r="Y1129" s="112"/>
      <c r="Z1129" s="31"/>
      <c r="AA1129" s="33"/>
      <c r="AB1129" s="33"/>
      <c r="AC1129" s="33"/>
      <c r="AD1129" s="33"/>
      <c r="AE1129" s="33"/>
    </row>
    <row r="1130">
      <c r="A1130" s="116"/>
      <c r="B1130" s="44"/>
      <c r="C1130" s="44"/>
      <c r="D1130" s="104"/>
      <c r="E1130" s="104"/>
      <c r="F1130" s="112"/>
      <c r="G1130" s="105"/>
      <c r="H1130" s="105"/>
      <c r="I1130" s="145"/>
      <c r="J1130" s="145"/>
      <c r="K1130" s="145"/>
      <c r="L1130" s="104"/>
      <c r="M1130" s="160"/>
      <c r="N1130" s="135"/>
      <c r="O1130" s="160"/>
      <c r="P1130" s="135"/>
      <c r="Q1130" s="119"/>
      <c r="R1130" s="119"/>
      <c r="S1130" s="161"/>
      <c r="T1130" s="105"/>
      <c r="U1130" s="162"/>
      <c r="V1130" s="105"/>
      <c r="W1130" s="126"/>
      <c r="X1130" s="30"/>
      <c r="Y1130" s="112"/>
      <c r="Z1130" s="31"/>
      <c r="AA1130" s="33"/>
      <c r="AB1130" s="33"/>
      <c r="AC1130" s="33"/>
      <c r="AD1130" s="33"/>
      <c r="AE1130" s="33"/>
    </row>
    <row r="1131">
      <c r="A1131" s="116"/>
      <c r="B1131" s="44"/>
      <c r="C1131" s="44"/>
      <c r="D1131" s="104"/>
      <c r="E1131" s="104"/>
      <c r="F1131" s="112"/>
      <c r="G1131" s="105"/>
      <c r="H1131" s="105"/>
      <c r="I1131" s="145"/>
      <c r="J1131" s="145"/>
      <c r="K1131" s="145"/>
      <c r="L1131" s="104"/>
      <c r="M1131" s="160"/>
      <c r="N1131" s="135"/>
      <c r="O1131" s="160"/>
      <c r="P1131" s="135"/>
      <c r="Q1131" s="119"/>
      <c r="R1131" s="119"/>
      <c r="S1131" s="161"/>
      <c r="T1131" s="105"/>
      <c r="U1131" s="162"/>
      <c r="V1131" s="105"/>
      <c r="W1131" s="126"/>
      <c r="X1131" s="30"/>
      <c r="Y1131" s="112"/>
      <c r="Z1131" s="31"/>
      <c r="AA1131" s="33"/>
      <c r="AB1131" s="33"/>
      <c r="AC1131" s="33"/>
      <c r="AD1131" s="33"/>
      <c r="AE1131" s="33"/>
    </row>
    <row r="1132">
      <c r="A1132" s="116"/>
      <c r="B1132" s="44"/>
      <c r="C1132" s="44"/>
      <c r="D1132" s="104"/>
      <c r="E1132" s="104"/>
      <c r="F1132" s="112"/>
      <c r="G1132" s="105"/>
      <c r="H1132" s="105"/>
      <c r="I1132" s="145"/>
      <c r="J1132" s="145"/>
      <c r="K1132" s="145"/>
      <c r="L1132" s="104"/>
      <c r="M1132" s="160"/>
      <c r="N1132" s="135"/>
      <c r="O1132" s="160"/>
      <c r="P1132" s="135"/>
      <c r="Q1132" s="119"/>
      <c r="R1132" s="119"/>
      <c r="S1132" s="161"/>
      <c r="T1132" s="105"/>
      <c r="U1132" s="162"/>
      <c r="V1132" s="105"/>
      <c r="W1132" s="126"/>
      <c r="X1132" s="30"/>
      <c r="Y1132" s="112"/>
      <c r="Z1132" s="31"/>
      <c r="AA1132" s="33"/>
      <c r="AB1132" s="33"/>
      <c r="AC1132" s="33"/>
      <c r="AD1132" s="33"/>
      <c r="AE1132" s="33"/>
    </row>
    <row r="1133">
      <c r="A1133" s="116"/>
      <c r="B1133" s="44"/>
      <c r="C1133" s="44"/>
      <c r="D1133" s="104"/>
      <c r="E1133" s="104"/>
      <c r="F1133" s="112"/>
      <c r="G1133" s="105"/>
      <c r="H1133" s="105"/>
      <c r="I1133" s="145"/>
      <c r="J1133" s="145"/>
      <c r="K1133" s="145"/>
      <c r="L1133" s="104"/>
      <c r="M1133" s="160"/>
      <c r="N1133" s="135"/>
      <c r="O1133" s="160"/>
      <c r="P1133" s="135"/>
      <c r="Q1133" s="119"/>
      <c r="R1133" s="119"/>
      <c r="S1133" s="161"/>
      <c r="T1133" s="105"/>
      <c r="U1133" s="162"/>
      <c r="V1133" s="105"/>
      <c r="W1133" s="126"/>
      <c r="X1133" s="30"/>
      <c r="Y1133" s="112"/>
      <c r="Z1133" s="31"/>
      <c r="AA1133" s="33"/>
      <c r="AB1133" s="33"/>
      <c r="AC1133" s="33"/>
      <c r="AD1133" s="33"/>
      <c r="AE1133" s="33"/>
    </row>
    <row r="1134">
      <c r="A1134" s="116"/>
      <c r="B1134" s="44"/>
      <c r="C1134" s="44"/>
      <c r="D1134" s="104"/>
      <c r="E1134" s="104"/>
      <c r="F1134" s="112"/>
      <c r="G1134" s="105"/>
      <c r="H1134" s="105"/>
      <c r="I1134" s="145"/>
      <c r="J1134" s="145"/>
      <c r="K1134" s="145"/>
      <c r="L1134" s="104"/>
      <c r="M1134" s="160"/>
      <c r="N1134" s="135"/>
      <c r="O1134" s="160"/>
      <c r="P1134" s="135"/>
      <c r="Q1134" s="119"/>
      <c r="R1134" s="119"/>
      <c r="S1134" s="161"/>
      <c r="T1134" s="105"/>
      <c r="U1134" s="162"/>
      <c r="V1134" s="105"/>
      <c r="W1134" s="126"/>
      <c r="X1134" s="30"/>
      <c r="Y1134" s="112"/>
      <c r="Z1134" s="31"/>
      <c r="AA1134" s="33"/>
      <c r="AB1134" s="33"/>
      <c r="AC1134" s="33"/>
      <c r="AD1134" s="33"/>
      <c r="AE1134" s="33"/>
    </row>
    <row r="1135">
      <c r="A1135" s="116"/>
      <c r="B1135" s="44"/>
      <c r="C1135" s="44"/>
      <c r="D1135" s="104"/>
      <c r="E1135" s="104"/>
      <c r="F1135" s="112"/>
      <c r="G1135" s="105"/>
      <c r="H1135" s="105"/>
      <c r="I1135" s="145"/>
      <c r="J1135" s="145"/>
      <c r="K1135" s="145"/>
      <c r="L1135" s="104"/>
      <c r="M1135" s="160"/>
      <c r="N1135" s="135"/>
      <c r="O1135" s="160"/>
      <c r="P1135" s="135"/>
      <c r="Q1135" s="119"/>
      <c r="R1135" s="119"/>
      <c r="S1135" s="161"/>
      <c r="T1135" s="105"/>
      <c r="U1135" s="162"/>
      <c r="V1135" s="105"/>
      <c r="W1135" s="126"/>
      <c r="X1135" s="30"/>
      <c r="Y1135" s="112"/>
      <c r="Z1135" s="31"/>
      <c r="AA1135" s="33"/>
      <c r="AB1135" s="33"/>
      <c r="AC1135" s="33"/>
      <c r="AD1135" s="33"/>
      <c r="AE1135" s="33"/>
    </row>
    <row r="1136">
      <c r="A1136" s="116"/>
      <c r="B1136" s="44"/>
      <c r="C1136" s="44"/>
      <c r="D1136" s="104"/>
      <c r="E1136" s="104"/>
      <c r="F1136" s="112"/>
      <c r="G1136" s="105"/>
      <c r="H1136" s="105"/>
      <c r="I1136" s="145"/>
      <c r="J1136" s="145"/>
      <c r="K1136" s="145"/>
      <c r="L1136" s="104"/>
      <c r="M1136" s="160"/>
      <c r="N1136" s="135"/>
      <c r="O1136" s="160"/>
      <c r="P1136" s="135"/>
      <c r="Q1136" s="119"/>
      <c r="R1136" s="119"/>
      <c r="S1136" s="161"/>
      <c r="T1136" s="105"/>
      <c r="U1136" s="162"/>
      <c r="V1136" s="105"/>
      <c r="W1136" s="126"/>
      <c r="X1136" s="30"/>
      <c r="Y1136" s="112"/>
      <c r="Z1136" s="31"/>
      <c r="AA1136" s="33"/>
      <c r="AB1136" s="33"/>
      <c r="AC1136" s="33"/>
      <c r="AD1136" s="33"/>
      <c r="AE1136" s="33"/>
    </row>
    <row r="1137">
      <c r="A1137" s="116"/>
      <c r="B1137" s="44"/>
      <c r="C1137" s="44"/>
      <c r="D1137" s="104"/>
      <c r="E1137" s="104"/>
      <c r="F1137" s="112"/>
      <c r="G1137" s="105"/>
      <c r="H1137" s="105"/>
      <c r="I1137" s="145"/>
      <c r="J1137" s="145"/>
      <c r="K1137" s="145"/>
      <c r="L1137" s="104"/>
      <c r="M1137" s="160"/>
      <c r="N1137" s="135"/>
      <c r="O1137" s="160"/>
      <c r="P1137" s="135"/>
      <c r="Q1137" s="119"/>
      <c r="R1137" s="119"/>
      <c r="S1137" s="161"/>
      <c r="T1137" s="105"/>
      <c r="U1137" s="162"/>
      <c r="V1137" s="105"/>
      <c r="W1137" s="126"/>
      <c r="X1137" s="30"/>
      <c r="Y1137" s="112"/>
      <c r="Z1137" s="31"/>
      <c r="AA1137" s="33"/>
      <c r="AB1137" s="33"/>
      <c r="AC1137" s="33"/>
      <c r="AD1137" s="33"/>
      <c r="AE1137" s="33"/>
    </row>
    <row r="1138">
      <c r="A1138" s="116"/>
      <c r="B1138" s="44"/>
      <c r="C1138" s="44"/>
      <c r="D1138" s="104"/>
      <c r="E1138" s="104"/>
      <c r="F1138" s="112"/>
      <c r="G1138" s="105"/>
      <c r="H1138" s="105"/>
      <c r="I1138" s="145"/>
      <c r="J1138" s="145"/>
      <c r="K1138" s="145"/>
      <c r="L1138" s="104"/>
      <c r="M1138" s="160"/>
      <c r="N1138" s="135"/>
      <c r="O1138" s="160"/>
      <c r="P1138" s="135"/>
      <c r="Q1138" s="119"/>
      <c r="R1138" s="119"/>
      <c r="S1138" s="161"/>
      <c r="T1138" s="105"/>
      <c r="U1138" s="162"/>
      <c r="V1138" s="105"/>
      <c r="W1138" s="126"/>
      <c r="X1138" s="30"/>
      <c r="Y1138" s="112"/>
      <c r="Z1138" s="31"/>
      <c r="AA1138" s="33"/>
      <c r="AB1138" s="33"/>
      <c r="AC1138" s="33"/>
      <c r="AD1138" s="33"/>
      <c r="AE1138" s="33"/>
    </row>
    <row r="1139">
      <c r="A1139" s="116"/>
      <c r="B1139" s="44"/>
      <c r="C1139" s="44"/>
      <c r="D1139" s="104"/>
      <c r="E1139" s="104"/>
      <c r="F1139" s="112"/>
      <c r="G1139" s="105"/>
      <c r="H1139" s="105"/>
      <c r="I1139" s="145"/>
      <c r="J1139" s="145"/>
      <c r="K1139" s="145"/>
      <c r="L1139" s="104"/>
      <c r="M1139" s="160"/>
      <c r="N1139" s="135"/>
      <c r="O1139" s="160"/>
      <c r="P1139" s="135"/>
      <c r="Q1139" s="119"/>
      <c r="R1139" s="119"/>
      <c r="S1139" s="161"/>
      <c r="T1139" s="105"/>
      <c r="U1139" s="162"/>
      <c r="V1139" s="105"/>
      <c r="W1139" s="126"/>
      <c r="X1139" s="30"/>
      <c r="Y1139" s="112"/>
      <c r="Z1139" s="31"/>
      <c r="AA1139" s="33"/>
      <c r="AB1139" s="33"/>
      <c r="AC1139" s="33"/>
      <c r="AD1139" s="33"/>
      <c r="AE1139" s="33"/>
    </row>
    <row r="1140">
      <c r="A1140" s="116"/>
      <c r="B1140" s="44"/>
      <c r="C1140" s="44"/>
      <c r="D1140" s="104"/>
      <c r="E1140" s="104"/>
      <c r="F1140" s="112"/>
      <c r="G1140" s="105"/>
      <c r="H1140" s="105"/>
      <c r="I1140" s="145"/>
      <c r="J1140" s="145"/>
      <c r="K1140" s="145"/>
      <c r="L1140" s="104"/>
      <c r="M1140" s="160"/>
      <c r="N1140" s="135"/>
      <c r="O1140" s="160"/>
      <c r="P1140" s="135"/>
      <c r="Q1140" s="119"/>
      <c r="R1140" s="119"/>
      <c r="S1140" s="161"/>
      <c r="T1140" s="105"/>
      <c r="U1140" s="162"/>
      <c r="V1140" s="105"/>
      <c r="W1140" s="126"/>
      <c r="X1140" s="30"/>
      <c r="Y1140" s="112"/>
      <c r="Z1140" s="31"/>
      <c r="AA1140" s="33"/>
      <c r="AB1140" s="33"/>
      <c r="AC1140" s="33"/>
      <c r="AD1140" s="33"/>
      <c r="AE1140" s="33"/>
    </row>
    <row r="1141">
      <c r="A1141" s="116"/>
      <c r="B1141" s="44"/>
      <c r="C1141" s="44"/>
      <c r="D1141" s="104"/>
      <c r="E1141" s="104"/>
      <c r="F1141" s="112"/>
      <c r="G1141" s="105"/>
      <c r="H1141" s="105"/>
      <c r="I1141" s="145"/>
      <c r="J1141" s="145"/>
      <c r="K1141" s="145"/>
      <c r="L1141" s="104"/>
      <c r="M1141" s="160"/>
      <c r="N1141" s="135"/>
      <c r="O1141" s="160"/>
      <c r="P1141" s="135"/>
      <c r="Q1141" s="119"/>
      <c r="R1141" s="119"/>
      <c r="S1141" s="161"/>
      <c r="T1141" s="105"/>
      <c r="U1141" s="162"/>
      <c r="V1141" s="105"/>
      <c r="W1141" s="126"/>
      <c r="X1141" s="30"/>
      <c r="Y1141" s="112"/>
      <c r="Z1141" s="31"/>
      <c r="AA1141" s="33"/>
      <c r="AB1141" s="33"/>
      <c r="AC1141" s="33"/>
      <c r="AD1141" s="33"/>
      <c r="AE1141" s="33"/>
    </row>
    <row r="1142">
      <c r="A1142" s="116"/>
      <c r="B1142" s="44"/>
      <c r="C1142" s="44"/>
      <c r="D1142" s="104"/>
      <c r="E1142" s="104"/>
      <c r="F1142" s="112"/>
      <c r="G1142" s="105"/>
      <c r="H1142" s="105"/>
      <c r="I1142" s="145"/>
      <c r="J1142" s="145"/>
      <c r="K1142" s="145"/>
      <c r="L1142" s="104"/>
      <c r="M1142" s="160"/>
      <c r="N1142" s="135"/>
      <c r="O1142" s="160"/>
      <c r="P1142" s="135"/>
      <c r="Q1142" s="119"/>
      <c r="R1142" s="119"/>
      <c r="S1142" s="161"/>
      <c r="T1142" s="105"/>
      <c r="U1142" s="162"/>
      <c r="V1142" s="105"/>
      <c r="W1142" s="126"/>
      <c r="X1142" s="30"/>
      <c r="Y1142" s="112"/>
      <c r="Z1142" s="31"/>
      <c r="AA1142" s="33"/>
      <c r="AB1142" s="33"/>
      <c r="AC1142" s="33"/>
      <c r="AD1142" s="33"/>
      <c r="AE1142" s="33"/>
    </row>
    <row r="1143">
      <c r="A1143" s="116"/>
      <c r="B1143" s="44"/>
      <c r="C1143" s="44"/>
      <c r="D1143" s="104"/>
      <c r="E1143" s="104"/>
      <c r="F1143" s="112"/>
      <c r="G1143" s="105"/>
      <c r="H1143" s="105"/>
      <c r="I1143" s="145"/>
      <c r="J1143" s="145"/>
      <c r="K1143" s="145"/>
      <c r="L1143" s="104"/>
      <c r="M1143" s="160"/>
      <c r="N1143" s="135"/>
      <c r="O1143" s="160"/>
      <c r="P1143" s="135"/>
      <c r="Q1143" s="119"/>
      <c r="R1143" s="119"/>
      <c r="S1143" s="161"/>
      <c r="T1143" s="105"/>
      <c r="U1143" s="162"/>
      <c r="V1143" s="105"/>
      <c r="W1143" s="126"/>
      <c r="X1143" s="30"/>
      <c r="Y1143" s="112"/>
      <c r="Z1143" s="31"/>
      <c r="AA1143" s="33"/>
      <c r="AB1143" s="33"/>
      <c r="AC1143" s="33"/>
      <c r="AD1143" s="33"/>
      <c r="AE1143" s="33"/>
    </row>
    <row r="1144">
      <c r="A1144" s="116"/>
      <c r="B1144" s="44"/>
      <c r="C1144" s="44"/>
      <c r="D1144" s="104"/>
      <c r="E1144" s="104"/>
      <c r="F1144" s="112"/>
      <c r="G1144" s="105"/>
      <c r="H1144" s="105"/>
      <c r="I1144" s="145"/>
      <c r="J1144" s="145"/>
      <c r="K1144" s="145"/>
      <c r="L1144" s="104"/>
      <c r="M1144" s="160"/>
      <c r="N1144" s="135"/>
      <c r="O1144" s="160"/>
      <c r="P1144" s="135"/>
      <c r="Q1144" s="119"/>
      <c r="R1144" s="119"/>
      <c r="S1144" s="161"/>
      <c r="T1144" s="105"/>
      <c r="U1144" s="162"/>
      <c r="V1144" s="105"/>
      <c r="W1144" s="126"/>
      <c r="X1144" s="30"/>
      <c r="Y1144" s="112"/>
      <c r="Z1144" s="31"/>
      <c r="AA1144" s="33"/>
      <c r="AB1144" s="33"/>
      <c r="AC1144" s="33"/>
      <c r="AD1144" s="33"/>
      <c r="AE1144" s="33"/>
    </row>
    <row r="1145">
      <c r="A1145" s="116"/>
      <c r="B1145" s="44"/>
      <c r="C1145" s="44"/>
      <c r="D1145" s="104"/>
      <c r="E1145" s="104"/>
      <c r="F1145" s="112"/>
      <c r="G1145" s="105"/>
      <c r="H1145" s="105"/>
      <c r="I1145" s="145"/>
      <c r="J1145" s="145"/>
      <c r="K1145" s="145"/>
      <c r="L1145" s="104"/>
      <c r="M1145" s="160"/>
      <c r="N1145" s="135"/>
      <c r="O1145" s="160"/>
      <c r="P1145" s="135"/>
      <c r="Q1145" s="119"/>
      <c r="R1145" s="119"/>
      <c r="S1145" s="161"/>
      <c r="T1145" s="105"/>
      <c r="U1145" s="162"/>
      <c r="V1145" s="105"/>
      <c r="W1145" s="126"/>
      <c r="X1145" s="30"/>
      <c r="Y1145" s="112"/>
      <c r="Z1145" s="31"/>
      <c r="AA1145" s="33"/>
      <c r="AB1145" s="33"/>
      <c r="AC1145" s="33"/>
      <c r="AD1145" s="33"/>
      <c r="AE1145" s="33"/>
    </row>
    <row r="1146">
      <c r="A1146" s="116"/>
      <c r="B1146" s="44"/>
      <c r="C1146" s="44"/>
      <c r="D1146" s="104"/>
      <c r="E1146" s="104"/>
      <c r="F1146" s="112"/>
      <c r="G1146" s="105"/>
      <c r="H1146" s="105"/>
      <c r="I1146" s="145"/>
      <c r="J1146" s="145"/>
      <c r="K1146" s="145"/>
      <c r="L1146" s="104"/>
      <c r="M1146" s="160"/>
      <c r="N1146" s="135"/>
      <c r="O1146" s="160"/>
      <c r="P1146" s="135"/>
      <c r="Q1146" s="119"/>
      <c r="R1146" s="119"/>
      <c r="S1146" s="161"/>
      <c r="T1146" s="105"/>
      <c r="U1146" s="162"/>
      <c r="V1146" s="105"/>
      <c r="W1146" s="126"/>
      <c r="X1146" s="30"/>
      <c r="Y1146" s="112"/>
      <c r="Z1146" s="31"/>
      <c r="AA1146" s="33"/>
      <c r="AB1146" s="33"/>
      <c r="AC1146" s="33"/>
      <c r="AD1146" s="33"/>
      <c r="AE1146" s="33"/>
    </row>
    <row r="1147">
      <c r="A1147" s="116"/>
      <c r="B1147" s="44"/>
      <c r="C1147" s="44"/>
      <c r="D1147" s="104"/>
      <c r="E1147" s="104"/>
      <c r="F1147" s="112"/>
      <c r="G1147" s="105"/>
      <c r="H1147" s="105"/>
      <c r="I1147" s="145"/>
      <c r="J1147" s="145"/>
      <c r="K1147" s="145"/>
      <c r="L1147" s="104"/>
      <c r="M1147" s="160"/>
      <c r="N1147" s="135"/>
      <c r="O1147" s="160"/>
      <c r="P1147" s="135"/>
      <c r="Q1147" s="119"/>
      <c r="R1147" s="119"/>
      <c r="S1147" s="161"/>
      <c r="T1147" s="105"/>
      <c r="U1147" s="162"/>
      <c r="V1147" s="105"/>
      <c r="W1147" s="126"/>
      <c r="X1147" s="30"/>
      <c r="Y1147" s="112"/>
      <c r="Z1147" s="31"/>
      <c r="AA1147" s="33"/>
      <c r="AB1147" s="33"/>
      <c r="AC1147" s="33"/>
      <c r="AD1147" s="33"/>
      <c r="AE1147" s="33"/>
    </row>
    <row r="1148">
      <c r="A1148" s="116"/>
      <c r="B1148" s="44"/>
      <c r="C1148" s="44"/>
      <c r="D1148" s="104"/>
      <c r="E1148" s="104"/>
      <c r="F1148" s="112"/>
      <c r="G1148" s="105"/>
      <c r="H1148" s="105"/>
      <c r="I1148" s="145"/>
      <c r="J1148" s="145"/>
      <c r="K1148" s="145"/>
      <c r="L1148" s="104"/>
      <c r="M1148" s="160"/>
      <c r="N1148" s="135"/>
      <c r="O1148" s="160"/>
      <c r="P1148" s="135"/>
      <c r="Q1148" s="119"/>
      <c r="R1148" s="119"/>
      <c r="S1148" s="161"/>
      <c r="T1148" s="105"/>
      <c r="U1148" s="162"/>
      <c r="V1148" s="105"/>
      <c r="W1148" s="126"/>
      <c r="X1148" s="30"/>
      <c r="Y1148" s="112"/>
      <c r="Z1148" s="31"/>
      <c r="AA1148" s="33"/>
      <c r="AB1148" s="33"/>
      <c r="AC1148" s="33"/>
      <c r="AD1148" s="33"/>
      <c r="AE1148" s="33"/>
    </row>
    <row r="1149">
      <c r="A1149" s="116"/>
      <c r="B1149" s="44"/>
      <c r="C1149" s="44"/>
      <c r="D1149" s="104"/>
      <c r="E1149" s="104"/>
      <c r="F1149" s="112"/>
      <c r="G1149" s="105"/>
      <c r="H1149" s="105"/>
      <c r="I1149" s="145"/>
      <c r="J1149" s="145"/>
      <c r="K1149" s="145"/>
      <c r="L1149" s="104"/>
      <c r="M1149" s="160"/>
      <c r="N1149" s="135"/>
      <c r="O1149" s="160"/>
      <c r="P1149" s="135"/>
      <c r="Q1149" s="119"/>
      <c r="R1149" s="119"/>
      <c r="S1149" s="161"/>
      <c r="T1149" s="105"/>
      <c r="U1149" s="162"/>
      <c r="V1149" s="105"/>
      <c r="W1149" s="126"/>
      <c r="X1149" s="30"/>
      <c r="Y1149" s="112"/>
      <c r="Z1149" s="31"/>
      <c r="AA1149" s="33"/>
      <c r="AB1149" s="33"/>
      <c r="AC1149" s="33"/>
      <c r="AD1149" s="33"/>
      <c r="AE1149" s="33"/>
    </row>
    <row r="1150">
      <c r="A1150" s="116"/>
      <c r="B1150" s="44"/>
      <c r="C1150" s="44"/>
      <c r="D1150" s="104"/>
      <c r="E1150" s="104"/>
      <c r="F1150" s="112"/>
      <c r="G1150" s="105"/>
      <c r="H1150" s="105"/>
      <c r="I1150" s="145"/>
      <c r="J1150" s="145"/>
      <c r="K1150" s="145"/>
      <c r="L1150" s="104"/>
      <c r="M1150" s="160"/>
      <c r="N1150" s="135"/>
      <c r="O1150" s="160"/>
      <c r="P1150" s="135"/>
      <c r="Q1150" s="119"/>
      <c r="R1150" s="119"/>
      <c r="S1150" s="161"/>
      <c r="T1150" s="105"/>
      <c r="U1150" s="162"/>
      <c r="V1150" s="105"/>
      <c r="W1150" s="126"/>
      <c r="X1150" s="30"/>
      <c r="Y1150" s="112"/>
      <c r="Z1150" s="31"/>
      <c r="AA1150" s="33"/>
      <c r="AB1150" s="33"/>
      <c r="AC1150" s="33"/>
      <c r="AD1150" s="33"/>
      <c r="AE1150" s="33"/>
    </row>
    <row r="1151">
      <c r="A1151" s="116"/>
      <c r="B1151" s="44"/>
      <c r="C1151" s="44"/>
      <c r="D1151" s="104"/>
      <c r="E1151" s="104"/>
      <c r="F1151" s="112"/>
      <c r="G1151" s="105"/>
      <c r="H1151" s="105"/>
      <c r="I1151" s="145"/>
      <c r="J1151" s="145"/>
      <c r="K1151" s="145"/>
      <c r="L1151" s="104"/>
      <c r="M1151" s="160"/>
      <c r="N1151" s="135"/>
      <c r="O1151" s="160"/>
      <c r="P1151" s="135"/>
      <c r="Q1151" s="119"/>
      <c r="R1151" s="119"/>
      <c r="S1151" s="161"/>
      <c r="T1151" s="105"/>
      <c r="U1151" s="162"/>
      <c r="V1151" s="105"/>
      <c r="W1151" s="126"/>
      <c r="X1151" s="30"/>
      <c r="Y1151" s="112"/>
      <c r="Z1151" s="31"/>
      <c r="AA1151" s="33"/>
      <c r="AB1151" s="33"/>
      <c r="AC1151" s="33"/>
      <c r="AD1151" s="33"/>
      <c r="AE1151" s="33"/>
    </row>
    <row r="1152">
      <c r="A1152" s="116"/>
      <c r="B1152" s="44"/>
      <c r="C1152" s="44"/>
      <c r="D1152" s="104"/>
      <c r="E1152" s="104"/>
      <c r="F1152" s="112"/>
      <c r="G1152" s="105"/>
      <c r="H1152" s="105"/>
      <c r="I1152" s="145"/>
      <c r="J1152" s="145"/>
      <c r="K1152" s="145"/>
      <c r="L1152" s="104"/>
      <c r="M1152" s="160"/>
      <c r="N1152" s="135"/>
      <c r="O1152" s="160"/>
      <c r="P1152" s="135"/>
      <c r="Q1152" s="119"/>
      <c r="R1152" s="119"/>
      <c r="S1152" s="161"/>
      <c r="T1152" s="105"/>
      <c r="U1152" s="162"/>
      <c r="V1152" s="105"/>
      <c r="W1152" s="126"/>
      <c r="X1152" s="30"/>
      <c r="Y1152" s="112"/>
      <c r="Z1152" s="31"/>
      <c r="AA1152" s="33"/>
      <c r="AB1152" s="33"/>
      <c r="AC1152" s="33"/>
      <c r="AD1152" s="33"/>
      <c r="AE1152" s="33"/>
    </row>
    <row r="1153">
      <c r="A1153" s="116"/>
      <c r="B1153" s="44"/>
      <c r="C1153" s="44"/>
      <c r="D1153" s="104"/>
      <c r="E1153" s="104"/>
      <c r="F1153" s="112"/>
      <c r="G1153" s="105"/>
      <c r="H1153" s="105"/>
      <c r="I1153" s="145"/>
      <c r="J1153" s="145"/>
      <c r="K1153" s="145"/>
      <c r="L1153" s="104"/>
      <c r="M1153" s="160"/>
      <c r="N1153" s="135"/>
      <c r="O1153" s="160"/>
      <c r="P1153" s="135"/>
      <c r="Q1153" s="119"/>
      <c r="R1153" s="119"/>
      <c r="S1153" s="161"/>
      <c r="T1153" s="105"/>
      <c r="U1153" s="162"/>
      <c r="V1153" s="105"/>
      <c r="W1153" s="126"/>
      <c r="X1153" s="30"/>
      <c r="Y1153" s="112"/>
      <c r="Z1153" s="31"/>
      <c r="AA1153" s="33"/>
      <c r="AB1153" s="33"/>
      <c r="AC1153" s="33"/>
      <c r="AD1153" s="33"/>
      <c r="AE1153" s="33"/>
    </row>
    <row r="1154">
      <c r="A1154" s="116"/>
      <c r="B1154" s="44"/>
      <c r="C1154" s="44"/>
      <c r="D1154" s="104"/>
      <c r="E1154" s="104"/>
      <c r="F1154" s="112"/>
      <c r="G1154" s="105"/>
      <c r="H1154" s="105"/>
      <c r="I1154" s="145"/>
      <c r="J1154" s="145"/>
      <c r="K1154" s="145"/>
      <c r="L1154" s="104"/>
      <c r="M1154" s="160"/>
      <c r="N1154" s="135"/>
      <c r="O1154" s="160"/>
      <c r="P1154" s="135"/>
      <c r="Q1154" s="119"/>
      <c r="R1154" s="119"/>
      <c r="S1154" s="161"/>
      <c r="T1154" s="105"/>
      <c r="U1154" s="162"/>
      <c r="V1154" s="105"/>
      <c r="W1154" s="126"/>
      <c r="X1154" s="30"/>
      <c r="Y1154" s="112"/>
      <c r="Z1154" s="31"/>
      <c r="AA1154" s="33"/>
      <c r="AB1154" s="33"/>
      <c r="AC1154" s="33"/>
      <c r="AD1154" s="33"/>
      <c r="AE1154" s="33"/>
    </row>
    <row r="1155">
      <c r="A1155" s="116"/>
      <c r="B1155" s="44"/>
      <c r="C1155" s="44"/>
      <c r="D1155" s="104"/>
      <c r="E1155" s="104"/>
      <c r="F1155" s="112"/>
      <c r="G1155" s="105"/>
      <c r="H1155" s="105"/>
      <c r="I1155" s="145"/>
      <c r="J1155" s="145"/>
      <c r="K1155" s="145"/>
      <c r="L1155" s="104"/>
      <c r="M1155" s="160"/>
      <c r="N1155" s="135"/>
      <c r="O1155" s="160"/>
      <c r="P1155" s="135"/>
      <c r="Q1155" s="119"/>
      <c r="R1155" s="119"/>
      <c r="S1155" s="161"/>
      <c r="T1155" s="105"/>
      <c r="U1155" s="162"/>
      <c r="V1155" s="105"/>
      <c r="W1155" s="126"/>
      <c r="X1155" s="30"/>
      <c r="Y1155" s="112"/>
      <c r="Z1155" s="31"/>
      <c r="AA1155" s="33"/>
      <c r="AB1155" s="33"/>
      <c r="AC1155" s="33"/>
      <c r="AD1155" s="33"/>
      <c r="AE1155" s="33"/>
    </row>
    <row r="1156">
      <c r="A1156" s="116"/>
      <c r="B1156" s="44"/>
      <c r="C1156" s="44"/>
      <c r="D1156" s="104"/>
      <c r="E1156" s="104"/>
      <c r="F1156" s="112"/>
      <c r="G1156" s="105"/>
      <c r="H1156" s="105"/>
      <c r="I1156" s="145"/>
      <c r="J1156" s="145"/>
      <c r="K1156" s="145"/>
      <c r="L1156" s="104"/>
      <c r="M1156" s="160"/>
      <c r="N1156" s="135"/>
      <c r="O1156" s="160"/>
      <c r="P1156" s="135"/>
      <c r="Q1156" s="119"/>
      <c r="R1156" s="119"/>
      <c r="S1156" s="161"/>
      <c r="T1156" s="105"/>
      <c r="U1156" s="162"/>
      <c r="V1156" s="105"/>
      <c r="W1156" s="126"/>
      <c r="X1156" s="30"/>
      <c r="Y1156" s="112"/>
      <c r="Z1156" s="31"/>
      <c r="AA1156" s="33"/>
      <c r="AB1156" s="33"/>
      <c r="AC1156" s="33"/>
      <c r="AD1156" s="33"/>
      <c r="AE1156" s="33"/>
    </row>
    <row r="1157">
      <c r="A1157" s="116"/>
      <c r="B1157" s="44"/>
      <c r="C1157" s="44"/>
      <c r="D1157" s="104"/>
      <c r="E1157" s="104"/>
      <c r="F1157" s="112"/>
      <c r="G1157" s="105"/>
      <c r="H1157" s="105"/>
      <c r="I1157" s="145"/>
      <c r="J1157" s="145"/>
      <c r="K1157" s="145"/>
      <c r="L1157" s="104"/>
      <c r="M1157" s="160"/>
      <c r="N1157" s="135"/>
      <c r="O1157" s="160"/>
      <c r="P1157" s="135"/>
      <c r="Q1157" s="119"/>
      <c r="R1157" s="119"/>
      <c r="S1157" s="161"/>
      <c r="T1157" s="105"/>
      <c r="U1157" s="162"/>
      <c r="V1157" s="105"/>
      <c r="W1157" s="126"/>
      <c r="X1157" s="30"/>
      <c r="Y1157" s="112"/>
      <c r="Z1157" s="31"/>
      <c r="AA1157" s="33"/>
      <c r="AB1157" s="33"/>
      <c r="AC1157" s="33"/>
      <c r="AD1157" s="33"/>
      <c r="AE1157" s="33"/>
    </row>
    <row r="1158">
      <c r="A1158" s="116"/>
      <c r="B1158" s="44"/>
      <c r="C1158" s="44"/>
      <c r="D1158" s="104"/>
      <c r="E1158" s="104"/>
      <c r="F1158" s="112"/>
      <c r="G1158" s="105"/>
      <c r="H1158" s="105"/>
      <c r="I1158" s="145"/>
      <c r="J1158" s="145"/>
      <c r="K1158" s="145"/>
      <c r="L1158" s="104"/>
      <c r="M1158" s="160"/>
      <c r="N1158" s="135"/>
      <c r="O1158" s="160"/>
      <c r="P1158" s="135"/>
      <c r="Q1158" s="119"/>
      <c r="R1158" s="119"/>
      <c r="S1158" s="161"/>
      <c r="T1158" s="105"/>
      <c r="U1158" s="162"/>
      <c r="V1158" s="105"/>
      <c r="W1158" s="126"/>
      <c r="X1158" s="30"/>
      <c r="Y1158" s="112"/>
      <c r="Z1158" s="31"/>
      <c r="AA1158" s="33"/>
      <c r="AB1158" s="33"/>
      <c r="AC1158" s="33"/>
      <c r="AD1158" s="33"/>
      <c r="AE1158" s="33"/>
    </row>
    <row r="1159">
      <c r="A1159" s="116"/>
      <c r="B1159" s="44"/>
      <c r="C1159" s="44"/>
      <c r="D1159" s="104"/>
      <c r="E1159" s="104"/>
      <c r="F1159" s="112"/>
      <c r="G1159" s="105"/>
      <c r="H1159" s="105"/>
      <c r="I1159" s="145"/>
      <c r="J1159" s="145"/>
      <c r="K1159" s="145"/>
      <c r="L1159" s="104"/>
      <c r="M1159" s="160"/>
      <c r="N1159" s="135"/>
      <c r="O1159" s="160"/>
      <c r="P1159" s="135"/>
      <c r="Q1159" s="119"/>
      <c r="R1159" s="119"/>
      <c r="S1159" s="161"/>
      <c r="T1159" s="105"/>
      <c r="U1159" s="162"/>
      <c r="V1159" s="105"/>
      <c r="W1159" s="126"/>
      <c r="X1159" s="30"/>
      <c r="Y1159" s="112"/>
      <c r="Z1159" s="31"/>
      <c r="AA1159" s="33"/>
      <c r="AB1159" s="33"/>
      <c r="AC1159" s="33"/>
      <c r="AD1159" s="33"/>
      <c r="AE1159" s="33"/>
    </row>
    <row r="1160">
      <c r="A1160" s="116"/>
      <c r="B1160" s="44"/>
      <c r="C1160" s="44"/>
      <c r="D1160" s="104"/>
      <c r="E1160" s="104"/>
      <c r="F1160" s="112"/>
      <c r="G1160" s="105"/>
      <c r="H1160" s="105"/>
      <c r="I1160" s="145"/>
      <c r="J1160" s="145"/>
      <c r="K1160" s="145"/>
      <c r="L1160" s="104"/>
      <c r="M1160" s="160"/>
      <c r="N1160" s="135"/>
      <c r="O1160" s="160"/>
      <c r="P1160" s="135"/>
      <c r="Q1160" s="119"/>
      <c r="R1160" s="119"/>
      <c r="S1160" s="161"/>
      <c r="T1160" s="105"/>
      <c r="U1160" s="162"/>
      <c r="V1160" s="105"/>
      <c r="W1160" s="126"/>
      <c r="X1160" s="30"/>
      <c r="Y1160" s="112"/>
      <c r="Z1160" s="31"/>
      <c r="AA1160" s="33"/>
      <c r="AB1160" s="33"/>
      <c r="AC1160" s="33"/>
      <c r="AD1160" s="33"/>
      <c r="AE1160" s="33"/>
    </row>
    <row r="1161">
      <c r="A1161" s="116"/>
      <c r="B1161" s="44"/>
      <c r="C1161" s="44"/>
      <c r="D1161" s="104"/>
      <c r="E1161" s="104"/>
      <c r="F1161" s="112"/>
      <c r="G1161" s="105"/>
      <c r="H1161" s="105"/>
      <c r="I1161" s="145"/>
      <c r="J1161" s="145"/>
      <c r="K1161" s="145"/>
      <c r="L1161" s="104"/>
      <c r="M1161" s="160"/>
      <c r="N1161" s="135"/>
      <c r="O1161" s="160"/>
      <c r="P1161" s="135"/>
      <c r="Q1161" s="119"/>
      <c r="R1161" s="119"/>
      <c r="S1161" s="161"/>
      <c r="T1161" s="105"/>
      <c r="U1161" s="162"/>
      <c r="V1161" s="105"/>
      <c r="W1161" s="126"/>
      <c r="X1161" s="30"/>
      <c r="Y1161" s="112"/>
      <c r="Z1161" s="31"/>
      <c r="AA1161" s="33"/>
      <c r="AB1161" s="33"/>
      <c r="AC1161" s="33"/>
      <c r="AD1161" s="33"/>
      <c r="AE1161" s="33"/>
    </row>
    <row r="1162">
      <c r="A1162" s="116"/>
      <c r="B1162" s="44"/>
      <c r="C1162" s="44"/>
      <c r="D1162" s="104"/>
      <c r="E1162" s="104"/>
      <c r="F1162" s="112"/>
      <c r="G1162" s="105"/>
      <c r="H1162" s="105"/>
      <c r="I1162" s="145"/>
      <c r="J1162" s="145"/>
      <c r="K1162" s="145"/>
      <c r="L1162" s="104"/>
      <c r="M1162" s="160"/>
      <c r="N1162" s="135"/>
      <c r="O1162" s="160"/>
      <c r="P1162" s="135"/>
      <c r="Q1162" s="119"/>
      <c r="R1162" s="119"/>
      <c r="S1162" s="161"/>
      <c r="T1162" s="105"/>
      <c r="U1162" s="162"/>
      <c r="V1162" s="105"/>
      <c r="W1162" s="126"/>
      <c r="X1162" s="30"/>
      <c r="Y1162" s="112"/>
      <c r="Z1162" s="31"/>
      <c r="AA1162" s="33"/>
      <c r="AB1162" s="33"/>
      <c r="AC1162" s="33"/>
      <c r="AD1162" s="33"/>
      <c r="AE1162" s="33"/>
    </row>
    <row r="1163">
      <c r="A1163" s="116"/>
      <c r="B1163" s="44"/>
      <c r="C1163" s="44"/>
      <c r="D1163" s="104"/>
      <c r="E1163" s="104"/>
      <c r="F1163" s="112"/>
      <c r="G1163" s="105"/>
      <c r="H1163" s="105"/>
      <c r="I1163" s="145"/>
      <c r="J1163" s="145"/>
      <c r="K1163" s="145"/>
      <c r="L1163" s="104"/>
      <c r="M1163" s="160"/>
      <c r="N1163" s="135"/>
      <c r="O1163" s="160"/>
      <c r="P1163" s="135"/>
      <c r="Q1163" s="119"/>
      <c r="R1163" s="119"/>
      <c r="S1163" s="161"/>
      <c r="T1163" s="105"/>
      <c r="U1163" s="162"/>
      <c r="V1163" s="105"/>
      <c r="W1163" s="126"/>
      <c r="X1163" s="30"/>
      <c r="Y1163" s="112"/>
      <c r="Z1163" s="31"/>
      <c r="AA1163" s="33"/>
      <c r="AB1163" s="33"/>
      <c r="AC1163" s="33"/>
      <c r="AD1163" s="33"/>
      <c r="AE1163" s="33"/>
    </row>
    <row r="1164">
      <c r="A1164" s="116"/>
      <c r="B1164" s="44"/>
      <c r="C1164" s="44"/>
      <c r="D1164" s="104"/>
      <c r="E1164" s="104"/>
      <c r="F1164" s="112"/>
      <c r="G1164" s="105"/>
      <c r="H1164" s="105"/>
      <c r="I1164" s="145"/>
      <c r="J1164" s="145"/>
      <c r="K1164" s="145"/>
      <c r="L1164" s="104"/>
      <c r="M1164" s="160"/>
      <c r="N1164" s="135"/>
      <c r="O1164" s="160"/>
      <c r="P1164" s="135"/>
      <c r="Q1164" s="119"/>
      <c r="R1164" s="119"/>
      <c r="S1164" s="161"/>
      <c r="T1164" s="105"/>
      <c r="U1164" s="162"/>
      <c r="V1164" s="105"/>
      <c r="W1164" s="126"/>
      <c r="X1164" s="30"/>
      <c r="Y1164" s="112"/>
      <c r="Z1164" s="31"/>
      <c r="AA1164" s="33"/>
      <c r="AB1164" s="33"/>
      <c r="AC1164" s="33"/>
      <c r="AD1164" s="33"/>
      <c r="AE1164" s="33"/>
    </row>
    <row r="1165">
      <c r="A1165" s="116"/>
      <c r="B1165" s="44"/>
      <c r="C1165" s="44"/>
      <c r="D1165" s="104"/>
      <c r="E1165" s="104"/>
      <c r="F1165" s="112"/>
      <c r="G1165" s="105"/>
      <c r="H1165" s="105"/>
      <c r="I1165" s="145"/>
      <c r="J1165" s="145"/>
      <c r="K1165" s="145"/>
      <c r="L1165" s="104"/>
      <c r="M1165" s="160"/>
      <c r="N1165" s="135"/>
      <c r="O1165" s="160"/>
      <c r="P1165" s="135"/>
      <c r="Q1165" s="119"/>
      <c r="R1165" s="119"/>
      <c r="S1165" s="161"/>
      <c r="T1165" s="105"/>
      <c r="U1165" s="162"/>
      <c r="V1165" s="105"/>
      <c r="W1165" s="126"/>
      <c r="X1165" s="30"/>
      <c r="Y1165" s="112"/>
      <c r="Z1165" s="31"/>
      <c r="AA1165" s="33"/>
      <c r="AB1165" s="33"/>
      <c r="AC1165" s="33"/>
      <c r="AD1165" s="33"/>
      <c r="AE1165" s="33"/>
    </row>
    <row r="1166">
      <c r="A1166" s="116"/>
      <c r="B1166" s="44"/>
      <c r="C1166" s="44"/>
      <c r="D1166" s="104"/>
      <c r="E1166" s="104"/>
      <c r="F1166" s="112"/>
      <c r="G1166" s="105"/>
      <c r="H1166" s="105"/>
      <c r="I1166" s="145"/>
      <c r="J1166" s="145"/>
      <c r="K1166" s="145"/>
      <c r="L1166" s="104"/>
      <c r="M1166" s="160"/>
      <c r="N1166" s="135"/>
      <c r="O1166" s="160"/>
      <c r="P1166" s="135"/>
      <c r="Q1166" s="119"/>
      <c r="R1166" s="119"/>
      <c r="S1166" s="161"/>
      <c r="T1166" s="105"/>
      <c r="U1166" s="162"/>
      <c r="V1166" s="105"/>
      <c r="W1166" s="126"/>
      <c r="X1166" s="30"/>
      <c r="Y1166" s="112"/>
      <c r="Z1166" s="31"/>
      <c r="AA1166" s="33"/>
      <c r="AB1166" s="33"/>
      <c r="AC1166" s="33"/>
      <c r="AD1166" s="33"/>
      <c r="AE1166" s="33"/>
    </row>
    <row r="1167">
      <c r="A1167" s="116"/>
      <c r="B1167" s="44"/>
      <c r="C1167" s="44"/>
      <c r="D1167" s="104"/>
      <c r="E1167" s="104"/>
      <c r="F1167" s="112"/>
      <c r="G1167" s="105"/>
      <c r="H1167" s="105"/>
      <c r="I1167" s="145"/>
      <c r="J1167" s="145"/>
      <c r="K1167" s="145"/>
      <c r="L1167" s="104"/>
      <c r="M1167" s="160"/>
      <c r="N1167" s="135"/>
      <c r="O1167" s="160"/>
      <c r="P1167" s="135"/>
      <c r="Q1167" s="119"/>
      <c r="R1167" s="119"/>
      <c r="S1167" s="161"/>
      <c r="T1167" s="105"/>
      <c r="U1167" s="162"/>
      <c r="V1167" s="105"/>
      <c r="W1167" s="126"/>
      <c r="X1167" s="30"/>
      <c r="Y1167" s="112"/>
      <c r="Z1167" s="31"/>
      <c r="AA1167" s="33"/>
      <c r="AB1167" s="33"/>
      <c r="AC1167" s="33"/>
      <c r="AD1167" s="33"/>
      <c r="AE1167" s="33"/>
    </row>
    <row r="1168">
      <c r="A1168" s="116"/>
      <c r="B1168" s="44"/>
      <c r="C1168" s="44"/>
      <c r="D1168" s="104"/>
      <c r="E1168" s="104"/>
      <c r="F1168" s="112"/>
      <c r="G1168" s="105"/>
      <c r="H1168" s="105"/>
      <c r="I1168" s="145"/>
      <c r="J1168" s="145"/>
      <c r="K1168" s="145"/>
      <c r="L1168" s="104"/>
      <c r="M1168" s="160"/>
      <c r="N1168" s="135"/>
      <c r="O1168" s="160"/>
      <c r="P1168" s="135"/>
      <c r="Q1168" s="119"/>
      <c r="R1168" s="119"/>
      <c r="S1168" s="161"/>
      <c r="T1168" s="105"/>
      <c r="U1168" s="162"/>
      <c r="V1168" s="105"/>
      <c r="W1168" s="126"/>
      <c r="X1168" s="30"/>
      <c r="Y1168" s="112"/>
      <c r="Z1168" s="31"/>
      <c r="AA1168" s="33"/>
      <c r="AB1168" s="33"/>
      <c r="AC1168" s="33"/>
      <c r="AD1168" s="33"/>
      <c r="AE1168" s="33"/>
    </row>
    <row r="1169">
      <c r="A1169" s="116"/>
      <c r="B1169" s="44"/>
      <c r="C1169" s="44"/>
      <c r="D1169" s="104"/>
      <c r="E1169" s="104"/>
      <c r="F1169" s="112"/>
      <c r="G1169" s="105"/>
      <c r="H1169" s="105"/>
      <c r="I1169" s="145"/>
      <c r="J1169" s="145"/>
      <c r="K1169" s="145"/>
      <c r="L1169" s="104"/>
      <c r="M1169" s="160"/>
      <c r="N1169" s="135"/>
      <c r="O1169" s="160"/>
      <c r="P1169" s="135"/>
      <c r="Q1169" s="119"/>
      <c r="R1169" s="119"/>
      <c r="S1169" s="161"/>
      <c r="T1169" s="105"/>
      <c r="U1169" s="162"/>
      <c r="V1169" s="105"/>
      <c r="W1169" s="126"/>
      <c r="X1169" s="30"/>
      <c r="Y1169" s="112"/>
      <c r="Z1169" s="31"/>
      <c r="AA1169" s="33"/>
      <c r="AB1169" s="33"/>
      <c r="AC1169" s="33"/>
      <c r="AD1169" s="33"/>
      <c r="AE1169" s="33"/>
    </row>
    <row r="1170">
      <c r="A1170" s="116"/>
      <c r="B1170" s="44"/>
      <c r="C1170" s="44"/>
      <c r="D1170" s="104"/>
      <c r="E1170" s="104"/>
      <c r="F1170" s="112"/>
      <c r="G1170" s="105"/>
      <c r="H1170" s="105"/>
      <c r="I1170" s="145"/>
      <c r="J1170" s="145"/>
      <c r="K1170" s="145"/>
      <c r="L1170" s="104"/>
      <c r="M1170" s="160"/>
      <c r="N1170" s="135"/>
      <c r="O1170" s="160"/>
      <c r="P1170" s="135"/>
      <c r="Q1170" s="119"/>
      <c r="R1170" s="119"/>
      <c r="S1170" s="161"/>
      <c r="T1170" s="105"/>
      <c r="U1170" s="162"/>
      <c r="V1170" s="105"/>
      <c r="W1170" s="126"/>
      <c r="X1170" s="30"/>
      <c r="Y1170" s="112"/>
      <c r="Z1170" s="31"/>
      <c r="AA1170" s="33"/>
      <c r="AB1170" s="33"/>
      <c r="AC1170" s="33"/>
      <c r="AD1170" s="33"/>
      <c r="AE1170" s="33"/>
    </row>
    <row r="1171">
      <c r="A1171" s="116"/>
      <c r="B1171" s="44"/>
      <c r="C1171" s="44"/>
      <c r="D1171" s="104"/>
      <c r="E1171" s="104"/>
      <c r="F1171" s="112"/>
      <c r="G1171" s="105"/>
      <c r="H1171" s="105"/>
      <c r="I1171" s="145"/>
      <c r="J1171" s="145"/>
      <c r="K1171" s="145"/>
      <c r="L1171" s="104"/>
      <c r="M1171" s="160"/>
      <c r="N1171" s="135"/>
      <c r="O1171" s="160"/>
      <c r="P1171" s="135"/>
      <c r="Q1171" s="119"/>
      <c r="R1171" s="119"/>
      <c r="S1171" s="161"/>
      <c r="T1171" s="105"/>
      <c r="U1171" s="162"/>
      <c r="V1171" s="105"/>
      <c r="W1171" s="126"/>
      <c r="X1171" s="30"/>
      <c r="Y1171" s="112"/>
      <c r="Z1171" s="31"/>
      <c r="AA1171" s="33"/>
      <c r="AB1171" s="33"/>
      <c r="AC1171" s="33"/>
      <c r="AD1171" s="33"/>
      <c r="AE1171" s="33"/>
    </row>
    <row r="1172">
      <c r="A1172" s="116"/>
      <c r="B1172" s="44"/>
      <c r="C1172" s="44"/>
      <c r="D1172" s="104"/>
      <c r="E1172" s="104"/>
      <c r="F1172" s="112"/>
      <c r="G1172" s="105"/>
      <c r="H1172" s="105"/>
      <c r="I1172" s="145"/>
      <c r="J1172" s="145"/>
      <c r="K1172" s="145"/>
      <c r="L1172" s="104"/>
      <c r="M1172" s="160"/>
      <c r="N1172" s="135"/>
      <c r="O1172" s="160"/>
      <c r="P1172" s="135"/>
      <c r="Q1172" s="119"/>
      <c r="R1172" s="119"/>
      <c r="S1172" s="161"/>
      <c r="T1172" s="105"/>
      <c r="U1172" s="162"/>
      <c r="V1172" s="105"/>
      <c r="W1172" s="126"/>
      <c r="X1172" s="30"/>
      <c r="Y1172" s="112"/>
      <c r="Z1172" s="31"/>
      <c r="AA1172" s="33"/>
      <c r="AB1172" s="33"/>
      <c r="AC1172" s="33"/>
      <c r="AD1172" s="33"/>
      <c r="AE1172" s="33"/>
    </row>
    <row r="1173">
      <c r="A1173" s="116"/>
      <c r="B1173" s="44"/>
      <c r="C1173" s="44"/>
      <c r="D1173" s="104"/>
      <c r="E1173" s="104"/>
      <c r="F1173" s="112"/>
      <c r="G1173" s="105"/>
      <c r="H1173" s="105"/>
      <c r="I1173" s="145"/>
      <c r="J1173" s="145"/>
      <c r="K1173" s="145"/>
      <c r="L1173" s="104"/>
      <c r="M1173" s="160"/>
      <c r="N1173" s="135"/>
      <c r="O1173" s="160"/>
      <c r="P1173" s="135"/>
      <c r="Q1173" s="119"/>
      <c r="R1173" s="119"/>
      <c r="S1173" s="161"/>
      <c r="T1173" s="105"/>
      <c r="U1173" s="162"/>
      <c r="V1173" s="105"/>
      <c r="W1173" s="126"/>
      <c r="X1173" s="30"/>
      <c r="Y1173" s="112"/>
      <c r="Z1173" s="31"/>
      <c r="AA1173" s="33"/>
      <c r="AB1173" s="33"/>
      <c r="AC1173" s="33"/>
      <c r="AD1173" s="33"/>
      <c r="AE1173" s="33"/>
    </row>
    <row r="1174">
      <c r="A1174" s="116"/>
      <c r="B1174" s="44"/>
      <c r="C1174" s="44"/>
      <c r="D1174" s="104"/>
      <c r="E1174" s="104"/>
      <c r="F1174" s="112"/>
      <c r="G1174" s="105"/>
      <c r="H1174" s="105"/>
      <c r="I1174" s="145"/>
      <c r="J1174" s="145"/>
      <c r="K1174" s="145"/>
      <c r="L1174" s="104"/>
      <c r="M1174" s="160"/>
      <c r="N1174" s="135"/>
      <c r="O1174" s="160"/>
      <c r="P1174" s="135"/>
      <c r="Q1174" s="119"/>
      <c r="R1174" s="119"/>
      <c r="S1174" s="161"/>
      <c r="T1174" s="105"/>
      <c r="U1174" s="162"/>
      <c r="V1174" s="105"/>
      <c r="W1174" s="126"/>
      <c r="X1174" s="30"/>
      <c r="Y1174" s="112"/>
      <c r="Z1174" s="31"/>
      <c r="AA1174" s="33"/>
      <c r="AB1174" s="33"/>
      <c r="AC1174" s="33"/>
      <c r="AD1174" s="33"/>
      <c r="AE1174" s="33"/>
    </row>
    <row r="1175">
      <c r="A1175" s="116"/>
      <c r="B1175" s="44"/>
      <c r="C1175" s="44"/>
      <c r="D1175" s="104"/>
      <c r="E1175" s="104"/>
      <c r="F1175" s="112"/>
      <c r="G1175" s="105"/>
      <c r="H1175" s="105"/>
      <c r="I1175" s="145"/>
      <c r="J1175" s="145"/>
      <c r="K1175" s="145"/>
      <c r="L1175" s="104"/>
      <c r="M1175" s="160"/>
      <c r="N1175" s="135"/>
      <c r="O1175" s="160"/>
      <c r="P1175" s="135"/>
      <c r="Q1175" s="119"/>
      <c r="R1175" s="119"/>
      <c r="S1175" s="161"/>
      <c r="T1175" s="105"/>
      <c r="U1175" s="162"/>
      <c r="V1175" s="105"/>
      <c r="W1175" s="126"/>
      <c r="X1175" s="30"/>
      <c r="Y1175" s="112"/>
      <c r="Z1175" s="31"/>
      <c r="AA1175" s="33"/>
      <c r="AB1175" s="33"/>
      <c r="AC1175" s="33"/>
      <c r="AD1175" s="33"/>
      <c r="AE1175" s="33"/>
    </row>
    <row r="1176">
      <c r="A1176" s="116"/>
      <c r="B1176" s="44"/>
      <c r="C1176" s="44"/>
      <c r="D1176" s="104"/>
      <c r="E1176" s="104"/>
      <c r="F1176" s="112"/>
      <c r="G1176" s="105"/>
      <c r="H1176" s="105"/>
      <c r="I1176" s="145"/>
      <c r="J1176" s="145"/>
      <c r="K1176" s="145"/>
      <c r="L1176" s="104"/>
      <c r="M1176" s="160"/>
      <c r="N1176" s="135"/>
      <c r="O1176" s="160"/>
      <c r="P1176" s="135"/>
      <c r="Q1176" s="119"/>
      <c r="R1176" s="119"/>
      <c r="S1176" s="161"/>
      <c r="T1176" s="105"/>
      <c r="U1176" s="162"/>
      <c r="V1176" s="105"/>
      <c r="W1176" s="126"/>
      <c r="X1176" s="30"/>
      <c r="Y1176" s="112"/>
      <c r="Z1176" s="31"/>
      <c r="AA1176" s="33"/>
      <c r="AB1176" s="33"/>
      <c r="AC1176" s="33"/>
      <c r="AD1176" s="33"/>
      <c r="AE1176" s="33"/>
    </row>
    <row r="1177">
      <c r="A1177" s="116"/>
      <c r="B1177" s="44"/>
      <c r="C1177" s="44"/>
      <c r="D1177" s="104"/>
      <c r="E1177" s="104"/>
      <c r="F1177" s="112"/>
      <c r="G1177" s="105"/>
      <c r="H1177" s="105"/>
      <c r="I1177" s="145"/>
      <c r="J1177" s="145"/>
      <c r="K1177" s="145"/>
      <c r="L1177" s="104"/>
      <c r="M1177" s="160"/>
      <c r="N1177" s="135"/>
      <c r="O1177" s="160"/>
      <c r="P1177" s="135"/>
      <c r="Q1177" s="119"/>
      <c r="R1177" s="119"/>
      <c r="S1177" s="161"/>
      <c r="T1177" s="105"/>
      <c r="U1177" s="162"/>
      <c r="V1177" s="105"/>
      <c r="W1177" s="126"/>
      <c r="X1177" s="30"/>
      <c r="Y1177" s="112"/>
      <c r="Z1177" s="31"/>
      <c r="AA1177" s="33"/>
      <c r="AB1177" s="33"/>
      <c r="AC1177" s="33"/>
      <c r="AD1177" s="33"/>
      <c r="AE1177" s="33"/>
    </row>
    <row r="1178">
      <c r="A1178" s="116"/>
      <c r="B1178" s="44"/>
      <c r="C1178" s="44"/>
      <c r="D1178" s="104"/>
      <c r="E1178" s="104"/>
      <c r="F1178" s="112"/>
      <c r="G1178" s="105"/>
      <c r="H1178" s="105"/>
      <c r="I1178" s="145"/>
      <c r="J1178" s="145"/>
      <c r="K1178" s="145"/>
      <c r="L1178" s="104"/>
      <c r="M1178" s="160"/>
      <c r="N1178" s="135"/>
      <c r="O1178" s="160"/>
      <c r="P1178" s="135"/>
      <c r="Q1178" s="119"/>
      <c r="R1178" s="119"/>
      <c r="S1178" s="161"/>
      <c r="T1178" s="105"/>
      <c r="U1178" s="162"/>
      <c r="V1178" s="105"/>
      <c r="W1178" s="126"/>
      <c r="X1178" s="30"/>
      <c r="Y1178" s="112"/>
      <c r="Z1178" s="31"/>
      <c r="AA1178" s="33"/>
      <c r="AB1178" s="33"/>
      <c r="AC1178" s="33"/>
      <c r="AD1178" s="33"/>
      <c r="AE1178" s="33"/>
    </row>
    <row r="1179">
      <c r="A1179" s="116"/>
      <c r="B1179" s="44"/>
      <c r="C1179" s="44"/>
      <c r="D1179" s="104"/>
      <c r="E1179" s="104"/>
      <c r="F1179" s="112"/>
      <c r="G1179" s="105"/>
      <c r="H1179" s="105"/>
      <c r="I1179" s="145"/>
      <c r="J1179" s="145"/>
      <c r="K1179" s="145"/>
      <c r="L1179" s="104"/>
      <c r="M1179" s="160"/>
      <c r="N1179" s="135"/>
      <c r="O1179" s="160"/>
      <c r="P1179" s="135"/>
      <c r="Q1179" s="119"/>
      <c r="R1179" s="119"/>
      <c r="S1179" s="161"/>
      <c r="T1179" s="105"/>
      <c r="U1179" s="162"/>
      <c r="V1179" s="105"/>
      <c r="W1179" s="126"/>
      <c r="X1179" s="30"/>
      <c r="Y1179" s="112"/>
      <c r="Z1179" s="31"/>
      <c r="AA1179" s="33"/>
      <c r="AB1179" s="33"/>
      <c r="AC1179" s="33"/>
      <c r="AD1179" s="33"/>
      <c r="AE1179" s="33"/>
    </row>
    <row r="1180">
      <c r="A1180" s="116"/>
      <c r="B1180" s="44"/>
      <c r="C1180" s="44"/>
      <c r="D1180" s="104"/>
      <c r="E1180" s="104"/>
      <c r="F1180" s="112"/>
      <c r="G1180" s="105"/>
      <c r="H1180" s="105"/>
      <c r="I1180" s="145"/>
      <c r="J1180" s="145"/>
      <c r="K1180" s="145"/>
      <c r="L1180" s="104"/>
      <c r="M1180" s="160"/>
      <c r="N1180" s="135"/>
      <c r="O1180" s="160"/>
      <c r="P1180" s="135"/>
      <c r="Q1180" s="119"/>
      <c r="R1180" s="119"/>
      <c r="S1180" s="161"/>
      <c r="T1180" s="105"/>
      <c r="U1180" s="162"/>
      <c r="V1180" s="105"/>
      <c r="W1180" s="126"/>
      <c r="X1180" s="30"/>
      <c r="Y1180" s="112"/>
      <c r="Z1180" s="31"/>
      <c r="AA1180" s="33"/>
      <c r="AB1180" s="33"/>
      <c r="AC1180" s="33"/>
      <c r="AD1180" s="33"/>
      <c r="AE1180" s="33"/>
    </row>
    <row r="1181">
      <c r="A1181" s="116"/>
      <c r="B1181" s="44"/>
      <c r="C1181" s="44"/>
      <c r="D1181" s="104"/>
      <c r="E1181" s="104"/>
      <c r="F1181" s="112"/>
      <c r="G1181" s="105"/>
      <c r="H1181" s="105"/>
      <c r="I1181" s="145"/>
      <c r="J1181" s="145"/>
      <c r="K1181" s="145"/>
      <c r="L1181" s="104"/>
      <c r="M1181" s="160"/>
      <c r="N1181" s="135"/>
      <c r="O1181" s="160"/>
      <c r="P1181" s="135"/>
      <c r="Q1181" s="119"/>
      <c r="R1181" s="119"/>
      <c r="S1181" s="161"/>
      <c r="T1181" s="105"/>
      <c r="U1181" s="162"/>
      <c r="V1181" s="105"/>
      <c r="W1181" s="126"/>
      <c r="X1181" s="30"/>
      <c r="Y1181" s="112"/>
      <c r="Z1181" s="31"/>
      <c r="AA1181" s="33"/>
      <c r="AB1181" s="33"/>
      <c r="AC1181" s="33"/>
      <c r="AD1181" s="33"/>
      <c r="AE1181" s="33"/>
    </row>
    <row r="1182">
      <c r="A1182" s="116"/>
      <c r="B1182" s="44"/>
      <c r="C1182" s="44"/>
      <c r="D1182" s="104"/>
      <c r="E1182" s="104"/>
      <c r="F1182" s="112"/>
      <c r="G1182" s="105"/>
      <c r="H1182" s="105"/>
      <c r="I1182" s="145"/>
      <c r="J1182" s="145"/>
      <c r="K1182" s="145"/>
      <c r="L1182" s="104"/>
      <c r="M1182" s="160"/>
      <c r="N1182" s="135"/>
      <c r="O1182" s="160"/>
      <c r="P1182" s="135"/>
      <c r="Q1182" s="119"/>
      <c r="R1182" s="119"/>
      <c r="S1182" s="161"/>
      <c r="T1182" s="105"/>
      <c r="U1182" s="162"/>
      <c r="V1182" s="105"/>
      <c r="W1182" s="126"/>
      <c r="X1182" s="30"/>
      <c r="Y1182" s="112"/>
      <c r="Z1182" s="31"/>
      <c r="AA1182" s="33"/>
      <c r="AB1182" s="33"/>
      <c r="AC1182" s="33"/>
      <c r="AD1182" s="33"/>
      <c r="AE1182" s="33"/>
    </row>
    <row r="1183">
      <c r="A1183" s="116"/>
      <c r="B1183" s="44"/>
      <c r="C1183" s="44"/>
      <c r="D1183" s="104"/>
      <c r="E1183" s="104"/>
      <c r="F1183" s="112"/>
      <c r="G1183" s="105"/>
      <c r="H1183" s="105"/>
      <c r="I1183" s="145"/>
      <c r="J1183" s="145"/>
      <c r="K1183" s="145"/>
      <c r="L1183" s="104"/>
      <c r="M1183" s="160"/>
      <c r="N1183" s="135"/>
      <c r="O1183" s="160"/>
      <c r="P1183" s="135"/>
      <c r="Q1183" s="119"/>
      <c r="R1183" s="119"/>
      <c r="S1183" s="161"/>
      <c r="T1183" s="105"/>
      <c r="U1183" s="162"/>
      <c r="V1183" s="105"/>
      <c r="W1183" s="126"/>
      <c r="X1183" s="30"/>
      <c r="Y1183" s="112"/>
      <c r="Z1183" s="31"/>
      <c r="AA1183" s="33"/>
      <c r="AB1183" s="33"/>
      <c r="AC1183" s="33"/>
      <c r="AD1183" s="33"/>
      <c r="AE1183" s="33"/>
    </row>
    <row r="1184">
      <c r="A1184" s="116"/>
      <c r="B1184" s="44"/>
      <c r="C1184" s="44"/>
      <c r="D1184" s="104"/>
      <c r="E1184" s="104"/>
      <c r="F1184" s="112"/>
      <c r="G1184" s="105"/>
      <c r="H1184" s="105"/>
      <c r="I1184" s="145"/>
      <c r="J1184" s="145"/>
      <c r="K1184" s="145"/>
      <c r="L1184" s="104"/>
      <c r="M1184" s="160"/>
      <c r="N1184" s="135"/>
      <c r="O1184" s="160"/>
      <c r="P1184" s="135"/>
      <c r="Q1184" s="119"/>
      <c r="R1184" s="119"/>
      <c r="S1184" s="161"/>
      <c r="T1184" s="105"/>
      <c r="U1184" s="162"/>
      <c r="V1184" s="105"/>
      <c r="W1184" s="126"/>
      <c r="X1184" s="30"/>
      <c r="Y1184" s="112"/>
      <c r="Z1184" s="31"/>
      <c r="AA1184" s="33"/>
      <c r="AB1184" s="33"/>
      <c r="AC1184" s="33"/>
      <c r="AD1184" s="33"/>
      <c r="AE1184" s="33"/>
    </row>
    <row r="1185">
      <c r="A1185" s="116"/>
      <c r="B1185" s="44"/>
      <c r="C1185" s="44"/>
      <c r="D1185" s="104"/>
      <c r="E1185" s="104"/>
      <c r="F1185" s="112"/>
      <c r="G1185" s="105"/>
      <c r="H1185" s="105"/>
      <c r="I1185" s="145"/>
      <c r="J1185" s="145"/>
      <c r="K1185" s="145"/>
      <c r="L1185" s="104"/>
      <c r="M1185" s="160"/>
      <c r="N1185" s="135"/>
      <c r="O1185" s="160"/>
      <c r="P1185" s="135"/>
      <c r="Q1185" s="119"/>
      <c r="R1185" s="119"/>
      <c r="S1185" s="161"/>
      <c r="T1185" s="105"/>
      <c r="U1185" s="162"/>
      <c r="V1185" s="105"/>
      <c r="W1185" s="126"/>
      <c r="X1185" s="30"/>
      <c r="Y1185" s="112"/>
      <c r="Z1185" s="31"/>
      <c r="AA1185" s="33"/>
      <c r="AB1185" s="33"/>
      <c r="AC1185" s="33"/>
      <c r="AD1185" s="33"/>
      <c r="AE1185" s="33"/>
    </row>
    <row r="1186">
      <c r="A1186" s="116"/>
      <c r="B1186" s="44"/>
      <c r="C1186" s="44"/>
      <c r="D1186" s="104"/>
      <c r="E1186" s="104"/>
      <c r="F1186" s="112"/>
      <c r="G1186" s="105"/>
      <c r="H1186" s="105"/>
      <c r="I1186" s="145"/>
      <c r="J1186" s="145"/>
      <c r="K1186" s="145"/>
      <c r="L1186" s="104"/>
      <c r="M1186" s="160"/>
      <c r="N1186" s="135"/>
      <c r="O1186" s="160"/>
      <c r="P1186" s="135"/>
      <c r="Q1186" s="119"/>
      <c r="R1186" s="119"/>
      <c r="S1186" s="161"/>
      <c r="T1186" s="105"/>
      <c r="U1186" s="162"/>
      <c r="V1186" s="105"/>
      <c r="W1186" s="126"/>
      <c r="X1186" s="30"/>
      <c r="Y1186" s="112"/>
      <c r="Z1186" s="31"/>
      <c r="AA1186" s="33"/>
      <c r="AB1186" s="33"/>
      <c r="AC1186" s="33"/>
      <c r="AD1186" s="33"/>
      <c r="AE1186" s="33"/>
    </row>
    <row r="1187">
      <c r="A1187" s="116"/>
      <c r="B1187" s="44"/>
      <c r="C1187" s="44"/>
      <c r="D1187" s="104"/>
      <c r="E1187" s="104"/>
      <c r="F1187" s="112"/>
      <c r="G1187" s="105"/>
      <c r="H1187" s="105"/>
      <c r="I1187" s="145"/>
      <c r="J1187" s="145"/>
      <c r="K1187" s="145"/>
      <c r="L1187" s="104"/>
      <c r="M1187" s="160"/>
      <c r="N1187" s="135"/>
      <c r="O1187" s="160"/>
      <c r="P1187" s="135"/>
      <c r="Q1187" s="119"/>
      <c r="R1187" s="119"/>
      <c r="S1187" s="161"/>
      <c r="T1187" s="105"/>
      <c r="U1187" s="162"/>
      <c r="V1187" s="105"/>
      <c r="W1187" s="126"/>
      <c r="X1187" s="30"/>
      <c r="Y1187" s="112"/>
      <c r="Z1187" s="31"/>
      <c r="AA1187" s="33"/>
      <c r="AB1187" s="33"/>
      <c r="AC1187" s="33"/>
      <c r="AD1187" s="33"/>
      <c r="AE1187" s="33"/>
    </row>
    <row r="1188">
      <c r="A1188" s="116"/>
      <c r="B1188" s="44"/>
      <c r="C1188" s="44"/>
      <c r="D1188" s="104"/>
      <c r="E1188" s="104"/>
      <c r="F1188" s="112"/>
      <c r="G1188" s="105"/>
      <c r="H1188" s="105"/>
      <c r="I1188" s="145"/>
      <c r="J1188" s="145"/>
      <c r="K1188" s="145"/>
      <c r="L1188" s="104"/>
      <c r="M1188" s="160"/>
      <c r="N1188" s="135"/>
      <c r="O1188" s="160"/>
      <c r="P1188" s="135"/>
      <c r="Q1188" s="119"/>
      <c r="R1188" s="119"/>
      <c r="S1188" s="161"/>
      <c r="T1188" s="105"/>
      <c r="U1188" s="162"/>
      <c r="V1188" s="105"/>
      <c r="W1188" s="126"/>
      <c r="X1188" s="30"/>
      <c r="Y1188" s="112"/>
      <c r="Z1188" s="31"/>
      <c r="AA1188" s="33"/>
      <c r="AB1188" s="33"/>
      <c r="AC1188" s="33"/>
      <c r="AD1188" s="33"/>
      <c r="AE1188" s="33"/>
    </row>
    <row r="1189">
      <c r="A1189" s="116"/>
      <c r="B1189" s="44"/>
      <c r="C1189" s="44"/>
      <c r="D1189" s="104"/>
      <c r="E1189" s="104"/>
      <c r="F1189" s="112"/>
      <c r="G1189" s="105"/>
      <c r="H1189" s="105"/>
      <c r="I1189" s="145"/>
      <c r="J1189" s="145"/>
      <c r="K1189" s="145"/>
      <c r="L1189" s="104"/>
      <c r="M1189" s="160"/>
      <c r="N1189" s="135"/>
      <c r="O1189" s="160"/>
      <c r="P1189" s="135"/>
      <c r="Q1189" s="119"/>
      <c r="R1189" s="119"/>
      <c r="S1189" s="161"/>
      <c r="T1189" s="105"/>
      <c r="U1189" s="162"/>
      <c r="V1189" s="105"/>
      <c r="W1189" s="126"/>
      <c r="X1189" s="30"/>
      <c r="Y1189" s="112"/>
      <c r="Z1189" s="31"/>
      <c r="AA1189" s="33"/>
      <c r="AB1189" s="33"/>
      <c r="AC1189" s="33"/>
      <c r="AD1189" s="33"/>
      <c r="AE1189" s="33"/>
    </row>
    <row r="1190">
      <c r="A1190" s="116"/>
      <c r="B1190" s="44"/>
      <c r="C1190" s="44"/>
      <c r="D1190" s="104"/>
      <c r="E1190" s="104"/>
      <c r="F1190" s="112"/>
      <c r="G1190" s="105"/>
      <c r="H1190" s="105"/>
      <c r="I1190" s="145"/>
      <c r="J1190" s="145"/>
      <c r="K1190" s="145"/>
      <c r="L1190" s="104"/>
      <c r="M1190" s="160"/>
      <c r="N1190" s="135"/>
      <c r="O1190" s="160"/>
      <c r="P1190" s="135"/>
      <c r="Q1190" s="119"/>
      <c r="R1190" s="119"/>
      <c r="S1190" s="161"/>
      <c r="T1190" s="105"/>
      <c r="U1190" s="162"/>
      <c r="V1190" s="105"/>
      <c r="W1190" s="126"/>
      <c r="X1190" s="30"/>
      <c r="Y1190" s="112"/>
      <c r="Z1190" s="31"/>
      <c r="AA1190" s="33"/>
      <c r="AB1190" s="33"/>
      <c r="AC1190" s="33"/>
      <c r="AD1190" s="33"/>
      <c r="AE1190" s="33"/>
    </row>
    <row r="1191">
      <c r="A1191" s="116"/>
      <c r="B1191" s="44"/>
      <c r="C1191" s="44"/>
      <c r="D1191" s="104"/>
      <c r="E1191" s="104"/>
      <c r="F1191" s="112"/>
      <c r="G1191" s="105"/>
      <c r="H1191" s="105"/>
      <c r="I1191" s="145"/>
      <c r="J1191" s="145"/>
      <c r="K1191" s="145"/>
      <c r="L1191" s="104"/>
      <c r="M1191" s="160"/>
      <c r="N1191" s="135"/>
      <c r="O1191" s="160"/>
      <c r="P1191" s="135"/>
      <c r="Q1191" s="119"/>
      <c r="R1191" s="119"/>
      <c r="S1191" s="161"/>
      <c r="T1191" s="105"/>
      <c r="U1191" s="162"/>
      <c r="V1191" s="105"/>
      <c r="W1191" s="126"/>
      <c r="X1191" s="30"/>
      <c r="Y1191" s="112"/>
      <c r="Z1191" s="31"/>
      <c r="AA1191" s="33"/>
      <c r="AB1191" s="33"/>
      <c r="AC1191" s="33"/>
      <c r="AD1191" s="33"/>
      <c r="AE1191" s="33"/>
    </row>
    <row r="1192">
      <c r="A1192" s="116"/>
      <c r="B1192" s="44"/>
      <c r="C1192" s="44"/>
      <c r="D1192" s="104"/>
      <c r="E1192" s="104"/>
      <c r="F1192" s="112"/>
      <c r="G1192" s="105"/>
      <c r="H1192" s="105"/>
      <c r="I1192" s="145"/>
      <c r="J1192" s="145"/>
      <c r="K1192" s="145"/>
      <c r="L1192" s="104"/>
      <c r="M1192" s="160"/>
      <c r="N1192" s="135"/>
      <c r="O1192" s="160"/>
      <c r="P1192" s="135"/>
      <c r="Q1192" s="119"/>
      <c r="R1192" s="119"/>
      <c r="S1192" s="161"/>
      <c r="T1192" s="105"/>
      <c r="U1192" s="162"/>
      <c r="V1192" s="105"/>
      <c r="W1192" s="126"/>
      <c r="X1192" s="30"/>
      <c r="Y1192" s="112"/>
      <c r="Z1192" s="31"/>
      <c r="AA1192" s="33"/>
      <c r="AB1192" s="33"/>
      <c r="AC1192" s="33"/>
      <c r="AD1192" s="33"/>
      <c r="AE1192" s="33"/>
    </row>
    <row r="1193">
      <c r="A1193" s="116"/>
      <c r="B1193" s="44"/>
      <c r="C1193" s="44"/>
      <c r="D1193" s="104"/>
      <c r="E1193" s="104"/>
      <c r="F1193" s="112"/>
      <c r="G1193" s="105"/>
      <c r="H1193" s="105"/>
      <c r="I1193" s="145"/>
      <c r="J1193" s="145"/>
      <c r="K1193" s="145"/>
      <c r="L1193" s="104"/>
      <c r="M1193" s="160"/>
      <c r="N1193" s="135"/>
      <c r="O1193" s="160"/>
      <c r="P1193" s="135"/>
      <c r="Q1193" s="119"/>
      <c r="R1193" s="119"/>
      <c r="S1193" s="161"/>
      <c r="T1193" s="105"/>
      <c r="U1193" s="162"/>
      <c r="V1193" s="105"/>
      <c r="W1193" s="126"/>
      <c r="X1193" s="30"/>
      <c r="Y1193" s="112"/>
      <c r="Z1193" s="31"/>
      <c r="AA1193" s="33"/>
      <c r="AB1193" s="33"/>
      <c r="AC1193" s="33"/>
      <c r="AD1193" s="33"/>
      <c r="AE1193" s="33"/>
    </row>
    <row r="1194">
      <c r="A1194" s="116"/>
      <c r="B1194" s="44"/>
      <c r="C1194" s="44"/>
      <c r="D1194" s="104"/>
      <c r="E1194" s="104"/>
      <c r="F1194" s="112"/>
      <c r="G1194" s="105"/>
      <c r="H1194" s="105"/>
      <c r="I1194" s="145"/>
      <c r="J1194" s="145"/>
      <c r="K1194" s="145"/>
      <c r="L1194" s="104"/>
      <c r="M1194" s="160"/>
      <c r="N1194" s="135"/>
      <c r="O1194" s="160"/>
      <c r="P1194" s="135"/>
      <c r="Q1194" s="119"/>
      <c r="R1194" s="119"/>
      <c r="S1194" s="161"/>
      <c r="T1194" s="105"/>
      <c r="U1194" s="162"/>
      <c r="V1194" s="105"/>
      <c r="W1194" s="126"/>
      <c r="X1194" s="30"/>
      <c r="Y1194" s="112"/>
      <c r="Z1194" s="31"/>
      <c r="AA1194" s="33"/>
      <c r="AB1194" s="33"/>
      <c r="AC1194" s="33"/>
      <c r="AD1194" s="33"/>
      <c r="AE1194" s="33"/>
    </row>
    <row r="1195">
      <c r="A1195" s="116"/>
      <c r="B1195" s="44"/>
      <c r="C1195" s="44"/>
      <c r="D1195" s="104"/>
      <c r="E1195" s="104"/>
      <c r="F1195" s="112"/>
      <c r="G1195" s="105"/>
      <c r="H1195" s="105"/>
      <c r="I1195" s="145"/>
      <c r="J1195" s="145"/>
      <c r="K1195" s="145"/>
      <c r="L1195" s="104"/>
      <c r="M1195" s="160"/>
      <c r="N1195" s="135"/>
      <c r="O1195" s="160"/>
      <c r="P1195" s="135"/>
      <c r="Q1195" s="119"/>
      <c r="R1195" s="119"/>
      <c r="S1195" s="161"/>
      <c r="T1195" s="105"/>
      <c r="U1195" s="162"/>
      <c r="V1195" s="105"/>
      <c r="W1195" s="126"/>
      <c r="X1195" s="30"/>
      <c r="Y1195" s="112"/>
      <c r="Z1195" s="31"/>
      <c r="AA1195" s="33"/>
      <c r="AB1195" s="33"/>
      <c r="AC1195" s="33"/>
      <c r="AD1195" s="33"/>
      <c r="AE1195" s="33"/>
    </row>
    <row r="1196">
      <c r="A1196" s="116"/>
      <c r="B1196" s="44"/>
      <c r="C1196" s="44"/>
      <c r="D1196" s="104"/>
      <c r="E1196" s="104"/>
      <c r="F1196" s="112"/>
      <c r="G1196" s="105"/>
      <c r="H1196" s="105"/>
      <c r="I1196" s="145"/>
      <c r="J1196" s="145"/>
      <c r="K1196" s="145"/>
      <c r="L1196" s="104"/>
      <c r="M1196" s="160"/>
      <c r="N1196" s="135"/>
      <c r="O1196" s="160"/>
      <c r="P1196" s="135"/>
      <c r="Q1196" s="119"/>
      <c r="R1196" s="119"/>
      <c r="S1196" s="161"/>
      <c r="T1196" s="105"/>
      <c r="U1196" s="162"/>
      <c r="V1196" s="105"/>
      <c r="W1196" s="126"/>
      <c r="X1196" s="30"/>
      <c r="Y1196" s="112"/>
      <c r="Z1196" s="31"/>
      <c r="AA1196" s="33"/>
      <c r="AB1196" s="33"/>
      <c r="AC1196" s="33"/>
      <c r="AD1196" s="33"/>
      <c r="AE1196" s="33"/>
    </row>
    <row r="1197">
      <c r="A1197" s="116"/>
      <c r="B1197" s="44"/>
      <c r="C1197" s="44"/>
      <c r="D1197" s="104"/>
      <c r="E1197" s="104"/>
      <c r="F1197" s="112"/>
      <c r="G1197" s="105"/>
      <c r="H1197" s="105"/>
      <c r="I1197" s="145"/>
      <c r="J1197" s="145"/>
      <c r="K1197" s="145"/>
      <c r="L1197" s="104"/>
      <c r="M1197" s="160"/>
      <c r="N1197" s="135"/>
      <c r="O1197" s="160"/>
      <c r="P1197" s="135"/>
      <c r="Q1197" s="119"/>
      <c r="R1197" s="119"/>
      <c r="S1197" s="161"/>
      <c r="T1197" s="105"/>
      <c r="U1197" s="162"/>
      <c r="V1197" s="105"/>
      <c r="W1197" s="126"/>
      <c r="X1197" s="30"/>
      <c r="Y1197" s="112"/>
      <c r="Z1197" s="31"/>
      <c r="AA1197" s="33"/>
      <c r="AB1197" s="33"/>
      <c r="AC1197" s="33"/>
      <c r="AD1197" s="33"/>
      <c r="AE1197" s="33"/>
    </row>
    <row r="1198">
      <c r="A1198" s="116"/>
      <c r="B1198" s="44"/>
      <c r="C1198" s="44"/>
      <c r="D1198" s="104"/>
      <c r="E1198" s="104"/>
      <c r="F1198" s="112"/>
      <c r="G1198" s="105"/>
      <c r="H1198" s="105"/>
      <c r="I1198" s="145"/>
      <c r="J1198" s="145"/>
      <c r="K1198" s="145"/>
      <c r="L1198" s="104"/>
      <c r="M1198" s="160"/>
      <c r="N1198" s="135"/>
      <c r="O1198" s="160"/>
      <c r="P1198" s="135"/>
      <c r="Q1198" s="119"/>
      <c r="R1198" s="119"/>
      <c r="S1198" s="161"/>
      <c r="T1198" s="105"/>
      <c r="U1198" s="162"/>
      <c r="V1198" s="105"/>
      <c r="W1198" s="126"/>
      <c r="X1198" s="30"/>
      <c r="Y1198" s="112"/>
      <c r="Z1198" s="31"/>
      <c r="AA1198" s="33"/>
      <c r="AB1198" s="33"/>
      <c r="AC1198" s="33"/>
      <c r="AD1198" s="33"/>
      <c r="AE1198" s="33"/>
    </row>
    <row r="1199">
      <c r="A1199" s="116"/>
      <c r="B1199" s="44"/>
      <c r="C1199" s="44"/>
      <c r="D1199" s="104"/>
      <c r="E1199" s="104"/>
      <c r="F1199" s="112"/>
      <c r="G1199" s="105"/>
      <c r="H1199" s="105"/>
      <c r="I1199" s="145"/>
      <c r="J1199" s="145"/>
      <c r="K1199" s="145"/>
      <c r="L1199" s="104"/>
      <c r="M1199" s="160"/>
      <c r="N1199" s="135"/>
      <c r="O1199" s="160"/>
      <c r="P1199" s="135"/>
      <c r="Q1199" s="119"/>
      <c r="R1199" s="119"/>
      <c r="S1199" s="161"/>
      <c r="T1199" s="105"/>
      <c r="U1199" s="162"/>
      <c r="V1199" s="105"/>
      <c r="W1199" s="126"/>
      <c r="X1199" s="30"/>
      <c r="Y1199" s="112"/>
      <c r="Z1199" s="31"/>
      <c r="AA1199" s="33"/>
      <c r="AB1199" s="33"/>
      <c r="AC1199" s="33"/>
      <c r="AD1199" s="33"/>
      <c r="AE1199" s="33"/>
    </row>
    <row r="1200">
      <c r="A1200" s="116"/>
      <c r="B1200" s="44"/>
      <c r="C1200" s="44"/>
      <c r="D1200" s="104"/>
      <c r="E1200" s="104"/>
      <c r="F1200" s="112"/>
      <c r="G1200" s="105"/>
      <c r="H1200" s="105"/>
      <c r="I1200" s="145"/>
      <c r="J1200" s="145"/>
      <c r="K1200" s="145"/>
      <c r="L1200" s="104"/>
      <c r="M1200" s="160"/>
      <c r="N1200" s="135"/>
      <c r="O1200" s="160"/>
      <c r="P1200" s="135"/>
      <c r="Q1200" s="119"/>
      <c r="R1200" s="119"/>
      <c r="S1200" s="161"/>
      <c r="T1200" s="105"/>
      <c r="U1200" s="162"/>
      <c r="V1200" s="105"/>
      <c r="W1200" s="126"/>
      <c r="X1200" s="30"/>
      <c r="Y1200" s="112"/>
      <c r="Z1200" s="31"/>
      <c r="AA1200" s="33"/>
      <c r="AB1200" s="33"/>
      <c r="AC1200" s="33"/>
      <c r="AD1200" s="33"/>
      <c r="AE1200" s="33"/>
    </row>
    <row r="1201">
      <c r="A1201" s="116"/>
      <c r="B1201" s="44"/>
      <c r="C1201" s="44"/>
      <c r="D1201" s="104"/>
      <c r="E1201" s="104"/>
      <c r="F1201" s="112"/>
      <c r="G1201" s="105"/>
      <c r="H1201" s="105"/>
      <c r="I1201" s="145"/>
      <c r="J1201" s="145"/>
      <c r="K1201" s="145"/>
      <c r="L1201" s="104"/>
      <c r="M1201" s="160"/>
      <c r="N1201" s="135"/>
      <c r="O1201" s="160"/>
      <c r="P1201" s="135"/>
      <c r="Q1201" s="119"/>
      <c r="R1201" s="119"/>
      <c r="S1201" s="161"/>
      <c r="T1201" s="105"/>
      <c r="U1201" s="162"/>
      <c r="V1201" s="105"/>
      <c r="W1201" s="126"/>
      <c r="X1201" s="30"/>
      <c r="Y1201" s="112"/>
      <c r="Z1201" s="31"/>
      <c r="AA1201" s="33"/>
      <c r="AB1201" s="33"/>
      <c r="AC1201" s="33"/>
      <c r="AD1201" s="33"/>
      <c r="AE1201"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75"/>
  <cols>
    <col customWidth="1" min="1" max="1" width="22.71"/>
    <col customWidth="1" min="2" max="2" width="16.0"/>
    <col customWidth="1" min="3" max="3" width="7.29"/>
    <col customWidth="1" min="4" max="4" width="7.14"/>
    <col customWidth="1" min="5" max="5" width="14.71"/>
    <col customWidth="1" min="6" max="6" width="12.57"/>
    <col customWidth="1" min="7" max="7" width="10.14"/>
    <col customWidth="1" min="8" max="8" width="11.43"/>
    <col customWidth="1" min="9" max="9" width="11.86"/>
    <col customWidth="1" min="10" max="10" width="10.86"/>
    <col customWidth="1" min="11" max="11" width="10.57"/>
    <col customWidth="1" min="12" max="12" width="8.0"/>
    <col customWidth="1" min="13" max="13" width="8.29"/>
    <col customWidth="1" min="14" max="14" width="8.86"/>
    <col customWidth="1" min="15" max="15" width="10.43"/>
    <col customWidth="1" min="16" max="16" width="6.14"/>
    <col customWidth="1" min="17" max="17" width="43.14"/>
    <col customWidth="1" min="18" max="18" width="17.29"/>
    <col customWidth="1" min="19" max="19" width="9.57"/>
    <col customWidth="1" min="20" max="20" width="8.29"/>
    <col customWidth="1" min="21" max="24" width="17.29"/>
  </cols>
  <sheetData>
    <row r="1">
      <c r="A1" s="116" t="s">
        <v>2736</v>
      </c>
      <c r="B1" s="310" t="s">
        <v>2737</v>
      </c>
      <c r="C1" s="116" t="s">
        <v>2738</v>
      </c>
      <c r="D1" s="116" t="s">
        <v>2739</v>
      </c>
      <c r="E1" s="311" t="s">
        <v>2740</v>
      </c>
      <c r="F1" s="116" t="s">
        <v>11</v>
      </c>
      <c r="G1" s="116" t="s">
        <v>2741</v>
      </c>
      <c r="H1" s="116" t="s">
        <v>2742</v>
      </c>
      <c r="I1" s="312" t="s">
        <v>14</v>
      </c>
      <c r="J1" s="312" t="s">
        <v>17</v>
      </c>
      <c r="K1" s="116" t="s">
        <v>18</v>
      </c>
      <c r="L1" s="313" t="s">
        <v>2437</v>
      </c>
      <c r="M1" s="314" t="s">
        <v>2743</v>
      </c>
      <c r="N1" s="116" t="s">
        <v>12</v>
      </c>
      <c r="O1" s="313" t="s">
        <v>2744</v>
      </c>
      <c r="P1" s="313" t="s">
        <v>2745</v>
      </c>
      <c r="Q1" s="313" t="s">
        <v>2746</v>
      </c>
      <c r="R1" s="112"/>
      <c r="S1" s="313" t="s">
        <v>14</v>
      </c>
      <c r="T1" s="313" t="s">
        <v>17</v>
      </c>
      <c r="U1" s="315" t="s">
        <v>14</v>
      </c>
      <c r="V1" s="315" t="s">
        <v>17</v>
      </c>
      <c r="W1" s="315" t="s">
        <v>2747</v>
      </c>
      <c r="X1" s="315" t="s">
        <v>2437</v>
      </c>
    </row>
    <row r="2">
      <c r="A2" s="112"/>
      <c r="B2" s="316"/>
      <c r="C2" s="317"/>
      <c r="D2" s="317"/>
      <c r="E2" s="318"/>
      <c r="F2" s="317"/>
      <c r="G2" s="317"/>
      <c r="H2" s="116" t="s">
        <v>2748</v>
      </c>
      <c r="I2" s="312" t="s">
        <v>2749</v>
      </c>
      <c r="J2" s="312" t="s">
        <v>2749</v>
      </c>
      <c r="K2" s="116" t="s">
        <v>2749</v>
      </c>
      <c r="L2" s="313" t="s">
        <v>2749</v>
      </c>
      <c r="M2" s="319" t="s">
        <v>2750</v>
      </c>
      <c r="N2" s="116" t="s">
        <v>2749</v>
      </c>
      <c r="O2" s="320"/>
      <c r="P2" s="320"/>
      <c r="Q2" s="321" t="s">
        <v>2751</v>
      </c>
      <c r="R2" s="112"/>
      <c r="S2" s="313" t="s">
        <v>2749</v>
      </c>
      <c r="T2" s="313" t="s">
        <v>2749</v>
      </c>
      <c r="U2" s="315" t="s">
        <v>2748</v>
      </c>
      <c r="V2" s="315" t="s">
        <v>2748</v>
      </c>
      <c r="W2" s="315" t="s">
        <v>2748</v>
      </c>
      <c r="X2" s="315" t="s">
        <v>2748</v>
      </c>
    </row>
    <row r="3">
      <c r="A3" s="104" t="s">
        <v>2752</v>
      </c>
      <c r="B3" s="322"/>
      <c r="C3" s="323" t="str">
        <f>AVERAGE(C4:C92)</f>
        <v>51</v>
      </c>
      <c r="D3" s="323" t="str">
        <f>AVERAGE(D4:D100)</f>
        <v>68</v>
      </c>
      <c r="E3" s="324"/>
      <c r="F3" s="112"/>
      <c r="G3" s="323" t="str">
        <f t="shared" ref="G3:H3" si="1">AVERAGE(G4:G100)</f>
        <v>2,754</v>
      </c>
      <c r="H3" s="323" t="str">
        <f t="shared" si="1"/>
        <v>8,081</v>
      </c>
      <c r="I3" s="325"/>
      <c r="J3" s="325"/>
      <c r="K3" s="326" t="str">
        <f t="shared" ref="K3:L3" si="2">AVERAGE(K4:K92)</f>
        <v>191.39</v>
      </c>
      <c r="L3" s="327" t="str">
        <f t="shared" si="2"/>
        <v>63.26</v>
      </c>
      <c r="M3" s="126" t="str">
        <f>AVERAGE(K3/L3)</f>
        <v>302.53%</v>
      </c>
      <c r="N3" s="326" t="str">
        <f>AVERAGE(N4:N92)</f>
        <v>25.88</v>
      </c>
      <c r="O3" s="129"/>
      <c r="P3" s="129"/>
      <c r="Q3" s="129"/>
      <c r="R3" s="112"/>
      <c r="S3" s="327" t="str">
        <f t="shared" ref="S3:T3" si="3">AVERAGE(S4:S92)</f>
        <v>86.31</v>
      </c>
      <c r="T3" s="327" t="str">
        <f t="shared" si="3"/>
        <v>105.00</v>
      </c>
      <c r="U3" s="328"/>
      <c r="V3" s="328"/>
      <c r="W3" s="328"/>
      <c r="X3" s="328"/>
    </row>
    <row r="4">
      <c r="A4" s="104" t="s">
        <v>2699</v>
      </c>
      <c r="B4" s="329" t="s">
        <v>2470</v>
      </c>
      <c r="C4" s="104">
        <v>61.0</v>
      </c>
      <c r="D4" s="104">
        <v>54.0</v>
      </c>
      <c r="E4" s="117" t="s">
        <v>2544</v>
      </c>
      <c r="F4" s="104" t="s">
        <v>2753</v>
      </c>
      <c r="G4" s="104">
        <v>4252.0</v>
      </c>
      <c r="H4" s="104">
        <v>35540.0</v>
      </c>
      <c r="I4" s="330">
        <v>336.53</v>
      </c>
      <c r="J4" s="330">
        <v>554.341</v>
      </c>
      <c r="K4" s="326" t="str">
        <f t="shared" ref="K4:K94" si="5">SUM(I4+J4)</f>
        <v>890.87</v>
      </c>
      <c r="L4" s="327" t="str">
        <f t="shared" ref="L4:L7" si="6">X4/1000000</f>
        <v>258.00</v>
      </c>
      <c r="M4" s="126" t="str">
        <f t="shared" ref="M4:M7" si="7">K4/L4</f>
        <v>345.30%</v>
      </c>
      <c r="N4" s="104">
        <v>151.1</v>
      </c>
      <c r="O4" s="129"/>
      <c r="P4" s="129"/>
      <c r="Q4" s="129"/>
      <c r="R4" s="112"/>
      <c r="S4" s="327" t="str">
        <f t="shared" ref="S4:T4" si="4">U4/1000000</f>
        <v>336.53</v>
      </c>
      <c r="T4" s="327" t="str">
        <f t="shared" si="4"/>
        <v>554.34</v>
      </c>
      <c r="U4" s="331">
        <v>3.36530303E8</v>
      </c>
      <c r="V4" s="331">
        <v>5.54341323E8</v>
      </c>
      <c r="W4" s="332" t="str">
        <f t="shared" ref="W4:W94" si="9">sum(U4:V4)</f>
        <v>890871626</v>
      </c>
      <c r="X4" s="331">
        <v>2.58E8</v>
      </c>
    </row>
    <row r="5">
      <c r="A5" s="104" t="s">
        <v>2696</v>
      </c>
      <c r="B5" s="329" t="s">
        <v>2564</v>
      </c>
      <c r="C5" s="104">
        <v>42.0</v>
      </c>
      <c r="D5" s="104">
        <v>57.0</v>
      </c>
      <c r="E5" s="117" t="s">
        <v>2551</v>
      </c>
      <c r="F5" s="104" t="s">
        <v>2754</v>
      </c>
      <c r="G5" s="104">
        <v>4122.0</v>
      </c>
      <c r="H5" s="104">
        <v>29507.0</v>
      </c>
      <c r="I5" s="330">
        <v>322.719</v>
      </c>
      <c r="J5" s="330">
        <v>476.238</v>
      </c>
      <c r="K5" s="326" t="str">
        <f t="shared" si="5"/>
        <v>798.96</v>
      </c>
      <c r="L5" s="327" t="str">
        <f t="shared" si="6"/>
        <v>160.00</v>
      </c>
      <c r="M5" s="126" t="str">
        <f t="shared" si="7"/>
        <v>499.35%</v>
      </c>
      <c r="N5" s="104">
        <v>121.6</v>
      </c>
      <c r="O5" s="129"/>
      <c r="P5" s="129"/>
      <c r="Q5" s="129"/>
      <c r="R5" s="112"/>
      <c r="S5" s="327" t="str">
        <f t="shared" ref="S5:T5" si="8">U5/1000000</f>
        <v>322.72</v>
      </c>
      <c r="T5" s="327" t="str">
        <f t="shared" si="8"/>
        <v>476.24</v>
      </c>
      <c r="U5" s="331">
        <v>3.22719944E8</v>
      </c>
      <c r="V5" s="331">
        <v>4.76238221E8</v>
      </c>
      <c r="W5" s="332" t="str">
        <f t="shared" si="9"/>
        <v>798958165</v>
      </c>
      <c r="X5" s="331">
        <v>1.6E8</v>
      </c>
    </row>
    <row r="6">
      <c r="A6" s="104" t="s">
        <v>2727</v>
      </c>
      <c r="B6" s="329" t="s">
        <v>2564</v>
      </c>
      <c r="C6" s="104">
        <v>57.0</v>
      </c>
      <c r="D6" s="104">
        <v>89.0</v>
      </c>
      <c r="E6" s="117" t="s">
        <v>2536</v>
      </c>
      <c r="F6" s="104" t="s">
        <v>2753</v>
      </c>
      <c r="G6" s="104">
        <v>4011.0</v>
      </c>
      <c r="H6" s="104">
        <v>17577.0</v>
      </c>
      <c r="I6" s="330">
        <v>319.246</v>
      </c>
      <c r="J6" s="330">
        <v>390.463</v>
      </c>
      <c r="K6" s="326" t="str">
        <f t="shared" si="5"/>
        <v>709.71</v>
      </c>
      <c r="L6" s="327" t="str">
        <f t="shared" si="6"/>
        <v>150.00</v>
      </c>
      <c r="M6" s="126" t="str">
        <f t="shared" si="7"/>
        <v>473.14%</v>
      </c>
      <c r="N6" s="104">
        <v>70.5</v>
      </c>
      <c r="O6" s="129"/>
      <c r="P6" s="129"/>
      <c r="Q6" s="129"/>
      <c r="R6" s="112"/>
      <c r="S6" s="327" t="str">
        <f t="shared" ref="S6:T6" si="10">U6/1000000</f>
        <v>319.25</v>
      </c>
      <c r="T6" s="327" t="str">
        <f t="shared" si="10"/>
        <v>389.03</v>
      </c>
      <c r="U6" s="331">
        <v>3.19246193E8</v>
      </c>
      <c r="V6" s="331">
        <v>3.89026388E8</v>
      </c>
      <c r="W6" s="332" t="str">
        <f t="shared" si="9"/>
        <v>708272581</v>
      </c>
      <c r="X6" s="331">
        <v>1.5E8</v>
      </c>
    </row>
    <row r="7">
      <c r="A7" s="104" t="s">
        <v>2687</v>
      </c>
      <c r="B7" s="329" t="s">
        <v>2546</v>
      </c>
      <c r="C7" s="104">
        <v>45.0</v>
      </c>
      <c r="D7" s="104">
        <v>74.0</v>
      </c>
      <c r="E7" s="117" t="s">
        <v>2556</v>
      </c>
      <c r="F7" s="104" t="s">
        <v>2753</v>
      </c>
      <c r="G7" s="104">
        <v>4362.0</v>
      </c>
      <c r="H7" s="104">
        <v>26302.0</v>
      </c>
      <c r="I7" s="330">
        <v>309.42</v>
      </c>
      <c r="J7" s="330">
        <v>654.0</v>
      </c>
      <c r="K7" s="326" t="str">
        <f t="shared" si="5"/>
        <v>963.42</v>
      </c>
      <c r="L7" s="327" t="str">
        <f t="shared" si="6"/>
        <v>300.00</v>
      </c>
      <c r="M7" s="126" t="str">
        <f t="shared" si="7"/>
        <v>321.14%</v>
      </c>
      <c r="N7" s="104">
        <v>114.7</v>
      </c>
      <c r="O7" s="129"/>
      <c r="P7" s="129"/>
      <c r="Q7" s="129"/>
      <c r="R7" s="112"/>
      <c r="S7" s="327" t="str">
        <f t="shared" ref="S7:T7" si="11">U7/1000000</f>
        <v>309.42</v>
      </c>
      <c r="T7" s="327" t="str">
        <f t="shared" si="11"/>
        <v>651.58</v>
      </c>
      <c r="U7" s="331">
        <v>3.09420425E8</v>
      </c>
      <c r="V7" s="331">
        <v>6.51576067E8</v>
      </c>
      <c r="W7" s="332" t="str">
        <f t="shared" si="9"/>
        <v>960996492</v>
      </c>
      <c r="X7" s="331">
        <v>3.0E8</v>
      </c>
    </row>
    <row r="8">
      <c r="A8" s="104" t="s">
        <v>2755</v>
      </c>
      <c r="B8" s="329" t="s">
        <v>2476</v>
      </c>
      <c r="C8" s="104">
        <v>78.0</v>
      </c>
      <c r="D8" s="104">
        <v>82.0</v>
      </c>
      <c r="E8" s="117" t="s">
        <v>2551</v>
      </c>
      <c r="F8" s="104" t="s">
        <v>2756</v>
      </c>
      <c r="G8" s="104">
        <v>4285.0</v>
      </c>
      <c r="H8" s="104">
        <v>17998.0</v>
      </c>
      <c r="I8" s="330">
        <v>292.004</v>
      </c>
      <c r="J8" s="330">
        <v>647.881</v>
      </c>
      <c r="K8" s="326" t="str">
        <f t="shared" si="5"/>
        <v>939.89</v>
      </c>
      <c r="L8" s="246">
        <v>150.0</v>
      </c>
      <c r="M8" s="126" t="str">
        <f>SUM(K8/L8)</f>
        <v>626.59%</v>
      </c>
      <c r="N8" s="104">
        <v>77.1</v>
      </c>
      <c r="O8" s="129"/>
      <c r="P8" s="129"/>
      <c r="Q8" s="129"/>
      <c r="R8" s="112"/>
      <c r="S8" s="246">
        <v>292.0</v>
      </c>
      <c r="T8" s="246">
        <v>647.88</v>
      </c>
      <c r="U8" s="112"/>
      <c r="V8" s="112"/>
      <c r="W8" s="332" t="str">
        <f t="shared" si="9"/>
        <v>0</v>
      </c>
      <c r="X8" s="112"/>
    </row>
    <row r="9">
      <c r="A9" s="104" t="s">
        <v>2662</v>
      </c>
      <c r="B9" s="329" t="s">
        <v>2476</v>
      </c>
      <c r="C9" s="104">
        <v>69.0</v>
      </c>
      <c r="D9" s="104">
        <v>69.0</v>
      </c>
      <c r="E9" s="117" t="s">
        <v>2551</v>
      </c>
      <c r="F9" s="104" t="s">
        <v>885</v>
      </c>
      <c r="G9" s="104">
        <v>3606.0</v>
      </c>
      <c r="H9" s="104">
        <v>21411.0</v>
      </c>
      <c r="I9" s="330">
        <v>256.393</v>
      </c>
      <c r="J9" s="330">
        <v>328.956</v>
      </c>
      <c r="K9" s="326" t="str">
        <f t="shared" si="5"/>
        <v>585.35</v>
      </c>
      <c r="L9" s="327" t="str">
        <f t="shared" ref="L9:L59" si="13">X9/1000000</f>
        <v>150.00</v>
      </c>
      <c r="M9" s="126" t="str">
        <f t="shared" ref="M9:M61" si="14">K9/L9</f>
        <v>390.23%</v>
      </c>
      <c r="N9" s="104">
        <v>77.2</v>
      </c>
      <c r="O9" s="129"/>
      <c r="P9" s="129"/>
      <c r="Q9" s="129"/>
      <c r="R9" s="112"/>
      <c r="S9" s="327" t="str">
        <f t="shared" ref="S9:T9" si="12">U9/1000000</f>
        <v>256.39</v>
      </c>
      <c r="T9" s="327" t="str">
        <f t="shared" si="12"/>
        <v>327.76</v>
      </c>
      <c r="U9" s="331">
        <v>2.5639301E8</v>
      </c>
      <c r="V9" s="331">
        <v>3.27762415E8</v>
      </c>
      <c r="W9" s="332" t="str">
        <f t="shared" si="9"/>
        <v>584155425</v>
      </c>
      <c r="X9" s="331">
        <v>1.5E8</v>
      </c>
    </row>
    <row r="10">
      <c r="A10" s="104" t="s">
        <v>2706</v>
      </c>
      <c r="B10" s="329" t="s">
        <v>2553</v>
      </c>
      <c r="C10" s="104">
        <v>93.0</v>
      </c>
      <c r="D10" s="104">
        <v>91.0</v>
      </c>
      <c r="E10" s="117" t="s">
        <v>2572</v>
      </c>
      <c r="F10" s="104" t="s">
        <v>885</v>
      </c>
      <c r="G10" s="104">
        <v>3660.0</v>
      </c>
      <c r="H10" s="104">
        <v>18929.0</v>
      </c>
      <c r="I10" s="330">
        <v>227.471</v>
      </c>
      <c r="J10" s="330">
        <v>215.353</v>
      </c>
      <c r="K10" s="326" t="str">
        <f t="shared" si="5"/>
        <v>442.82</v>
      </c>
      <c r="L10" s="327" t="str">
        <f t="shared" si="13"/>
        <v>110.00</v>
      </c>
      <c r="M10" s="126" t="str">
        <f t="shared" si="14"/>
        <v>402.57%</v>
      </c>
      <c r="N10" s="104">
        <v>69.3</v>
      </c>
      <c r="O10" s="129"/>
      <c r="P10" s="129"/>
      <c r="Q10" s="129"/>
      <c r="R10" s="112"/>
      <c r="S10" s="327" t="str">
        <f t="shared" ref="S10:T10" si="15">U10/1000000</f>
        <v>227.47</v>
      </c>
      <c r="T10" s="327" t="str">
        <f t="shared" si="15"/>
        <v>215.35</v>
      </c>
      <c r="U10" s="331">
        <v>2.2747107E8</v>
      </c>
      <c r="V10" s="331">
        <v>2.15351344E8</v>
      </c>
      <c r="W10" s="332" t="str">
        <f t="shared" si="9"/>
        <v>442822414</v>
      </c>
      <c r="X10" s="331">
        <v>1.1E8</v>
      </c>
    </row>
    <row r="11">
      <c r="A11" s="104" t="s">
        <v>2679</v>
      </c>
      <c r="B11" s="329" t="s">
        <v>2546</v>
      </c>
      <c r="C11" s="104">
        <v>31.0</v>
      </c>
      <c r="D11" s="104">
        <v>72.0</v>
      </c>
      <c r="E11" s="117" t="s">
        <v>2552</v>
      </c>
      <c r="F11" s="104" t="s">
        <v>885</v>
      </c>
      <c r="G11" s="104">
        <v>3832.0</v>
      </c>
      <c r="H11" s="104">
        <v>11686.0</v>
      </c>
      <c r="I11" s="330">
        <v>219.964</v>
      </c>
      <c r="J11" s="330">
        <v>237.4</v>
      </c>
      <c r="K11" s="326" t="str">
        <f t="shared" si="5"/>
        <v>457.36</v>
      </c>
      <c r="L11" s="327" t="str">
        <f t="shared" si="13"/>
        <v>130.00</v>
      </c>
      <c r="M11" s="126" t="str">
        <f t="shared" si="14"/>
        <v>351.82%</v>
      </c>
      <c r="N11" s="104">
        <v>44.8</v>
      </c>
      <c r="O11" s="129"/>
      <c r="P11" s="129"/>
      <c r="Q11" s="129"/>
      <c r="R11" s="112"/>
      <c r="S11" s="327" t="str">
        <f t="shared" ref="S11:T11" si="16">U11/1000000</f>
        <v>219.96</v>
      </c>
      <c r="T11" s="327" t="str">
        <f t="shared" si="16"/>
        <v>237.40</v>
      </c>
      <c r="U11" s="331">
        <v>2.19964115E8</v>
      </c>
      <c r="V11" s="331">
        <v>2.37400485E8</v>
      </c>
      <c r="W11" s="332" t="str">
        <f t="shared" si="9"/>
        <v>457364600</v>
      </c>
      <c r="X11" s="331">
        <v>1.3E8</v>
      </c>
    </row>
    <row r="12">
      <c r="A12" s="104" t="s">
        <v>2630</v>
      </c>
      <c r="B12" s="329" t="s">
        <v>2440</v>
      </c>
      <c r="C12" s="104">
        <v>26.0</v>
      </c>
      <c r="D12" s="104">
        <v>73.0</v>
      </c>
      <c r="E12" s="117" t="s">
        <v>710</v>
      </c>
      <c r="F12" s="104" t="s">
        <v>2754</v>
      </c>
      <c r="G12" s="104">
        <v>3475.0</v>
      </c>
      <c r="H12" s="104">
        <v>12750.0</v>
      </c>
      <c r="I12" s="330">
        <v>217.326</v>
      </c>
      <c r="J12" s="330">
        <v>144.009</v>
      </c>
      <c r="K12" s="326" t="str">
        <f t="shared" si="5"/>
        <v>361.34</v>
      </c>
      <c r="L12" s="327" t="str">
        <f t="shared" si="13"/>
        <v>70.00</v>
      </c>
      <c r="M12" s="126" t="str">
        <f t="shared" si="14"/>
        <v>516.19%</v>
      </c>
      <c r="N12" s="104">
        <v>44.3</v>
      </c>
      <c r="O12" s="129"/>
      <c r="P12" s="129"/>
      <c r="Q12" s="129"/>
      <c r="R12" s="112"/>
      <c r="S12" s="327" t="str">
        <f t="shared" ref="S12:T12" si="17">U12/1000000</f>
        <v>217.33</v>
      </c>
      <c r="T12" s="327" t="str">
        <f t="shared" si="17"/>
        <v>143.14</v>
      </c>
      <c r="U12" s="331">
        <v>2.17326974E8</v>
      </c>
      <c r="V12" s="331">
        <v>1.43138914E8</v>
      </c>
      <c r="W12" s="332" t="str">
        <f t="shared" si="9"/>
        <v>360465888</v>
      </c>
      <c r="X12" s="331">
        <v>7.0E7</v>
      </c>
    </row>
    <row r="13">
      <c r="A13" s="104">
        <v>300.0</v>
      </c>
      <c r="B13" s="329" t="s">
        <v>2476</v>
      </c>
      <c r="C13" s="104">
        <v>60.0</v>
      </c>
      <c r="D13" s="104">
        <v>90.0</v>
      </c>
      <c r="E13" s="117" t="s">
        <v>2538</v>
      </c>
      <c r="F13" s="104" t="s">
        <v>2753</v>
      </c>
      <c r="G13" s="104">
        <v>3103.0</v>
      </c>
      <c r="H13" s="104">
        <v>22844.0</v>
      </c>
      <c r="I13" s="330">
        <v>210.614</v>
      </c>
      <c r="J13" s="330">
        <v>245.453</v>
      </c>
      <c r="K13" s="326" t="str">
        <f t="shared" si="5"/>
        <v>456.07</v>
      </c>
      <c r="L13" s="327" t="str">
        <f t="shared" si="13"/>
        <v>65.00</v>
      </c>
      <c r="M13" s="126" t="str">
        <f t="shared" si="14"/>
        <v>701.64%</v>
      </c>
      <c r="N13" s="104">
        <v>70.9</v>
      </c>
      <c r="O13" s="129"/>
      <c r="P13" s="129"/>
      <c r="Q13" s="129"/>
      <c r="R13" s="112"/>
      <c r="S13" s="327" t="str">
        <f t="shared" ref="S13:T13" si="18">U13/1000000</f>
        <v>210.61</v>
      </c>
      <c r="T13" s="327" t="str">
        <f t="shared" si="18"/>
        <v>245.45</v>
      </c>
      <c r="U13" s="331">
        <v>2.10614939E8</v>
      </c>
      <c r="V13" s="331">
        <v>2.45453242E8</v>
      </c>
      <c r="W13" s="332" t="str">
        <f t="shared" si="9"/>
        <v>456068181</v>
      </c>
      <c r="X13" s="331">
        <v>6.5E7</v>
      </c>
    </row>
    <row r="14">
      <c r="A14" s="104" t="s">
        <v>2689</v>
      </c>
      <c r="B14" s="329" t="s">
        <v>2546</v>
      </c>
      <c r="C14" s="104">
        <v>97.0</v>
      </c>
      <c r="D14" s="104">
        <v>84.0</v>
      </c>
      <c r="E14" s="117" t="s">
        <v>2561</v>
      </c>
      <c r="F14" s="104" t="s">
        <v>2754</v>
      </c>
      <c r="G14" s="104">
        <v>3940.0</v>
      </c>
      <c r="H14" s="104">
        <v>11935.0</v>
      </c>
      <c r="I14" s="330">
        <v>206.445</v>
      </c>
      <c r="J14" s="330">
        <v>417.277</v>
      </c>
      <c r="K14" s="326" t="str">
        <f t="shared" si="5"/>
        <v>623.72</v>
      </c>
      <c r="L14" s="327" t="str">
        <f t="shared" si="13"/>
        <v>150.00</v>
      </c>
      <c r="M14" s="126" t="str">
        <f t="shared" si="14"/>
        <v>415.81%</v>
      </c>
      <c r="N14" s="104">
        <v>47.0</v>
      </c>
      <c r="O14" s="246" t="s">
        <v>2757</v>
      </c>
      <c r="P14" s="246" t="s">
        <v>2757</v>
      </c>
      <c r="Q14" s="129"/>
      <c r="R14" s="112"/>
      <c r="S14" s="327" t="str">
        <f t="shared" ref="S14:T14" si="19">U14/1000000</f>
        <v>206.45</v>
      </c>
      <c r="T14" s="327" t="str">
        <f t="shared" si="19"/>
        <v>414.98</v>
      </c>
      <c r="U14" s="331">
        <v>2.06445654E8</v>
      </c>
      <c r="V14" s="331">
        <v>4.14979184E8</v>
      </c>
      <c r="W14" s="332" t="str">
        <f t="shared" si="9"/>
        <v>621424838</v>
      </c>
      <c r="X14" s="331">
        <v>1.5E8</v>
      </c>
    </row>
    <row r="15">
      <c r="A15" s="104" t="s">
        <v>2723</v>
      </c>
      <c r="B15" s="329" t="s">
        <v>2440</v>
      </c>
      <c r="C15" s="104">
        <v>90.0</v>
      </c>
      <c r="D15" s="104">
        <v>78.0</v>
      </c>
      <c r="E15" s="117" t="s">
        <v>2531</v>
      </c>
      <c r="F15" s="104" t="s">
        <v>710</v>
      </c>
      <c r="G15" s="104">
        <v>3922.0</v>
      </c>
      <c r="H15" s="104">
        <v>18877.0</v>
      </c>
      <c r="I15" s="330">
        <v>183.135</v>
      </c>
      <c r="J15" s="330">
        <v>343.936</v>
      </c>
      <c r="K15" s="326" t="str">
        <f t="shared" si="5"/>
        <v>527.07</v>
      </c>
      <c r="L15" s="327" t="str">
        <f t="shared" si="13"/>
        <v>75.00</v>
      </c>
      <c r="M15" s="126" t="str">
        <f t="shared" si="14"/>
        <v>702.76%</v>
      </c>
      <c r="N15" s="104">
        <v>74.0</v>
      </c>
      <c r="O15" s="129"/>
      <c r="P15" s="129"/>
      <c r="Q15" s="129"/>
      <c r="R15" s="112"/>
      <c r="S15" s="327" t="str">
        <f t="shared" ref="S15:T15" si="20">U15/1000000</f>
        <v>183.14</v>
      </c>
      <c r="T15" s="327" t="str">
        <f t="shared" si="20"/>
        <v>343.93</v>
      </c>
      <c r="U15" s="331">
        <v>1.83135014E8</v>
      </c>
      <c r="V15" s="331">
        <v>3.43932723E8</v>
      </c>
      <c r="W15" s="332" t="str">
        <f t="shared" si="9"/>
        <v>527067737</v>
      </c>
      <c r="X15" s="331">
        <v>7.5E7</v>
      </c>
    </row>
    <row r="16">
      <c r="A16" s="104" t="s">
        <v>2734</v>
      </c>
      <c r="B16" s="329" t="s">
        <v>2546</v>
      </c>
      <c r="C16" s="104">
        <v>14.0</v>
      </c>
      <c r="D16" s="104">
        <v>72.0</v>
      </c>
      <c r="E16" s="117" t="s">
        <v>2561</v>
      </c>
      <c r="F16" s="104" t="s">
        <v>710</v>
      </c>
      <c r="G16" s="104">
        <v>3287.0</v>
      </c>
      <c r="H16" s="104">
        <v>12077.0</v>
      </c>
      <c r="I16" s="330">
        <v>168.273</v>
      </c>
      <c r="J16" s="330">
        <v>85.351</v>
      </c>
      <c r="K16" s="326" t="str">
        <f t="shared" si="5"/>
        <v>253.62</v>
      </c>
      <c r="L16" s="327" t="str">
        <f t="shared" si="13"/>
        <v>90.00</v>
      </c>
      <c r="M16" s="126" t="str">
        <f t="shared" si="14"/>
        <v>281.80%</v>
      </c>
      <c r="N16" s="104">
        <v>39.7</v>
      </c>
      <c r="O16" s="129"/>
      <c r="P16" s="129"/>
      <c r="Q16" s="129"/>
      <c r="R16" s="112"/>
      <c r="S16" s="327" t="str">
        <f t="shared" ref="S16:T16" si="21">U16/1000000</f>
        <v>168.27</v>
      </c>
      <c r="T16" s="327" t="str">
        <f t="shared" si="21"/>
        <v>85.35</v>
      </c>
      <c r="U16" s="331">
        <v>1.6827355E8</v>
      </c>
      <c r="V16" s="331">
        <v>8.5351877E7</v>
      </c>
      <c r="W16" s="332" t="str">
        <f t="shared" si="9"/>
        <v>253625427</v>
      </c>
      <c r="X16" s="331">
        <v>9.0E7</v>
      </c>
    </row>
    <row r="17">
      <c r="A17" s="104" t="s">
        <v>2668</v>
      </c>
      <c r="B17" s="329" t="s">
        <v>2553</v>
      </c>
      <c r="C17" s="104">
        <v>91.0</v>
      </c>
      <c r="D17" s="104">
        <v>83.0</v>
      </c>
      <c r="E17" s="117" t="s">
        <v>2529</v>
      </c>
      <c r="F17" s="104" t="s">
        <v>710</v>
      </c>
      <c r="G17" s="104">
        <v>2871.0</v>
      </c>
      <c r="H17" s="104">
        <v>10690.0</v>
      </c>
      <c r="I17" s="330">
        <v>148.768</v>
      </c>
      <c r="J17" s="330">
        <v>70.307</v>
      </c>
      <c r="K17" s="326" t="str">
        <f t="shared" si="5"/>
        <v>219.08</v>
      </c>
      <c r="L17" s="327" t="str">
        <f t="shared" si="13"/>
        <v>33.00</v>
      </c>
      <c r="M17" s="126" t="str">
        <f t="shared" si="14"/>
        <v>663.86%</v>
      </c>
      <c r="N17" s="104">
        <v>30.7</v>
      </c>
      <c r="O17" s="129"/>
      <c r="P17" s="129"/>
      <c r="Q17" s="129"/>
      <c r="R17" s="112"/>
      <c r="S17" s="327" t="str">
        <f t="shared" ref="S17:T17" si="22">U17/1000000</f>
        <v>148.77</v>
      </c>
      <c r="T17" s="327" t="str">
        <f t="shared" si="22"/>
        <v>70.23</v>
      </c>
      <c r="U17" s="331">
        <v>1.48768917E8</v>
      </c>
      <c r="V17" s="331">
        <v>7.0232344E7</v>
      </c>
      <c r="W17" s="332" t="str">
        <f t="shared" si="9"/>
        <v>219001261</v>
      </c>
      <c r="X17" s="331">
        <v>3.3E7</v>
      </c>
    </row>
    <row r="18">
      <c r="A18" s="104" t="s">
        <v>2667</v>
      </c>
      <c r="B18" s="329" t="s">
        <v>2440</v>
      </c>
      <c r="C18" s="104">
        <v>94.0</v>
      </c>
      <c r="D18" s="104">
        <v>89.0</v>
      </c>
      <c r="E18" s="117" t="s">
        <v>2531</v>
      </c>
      <c r="F18" s="104" t="s">
        <v>710</v>
      </c>
      <c r="G18" s="104">
        <v>1019.0</v>
      </c>
      <c r="H18" s="104">
        <v>10436.0</v>
      </c>
      <c r="I18" s="330">
        <v>143.495</v>
      </c>
      <c r="J18" s="330">
        <v>87.916</v>
      </c>
      <c r="K18" s="326" t="str">
        <f t="shared" si="5"/>
        <v>231.41</v>
      </c>
      <c r="L18" s="327" t="str">
        <f t="shared" si="13"/>
        <v>7.50</v>
      </c>
      <c r="M18" s="126" t="str">
        <f t="shared" si="14"/>
        <v>3085.48%</v>
      </c>
      <c r="N18" s="104">
        <v>10.6</v>
      </c>
      <c r="O18" s="246" t="s">
        <v>2758</v>
      </c>
      <c r="P18" s="246" t="s">
        <v>2758</v>
      </c>
      <c r="Q18" s="129"/>
      <c r="R18" s="112"/>
      <c r="S18" s="327" t="str">
        <f t="shared" ref="S18:T18" si="23">U18/1000000</f>
        <v>143.50</v>
      </c>
      <c r="T18" s="327" t="str">
        <f t="shared" si="23"/>
        <v>87.69</v>
      </c>
      <c r="U18" s="331">
        <v>1.43495265E8</v>
      </c>
      <c r="V18" s="331">
        <v>8.7688908E7</v>
      </c>
      <c r="W18" s="332" t="str">
        <f t="shared" si="9"/>
        <v>231184173</v>
      </c>
      <c r="X18" s="331">
        <v>7500000.0</v>
      </c>
    </row>
    <row r="19">
      <c r="A19" s="104" t="s">
        <v>2692</v>
      </c>
      <c r="B19" s="329" t="s">
        <v>2476</v>
      </c>
      <c r="C19" s="104">
        <v>20.0</v>
      </c>
      <c r="D19" s="104">
        <v>68.0</v>
      </c>
      <c r="E19" s="117" t="s">
        <v>2556</v>
      </c>
      <c r="F19" s="104" t="s">
        <v>2753</v>
      </c>
      <c r="G19" s="104">
        <v>3778.0</v>
      </c>
      <c r="H19" s="104">
        <v>12996.0</v>
      </c>
      <c r="I19" s="330">
        <v>140.125</v>
      </c>
      <c r="J19" s="330">
        <v>117.896</v>
      </c>
      <c r="K19" s="326" t="str">
        <f t="shared" si="5"/>
        <v>258.02</v>
      </c>
      <c r="L19" s="327" t="str">
        <f t="shared" si="13"/>
        <v>140.00</v>
      </c>
      <c r="M19" s="126" t="str">
        <f t="shared" si="14"/>
        <v>184.30%</v>
      </c>
      <c r="N19" s="104">
        <v>49.1</v>
      </c>
      <c r="O19" s="129"/>
      <c r="P19" s="129"/>
      <c r="Q19" s="129"/>
      <c r="R19" s="112"/>
      <c r="S19" s="327" t="str">
        <f t="shared" ref="S19:T19" si="24">U19/1000000</f>
        <v>140.13</v>
      </c>
      <c r="T19" s="327" t="str">
        <f t="shared" si="24"/>
        <v>117.90</v>
      </c>
      <c r="U19" s="331">
        <v>1.40125968E8</v>
      </c>
      <c r="V19" s="331">
        <v>1.17896265E8</v>
      </c>
      <c r="W19" s="332" t="str">
        <f t="shared" si="9"/>
        <v>258022233</v>
      </c>
      <c r="X19" s="331">
        <v>1.4E8</v>
      </c>
    </row>
    <row r="20">
      <c r="A20" s="104" t="s">
        <v>2671</v>
      </c>
      <c r="B20" s="329" t="s">
        <v>2440</v>
      </c>
      <c r="C20" s="104">
        <v>79.0</v>
      </c>
      <c r="D20" s="104">
        <v>86.0</v>
      </c>
      <c r="E20" s="117" t="s">
        <v>2556</v>
      </c>
      <c r="F20" s="104" t="s">
        <v>2753</v>
      </c>
      <c r="G20" s="104">
        <v>3408.0</v>
      </c>
      <c r="H20" s="104">
        <v>9791.0</v>
      </c>
      <c r="I20" s="330">
        <v>134.529</v>
      </c>
      <c r="J20" s="330">
        <v>249.002</v>
      </c>
      <c r="K20" s="326" t="str">
        <f t="shared" si="5"/>
        <v>383.53</v>
      </c>
      <c r="L20" s="327" t="str">
        <f t="shared" si="13"/>
        <v>110.00</v>
      </c>
      <c r="M20" s="126" t="str">
        <f t="shared" si="14"/>
        <v>348.66%</v>
      </c>
      <c r="N20" s="104">
        <v>33.4</v>
      </c>
      <c r="O20" s="129"/>
      <c r="P20" s="129"/>
      <c r="Q20" s="129"/>
      <c r="R20" s="112"/>
      <c r="S20" s="327" t="str">
        <f t="shared" ref="S20:T20" si="25">U20/1000000</f>
        <v>134.53</v>
      </c>
      <c r="T20" s="327" t="str">
        <f t="shared" si="25"/>
        <v>249.00</v>
      </c>
      <c r="U20" s="331">
        <v>1.34529403E8</v>
      </c>
      <c r="V20" s="331">
        <v>2.49002043E8</v>
      </c>
      <c r="W20" s="332" t="str">
        <f t="shared" si="9"/>
        <v>383531446</v>
      </c>
      <c r="X20" s="331">
        <v>1.1E8</v>
      </c>
    </row>
    <row r="21">
      <c r="A21" s="104" t="s">
        <v>2649</v>
      </c>
      <c r="B21" s="329" t="s">
        <v>2440</v>
      </c>
      <c r="C21" s="104">
        <v>35.0</v>
      </c>
      <c r="D21" s="104">
        <v>55.0</v>
      </c>
      <c r="E21" s="117" t="s">
        <v>2536</v>
      </c>
      <c r="F21" s="104" t="s">
        <v>2753</v>
      </c>
      <c r="G21" s="104">
        <v>3959.0</v>
      </c>
      <c r="H21" s="104">
        <v>14663.0</v>
      </c>
      <c r="I21" s="330">
        <v>131.921</v>
      </c>
      <c r="J21" s="330">
        <v>157.126</v>
      </c>
      <c r="K21" s="326" t="str">
        <f t="shared" si="5"/>
        <v>289.05</v>
      </c>
      <c r="L21" s="327" t="str">
        <f t="shared" si="13"/>
        <v>130.00</v>
      </c>
      <c r="M21" s="126" t="str">
        <f t="shared" si="14"/>
        <v>222.34%</v>
      </c>
      <c r="N21" s="104">
        <v>58.0</v>
      </c>
      <c r="O21" s="129"/>
      <c r="P21" s="129"/>
      <c r="Q21" s="129"/>
      <c r="R21" s="112"/>
      <c r="S21" s="327" t="str">
        <f t="shared" ref="S21:T21" si="26">U21/1000000</f>
        <v>131.92</v>
      </c>
      <c r="T21" s="327" t="str">
        <f t="shared" si="26"/>
        <v>157.13</v>
      </c>
      <c r="U21" s="331">
        <v>1.31921738E8</v>
      </c>
      <c r="V21" s="331">
        <v>1.57126025E8</v>
      </c>
      <c r="W21" s="332" t="str">
        <f t="shared" si="9"/>
        <v>289047763</v>
      </c>
      <c r="X21" s="331">
        <v>1.3E8</v>
      </c>
    </row>
    <row r="22">
      <c r="A22" s="104" t="s">
        <v>2631</v>
      </c>
      <c r="B22" s="329" t="s">
        <v>2553</v>
      </c>
      <c r="C22" s="104">
        <v>79.0</v>
      </c>
      <c r="D22" s="104">
        <v>87.0</v>
      </c>
      <c r="E22" s="117" t="s">
        <v>2603</v>
      </c>
      <c r="F22" s="104" t="s">
        <v>885</v>
      </c>
      <c r="G22" s="104">
        <v>3054.0</v>
      </c>
      <c r="H22" s="104">
        <v>14264.0</v>
      </c>
      <c r="I22" s="330">
        <v>130.164</v>
      </c>
      <c r="J22" s="330">
        <v>136.3</v>
      </c>
      <c r="K22" s="326" t="str">
        <f t="shared" si="5"/>
        <v>266.46</v>
      </c>
      <c r="L22" s="327" t="str">
        <f t="shared" si="13"/>
        <v>100.00</v>
      </c>
      <c r="M22" s="126" t="str">
        <f t="shared" si="14"/>
        <v>266.46%</v>
      </c>
      <c r="N22" s="104">
        <v>43.6</v>
      </c>
      <c r="O22" s="129"/>
      <c r="P22" s="129"/>
      <c r="Q22" s="129"/>
      <c r="R22" s="112"/>
      <c r="S22" s="327" t="str">
        <f t="shared" ref="S22:T22" si="27">U22/1000000</f>
        <v>130.16</v>
      </c>
      <c r="T22" s="327" t="str">
        <f t="shared" si="27"/>
        <v>137.74</v>
      </c>
      <c r="U22" s="331">
        <v>1.30164645E8</v>
      </c>
      <c r="V22" s="331">
        <v>1.37737769E8</v>
      </c>
      <c r="W22" s="332" t="str">
        <f t="shared" si="9"/>
        <v>267902414</v>
      </c>
      <c r="X22" s="331">
        <v>1.0E8</v>
      </c>
    </row>
    <row r="23">
      <c r="A23" s="104" t="s">
        <v>2646</v>
      </c>
      <c r="B23" s="329" t="s">
        <v>2546</v>
      </c>
      <c r="C23" s="104">
        <v>93.0</v>
      </c>
      <c r="D23" s="104">
        <v>80.0</v>
      </c>
      <c r="E23" s="117" t="s">
        <v>2529</v>
      </c>
      <c r="F23" s="104" t="s">
        <v>710</v>
      </c>
      <c r="G23" s="104">
        <v>3730.0</v>
      </c>
      <c r="H23" s="104">
        <v>9233.0</v>
      </c>
      <c r="I23" s="330">
        <v>127.807</v>
      </c>
      <c r="J23" s="330">
        <v>212.68</v>
      </c>
      <c r="K23" s="326" t="str">
        <f t="shared" si="5"/>
        <v>340.49</v>
      </c>
      <c r="L23" s="327" t="str">
        <f t="shared" si="13"/>
        <v>85.00</v>
      </c>
      <c r="M23" s="126" t="str">
        <f t="shared" si="14"/>
        <v>400.57%</v>
      </c>
      <c r="N23" s="104">
        <v>34.4</v>
      </c>
      <c r="O23" s="129"/>
      <c r="P23" s="129"/>
      <c r="Q23" s="129"/>
      <c r="R23" s="112"/>
      <c r="S23" s="327" t="str">
        <f t="shared" ref="S23:T23" si="28">U23/1000000</f>
        <v>127.81</v>
      </c>
      <c r="T23" s="327" t="str">
        <f t="shared" si="28"/>
        <v>212.68</v>
      </c>
      <c r="U23" s="331">
        <v>1.27807262E8</v>
      </c>
      <c r="V23" s="331">
        <v>2.1268039E8</v>
      </c>
      <c r="W23" s="332" t="str">
        <f t="shared" si="9"/>
        <v>340487652</v>
      </c>
      <c r="X23" s="331">
        <v>8.5E7</v>
      </c>
    </row>
    <row r="24">
      <c r="A24" s="104" t="s">
        <v>2634</v>
      </c>
      <c r="B24" s="329" t="s">
        <v>2564</v>
      </c>
      <c r="C24" s="104">
        <v>52.0</v>
      </c>
      <c r="D24" s="104">
        <v>57.0</v>
      </c>
      <c r="E24" s="117" t="s">
        <v>2540</v>
      </c>
      <c r="F24" s="104" t="s">
        <v>2754</v>
      </c>
      <c r="G24" s="104">
        <v>3928.0</v>
      </c>
      <c r="H24" s="104">
        <v>9679.0</v>
      </c>
      <c r="I24" s="330">
        <v>126.631</v>
      </c>
      <c r="J24" s="330">
        <v>160.963</v>
      </c>
      <c r="K24" s="326" t="str">
        <f t="shared" si="5"/>
        <v>287.59</v>
      </c>
      <c r="L24" s="327" t="str">
        <f t="shared" si="13"/>
        <v>150.00</v>
      </c>
      <c r="M24" s="126" t="str">
        <f t="shared" si="14"/>
        <v>191.73%</v>
      </c>
      <c r="N24" s="104">
        <v>38.0</v>
      </c>
      <c r="O24" s="129"/>
      <c r="P24" s="129"/>
      <c r="Q24" s="129"/>
      <c r="R24" s="112"/>
      <c r="S24" s="327" t="str">
        <f t="shared" ref="S24:T24" si="29">U24/1000000</f>
        <v>126.63</v>
      </c>
      <c r="T24" s="327" t="str">
        <f t="shared" si="29"/>
        <v>160.49</v>
      </c>
      <c r="U24" s="331">
        <v>1.26631277E8</v>
      </c>
      <c r="V24" s="331">
        <v>1.60492289E8</v>
      </c>
      <c r="W24" s="332" t="str">
        <f t="shared" si="9"/>
        <v>287123566</v>
      </c>
      <c r="X24" s="331">
        <v>1.5E8</v>
      </c>
    </row>
    <row r="25">
      <c r="A25" s="104" t="s">
        <v>2701</v>
      </c>
      <c r="B25" s="329" t="s">
        <v>2470</v>
      </c>
      <c r="C25" s="104">
        <v>88.0</v>
      </c>
      <c r="D25" s="104">
        <v>87.0</v>
      </c>
      <c r="E25" s="117" t="s">
        <v>710</v>
      </c>
      <c r="F25" s="104" t="s">
        <v>710</v>
      </c>
      <c r="G25" s="104">
        <v>2948.0</v>
      </c>
      <c r="H25" s="104">
        <v>11211.0</v>
      </c>
      <c r="I25" s="330">
        <v>121.463</v>
      </c>
      <c r="J25" s="330">
        <v>48.408</v>
      </c>
      <c r="K25" s="326" t="str">
        <f t="shared" si="5"/>
        <v>169.87</v>
      </c>
      <c r="L25" s="327" t="str">
        <f t="shared" si="13"/>
        <v>20.00</v>
      </c>
      <c r="M25" s="126" t="str">
        <f t="shared" si="14"/>
        <v>849.36%</v>
      </c>
      <c r="N25" s="104">
        <v>33.0</v>
      </c>
      <c r="O25" s="129"/>
      <c r="P25" s="129"/>
      <c r="Q25" s="129"/>
      <c r="R25" s="112"/>
      <c r="S25" s="327" t="str">
        <f t="shared" ref="S25:T25" si="30">U25/1000000</f>
        <v>121.46</v>
      </c>
      <c r="T25" s="327" t="str">
        <f t="shared" si="30"/>
        <v>48.41</v>
      </c>
      <c r="U25" s="331">
        <v>1.21463226E8</v>
      </c>
      <c r="V25" s="331">
        <v>4.8408493E7</v>
      </c>
      <c r="W25" s="332" t="str">
        <f t="shared" si="9"/>
        <v>169871719</v>
      </c>
      <c r="X25" s="331">
        <v>2.0E7</v>
      </c>
    </row>
    <row r="26">
      <c r="A26" s="104" t="s">
        <v>2663</v>
      </c>
      <c r="B26" s="329" t="s">
        <v>2553</v>
      </c>
      <c r="C26" s="104">
        <v>13.0</v>
      </c>
      <c r="D26" s="104">
        <v>73.0</v>
      </c>
      <c r="E26" s="117" t="s">
        <v>710</v>
      </c>
      <c r="F26" s="104" t="s">
        <v>710</v>
      </c>
      <c r="G26" s="104">
        <v>3495.0</v>
      </c>
      <c r="H26" s="104">
        <v>9795.0</v>
      </c>
      <c r="I26" s="330">
        <v>120.059</v>
      </c>
      <c r="J26" s="330">
        <v>66.012</v>
      </c>
      <c r="K26" s="326" t="str">
        <f t="shared" si="5"/>
        <v>186.07</v>
      </c>
      <c r="L26" s="327" t="str">
        <f t="shared" si="13"/>
        <v>85.00</v>
      </c>
      <c r="M26" s="126" t="str">
        <f t="shared" si="14"/>
        <v>218.91%</v>
      </c>
      <c r="N26" s="104">
        <v>34.2</v>
      </c>
      <c r="O26" s="129"/>
      <c r="P26" s="129"/>
      <c r="Q26" s="129"/>
      <c r="R26" s="112"/>
      <c r="S26" s="327" t="str">
        <f t="shared" ref="S26:T26" si="31">U26/1000000</f>
        <v>120.06</v>
      </c>
      <c r="T26" s="327" t="str">
        <f t="shared" si="31"/>
        <v>65.99</v>
      </c>
      <c r="U26" s="331">
        <v>1.20059556E8</v>
      </c>
      <c r="V26" s="331">
        <v>6.5994618E7</v>
      </c>
      <c r="W26" s="332" t="str">
        <f t="shared" si="9"/>
        <v>186054174</v>
      </c>
      <c r="X26" s="331">
        <v>8.5E7</v>
      </c>
    </row>
    <row r="27">
      <c r="A27" s="104" t="s">
        <v>2656</v>
      </c>
      <c r="B27" s="329" t="s">
        <v>2476</v>
      </c>
      <c r="C27" s="104">
        <v>92.0</v>
      </c>
      <c r="D27" s="104">
        <v>84.0</v>
      </c>
      <c r="E27" s="117" t="s">
        <v>2574</v>
      </c>
      <c r="F27" s="104" t="s">
        <v>2759</v>
      </c>
      <c r="G27" s="104">
        <v>3121.0</v>
      </c>
      <c r="H27" s="104">
        <v>8803.0</v>
      </c>
      <c r="I27" s="330">
        <v>118.871</v>
      </c>
      <c r="J27" s="330">
        <v>83.676</v>
      </c>
      <c r="K27" s="326" t="str">
        <f t="shared" si="5"/>
        <v>202.55</v>
      </c>
      <c r="L27" s="327" t="str">
        <f t="shared" si="13"/>
        <v>75.00</v>
      </c>
      <c r="M27" s="126" t="str">
        <f t="shared" si="14"/>
        <v>270.06%</v>
      </c>
      <c r="N27" s="104">
        <v>27.5</v>
      </c>
      <c r="O27" s="129"/>
      <c r="P27" s="129"/>
      <c r="Q27" s="129"/>
      <c r="R27" s="112"/>
      <c r="S27" s="327" t="str">
        <f t="shared" ref="S27:T27" si="32">U27/1000000</f>
        <v>118.87</v>
      </c>
      <c r="T27" s="327" t="str">
        <f t="shared" si="32"/>
        <v>83.68</v>
      </c>
      <c r="U27" s="331">
        <v>1.18871849E8</v>
      </c>
      <c r="V27" s="331">
        <v>8.3676726E7</v>
      </c>
      <c r="W27" s="332" t="str">
        <f t="shared" si="9"/>
        <v>202548575</v>
      </c>
      <c r="X27" s="331">
        <v>7.5E7</v>
      </c>
    </row>
    <row r="28">
      <c r="A28" s="104" t="s">
        <v>2636</v>
      </c>
      <c r="B28" s="329" t="s">
        <v>2564</v>
      </c>
      <c r="C28" s="104">
        <v>69.0</v>
      </c>
      <c r="D28" s="104">
        <v>66.0</v>
      </c>
      <c r="E28" s="117" t="s">
        <v>2545</v>
      </c>
      <c r="F28" s="104" t="s">
        <v>710</v>
      </c>
      <c r="G28" s="104">
        <v>3372.0</v>
      </c>
      <c r="H28" s="104">
        <v>9790.0</v>
      </c>
      <c r="I28" s="330">
        <v>118.594</v>
      </c>
      <c r="J28" s="330">
        <v>27.114</v>
      </c>
      <c r="K28" s="326" t="str">
        <f t="shared" si="5"/>
        <v>145.71</v>
      </c>
      <c r="L28" s="327" t="str">
        <f t="shared" si="13"/>
        <v>61.00</v>
      </c>
      <c r="M28" s="126" t="str">
        <f t="shared" si="14"/>
        <v>238.87%</v>
      </c>
      <c r="N28" s="104">
        <v>33.0</v>
      </c>
      <c r="O28" s="129"/>
      <c r="P28" s="129"/>
      <c r="Q28" s="129"/>
      <c r="R28" s="112"/>
      <c r="S28" s="327" t="str">
        <f t="shared" ref="S28:T28" si="33">U28/1000000</f>
        <v>118.59</v>
      </c>
      <c r="T28" s="327" t="str">
        <f t="shared" si="33"/>
        <v>27.11</v>
      </c>
      <c r="U28" s="331">
        <v>1.18594548E8</v>
      </c>
      <c r="V28" s="331">
        <v>2.7114094E7</v>
      </c>
      <c r="W28" s="332" t="str">
        <f t="shared" si="9"/>
        <v>145708642</v>
      </c>
      <c r="X28" s="331">
        <v>6.1E7</v>
      </c>
    </row>
    <row r="29">
      <c r="A29" s="104" t="s">
        <v>2684</v>
      </c>
      <c r="B29" s="329" t="s">
        <v>2476</v>
      </c>
      <c r="C29" s="104">
        <v>70.0</v>
      </c>
      <c r="D29" s="104">
        <v>74.0</v>
      </c>
      <c r="E29" s="117" t="s">
        <v>2550</v>
      </c>
      <c r="F29" s="104" t="s">
        <v>885</v>
      </c>
      <c r="G29" s="104">
        <v>3565.0</v>
      </c>
      <c r="H29" s="104">
        <v>10135.0</v>
      </c>
      <c r="I29" s="330">
        <v>117.154</v>
      </c>
      <c r="J29" s="330">
        <v>194.157</v>
      </c>
      <c r="K29" s="326" t="str">
        <f t="shared" si="5"/>
        <v>311.31</v>
      </c>
      <c r="L29" s="327" t="str">
        <f t="shared" si="13"/>
        <v>85.00</v>
      </c>
      <c r="M29" s="126" t="str">
        <f t="shared" si="14"/>
        <v>366.25%</v>
      </c>
      <c r="N29" s="104">
        <v>36.1</v>
      </c>
      <c r="O29" s="129"/>
      <c r="P29" s="129"/>
      <c r="Q29" s="129"/>
      <c r="R29" s="112"/>
      <c r="S29" s="327" t="str">
        <f t="shared" ref="S29:T29" si="34">U29/1000000</f>
        <v>117.15</v>
      </c>
      <c r="T29" s="327" t="str">
        <f t="shared" si="34"/>
        <v>194.16</v>
      </c>
      <c r="U29" s="331">
        <v>1.17154724E8</v>
      </c>
      <c r="V29" s="331">
        <v>1.941579E8</v>
      </c>
      <c r="W29" s="332" t="str">
        <f t="shared" si="9"/>
        <v>311312624</v>
      </c>
      <c r="X29" s="331">
        <v>8.5E7</v>
      </c>
    </row>
    <row r="30">
      <c r="A30" s="104" t="s">
        <v>2652</v>
      </c>
      <c r="B30" s="329" t="s">
        <v>2470</v>
      </c>
      <c r="C30" s="104">
        <v>28.0</v>
      </c>
      <c r="D30" s="104">
        <v>56.0</v>
      </c>
      <c r="E30" s="117" t="s">
        <v>2536</v>
      </c>
      <c r="F30" s="104" t="s">
        <v>2753</v>
      </c>
      <c r="G30" s="104">
        <v>3619.0</v>
      </c>
      <c r="H30" s="104">
        <v>12541.0</v>
      </c>
      <c r="I30" s="330">
        <v>115.802</v>
      </c>
      <c r="J30" s="330">
        <v>112.935</v>
      </c>
      <c r="K30" s="326" t="str">
        <f t="shared" si="5"/>
        <v>228.74</v>
      </c>
      <c r="L30" s="327" t="str">
        <f t="shared" si="13"/>
        <v>110.00</v>
      </c>
      <c r="M30" s="126" t="str">
        <f t="shared" si="14"/>
        <v>207.94%</v>
      </c>
      <c r="N30" s="104">
        <v>45.3</v>
      </c>
      <c r="O30" s="129"/>
      <c r="P30" s="129"/>
      <c r="Q30" s="129"/>
      <c r="R30" s="112"/>
      <c r="S30" s="327" t="str">
        <f t="shared" ref="S30:T30" si="35">U30/1000000</f>
        <v>115.80</v>
      </c>
      <c r="T30" s="327" t="str">
        <f t="shared" si="35"/>
        <v>112.94</v>
      </c>
      <c r="U30" s="331">
        <v>1.15802596E8</v>
      </c>
      <c r="V30" s="331">
        <v>1.12935797E8</v>
      </c>
      <c r="W30" s="332" t="str">
        <f t="shared" si="9"/>
        <v>228738393</v>
      </c>
      <c r="X30" s="331">
        <v>1.1E8</v>
      </c>
    </row>
    <row r="31">
      <c r="A31" s="104" t="s">
        <v>2760</v>
      </c>
      <c r="B31" s="329" t="s">
        <v>2553</v>
      </c>
      <c r="C31" s="104">
        <v>23.0</v>
      </c>
      <c r="D31" s="104">
        <v>56.0</v>
      </c>
      <c r="E31" s="117" t="s">
        <v>710</v>
      </c>
      <c r="F31" s="104" t="s">
        <v>710</v>
      </c>
      <c r="G31" s="104">
        <v>3604.0</v>
      </c>
      <c r="H31" s="104">
        <v>8654.0</v>
      </c>
      <c r="I31" s="330">
        <v>100.462</v>
      </c>
      <c r="J31" s="330">
        <v>72.956</v>
      </c>
      <c r="K31" s="326" t="str">
        <f t="shared" si="5"/>
        <v>173.42</v>
      </c>
      <c r="L31" s="327" t="str">
        <f t="shared" si="13"/>
        <v>175.00</v>
      </c>
      <c r="M31" s="126" t="str">
        <f t="shared" si="14"/>
        <v>99.10%</v>
      </c>
      <c r="N31" s="104">
        <v>31.2</v>
      </c>
      <c r="O31" s="129"/>
      <c r="P31" s="129"/>
      <c r="Q31" s="129"/>
      <c r="R31" s="112"/>
      <c r="S31" s="327" t="str">
        <f t="shared" ref="S31:T31" si="36">U31/1000000</f>
        <v>100.46</v>
      </c>
      <c r="T31" s="327" t="str">
        <f t="shared" si="36"/>
        <v>72.93</v>
      </c>
      <c r="U31" s="331">
        <v>1.00462298E8</v>
      </c>
      <c r="V31" s="331">
        <v>7.292959E7</v>
      </c>
      <c r="W31" s="332" t="str">
        <f t="shared" si="9"/>
        <v>173391888</v>
      </c>
      <c r="X31" s="331">
        <v>1.75E8</v>
      </c>
    </row>
    <row r="32">
      <c r="A32" s="104" t="s">
        <v>2672</v>
      </c>
      <c r="B32" s="329" t="s">
        <v>2546</v>
      </c>
      <c r="C32" s="104">
        <v>66.0</v>
      </c>
      <c r="D32" s="104">
        <v>75.0</v>
      </c>
      <c r="E32" s="117" t="s">
        <v>2551</v>
      </c>
      <c r="F32" s="104" t="s">
        <v>2754</v>
      </c>
      <c r="G32" s="104">
        <v>3413.0</v>
      </c>
      <c r="H32" s="104">
        <v>7361.0</v>
      </c>
      <c r="I32" s="330">
        <v>97.822</v>
      </c>
      <c r="J32" s="330">
        <v>71.51</v>
      </c>
      <c r="K32" s="326" t="str">
        <f t="shared" si="5"/>
        <v>169.33</v>
      </c>
      <c r="L32" s="327" t="str">
        <f t="shared" si="13"/>
        <v>100.00</v>
      </c>
      <c r="M32" s="126" t="str">
        <f t="shared" si="14"/>
        <v>169.33%</v>
      </c>
      <c r="N32" s="104">
        <v>25.1</v>
      </c>
      <c r="O32" s="129"/>
      <c r="P32" s="129"/>
      <c r="Q32" s="129"/>
      <c r="R32" s="112"/>
      <c r="S32" s="327" t="str">
        <f t="shared" ref="S32:T32" si="37">U32/1000000</f>
        <v>97.82</v>
      </c>
      <c r="T32" s="327" t="str">
        <f t="shared" si="37"/>
        <v>71.51</v>
      </c>
      <c r="U32" s="331">
        <v>9.7822171E7</v>
      </c>
      <c r="V32" s="331">
        <v>7.1510807E7</v>
      </c>
      <c r="W32" s="332" t="str">
        <f t="shared" si="9"/>
        <v>169332978</v>
      </c>
      <c r="X32" s="331">
        <v>1.0E8</v>
      </c>
    </row>
    <row r="33">
      <c r="A33" s="104" t="s">
        <v>2683</v>
      </c>
      <c r="B33" s="329" t="s">
        <v>2564</v>
      </c>
      <c r="C33" s="104">
        <v>9.0</v>
      </c>
      <c r="D33" s="104">
        <v>56.0</v>
      </c>
      <c r="E33" s="117" t="s">
        <v>710</v>
      </c>
      <c r="F33" s="104" t="s">
        <v>710</v>
      </c>
      <c r="G33" s="104">
        <v>3136.0</v>
      </c>
      <c r="H33" s="104">
        <v>10904.0</v>
      </c>
      <c r="I33" s="330">
        <v>95.673</v>
      </c>
      <c r="J33" s="330">
        <v>63.639</v>
      </c>
      <c r="K33" s="326" t="str">
        <f t="shared" si="5"/>
        <v>159.31</v>
      </c>
      <c r="L33" s="327" t="str">
        <f t="shared" si="13"/>
        <v>60.00</v>
      </c>
      <c r="M33" s="126" t="str">
        <f t="shared" si="14"/>
        <v>265.52%</v>
      </c>
      <c r="N33" s="104">
        <v>34.2</v>
      </c>
      <c r="O33" s="129"/>
      <c r="P33" s="129"/>
      <c r="Q33" s="129"/>
      <c r="R33" s="112"/>
      <c r="S33" s="327" t="str">
        <f t="shared" ref="S33:T33" si="38">U33/1000000</f>
        <v>95.67</v>
      </c>
      <c r="T33" s="327" t="str">
        <f t="shared" si="38"/>
        <v>63.64</v>
      </c>
      <c r="U33" s="331">
        <v>9.5673607E7</v>
      </c>
      <c r="V33" s="331">
        <v>6.3639954E7</v>
      </c>
      <c r="W33" s="332" t="str">
        <f t="shared" si="9"/>
        <v>159313561</v>
      </c>
      <c r="X33" s="331">
        <v>6.0E7</v>
      </c>
    </row>
    <row r="34">
      <c r="A34" s="104" t="s">
        <v>2708</v>
      </c>
      <c r="B34" s="329" t="s">
        <v>2476</v>
      </c>
      <c r="C34" s="104">
        <v>41.0</v>
      </c>
      <c r="D34" s="104">
        <v>81.0</v>
      </c>
      <c r="E34" s="117" t="s">
        <v>2611</v>
      </c>
      <c r="F34" s="104" t="s">
        <v>850</v>
      </c>
      <c r="G34" s="104">
        <v>2911.0</v>
      </c>
      <c r="H34" s="104">
        <v>6661.0</v>
      </c>
      <c r="I34" s="330">
        <v>93.466</v>
      </c>
      <c r="J34" s="330">
        <v>81.906</v>
      </c>
      <c r="K34" s="326" t="str">
        <f t="shared" si="5"/>
        <v>175.37</v>
      </c>
      <c r="L34" s="327" t="str">
        <f t="shared" si="13"/>
        <v>45.00</v>
      </c>
      <c r="M34" s="126" t="str">
        <f t="shared" si="14"/>
        <v>389.72%</v>
      </c>
      <c r="N34" s="104">
        <v>19.4</v>
      </c>
      <c r="O34" s="129"/>
      <c r="P34" s="129"/>
      <c r="Q34" s="129"/>
      <c r="R34" s="112"/>
      <c r="S34" s="327" t="str">
        <f t="shared" ref="S34:T34" si="39">U34/1000000</f>
        <v>93.47</v>
      </c>
      <c r="T34" s="327" t="str">
        <f t="shared" si="39"/>
        <v>80.84</v>
      </c>
      <c r="U34" s="331">
        <v>9.3466502E7</v>
      </c>
      <c r="V34" s="331">
        <v>8.0843791E7</v>
      </c>
      <c r="W34" s="332" t="str">
        <f t="shared" si="9"/>
        <v>174310293</v>
      </c>
      <c r="X34" s="331">
        <v>4.5E7</v>
      </c>
    </row>
    <row r="35">
      <c r="A35" s="104" t="s">
        <v>2710</v>
      </c>
      <c r="B35" s="329" t="s">
        <v>2546</v>
      </c>
      <c r="C35" s="104">
        <v>27.0</v>
      </c>
      <c r="D35" s="104">
        <v>75.0</v>
      </c>
      <c r="E35" s="117" t="s">
        <v>2528</v>
      </c>
      <c r="F35" s="104" t="s">
        <v>710</v>
      </c>
      <c r="G35" s="104">
        <v>3103.0</v>
      </c>
      <c r="H35" s="104">
        <v>7396.0</v>
      </c>
      <c r="I35" s="330">
        <v>90.648</v>
      </c>
      <c r="J35" s="330">
        <v>57.232</v>
      </c>
      <c r="K35" s="326" t="str">
        <f t="shared" si="5"/>
        <v>147.88</v>
      </c>
      <c r="L35" s="327" t="str">
        <f t="shared" si="13"/>
        <v>22.00</v>
      </c>
      <c r="M35" s="126" t="str">
        <f t="shared" si="14"/>
        <v>672.18%</v>
      </c>
      <c r="N35" s="104">
        <v>22.9</v>
      </c>
      <c r="O35" s="129"/>
      <c r="P35" s="129"/>
      <c r="Q35" s="129"/>
      <c r="R35" s="112"/>
      <c r="S35" s="327" t="str">
        <f t="shared" ref="S35:T35" si="40">U35/1000000</f>
        <v>90.64</v>
      </c>
      <c r="T35" s="327" t="str">
        <f t="shared" si="40"/>
        <v>57.23</v>
      </c>
      <c r="U35" s="331">
        <v>9.0636983E7</v>
      </c>
      <c r="V35" s="331">
        <v>5.7232341E7</v>
      </c>
      <c r="W35" s="332" t="str">
        <f t="shared" si="9"/>
        <v>147869324</v>
      </c>
      <c r="X35" s="331">
        <v>2.2E7</v>
      </c>
    </row>
    <row r="36">
      <c r="A36" s="104" t="s">
        <v>2635</v>
      </c>
      <c r="B36" s="329" t="s">
        <v>2564</v>
      </c>
      <c r="C36" s="104">
        <v>71.0</v>
      </c>
      <c r="D36" s="104">
        <v>52.0</v>
      </c>
      <c r="E36" s="117" t="s">
        <v>2540</v>
      </c>
      <c r="F36" s="104" t="s">
        <v>2753</v>
      </c>
      <c r="G36" s="104">
        <v>3153.0</v>
      </c>
      <c r="H36" s="104">
        <v>8726.0</v>
      </c>
      <c r="I36" s="330">
        <v>82.28</v>
      </c>
      <c r="J36" s="330">
        <v>114.113</v>
      </c>
      <c r="K36" s="326" t="str">
        <f t="shared" si="5"/>
        <v>196.39</v>
      </c>
      <c r="L36" s="327" t="str">
        <f t="shared" si="13"/>
        <v>150.00</v>
      </c>
      <c r="M36" s="126" t="str">
        <f t="shared" si="14"/>
        <v>130.93%</v>
      </c>
      <c r="N36" s="104">
        <v>27.5</v>
      </c>
      <c r="O36" s="129"/>
      <c r="P36" s="129"/>
      <c r="Q36" s="129"/>
      <c r="R36" s="112"/>
      <c r="S36" s="327" t="str">
        <f t="shared" ref="S36:T36" si="41">U36/1000000</f>
        <v>82.20</v>
      </c>
      <c r="T36" s="327" t="str">
        <f t="shared" si="41"/>
        <v>114.07</v>
      </c>
      <c r="U36" s="331">
        <v>8.2195215E7</v>
      </c>
      <c r="V36" s="331">
        <v>1.14068876E8</v>
      </c>
      <c r="W36" s="332" t="str">
        <f t="shared" si="9"/>
        <v>196264091</v>
      </c>
      <c r="X36" s="331">
        <v>1.5E8</v>
      </c>
    </row>
    <row r="37">
      <c r="A37" s="104" t="s">
        <v>2644</v>
      </c>
      <c r="B37" s="329" t="s">
        <v>2564</v>
      </c>
      <c r="C37" s="104">
        <v>67.0</v>
      </c>
      <c r="D37" s="104">
        <v>75.0</v>
      </c>
      <c r="E37" s="117" t="s">
        <v>2572</v>
      </c>
      <c r="F37" s="104" t="s">
        <v>885</v>
      </c>
      <c r="G37" s="104">
        <v>2925.0</v>
      </c>
      <c r="H37" s="104">
        <v>7598.0</v>
      </c>
      <c r="I37" s="330">
        <v>80.209</v>
      </c>
      <c r="J37" s="330">
        <v>37.55</v>
      </c>
      <c r="K37" s="326" t="str">
        <f t="shared" si="5"/>
        <v>117.76</v>
      </c>
      <c r="L37" s="327" t="str">
        <f t="shared" si="13"/>
        <v>20.00</v>
      </c>
      <c r="M37" s="126" t="str">
        <f t="shared" si="14"/>
        <v>588.80%</v>
      </c>
      <c r="N37" s="104">
        <v>22.2</v>
      </c>
      <c r="O37" s="129"/>
      <c r="P37" s="129"/>
      <c r="Q37" s="129"/>
      <c r="R37" s="112"/>
      <c r="S37" s="327" t="str">
        <f t="shared" ref="S37:T37" si="42">U37/1000000</f>
        <v>80.21</v>
      </c>
      <c r="T37" s="327" t="str">
        <f t="shared" si="42"/>
        <v>37.55</v>
      </c>
      <c r="U37" s="331">
        <v>8.0209692E7</v>
      </c>
      <c r="V37" s="331">
        <v>3.7550442E7</v>
      </c>
      <c r="W37" s="332" t="str">
        <f t="shared" si="9"/>
        <v>117760134</v>
      </c>
      <c r="X37" s="331">
        <v>2.0E7</v>
      </c>
    </row>
    <row r="38">
      <c r="A38" s="104" t="s">
        <v>2681</v>
      </c>
      <c r="B38" s="329" t="s">
        <v>2564</v>
      </c>
      <c r="C38" s="104">
        <v>95.0</v>
      </c>
      <c r="D38" s="104">
        <v>84.0</v>
      </c>
      <c r="E38" s="117" t="s">
        <v>2572</v>
      </c>
      <c r="F38" s="104" t="s">
        <v>850</v>
      </c>
      <c r="G38" s="104">
        <v>860.0</v>
      </c>
      <c r="H38" s="104">
        <v>9042.0</v>
      </c>
      <c r="I38" s="330">
        <v>74.283</v>
      </c>
      <c r="J38" s="330">
        <v>97.343</v>
      </c>
      <c r="K38" s="326" t="str">
        <f t="shared" si="5"/>
        <v>171.63</v>
      </c>
      <c r="L38" s="327" t="str">
        <f t="shared" si="13"/>
        <v>25.00</v>
      </c>
      <c r="M38" s="126" t="str">
        <f t="shared" si="14"/>
        <v>686.50%</v>
      </c>
      <c r="N38" s="104">
        <v>7.8</v>
      </c>
      <c r="O38" s="246" t="s">
        <v>2761</v>
      </c>
      <c r="P38" s="246" t="s">
        <v>2762</v>
      </c>
      <c r="Q38" s="129"/>
      <c r="R38" s="112"/>
      <c r="S38" s="327" t="str">
        <f t="shared" ref="S38:T38" si="43">U38/1000000</f>
        <v>74.28</v>
      </c>
      <c r="T38" s="327" t="str">
        <f t="shared" si="43"/>
        <v>86.72</v>
      </c>
      <c r="U38" s="331">
        <v>7.4283625E7</v>
      </c>
      <c r="V38" s="331">
        <v>8.6715832E7</v>
      </c>
      <c r="W38" s="332" t="str">
        <f t="shared" si="9"/>
        <v>160999457</v>
      </c>
      <c r="X38" s="331">
        <v>2.5E7</v>
      </c>
    </row>
    <row r="39">
      <c r="A39" s="104" t="s">
        <v>2711</v>
      </c>
      <c r="B39" s="329" t="s">
        <v>2476</v>
      </c>
      <c r="C39" s="104">
        <v>42.0</v>
      </c>
      <c r="D39" s="104">
        <v>55.0</v>
      </c>
      <c r="E39" s="117" t="s">
        <v>2556</v>
      </c>
      <c r="F39" s="104" t="s">
        <v>2753</v>
      </c>
      <c r="G39" s="104">
        <v>3528.0</v>
      </c>
      <c r="H39" s="104">
        <v>7308.0</v>
      </c>
      <c r="I39" s="330">
        <v>70.107</v>
      </c>
      <c r="J39" s="330">
        <v>302.127</v>
      </c>
      <c r="K39" s="326" t="str">
        <f t="shared" si="5"/>
        <v>372.23</v>
      </c>
      <c r="L39" s="327" t="str">
        <f t="shared" si="13"/>
        <v>180.00</v>
      </c>
      <c r="M39" s="126" t="str">
        <f t="shared" si="14"/>
        <v>206.80%</v>
      </c>
      <c r="N39" s="104">
        <v>25.7</v>
      </c>
      <c r="O39" s="129"/>
      <c r="P39" s="129"/>
      <c r="Q39" s="129"/>
      <c r="R39" s="112"/>
      <c r="S39" s="327" t="str">
        <f t="shared" ref="S39:T39" si="44">U39/1000000</f>
        <v>70.11</v>
      </c>
      <c r="T39" s="327" t="str">
        <f t="shared" si="44"/>
        <v>302.13</v>
      </c>
      <c r="U39" s="331">
        <v>7.0107728E7</v>
      </c>
      <c r="V39" s="331">
        <v>3.02127136E8</v>
      </c>
      <c r="W39" s="332" t="str">
        <f t="shared" si="9"/>
        <v>372234864</v>
      </c>
      <c r="X39" s="331">
        <v>1.8E8</v>
      </c>
    </row>
    <row r="40">
      <c r="A40" s="104" t="s">
        <v>2639</v>
      </c>
      <c r="B40" s="329" t="s">
        <v>2553</v>
      </c>
      <c r="C40" s="104">
        <v>82.0</v>
      </c>
      <c r="D40" s="104">
        <v>73.0</v>
      </c>
      <c r="E40" s="117" t="s">
        <v>2528</v>
      </c>
      <c r="F40" s="104" t="s">
        <v>2763</v>
      </c>
      <c r="G40" s="104">
        <v>2575.0</v>
      </c>
      <c r="H40" s="104">
        <v>3750.0</v>
      </c>
      <c r="I40" s="330">
        <v>66.661</v>
      </c>
      <c r="J40" s="330">
        <v>52.339</v>
      </c>
      <c r="K40" s="326" t="str">
        <f t="shared" si="5"/>
        <v>119.00</v>
      </c>
      <c r="L40" s="327" t="str">
        <f t="shared" si="13"/>
        <v>75.00</v>
      </c>
      <c r="M40" s="126" t="str">
        <f t="shared" si="14"/>
        <v>158.67%</v>
      </c>
      <c r="N40" s="104">
        <v>9.6</v>
      </c>
      <c r="O40" s="129"/>
      <c r="P40" s="129"/>
      <c r="Q40" s="129"/>
      <c r="R40" s="112"/>
      <c r="S40" s="327" t="str">
        <f t="shared" ref="S40:T40" si="45">U40/1000000</f>
        <v>66.66</v>
      </c>
      <c r="T40" s="327" t="str">
        <f t="shared" si="45"/>
        <v>51.81</v>
      </c>
      <c r="U40" s="331">
        <v>6.6661095E7</v>
      </c>
      <c r="V40" s="331">
        <v>5.1814126E7</v>
      </c>
      <c r="W40" s="332" t="str">
        <f t="shared" si="9"/>
        <v>118475221</v>
      </c>
      <c r="X40" s="331">
        <v>7.5E7</v>
      </c>
    </row>
    <row r="41">
      <c r="A41" s="104" t="s">
        <v>2693</v>
      </c>
      <c r="B41" s="329" t="s">
        <v>2527</v>
      </c>
      <c r="C41" s="104">
        <v>18.0</v>
      </c>
      <c r="D41" s="104">
        <v>70.0</v>
      </c>
      <c r="E41" s="117" t="s">
        <v>2558</v>
      </c>
      <c r="F41" s="104" t="s">
        <v>864</v>
      </c>
      <c r="G41" s="104">
        <v>3183.0</v>
      </c>
      <c r="H41" s="104">
        <v>9976.0</v>
      </c>
      <c r="I41" s="330">
        <v>63.3</v>
      </c>
      <c r="J41" s="330">
        <v>76.052</v>
      </c>
      <c r="K41" s="326" t="str">
        <f t="shared" si="5"/>
        <v>139.35</v>
      </c>
      <c r="L41" s="327" t="str">
        <f t="shared" si="13"/>
        <v>10.00</v>
      </c>
      <c r="M41" s="126" t="str">
        <f t="shared" si="14"/>
        <v>1393.52%</v>
      </c>
      <c r="N41" s="104">
        <v>31.7</v>
      </c>
      <c r="O41" s="129"/>
      <c r="P41" s="129"/>
      <c r="Q41" s="129"/>
      <c r="R41" s="112"/>
      <c r="S41" s="327" t="str">
        <f t="shared" ref="S41:T41" si="46">U41/1000000</f>
        <v>63.30</v>
      </c>
      <c r="T41" s="327" t="str">
        <f t="shared" si="46"/>
        <v>76.05</v>
      </c>
      <c r="U41" s="331">
        <v>6.3300095E7</v>
      </c>
      <c r="V41" s="331">
        <v>7.6052538E7</v>
      </c>
      <c r="W41" s="332" t="str">
        <f t="shared" si="9"/>
        <v>139352633</v>
      </c>
      <c r="X41" s="331">
        <v>1.0E7</v>
      </c>
    </row>
    <row r="42">
      <c r="A42" s="104" t="s">
        <v>2700</v>
      </c>
      <c r="B42" s="329" t="s">
        <v>2527</v>
      </c>
      <c r="C42" s="104">
        <v>27.0</v>
      </c>
      <c r="D42" s="104">
        <v>83.0</v>
      </c>
      <c r="E42" s="117" t="s">
        <v>2531</v>
      </c>
      <c r="F42" s="104" t="s">
        <v>2759</v>
      </c>
      <c r="G42" s="104">
        <v>2051.0</v>
      </c>
      <c r="H42" s="104">
        <v>10645.0</v>
      </c>
      <c r="I42" s="330">
        <v>61.356</v>
      </c>
      <c r="J42" s="330">
        <v>14.154</v>
      </c>
      <c r="K42" s="326" t="str">
        <f t="shared" si="5"/>
        <v>75.51</v>
      </c>
      <c r="L42" s="327" t="str">
        <f t="shared" si="13"/>
        <v>14.00</v>
      </c>
      <c r="M42" s="126" t="str">
        <f t="shared" si="14"/>
        <v>539.36%</v>
      </c>
      <c r="N42" s="104">
        <v>21.9</v>
      </c>
      <c r="O42" s="129"/>
      <c r="P42" s="129"/>
      <c r="Q42" s="129"/>
      <c r="R42" s="112"/>
      <c r="S42" s="327" t="str">
        <f t="shared" ref="S42:T42" si="47">U42/1000000</f>
        <v>61.36</v>
      </c>
      <c r="T42" s="327" t="str">
        <f t="shared" si="47"/>
        <v>14.15</v>
      </c>
      <c r="U42" s="331">
        <v>6.1356221E7</v>
      </c>
      <c r="V42" s="331">
        <v>1.4154902E7</v>
      </c>
      <c r="W42" s="332" t="str">
        <f t="shared" si="9"/>
        <v>75511123</v>
      </c>
      <c r="X42" s="331">
        <v>1.4E7</v>
      </c>
    </row>
    <row r="43">
      <c r="A43" s="104" t="s">
        <v>2702</v>
      </c>
      <c r="B43" s="329" t="s">
        <v>2470</v>
      </c>
      <c r="C43" s="104">
        <v>78.0</v>
      </c>
      <c r="D43" s="104">
        <v>64.0</v>
      </c>
      <c r="E43" s="117" t="s">
        <v>2528</v>
      </c>
      <c r="F43" s="104" t="s">
        <v>2754</v>
      </c>
      <c r="G43" s="104">
        <v>3528.0</v>
      </c>
      <c r="H43" s="104">
        <v>5000.0</v>
      </c>
      <c r="I43" s="330">
        <v>58.867</v>
      </c>
      <c r="J43" s="330">
        <v>90.176</v>
      </c>
      <c r="K43" s="326" t="str">
        <f t="shared" si="5"/>
        <v>149.04</v>
      </c>
      <c r="L43" s="327" t="str">
        <f t="shared" si="13"/>
        <v>85.00</v>
      </c>
      <c r="M43" s="126" t="str">
        <f t="shared" si="14"/>
        <v>175.34%</v>
      </c>
      <c r="N43" s="104">
        <v>17.6</v>
      </c>
      <c r="O43" s="129"/>
      <c r="P43" s="129"/>
      <c r="Q43" s="129"/>
      <c r="R43" s="112"/>
      <c r="S43" s="327" t="str">
        <f t="shared" ref="S43:T43" si="48">U43/1000000</f>
        <v>58.87</v>
      </c>
      <c r="T43" s="327" t="str">
        <f t="shared" si="48"/>
        <v>90.18</v>
      </c>
      <c r="U43" s="331">
        <v>5.8867694E7</v>
      </c>
      <c r="V43" s="331">
        <v>9.0176819E7</v>
      </c>
      <c r="W43" s="332" t="str">
        <f t="shared" si="9"/>
        <v>149044513</v>
      </c>
      <c r="X43" s="331">
        <v>8.5E7</v>
      </c>
    </row>
    <row r="44">
      <c r="A44" s="104" t="s">
        <v>2657</v>
      </c>
      <c r="B44" s="329" t="s">
        <v>2575</v>
      </c>
      <c r="C44" s="104">
        <v>26.0</v>
      </c>
      <c r="D44" s="104">
        <v>64.0</v>
      </c>
      <c r="E44" s="117" t="s">
        <v>2572</v>
      </c>
      <c r="F44" s="104" t="s">
        <v>864</v>
      </c>
      <c r="G44" s="104">
        <v>3472.0</v>
      </c>
      <c r="H44" s="104">
        <v>7592.0</v>
      </c>
      <c r="I44" s="330">
        <v>58.272</v>
      </c>
      <c r="J44" s="330">
        <v>21.981</v>
      </c>
      <c r="K44" s="326" t="str">
        <f t="shared" si="5"/>
        <v>80.25</v>
      </c>
      <c r="L44" s="327" t="str">
        <f t="shared" si="13"/>
        <v>20.00</v>
      </c>
      <c r="M44" s="126" t="str">
        <f t="shared" si="14"/>
        <v>401.27%</v>
      </c>
      <c r="N44" s="104">
        <v>26.4</v>
      </c>
      <c r="O44" s="129"/>
      <c r="P44" s="129"/>
      <c r="Q44" s="129"/>
      <c r="R44" s="112"/>
      <c r="S44" s="327" t="str">
        <f t="shared" ref="S44:T44" si="49">U44/1000000</f>
        <v>58.27</v>
      </c>
      <c r="T44" s="327" t="str">
        <f t="shared" si="49"/>
        <v>20.20</v>
      </c>
      <c r="U44" s="331">
        <v>5.8272029E7</v>
      </c>
      <c r="V44" s="331">
        <v>2.0197855E7</v>
      </c>
      <c r="W44" s="332" t="str">
        <f t="shared" si="9"/>
        <v>78469884</v>
      </c>
      <c r="X44" s="331">
        <v>2.0E7</v>
      </c>
    </row>
    <row r="45">
      <c r="A45" s="104" t="s">
        <v>2729</v>
      </c>
      <c r="B45" s="329" t="s">
        <v>2527</v>
      </c>
      <c r="C45" s="104">
        <v>46.0</v>
      </c>
      <c r="D45" s="104">
        <v>47.0</v>
      </c>
      <c r="E45" s="117" t="s">
        <v>2529</v>
      </c>
      <c r="F45" s="104" t="s">
        <v>2764</v>
      </c>
      <c r="G45" s="104">
        <v>2011.0</v>
      </c>
      <c r="H45" s="104">
        <v>10618.0</v>
      </c>
      <c r="I45" s="330">
        <v>55.204</v>
      </c>
      <c r="J45" s="330">
        <v>0.658</v>
      </c>
      <c r="K45" s="326" t="str">
        <f t="shared" si="5"/>
        <v>55.86</v>
      </c>
      <c r="L45" s="327" t="str">
        <f t="shared" si="13"/>
        <v>15.00</v>
      </c>
      <c r="M45" s="126" t="str">
        <f t="shared" si="14"/>
        <v>372.41%</v>
      </c>
      <c r="N45" s="104">
        <v>21.4</v>
      </c>
      <c r="O45" s="129"/>
      <c r="P45" s="129"/>
      <c r="Q45" s="129"/>
      <c r="R45" s="112"/>
      <c r="S45" s="327" t="str">
        <f t="shared" ref="S45:T45" si="50">U45/1000000</f>
        <v>55.20</v>
      </c>
      <c r="T45" s="327" t="str">
        <f t="shared" si="50"/>
        <v>0.66</v>
      </c>
      <c r="U45" s="331">
        <v>5.5204525E7</v>
      </c>
      <c r="V45" s="331">
        <v>658361.0</v>
      </c>
      <c r="W45" s="332" t="str">
        <f t="shared" si="9"/>
        <v>55862886</v>
      </c>
      <c r="X45" s="331">
        <v>1.5E7</v>
      </c>
    </row>
    <row r="46">
      <c r="A46" s="104" t="s">
        <v>2726</v>
      </c>
      <c r="B46" s="322"/>
      <c r="C46" s="104">
        <v>33.0</v>
      </c>
      <c r="D46" s="104">
        <v>63.0</v>
      </c>
      <c r="E46" s="117" t="s">
        <v>2536</v>
      </c>
      <c r="F46" s="104" t="s">
        <v>2753</v>
      </c>
      <c r="G46" s="104">
        <v>3110.0</v>
      </c>
      <c r="H46" s="104">
        <v>7799.0</v>
      </c>
      <c r="I46" s="330">
        <v>54.149</v>
      </c>
      <c r="J46" s="330">
        <v>41.459</v>
      </c>
      <c r="K46" s="326" t="str">
        <f t="shared" si="5"/>
        <v>95.61</v>
      </c>
      <c r="L46" s="327" t="str">
        <f t="shared" si="13"/>
        <v>35.00</v>
      </c>
      <c r="M46" s="126" t="str">
        <f t="shared" si="14"/>
        <v>273.17%</v>
      </c>
      <c r="N46" s="104">
        <v>24.3</v>
      </c>
      <c r="O46" s="129"/>
      <c r="P46" s="129"/>
      <c r="Q46" s="129"/>
      <c r="R46" s="112"/>
      <c r="S46" s="327" t="str">
        <f t="shared" ref="S46:T46" si="51">U46/1000000</f>
        <v>54.15</v>
      </c>
      <c r="T46" s="327" t="str">
        <f t="shared" si="51"/>
        <v>40.86</v>
      </c>
      <c r="U46" s="331">
        <v>5.4149098E7</v>
      </c>
      <c r="V46" s="331">
        <v>4.086079E7</v>
      </c>
      <c r="W46" s="332" t="str">
        <f t="shared" si="9"/>
        <v>95009888</v>
      </c>
      <c r="X46" s="331">
        <v>3.5E7</v>
      </c>
    </row>
    <row r="47">
      <c r="A47" s="104" t="s">
        <v>2685</v>
      </c>
      <c r="B47" s="329" t="s">
        <v>2527</v>
      </c>
      <c r="C47" s="104">
        <v>21.0</v>
      </c>
      <c r="D47" s="104">
        <v>82.0</v>
      </c>
      <c r="E47" s="117" t="s">
        <v>2529</v>
      </c>
      <c r="F47" s="104" t="s">
        <v>2764</v>
      </c>
      <c r="G47" s="104">
        <v>2454.0</v>
      </c>
      <c r="H47" s="104">
        <v>2641.0</v>
      </c>
      <c r="I47" s="330">
        <v>53.695</v>
      </c>
      <c r="J47" s="330">
        <v>103.139</v>
      </c>
      <c r="K47" s="326" t="str">
        <f t="shared" si="5"/>
        <v>156.83</v>
      </c>
      <c r="L47" s="327" t="str">
        <f t="shared" si="13"/>
        <v>30.00</v>
      </c>
      <c r="M47" s="126" t="str">
        <f t="shared" si="14"/>
        <v>522.78%</v>
      </c>
      <c r="N47" s="104">
        <v>6.5</v>
      </c>
      <c r="O47" s="129"/>
      <c r="P47" s="129"/>
      <c r="Q47" s="129"/>
      <c r="R47" s="112"/>
      <c r="S47" s="327" t="str">
        <f t="shared" ref="S47:T47" si="52">U47/1000000</f>
        <v>53.70</v>
      </c>
      <c r="T47" s="327" t="str">
        <f t="shared" si="52"/>
        <v>99.40</v>
      </c>
      <c r="U47" s="331">
        <v>5.3695808E7</v>
      </c>
      <c r="V47" s="331">
        <v>9.9397697E7</v>
      </c>
      <c r="W47" s="332" t="str">
        <f t="shared" si="9"/>
        <v>153093505</v>
      </c>
      <c r="X47" s="331">
        <v>3.0E7</v>
      </c>
    </row>
    <row r="48">
      <c r="A48" s="104" t="s">
        <v>2626</v>
      </c>
      <c r="B48" s="329" t="s">
        <v>2451</v>
      </c>
      <c r="C48" s="104">
        <v>88.0</v>
      </c>
      <c r="D48" s="104">
        <v>85.0</v>
      </c>
      <c r="E48" s="117" t="s">
        <v>2605</v>
      </c>
      <c r="F48" s="104" t="s">
        <v>2765</v>
      </c>
      <c r="G48" s="104">
        <v>2652.0</v>
      </c>
      <c r="H48" s="104">
        <v>5292.0</v>
      </c>
      <c r="I48" s="330">
        <v>53.606</v>
      </c>
      <c r="J48" s="330">
        <v>16.409</v>
      </c>
      <c r="K48" s="326" t="str">
        <f t="shared" si="5"/>
        <v>70.02</v>
      </c>
      <c r="L48" s="327" t="str">
        <f t="shared" si="13"/>
        <v>48.00</v>
      </c>
      <c r="M48" s="126" t="str">
        <f t="shared" si="14"/>
        <v>145.86%</v>
      </c>
      <c r="N48" s="104">
        <v>14.0</v>
      </c>
      <c r="O48" s="129"/>
      <c r="P48" s="129"/>
      <c r="Q48" s="129"/>
      <c r="R48" s="112"/>
      <c r="S48" s="327" t="str">
        <f t="shared" ref="S48:T48" si="53">U48/1000000</f>
        <v>53.61</v>
      </c>
      <c r="T48" s="327" t="str">
        <f t="shared" si="53"/>
        <v>16.17</v>
      </c>
      <c r="U48" s="331">
        <v>5.3606916E7</v>
      </c>
      <c r="V48" s="331">
        <v>1.6173815E7</v>
      </c>
      <c r="W48" s="332" t="str">
        <f t="shared" si="9"/>
        <v>69780731</v>
      </c>
      <c r="X48" s="331">
        <v>4.8E7</v>
      </c>
    </row>
    <row r="49">
      <c r="A49" s="104" t="s">
        <v>2703</v>
      </c>
      <c r="B49" s="329" t="s">
        <v>2476</v>
      </c>
      <c r="C49" s="104">
        <v>86.0</v>
      </c>
      <c r="D49" s="104">
        <v>81.0</v>
      </c>
      <c r="E49" s="117" t="s">
        <v>2550</v>
      </c>
      <c r="F49" s="104" t="s">
        <v>2759</v>
      </c>
      <c r="G49" s="104">
        <v>1249.0</v>
      </c>
      <c r="H49" s="104">
        <v>7446.0</v>
      </c>
      <c r="I49" s="330">
        <v>52.898</v>
      </c>
      <c r="J49" s="330">
        <v>99.625</v>
      </c>
      <c r="K49" s="326" t="str">
        <f t="shared" si="5"/>
        <v>152.52</v>
      </c>
      <c r="L49" s="327" t="str">
        <f t="shared" si="13"/>
        <v>50.00</v>
      </c>
      <c r="M49" s="126" t="str">
        <f t="shared" si="14"/>
        <v>305.05%</v>
      </c>
      <c r="N49" s="104">
        <v>9.3</v>
      </c>
      <c r="O49" s="129"/>
      <c r="P49" s="129"/>
      <c r="Q49" s="129"/>
      <c r="R49" s="112"/>
      <c r="S49" s="327" t="str">
        <f t="shared" ref="S49:T49" si="54">U49/1000000</f>
        <v>52.90</v>
      </c>
      <c r="T49" s="327" t="str">
        <f t="shared" si="54"/>
        <v>99.63</v>
      </c>
      <c r="U49" s="331">
        <v>5.2898073E7</v>
      </c>
      <c r="V49" s="331">
        <v>9.9625091E7</v>
      </c>
      <c r="W49" s="332" t="str">
        <f t="shared" si="9"/>
        <v>152523164</v>
      </c>
      <c r="X49" s="331">
        <v>5.0E7</v>
      </c>
    </row>
    <row r="50">
      <c r="A50" s="104" t="s">
        <v>2677</v>
      </c>
      <c r="B50" s="329" t="s">
        <v>2476</v>
      </c>
      <c r="C50" s="104">
        <v>63.0</v>
      </c>
      <c r="D50" s="104">
        <v>70.0</v>
      </c>
      <c r="E50" s="117" t="s">
        <v>2529</v>
      </c>
      <c r="F50" s="104" t="s">
        <v>2764</v>
      </c>
      <c r="G50" s="112"/>
      <c r="H50" s="112"/>
      <c r="I50" s="330">
        <v>50.572</v>
      </c>
      <c r="J50" s="330">
        <v>95.323</v>
      </c>
      <c r="K50" s="326" t="str">
        <f t="shared" si="5"/>
        <v>145.90</v>
      </c>
      <c r="L50" s="327" t="str">
        <f t="shared" si="13"/>
        <v>40.00</v>
      </c>
      <c r="M50" s="126" t="str">
        <f t="shared" si="14"/>
        <v>364.74%</v>
      </c>
      <c r="N50" s="104">
        <v>13.6</v>
      </c>
      <c r="O50" s="129"/>
      <c r="P50" s="129"/>
      <c r="Q50" s="129"/>
      <c r="R50" s="112"/>
      <c r="S50" s="327" t="str">
        <f t="shared" ref="S50:T50" si="55">U50/1000000</f>
        <v>50.57</v>
      </c>
      <c r="T50" s="327" t="str">
        <f t="shared" si="55"/>
        <v>95.32</v>
      </c>
      <c r="U50" s="331">
        <v>5.0572589E7</v>
      </c>
      <c r="V50" s="331">
        <v>9.5323833E7</v>
      </c>
      <c r="W50" s="332" t="str">
        <f t="shared" si="9"/>
        <v>145896422</v>
      </c>
      <c r="X50" s="331">
        <v>4.0E7</v>
      </c>
    </row>
    <row r="51">
      <c r="A51" s="104" t="s">
        <v>2673</v>
      </c>
      <c r="B51" s="329" t="s">
        <v>2527</v>
      </c>
      <c r="C51" s="104">
        <v>90.0</v>
      </c>
      <c r="D51" s="104">
        <v>72.0</v>
      </c>
      <c r="E51" s="117" t="s">
        <v>2561</v>
      </c>
      <c r="F51" s="104" t="s">
        <v>885</v>
      </c>
      <c r="G51" s="104">
        <v>2511.0</v>
      </c>
      <c r="H51" s="104">
        <v>4131.0</v>
      </c>
      <c r="I51" s="330">
        <v>49.033</v>
      </c>
      <c r="J51" s="330">
        <v>43.957</v>
      </c>
      <c r="K51" s="326" t="str">
        <f t="shared" si="5"/>
        <v>92.99</v>
      </c>
      <c r="L51" s="327" t="str">
        <f t="shared" si="13"/>
        <v>25.00</v>
      </c>
      <c r="M51" s="126" t="str">
        <f t="shared" si="14"/>
        <v>371.96%</v>
      </c>
      <c r="N51" s="104">
        <v>10.4</v>
      </c>
      <c r="O51" s="246" t="s">
        <v>2766</v>
      </c>
      <c r="P51" s="246" t="s">
        <v>2766</v>
      </c>
      <c r="Q51" s="129"/>
      <c r="R51" s="112"/>
      <c r="S51" s="327" t="str">
        <f t="shared" ref="S51:T51" si="56">U51/1000000</f>
        <v>49.03</v>
      </c>
      <c r="T51" s="327" t="str">
        <f t="shared" si="56"/>
        <v>43.96</v>
      </c>
      <c r="U51" s="331">
        <v>4.9033882E7</v>
      </c>
      <c r="V51" s="331">
        <v>4.3957953E7</v>
      </c>
      <c r="W51" s="332" t="str">
        <f t="shared" si="9"/>
        <v>92991835</v>
      </c>
      <c r="X51" s="331">
        <v>2.5E7</v>
      </c>
    </row>
    <row r="52">
      <c r="A52" s="104" t="s">
        <v>2688</v>
      </c>
      <c r="B52" s="329" t="s">
        <v>2470</v>
      </c>
      <c r="C52" s="104">
        <v>8.0</v>
      </c>
      <c r="D52" s="104">
        <v>55.0</v>
      </c>
      <c r="E52" s="117" t="s">
        <v>2552</v>
      </c>
      <c r="F52" s="104" t="s">
        <v>850</v>
      </c>
      <c r="G52" s="104">
        <v>2831.0</v>
      </c>
      <c r="H52" s="104">
        <v>6202.0</v>
      </c>
      <c r="I52" s="330">
        <v>47.852</v>
      </c>
      <c r="J52" s="330">
        <v>36.294</v>
      </c>
      <c r="K52" s="326" t="str">
        <f t="shared" si="5"/>
        <v>84.15</v>
      </c>
      <c r="L52" s="327" t="str">
        <f t="shared" si="13"/>
        <v>20.00</v>
      </c>
      <c r="M52" s="126" t="str">
        <f t="shared" si="14"/>
        <v>420.73%</v>
      </c>
      <c r="N52" s="104">
        <v>17.6</v>
      </c>
      <c r="O52" s="129"/>
      <c r="P52" s="129"/>
      <c r="Q52" s="129"/>
      <c r="R52" s="112"/>
      <c r="S52" s="327" t="str">
        <f t="shared" ref="S52:T52" si="57">U52/1000000</f>
        <v>47.85</v>
      </c>
      <c r="T52" s="327" t="str">
        <f t="shared" si="57"/>
        <v>36.14</v>
      </c>
      <c r="U52" s="331">
        <v>4.7852604E7</v>
      </c>
      <c r="V52" s="331">
        <v>3.6143751E7</v>
      </c>
      <c r="W52" s="332" t="str">
        <f t="shared" si="9"/>
        <v>83996355</v>
      </c>
      <c r="X52" s="331">
        <v>2.0E7</v>
      </c>
    </row>
    <row r="53">
      <c r="A53" s="104" t="s">
        <v>2716</v>
      </c>
      <c r="B53" s="322"/>
      <c r="C53" s="104">
        <v>52.0</v>
      </c>
      <c r="D53" s="104">
        <v>78.0</v>
      </c>
      <c r="E53" s="117" t="s">
        <v>2551</v>
      </c>
      <c r="F53" s="104" t="s">
        <v>2753</v>
      </c>
      <c r="G53" s="104">
        <v>2793.0</v>
      </c>
      <c r="H53" s="104">
        <v>6135.0</v>
      </c>
      <c r="I53" s="330">
        <v>47.536</v>
      </c>
      <c r="J53" s="330">
        <v>39.121</v>
      </c>
      <c r="K53" s="326" t="str">
        <f t="shared" si="5"/>
        <v>86.66</v>
      </c>
      <c r="L53" s="327" t="str">
        <f t="shared" si="13"/>
        <v>80.00</v>
      </c>
      <c r="M53" s="126" t="str">
        <f t="shared" si="14"/>
        <v>108.32%</v>
      </c>
      <c r="N53" s="104">
        <v>17.1</v>
      </c>
      <c r="O53" s="129"/>
      <c r="P53" s="129"/>
      <c r="Q53" s="129"/>
      <c r="R53" s="112"/>
      <c r="S53" s="327" t="str">
        <f t="shared" ref="S53:T53" si="58">U53/1000000</f>
        <v>47.54</v>
      </c>
      <c r="T53" s="327" t="str">
        <f t="shared" si="58"/>
        <v>39.07</v>
      </c>
      <c r="U53" s="331">
        <v>4.7536778E7</v>
      </c>
      <c r="V53" s="331">
        <v>3.9072011E7</v>
      </c>
      <c r="W53" s="332" t="str">
        <f t="shared" si="9"/>
        <v>86608789</v>
      </c>
      <c r="X53" s="331">
        <v>8.0E7</v>
      </c>
    </row>
    <row r="54">
      <c r="A54" s="104" t="s">
        <v>2695</v>
      </c>
      <c r="B54" s="329" t="s">
        <v>2564</v>
      </c>
      <c r="C54" s="104">
        <v>47.0</v>
      </c>
      <c r="D54" s="104">
        <v>82.0</v>
      </c>
      <c r="E54" s="117" t="s">
        <v>2572</v>
      </c>
      <c r="F54" s="104" t="s">
        <v>2753</v>
      </c>
      <c r="G54" s="104">
        <v>2806.0</v>
      </c>
      <c r="H54" s="104">
        <v>5175.0</v>
      </c>
      <c r="I54" s="330">
        <v>47.003</v>
      </c>
      <c r="J54" s="330">
        <v>48.693</v>
      </c>
      <c r="K54" s="326" t="str">
        <f t="shared" si="5"/>
        <v>95.70</v>
      </c>
      <c r="L54" s="327" t="str">
        <f t="shared" si="13"/>
        <v>61.00</v>
      </c>
      <c r="M54" s="126" t="str">
        <f t="shared" si="14"/>
        <v>156.88%</v>
      </c>
      <c r="N54" s="104">
        <v>14.5</v>
      </c>
      <c r="O54" s="129"/>
      <c r="P54" s="129"/>
      <c r="Q54" s="129"/>
      <c r="R54" s="112"/>
      <c r="S54" s="327" t="str">
        <f t="shared" ref="S54:T54" si="59">U54/1000000</f>
        <v>47.00</v>
      </c>
      <c r="T54" s="327" t="str">
        <f t="shared" si="59"/>
        <v>48.69</v>
      </c>
      <c r="U54" s="331">
        <v>4.7003582E7</v>
      </c>
      <c r="V54" s="331">
        <v>4.8693414E7</v>
      </c>
      <c r="W54" s="332" t="str">
        <f t="shared" si="9"/>
        <v>95696996</v>
      </c>
      <c r="X54" s="331">
        <v>6.1E7</v>
      </c>
    </row>
    <row r="55">
      <c r="A55" s="104" t="s">
        <v>2669</v>
      </c>
      <c r="B55" s="329" t="s">
        <v>2476</v>
      </c>
      <c r="C55" s="104">
        <v>8.0</v>
      </c>
      <c r="D55" s="104">
        <v>55.0</v>
      </c>
      <c r="E55" s="117" t="s">
        <v>2529</v>
      </c>
      <c r="F55" s="104" t="s">
        <v>710</v>
      </c>
      <c r="G55" s="104">
        <v>2604.0</v>
      </c>
      <c r="H55" s="104">
        <v>4002.0</v>
      </c>
      <c r="I55" s="330">
        <v>43.799</v>
      </c>
      <c r="J55" s="330">
        <v>25.507</v>
      </c>
      <c r="K55" s="326" t="str">
        <f t="shared" si="5"/>
        <v>69.31</v>
      </c>
      <c r="L55" s="327" t="str">
        <f t="shared" si="13"/>
        <v>35.00</v>
      </c>
      <c r="M55" s="126" t="str">
        <f t="shared" si="14"/>
        <v>198.02%</v>
      </c>
      <c r="N55" s="104">
        <v>10.4</v>
      </c>
      <c r="O55" s="129"/>
      <c r="P55" s="129"/>
      <c r="Q55" s="129"/>
      <c r="R55" s="112"/>
      <c r="S55" s="327" t="str">
        <f t="shared" ref="S55:T55" si="60">U55/1000000</f>
        <v>43.80</v>
      </c>
      <c r="T55" s="327" t="str">
        <f t="shared" si="60"/>
        <v>25.51</v>
      </c>
      <c r="U55" s="331">
        <v>4.3799818E7</v>
      </c>
      <c r="V55" s="331">
        <v>2.5507406E7</v>
      </c>
      <c r="W55" s="332" t="str">
        <f t="shared" si="9"/>
        <v>69307224</v>
      </c>
      <c r="X55" s="331">
        <v>3.5E7</v>
      </c>
    </row>
    <row r="56">
      <c r="A56" s="104" t="s">
        <v>2682</v>
      </c>
      <c r="B56" s="322"/>
      <c r="C56" s="104">
        <v>39.0</v>
      </c>
      <c r="D56" s="104">
        <v>64.0</v>
      </c>
      <c r="E56" s="117" t="s">
        <v>2529</v>
      </c>
      <c r="F56" s="104" t="s">
        <v>710</v>
      </c>
      <c r="G56" s="104">
        <v>2425.0</v>
      </c>
      <c r="H56" s="104">
        <v>4826.0</v>
      </c>
      <c r="I56" s="330">
        <v>43.107</v>
      </c>
      <c r="J56" s="330">
        <v>49.493</v>
      </c>
      <c r="K56" s="326" t="str">
        <f t="shared" si="5"/>
        <v>92.60</v>
      </c>
      <c r="L56" s="327" t="str">
        <f t="shared" si="13"/>
        <v>28.00</v>
      </c>
      <c r="M56" s="126" t="str">
        <f t="shared" si="14"/>
        <v>330.71%</v>
      </c>
      <c r="N56" s="104">
        <v>11.7</v>
      </c>
      <c r="O56" s="129"/>
      <c r="P56" s="129"/>
      <c r="Q56" s="129"/>
      <c r="R56" s="112"/>
      <c r="S56" s="327" t="str">
        <f t="shared" ref="S56:T56" si="61">U56/1000000</f>
        <v>43.11</v>
      </c>
      <c r="T56" s="327" t="str">
        <f t="shared" si="61"/>
        <v>49.49</v>
      </c>
      <c r="U56" s="331">
        <v>4.3107979E7</v>
      </c>
      <c r="V56" s="331">
        <v>4.9493071E7</v>
      </c>
      <c r="W56" s="332" t="str">
        <f t="shared" si="9"/>
        <v>92601050</v>
      </c>
      <c r="X56" s="331">
        <v>2.8E7</v>
      </c>
    </row>
    <row r="57">
      <c r="A57" s="104" t="s">
        <v>2629</v>
      </c>
      <c r="B57" s="329" t="s">
        <v>2440</v>
      </c>
      <c r="C57" s="104">
        <v>14.0</v>
      </c>
      <c r="D57" s="104">
        <v>37.0</v>
      </c>
      <c r="E57" s="117" t="s">
        <v>2536</v>
      </c>
      <c r="F57" s="104" t="s">
        <v>864</v>
      </c>
      <c r="G57" s="104">
        <v>2611.0</v>
      </c>
      <c r="H57" s="104">
        <v>3853.0</v>
      </c>
      <c r="I57" s="330">
        <v>41.797</v>
      </c>
      <c r="J57" s="330">
        <v>87.087</v>
      </c>
      <c r="K57" s="326" t="str">
        <f t="shared" si="5"/>
        <v>128.88</v>
      </c>
      <c r="L57" s="327" t="str">
        <f t="shared" si="13"/>
        <v>40.00</v>
      </c>
      <c r="M57" s="126" t="str">
        <f t="shared" si="14"/>
        <v>322.21%</v>
      </c>
      <c r="N57" s="104">
        <v>10.0</v>
      </c>
      <c r="O57" s="129"/>
      <c r="P57" s="129"/>
      <c r="Q57" s="129"/>
      <c r="R57" s="112"/>
      <c r="S57" s="327" t="str">
        <f t="shared" ref="S57:T57" si="62">U57/1000000</f>
        <v>41.80</v>
      </c>
      <c r="T57" s="327" t="str">
        <f t="shared" si="62"/>
        <v>87.09</v>
      </c>
      <c r="U57" s="331">
        <v>4.1797066E7</v>
      </c>
      <c r="V57" s="331">
        <v>8.708665E7</v>
      </c>
      <c r="W57" s="332" t="str">
        <f t="shared" si="9"/>
        <v>128883716</v>
      </c>
      <c r="X57" s="331">
        <v>4.0E7</v>
      </c>
    </row>
    <row r="58">
      <c r="A58" s="104" t="s">
        <v>2724</v>
      </c>
      <c r="B58" s="329" t="s">
        <v>2564</v>
      </c>
      <c r="C58" s="104">
        <v>91.0</v>
      </c>
      <c r="D58" s="104">
        <v>84.0</v>
      </c>
      <c r="E58" s="117" t="s">
        <v>2566</v>
      </c>
      <c r="F58" s="104" t="s">
        <v>850</v>
      </c>
      <c r="G58" s="104">
        <v>885.0</v>
      </c>
      <c r="H58" s="104">
        <v>5502.0</v>
      </c>
      <c r="I58" s="330">
        <v>40.222</v>
      </c>
      <c r="J58" s="330">
        <v>35.959</v>
      </c>
      <c r="K58" s="326" t="str">
        <f t="shared" si="5"/>
        <v>76.18</v>
      </c>
      <c r="L58" s="327" t="str">
        <f t="shared" si="13"/>
        <v>25.00</v>
      </c>
      <c r="M58" s="126" t="str">
        <f t="shared" si="14"/>
        <v>304.72%</v>
      </c>
      <c r="N58" s="104">
        <v>4.9</v>
      </c>
      <c r="O58" s="246" t="s">
        <v>2414</v>
      </c>
      <c r="P58" s="246" t="s">
        <v>2767</v>
      </c>
      <c r="Q58" s="129"/>
      <c r="R58" s="112"/>
      <c r="S58" s="327" t="str">
        <f t="shared" ref="S58:T58" si="63">U58/1000000</f>
        <v>40.22</v>
      </c>
      <c r="T58" s="327" t="str">
        <f t="shared" si="63"/>
        <v>35.96</v>
      </c>
      <c r="U58" s="331">
        <v>4.0222514E7</v>
      </c>
      <c r="V58" s="331">
        <v>3.5959017E7</v>
      </c>
      <c r="W58" s="332" t="str">
        <f t="shared" si="9"/>
        <v>76181531</v>
      </c>
      <c r="X58" s="331">
        <v>2.5E7</v>
      </c>
    </row>
    <row r="59">
      <c r="A59" s="104" t="s">
        <v>2647</v>
      </c>
      <c r="B59" s="329" t="s">
        <v>2527</v>
      </c>
      <c r="C59" s="104">
        <v>2.0</v>
      </c>
      <c r="D59" s="104">
        <v>38.0</v>
      </c>
      <c r="E59" s="117" t="s">
        <v>710</v>
      </c>
      <c r="F59" s="104" t="s">
        <v>710</v>
      </c>
      <c r="G59" s="104">
        <v>2801.0</v>
      </c>
      <c r="H59" s="104">
        <v>6644.0</v>
      </c>
      <c r="I59" s="330">
        <v>39.739</v>
      </c>
      <c r="J59" s="330">
        <v>47.126</v>
      </c>
      <c r="K59" s="326" t="str">
        <f t="shared" si="5"/>
        <v>86.87</v>
      </c>
      <c r="L59" s="327" t="str">
        <f t="shared" si="13"/>
        <v>20.00</v>
      </c>
      <c r="M59" s="126" t="str">
        <f t="shared" si="14"/>
        <v>434.33%</v>
      </c>
      <c r="N59" s="104">
        <v>18.6</v>
      </c>
      <c r="O59" s="129"/>
      <c r="P59" s="129"/>
      <c r="Q59" s="129"/>
      <c r="R59" s="112"/>
      <c r="S59" s="327" t="str">
        <f t="shared" ref="S59:T59" si="64">U59/1000000</f>
        <v>39.74</v>
      </c>
      <c r="T59" s="327" t="str">
        <f t="shared" si="64"/>
        <v>47.13</v>
      </c>
      <c r="U59" s="331">
        <v>3.9739367E7</v>
      </c>
      <c r="V59" s="331">
        <v>4.7126197E7</v>
      </c>
      <c r="W59" s="332" t="str">
        <f t="shared" si="9"/>
        <v>86865564</v>
      </c>
      <c r="X59" s="331">
        <v>2.0E7</v>
      </c>
    </row>
    <row r="60">
      <c r="A60" s="104" t="s">
        <v>2659</v>
      </c>
      <c r="B60" s="329" t="s">
        <v>2440</v>
      </c>
      <c r="C60" s="104">
        <v>15.0</v>
      </c>
      <c r="D60" s="104">
        <v>61.0</v>
      </c>
      <c r="E60" s="117" t="s">
        <v>2551</v>
      </c>
      <c r="F60" s="104" t="s">
        <v>2753</v>
      </c>
      <c r="G60" s="104">
        <v>2458.0</v>
      </c>
      <c r="H60" s="104">
        <v>5362.0</v>
      </c>
      <c r="I60" s="330">
        <v>39.687</v>
      </c>
      <c r="J60" s="330">
        <v>60.278</v>
      </c>
      <c r="K60" s="326" t="str">
        <f t="shared" si="5"/>
        <v>99.97</v>
      </c>
      <c r="L60" s="333">
        <v>17.5</v>
      </c>
      <c r="M60" s="126" t="str">
        <f t="shared" si="14"/>
        <v>571.23%</v>
      </c>
      <c r="N60" s="104">
        <v>13.2</v>
      </c>
      <c r="O60" s="129"/>
      <c r="P60" s="129"/>
      <c r="Q60" s="129"/>
      <c r="R60" s="112"/>
      <c r="S60" s="327" t="str">
        <f t="shared" ref="S60:T60" si="65">U60/1000000</f>
        <v>39.69</v>
      </c>
      <c r="T60" s="327" t="str">
        <f t="shared" si="65"/>
        <v>60.28</v>
      </c>
      <c r="U60" s="331">
        <v>3.9687694E7</v>
      </c>
      <c r="V60" s="331">
        <v>6.0276289E7</v>
      </c>
      <c r="W60" s="332" t="str">
        <f t="shared" si="9"/>
        <v>99963983</v>
      </c>
      <c r="X60" s="331">
        <v>2.4E7</v>
      </c>
    </row>
    <row r="61">
      <c r="A61" s="104" t="s">
        <v>2627</v>
      </c>
      <c r="B61" s="329" t="s">
        <v>2527</v>
      </c>
      <c r="C61" s="104">
        <v>50.0</v>
      </c>
      <c r="D61" s="104">
        <v>57.0</v>
      </c>
      <c r="E61" s="117" t="s">
        <v>2536</v>
      </c>
      <c r="F61" s="104" t="s">
        <v>864</v>
      </c>
      <c r="G61" s="104">
        <v>2855.0</v>
      </c>
      <c r="H61" s="104">
        <v>5587.0</v>
      </c>
      <c r="I61" s="330">
        <v>39.568</v>
      </c>
      <c r="J61" s="330">
        <v>35.936</v>
      </c>
      <c r="K61" s="326" t="str">
        <f t="shared" si="5"/>
        <v>75.50</v>
      </c>
      <c r="L61" s="327" t="str">
        <f>X61/1000000</f>
        <v>32.00</v>
      </c>
      <c r="M61" s="126" t="str">
        <f t="shared" si="14"/>
        <v>235.95%</v>
      </c>
      <c r="N61" s="104">
        <v>15.6</v>
      </c>
      <c r="O61" s="129"/>
      <c r="P61" s="129"/>
      <c r="Q61" s="129"/>
      <c r="R61" s="112"/>
      <c r="S61" s="327" t="str">
        <f t="shared" ref="S61:T61" si="66">U61/1000000</f>
        <v>39.57</v>
      </c>
      <c r="T61" s="327" t="str">
        <f t="shared" si="66"/>
        <v>35.53</v>
      </c>
      <c r="U61" s="331">
        <v>3.9568996E7</v>
      </c>
      <c r="V61" s="331">
        <v>3.5526091E7</v>
      </c>
      <c r="W61" s="332" t="str">
        <f t="shared" si="9"/>
        <v>75095087</v>
      </c>
      <c r="X61" s="331">
        <v>3.2E7</v>
      </c>
    </row>
    <row r="62">
      <c r="A62" s="104" t="s">
        <v>2768</v>
      </c>
      <c r="B62" s="329" t="s">
        <v>2564</v>
      </c>
      <c r="C62" s="104">
        <v>76.0</v>
      </c>
      <c r="D62" s="104">
        <v>86.0</v>
      </c>
      <c r="E62" s="117" t="s">
        <v>2551</v>
      </c>
      <c r="F62" s="104" t="s">
        <v>2756</v>
      </c>
      <c r="G62" s="104">
        <v>2540.0</v>
      </c>
      <c r="H62" s="104">
        <v>3610.0</v>
      </c>
      <c r="I62" s="330">
        <v>38.634</v>
      </c>
      <c r="J62" s="330">
        <v>96.925</v>
      </c>
      <c r="K62" s="326" t="str">
        <f t="shared" si="5"/>
        <v>135.56</v>
      </c>
      <c r="L62" s="246">
        <v>70.0</v>
      </c>
      <c r="M62" s="126" t="str">
        <f>SUM(K62/L62)</f>
        <v>193.66%</v>
      </c>
      <c r="N62" s="104">
        <v>9.16</v>
      </c>
      <c r="O62" s="129"/>
      <c r="P62" s="129"/>
      <c r="Q62" s="129"/>
      <c r="R62" s="112"/>
      <c r="S62" s="246">
        <v>38.63</v>
      </c>
      <c r="T62" s="246">
        <v>96.92</v>
      </c>
      <c r="U62" s="112"/>
      <c r="V62" s="112"/>
      <c r="W62" s="332" t="str">
        <f t="shared" si="9"/>
        <v>0</v>
      </c>
      <c r="X62" s="112"/>
    </row>
    <row r="63">
      <c r="A63" s="104" t="s">
        <v>2707</v>
      </c>
      <c r="B63" s="322"/>
      <c r="C63" s="104">
        <v>43.0</v>
      </c>
      <c r="D63" s="104">
        <v>65.0</v>
      </c>
      <c r="E63" s="117" t="s">
        <v>2545</v>
      </c>
      <c r="F63" s="104" t="s">
        <v>2753</v>
      </c>
      <c r="G63" s="104">
        <v>2755.0</v>
      </c>
      <c r="H63" s="104">
        <v>4889.0</v>
      </c>
      <c r="I63" s="330">
        <v>36.793</v>
      </c>
      <c r="J63" s="330">
        <v>32.993</v>
      </c>
      <c r="K63" s="326" t="str">
        <f t="shared" si="5"/>
        <v>69.79</v>
      </c>
      <c r="L63" s="327" t="str">
        <f t="shared" ref="L63:L94" si="68">X63/1000000</f>
        <v>70.00</v>
      </c>
      <c r="M63" s="126" t="str">
        <f t="shared" ref="M63:M94" si="69">K63/L63</f>
        <v>99.69%</v>
      </c>
      <c r="N63" s="104">
        <v>13.5</v>
      </c>
      <c r="O63" s="129"/>
      <c r="P63" s="129"/>
      <c r="Q63" s="129"/>
      <c r="R63" s="112"/>
      <c r="S63" s="327" t="str">
        <f t="shared" ref="S63:T63" si="67">U63/1000000</f>
        <v>36.79</v>
      </c>
      <c r="T63" s="327" t="str">
        <f t="shared" si="67"/>
        <v>32.99</v>
      </c>
      <c r="U63" s="331">
        <v>3.6793804E7</v>
      </c>
      <c r="V63" s="331">
        <v>3.2993859E7</v>
      </c>
      <c r="W63" s="332" t="str">
        <f t="shared" si="9"/>
        <v>69787663</v>
      </c>
      <c r="X63" s="331">
        <v>7.0E7</v>
      </c>
    </row>
    <row r="64">
      <c r="A64" s="104" t="s">
        <v>2712</v>
      </c>
      <c r="B64" s="329" t="s">
        <v>2564</v>
      </c>
      <c r="C64" s="104">
        <v>30.0</v>
      </c>
      <c r="D64" s="104">
        <v>41.0</v>
      </c>
      <c r="E64" s="117" t="s">
        <v>2529</v>
      </c>
      <c r="F64" s="104" t="s">
        <v>710</v>
      </c>
      <c r="G64" s="104">
        <v>3229.0</v>
      </c>
      <c r="H64" s="104">
        <v>4342.0</v>
      </c>
      <c r="I64" s="330">
        <v>36.787</v>
      </c>
      <c r="J64" s="330">
        <v>90.979</v>
      </c>
      <c r="K64" s="326" t="str">
        <f t="shared" si="5"/>
        <v>127.77</v>
      </c>
      <c r="L64" s="327" t="str">
        <f t="shared" si="68"/>
        <v>60.00</v>
      </c>
      <c r="M64" s="126" t="str">
        <f t="shared" si="69"/>
        <v>212.94%</v>
      </c>
      <c r="N64" s="104">
        <v>14.0</v>
      </c>
      <c r="O64" s="129"/>
      <c r="P64" s="129"/>
      <c r="Q64" s="129"/>
      <c r="R64" s="112"/>
      <c r="S64" s="327" t="str">
        <f t="shared" ref="S64:T64" si="70">U64/1000000</f>
        <v>36.79</v>
      </c>
      <c r="T64" s="327" t="str">
        <f t="shared" si="70"/>
        <v>90.98</v>
      </c>
      <c r="U64" s="331">
        <v>3.6787257E7</v>
      </c>
      <c r="V64" s="331">
        <v>9.0979393E7</v>
      </c>
      <c r="W64" s="332" t="str">
        <f t="shared" si="9"/>
        <v>127766650</v>
      </c>
      <c r="X64" s="331">
        <v>6.0E7</v>
      </c>
    </row>
    <row r="65">
      <c r="A65" s="104" t="s">
        <v>2698</v>
      </c>
      <c r="B65" s="329" t="s">
        <v>2553</v>
      </c>
      <c r="C65" s="104">
        <v>27.0</v>
      </c>
      <c r="D65" s="104">
        <v>64.0</v>
      </c>
      <c r="E65" s="117" t="s">
        <v>2572</v>
      </c>
      <c r="F65" s="104" t="s">
        <v>2753</v>
      </c>
      <c r="G65" s="104">
        <v>2218.0</v>
      </c>
      <c r="H65" s="104">
        <v>6599.0</v>
      </c>
      <c r="I65" s="330">
        <v>35.787</v>
      </c>
      <c r="J65" s="330">
        <v>21.316</v>
      </c>
      <c r="K65" s="326" t="str">
        <f t="shared" si="5"/>
        <v>57.10</v>
      </c>
      <c r="L65" s="327" t="str">
        <f t="shared" si="68"/>
        <v>17.00</v>
      </c>
      <c r="M65" s="126" t="str">
        <f t="shared" si="69"/>
        <v>335.90%</v>
      </c>
      <c r="N65" s="104">
        <v>14.6</v>
      </c>
      <c r="O65" s="129"/>
      <c r="P65" s="129"/>
      <c r="Q65" s="129"/>
      <c r="R65" s="112"/>
      <c r="S65" s="327" t="str">
        <f t="shared" ref="S65:T65" si="71">U65/1000000</f>
        <v>35.79</v>
      </c>
      <c r="T65" s="327" t="str">
        <f t="shared" si="71"/>
        <v>21.32</v>
      </c>
      <c r="U65" s="331">
        <v>3.5787686E7</v>
      </c>
      <c r="V65" s="331">
        <v>2.1316209E7</v>
      </c>
      <c r="W65" s="332" t="str">
        <f t="shared" si="9"/>
        <v>57103895</v>
      </c>
      <c r="X65" s="331">
        <v>1.7E7</v>
      </c>
    </row>
    <row r="66">
      <c r="A66" s="104" t="s">
        <v>2654</v>
      </c>
      <c r="B66" s="329" t="s">
        <v>2451</v>
      </c>
      <c r="C66" s="104">
        <v>3.0</v>
      </c>
      <c r="D66" s="104">
        <v>61.0</v>
      </c>
      <c r="E66" s="117" t="s">
        <v>2529</v>
      </c>
      <c r="F66" s="104" t="s">
        <v>710</v>
      </c>
      <c r="G66" s="104">
        <v>2612.0</v>
      </c>
      <c r="H66" s="104">
        <v>5226.0</v>
      </c>
      <c r="I66" s="330">
        <v>35.017</v>
      </c>
      <c r="J66" s="330">
        <v>24.174</v>
      </c>
      <c r="K66" s="326" t="str">
        <f t="shared" si="5"/>
        <v>59.19</v>
      </c>
      <c r="L66" s="327" t="str">
        <f t="shared" si="68"/>
        <v>25.00</v>
      </c>
      <c r="M66" s="126" t="str">
        <f t="shared" si="69"/>
        <v>236.76%</v>
      </c>
      <c r="N66" s="104">
        <v>13.7</v>
      </c>
      <c r="O66" s="129"/>
      <c r="P66" s="129"/>
      <c r="Q66" s="129"/>
      <c r="R66" s="112"/>
      <c r="S66" s="327" t="str">
        <f t="shared" ref="S66:T66" si="72">U66/1000000</f>
        <v>35.02</v>
      </c>
      <c r="T66" s="327" t="str">
        <f t="shared" si="72"/>
        <v>24.17</v>
      </c>
      <c r="U66" s="334">
        <v>3.5017297E7</v>
      </c>
      <c r="V66" s="331">
        <v>2.4174831E7</v>
      </c>
      <c r="W66" s="335" t="str">
        <f t="shared" si="9"/>
        <v>$59,192,128</v>
      </c>
      <c r="X66" s="331">
        <v>2.5E7</v>
      </c>
    </row>
    <row r="67">
      <c r="A67" s="104" t="s">
        <v>2735</v>
      </c>
      <c r="B67" s="329" t="s">
        <v>2564</v>
      </c>
      <c r="C67" s="104">
        <v>89.0</v>
      </c>
      <c r="D67" s="104">
        <v>73.0</v>
      </c>
      <c r="E67" s="117" t="s">
        <v>2572</v>
      </c>
      <c r="F67" s="104" t="s">
        <v>885</v>
      </c>
      <c r="G67" s="104">
        <v>2362.0</v>
      </c>
      <c r="H67" s="104">
        <v>5671.0</v>
      </c>
      <c r="I67" s="330">
        <v>33.08</v>
      </c>
      <c r="J67" s="330">
        <v>51.705</v>
      </c>
      <c r="K67" s="326" t="str">
        <f t="shared" si="5"/>
        <v>84.79</v>
      </c>
      <c r="L67" s="327" t="str">
        <f t="shared" si="68"/>
        <v>65.00</v>
      </c>
      <c r="M67" s="126" t="str">
        <f t="shared" si="69"/>
        <v>130.44%</v>
      </c>
      <c r="N67" s="104">
        <v>13.4</v>
      </c>
      <c r="O67" s="129"/>
      <c r="P67" s="129"/>
      <c r="Q67" s="129"/>
      <c r="R67" s="112"/>
      <c r="S67" s="327" t="str">
        <f t="shared" ref="S67:T67" si="73">U67/1000000</f>
        <v>33.08</v>
      </c>
      <c r="T67" s="327" t="str">
        <f t="shared" si="73"/>
        <v>51.71</v>
      </c>
      <c r="U67" s="334">
        <v>3.3080084E7</v>
      </c>
      <c r="V67" s="331">
        <v>5.170583E7</v>
      </c>
      <c r="W67" s="335" t="str">
        <f t="shared" si="9"/>
        <v>$84,785,914</v>
      </c>
      <c r="X67" s="331">
        <v>6.5E7</v>
      </c>
    </row>
    <row r="68">
      <c r="A68" s="104" t="s">
        <v>2675</v>
      </c>
      <c r="B68" s="329" t="s">
        <v>2527</v>
      </c>
      <c r="C68" s="104">
        <v>36.0</v>
      </c>
      <c r="D68" s="104">
        <v>56.0</v>
      </c>
      <c r="E68" s="117" t="s">
        <v>2561</v>
      </c>
      <c r="F68" s="104" t="s">
        <v>2769</v>
      </c>
      <c r="G68" s="104">
        <v>3164.0</v>
      </c>
      <c r="H68" s="104">
        <v>3043.0</v>
      </c>
      <c r="I68" s="330">
        <v>32.061</v>
      </c>
      <c r="J68" s="330">
        <v>37.413</v>
      </c>
      <c r="K68" s="326" t="str">
        <f t="shared" si="5"/>
        <v>69.47</v>
      </c>
      <c r="L68" s="327" t="str">
        <f t="shared" si="68"/>
        <v>25.00</v>
      </c>
      <c r="M68" s="126" t="str">
        <f t="shared" si="69"/>
        <v>277.90%</v>
      </c>
      <c r="N68" s="104">
        <v>9.63</v>
      </c>
      <c r="O68" s="129"/>
      <c r="P68" s="129"/>
      <c r="Q68" s="129"/>
      <c r="R68" s="112"/>
      <c r="S68" s="327" t="str">
        <f t="shared" ref="S68:T68" si="74">U68/1000000</f>
        <v>32.06</v>
      </c>
      <c r="T68" s="327" t="str">
        <f t="shared" si="74"/>
        <v>36.89</v>
      </c>
      <c r="U68" s="334">
        <v>3.2061555E7</v>
      </c>
      <c r="V68" s="331">
        <v>3.6886258E7</v>
      </c>
      <c r="W68" s="335" t="str">
        <f t="shared" si="9"/>
        <v>$68,947,813</v>
      </c>
      <c r="X68" s="331">
        <v>2.5E7</v>
      </c>
    </row>
    <row r="69">
      <c r="A69" s="104" t="s">
        <v>2733</v>
      </c>
      <c r="B69" s="329" t="s">
        <v>2470</v>
      </c>
      <c r="C69" s="104">
        <v>55.0</v>
      </c>
      <c r="D69" s="104">
        <v>63.0</v>
      </c>
      <c r="E69" s="117" t="s">
        <v>2538</v>
      </c>
      <c r="F69" s="104" t="s">
        <v>850</v>
      </c>
      <c r="G69" s="104">
        <v>2362.0</v>
      </c>
      <c r="H69" s="104">
        <v>4583.0</v>
      </c>
      <c r="I69" s="330">
        <v>28.563</v>
      </c>
      <c r="J69" s="330">
        <v>26.363</v>
      </c>
      <c r="K69" s="326" t="str">
        <f t="shared" si="5"/>
        <v>54.93</v>
      </c>
      <c r="L69" s="327" t="str">
        <f t="shared" si="68"/>
        <v>21.00</v>
      </c>
      <c r="M69" s="126" t="str">
        <f t="shared" si="69"/>
        <v>261.55%</v>
      </c>
      <c r="N69" s="104">
        <v>10.8</v>
      </c>
      <c r="O69" s="129"/>
      <c r="P69" s="129"/>
      <c r="Q69" s="129"/>
      <c r="R69" s="112"/>
      <c r="S69" s="327" t="str">
        <f t="shared" ref="S69:T69" si="75">U69/1000000</f>
        <v>28.56</v>
      </c>
      <c r="T69" s="327" t="str">
        <f t="shared" si="75"/>
        <v>26.26</v>
      </c>
      <c r="U69" s="334">
        <v>2.8563179E7</v>
      </c>
      <c r="V69" s="331">
        <v>2.6262756E7</v>
      </c>
      <c r="W69" s="335" t="str">
        <f t="shared" si="9"/>
        <v>$54,825,935</v>
      </c>
      <c r="X69" s="331">
        <v>2.1E7</v>
      </c>
    </row>
    <row r="70">
      <c r="A70" s="104" t="s">
        <v>2674</v>
      </c>
      <c r="B70" s="329" t="s">
        <v>2589</v>
      </c>
      <c r="C70" s="104">
        <v>56.0</v>
      </c>
      <c r="D70" s="104">
        <v>75.0</v>
      </c>
      <c r="E70" s="117" t="s">
        <v>2534</v>
      </c>
      <c r="F70" s="104" t="s">
        <v>885</v>
      </c>
      <c r="G70" s="104">
        <v>2453.0</v>
      </c>
      <c r="H70" s="104">
        <v>4083.0</v>
      </c>
      <c r="I70" s="330">
        <v>28.549</v>
      </c>
      <c r="J70" s="330">
        <v>19.572</v>
      </c>
      <c r="K70" s="326" t="str">
        <f t="shared" si="5"/>
        <v>48.12</v>
      </c>
      <c r="L70" s="327" t="str">
        <f t="shared" si="68"/>
        <v>20.00</v>
      </c>
      <c r="M70" s="126" t="str">
        <f t="shared" si="69"/>
        <v>240.61%</v>
      </c>
      <c r="N70" s="104">
        <v>10.0</v>
      </c>
      <c r="O70" s="129"/>
      <c r="P70" s="129"/>
      <c r="Q70" s="129"/>
      <c r="R70" s="112"/>
      <c r="S70" s="327" t="str">
        <f t="shared" ref="S70:T70" si="76">U70/1000000</f>
        <v>28.55</v>
      </c>
      <c r="T70" s="327" t="str">
        <f t="shared" si="76"/>
        <v>19.57</v>
      </c>
      <c r="U70" s="334">
        <v>2.8549298E7</v>
      </c>
      <c r="V70" s="331">
        <v>1.9572602E7</v>
      </c>
      <c r="W70" s="335" t="str">
        <f t="shared" si="9"/>
        <v>$48,121,900</v>
      </c>
      <c r="X70" s="331">
        <v>2.0E7</v>
      </c>
    </row>
    <row r="71">
      <c r="A71" s="104" t="s">
        <v>2720</v>
      </c>
      <c r="B71" s="329" t="s">
        <v>2575</v>
      </c>
      <c r="C71" s="104">
        <v>33.0</v>
      </c>
      <c r="D71" s="104">
        <v>52.0</v>
      </c>
      <c r="E71" s="117" t="s">
        <v>2528</v>
      </c>
      <c r="F71" s="104" t="s">
        <v>710</v>
      </c>
      <c r="G71" s="104">
        <v>2629.0</v>
      </c>
      <c r="H71" s="104">
        <v>2845.0</v>
      </c>
      <c r="I71" s="330">
        <v>25.93</v>
      </c>
      <c r="J71" s="330">
        <v>21.807</v>
      </c>
      <c r="K71" s="326" t="str">
        <f t="shared" si="5"/>
        <v>47.74</v>
      </c>
      <c r="L71" s="327" t="str">
        <f t="shared" si="68"/>
        <v>20.00</v>
      </c>
      <c r="M71" s="126" t="str">
        <f t="shared" si="69"/>
        <v>238.69%</v>
      </c>
      <c r="N71" s="104">
        <v>7.5</v>
      </c>
      <c r="O71" s="129"/>
      <c r="P71" s="129"/>
      <c r="Q71" s="129"/>
      <c r="R71" s="112"/>
      <c r="S71" s="327" t="str">
        <f t="shared" ref="S71:T71" si="77">U71/1000000</f>
        <v>25.93</v>
      </c>
      <c r="T71" s="327" t="str">
        <f t="shared" si="77"/>
        <v>21.07</v>
      </c>
      <c r="U71" s="334">
        <v>2.5930652E7</v>
      </c>
      <c r="V71" s="331">
        <v>2.1069299E7</v>
      </c>
      <c r="W71" s="335" t="str">
        <f t="shared" si="9"/>
        <v>$46,999,951</v>
      </c>
      <c r="X71" s="331">
        <v>2.0E7</v>
      </c>
    </row>
    <row r="72">
      <c r="A72" s="104" t="s">
        <v>2678</v>
      </c>
      <c r="B72" s="329" t="s">
        <v>2527</v>
      </c>
      <c r="C72" s="104">
        <v>49.0</v>
      </c>
      <c r="D72" s="104">
        <v>61.0</v>
      </c>
      <c r="E72" s="117" t="s">
        <v>2552</v>
      </c>
      <c r="F72" s="104" t="s">
        <v>885</v>
      </c>
      <c r="G72" s="104">
        <v>2612.0</v>
      </c>
      <c r="H72" s="104">
        <v>2615.0</v>
      </c>
      <c r="I72" s="330">
        <v>25.612</v>
      </c>
      <c r="J72" s="330">
        <v>5.054</v>
      </c>
      <c r="K72" s="326" t="str">
        <f t="shared" si="5"/>
        <v>30.67</v>
      </c>
      <c r="L72" s="327" t="str">
        <f t="shared" si="68"/>
        <v>20.00</v>
      </c>
      <c r="M72" s="126" t="str">
        <f t="shared" si="69"/>
        <v>153.33%</v>
      </c>
      <c r="N72" s="104">
        <v>6.9</v>
      </c>
      <c r="O72" s="129"/>
      <c r="P72" s="129"/>
      <c r="Q72" s="129"/>
      <c r="R72" s="112"/>
      <c r="S72" s="327" t="str">
        <f t="shared" ref="S72:T72" si="78">U72/1000000</f>
        <v>25.61</v>
      </c>
      <c r="T72" s="327" t="str">
        <f t="shared" si="78"/>
        <v>5.05</v>
      </c>
      <c r="U72" s="334">
        <v>2.561252E7</v>
      </c>
      <c r="V72" s="331">
        <v>5054410.0</v>
      </c>
      <c r="W72" s="335" t="str">
        <f t="shared" si="9"/>
        <v>$30,666,930</v>
      </c>
      <c r="X72" s="331">
        <v>2.0E7</v>
      </c>
    </row>
    <row r="73">
      <c r="A73" s="104" t="s">
        <v>2719</v>
      </c>
      <c r="B73" s="329" t="s">
        <v>2575</v>
      </c>
      <c r="C73" s="104">
        <v>72.0</v>
      </c>
      <c r="D73" s="104">
        <v>64.0</v>
      </c>
      <c r="E73" s="117" t="s">
        <v>2536</v>
      </c>
      <c r="F73" s="104" t="s">
        <v>864</v>
      </c>
      <c r="G73" s="104">
        <v>2423.0</v>
      </c>
      <c r="H73" s="104">
        <v>3686.0</v>
      </c>
      <c r="I73" s="330">
        <v>25.594</v>
      </c>
      <c r="J73" s="330">
        <v>31.698</v>
      </c>
      <c r="K73" s="326" t="str">
        <f t="shared" si="5"/>
        <v>57.29</v>
      </c>
      <c r="L73" s="327" t="str">
        <f t="shared" si="68"/>
        <v>18.00</v>
      </c>
      <c r="M73" s="126" t="str">
        <f t="shared" si="69"/>
        <v>318.29%</v>
      </c>
      <c r="N73" s="104">
        <v>8.9</v>
      </c>
      <c r="O73" s="129"/>
      <c r="P73" s="129"/>
      <c r="Q73" s="129"/>
      <c r="R73" s="112"/>
      <c r="S73" s="327" t="str">
        <f t="shared" ref="S73:T73" si="79">U73/1000000</f>
        <v>25.59</v>
      </c>
      <c r="T73" s="327" t="str">
        <f t="shared" si="79"/>
        <v>31.24</v>
      </c>
      <c r="U73" s="334">
        <v>2.5593755E7</v>
      </c>
      <c r="V73" s="331">
        <v>3.1235392E7</v>
      </c>
      <c r="W73" s="335" t="str">
        <f t="shared" si="9"/>
        <v>$56,829,147</v>
      </c>
      <c r="X73" s="331">
        <v>1.8E7</v>
      </c>
    </row>
    <row r="74">
      <c r="A74" s="104" t="s">
        <v>2722</v>
      </c>
      <c r="B74" s="322"/>
      <c r="C74" s="104">
        <v>9.0</v>
      </c>
      <c r="D74" s="104">
        <v>53.0</v>
      </c>
      <c r="E74" s="117" t="s">
        <v>2551</v>
      </c>
      <c r="F74" s="104" t="s">
        <v>864</v>
      </c>
      <c r="G74" s="104">
        <v>2603.0</v>
      </c>
      <c r="H74" s="104">
        <v>3851.0</v>
      </c>
      <c r="I74" s="330">
        <v>25.126</v>
      </c>
      <c r="J74" s="330">
        <v>37.644</v>
      </c>
      <c r="K74" s="326" t="str">
        <f t="shared" si="5"/>
        <v>62.77</v>
      </c>
      <c r="L74" s="327" t="str">
        <f t="shared" si="68"/>
        <v>40.00</v>
      </c>
      <c r="M74" s="126" t="str">
        <f t="shared" si="69"/>
        <v>156.93%</v>
      </c>
      <c r="N74" s="104">
        <v>10.0</v>
      </c>
      <c r="O74" s="129"/>
      <c r="P74" s="129"/>
      <c r="Q74" s="129"/>
      <c r="R74" s="112"/>
      <c r="S74" s="327" t="str">
        <f t="shared" ref="S74:T74" si="80">U74/1000000</f>
        <v>25.13</v>
      </c>
      <c r="T74" s="327" t="str">
        <f t="shared" si="80"/>
        <v>37.64</v>
      </c>
      <c r="U74" s="334">
        <v>2.5126214E7</v>
      </c>
      <c r="V74" s="331">
        <v>3.7644845E7</v>
      </c>
      <c r="W74" s="335" t="str">
        <f t="shared" si="9"/>
        <v>$62,771,059</v>
      </c>
      <c r="X74" s="331">
        <v>4.0E7</v>
      </c>
    </row>
    <row r="75">
      <c r="A75" s="104" t="s">
        <v>2655</v>
      </c>
      <c r="B75" s="329" t="s">
        <v>2575</v>
      </c>
      <c r="C75" s="104">
        <v>82.0</v>
      </c>
      <c r="D75" s="104">
        <v>86.0</v>
      </c>
      <c r="E75" s="117" t="s">
        <v>2603</v>
      </c>
      <c r="F75" s="104" t="s">
        <v>2753</v>
      </c>
      <c r="G75" s="104">
        <v>2624.0</v>
      </c>
      <c r="H75" s="104">
        <v>4419.0</v>
      </c>
      <c r="I75" s="330">
        <v>25.037</v>
      </c>
      <c r="J75" s="330">
        <v>0.384</v>
      </c>
      <c r="K75" s="326" t="str">
        <f t="shared" si="5"/>
        <v>25.42</v>
      </c>
      <c r="L75" s="327" t="str">
        <f t="shared" si="68"/>
        <v>53.00</v>
      </c>
      <c r="M75" s="126" t="str">
        <f t="shared" si="69"/>
        <v>47.96%</v>
      </c>
      <c r="N75" s="104">
        <v>11.6</v>
      </c>
      <c r="O75" s="129"/>
      <c r="P75" s="129"/>
      <c r="Q75" s="129"/>
      <c r="R75" s="112"/>
      <c r="S75" s="327" t="str">
        <f t="shared" ref="S75:T75" si="81">U75/1000000</f>
        <v>25.04</v>
      </c>
      <c r="T75" s="327" t="str">
        <f t="shared" si="81"/>
        <v>25.16</v>
      </c>
      <c r="U75" s="334">
        <v>2.5037897E7</v>
      </c>
      <c r="V75" s="331">
        <v>2.5156752E7</v>
      </c>
      <c r="W75" s="335" t="str">
        <f t="shared" si="9"/>
        <v>$50,194,649</v>
      </c>
      <c r="X75" s="331">
        <v>5.3E7</v>
      </c>
    </row>
    <row r="76">
      <c r="A76" s="104" t="s">
        <v>2697</v>
      </c>
      <c r="B76" s="329" t="s">
        <v>2575</v>
      </c>
      <c r="C76" s="104">
        <v>93.0</v>
      </c>
      <c r="D76" s="104">
        <v>87.0</v>
      </c>
      <c r="E76" s="117" t="s">
        <v>2604</v>
      </c>
      <c r="F76" s="104" t="s">
        <v>2770</v>
      </c>
      <c r="G76" s="104">
        <v>702.0</v>
      </c>
      <c r="H76" s="104">
        <v>5128.0</v>
      </c>
      <c r="I76" s="330">
        <v>24.54</v>
      </c>
      <c r="J76" s="330">
        <v>11.548</v>
      </c>
      <c r="K76" s="326" t="str">
        <f t="shared" si="5"/>
        <v>36.09</v>
      </c>
      <c r="L76" s="327" t="str">
        <f t="shared" si="68"/>
        <v>9.00</v>
      </c>
      <c r="M76" s="126" t="str">
        <f t="shared" si="69"/>
        <v>400.98%</v>
      </c>
      <c r="N76" s="104">
        <v>3.6</v>
      </c>
      <c r="O76" s="129"/>
      <c r="P76" s="129"/>
      <c r="Q76" s="129"/>
      <c r="R76" s="112"/>
      <c r="S76" s="327" t="str">
        <f t="shared" ref="S76:T76" si="82">U76/1000000</f>
        <v>24.54</v>
      </c>
      <c r="T76" s="327" t="str">
        <f t="shared" si="82"/>
        <v>11.23</v>
      </c>
      <c r="U76" s="334">
        <v>2.4540079E7</v>
      </c>
      <c r="V76" s="331">
        <v>1.1227679E7</v>
      </c>
      <c r="W76" s="335" t="str">
        <f t="shared" si="9"/>
        <v>$35,767,758</v>
      </c>
      <c r="X76" s="331">
        <v>9000000.0</v>
      </c>
    </row>
    <row r="77">
      <c r="A77" s="104" t="s">
        <v>2628</v>
      </c>
      <c r="B77" s="329" t="s">
        <v>2527</v>
      </c>
      <c r="C77" s="104">
        <v>54.0</v>
      </c>
      <c r="D77" s="104">
        <v>84.0</v>
      </c>
      <c r="E77" s="117" t="s">
        <v>2529</v>
      </c>
      <c r="F77" s="104" t="s">
        <v>2764</v>
      </c>
      <c r="G77" s="104">
        <v>954.0</v>
      </c>
      <c r="H77" s="104">
        <v>4009.0</v>
      </c>
      <c r="I77" s="330">
        <v>24.343</v>
      </c>
      <c r="J77" s="330">
        <v>5.023</v>
      </c>
      <c r="K77" s="326" t="str">
        <f t="shared" si="5"/>
        <v>29.37</v>
      </c>
      <c r="L77" s="327" t="str">
        <f t="shared" si="68"/>
        <v>45.00</v>
      </c>
      <c r="M77" s="126" t="str">
        <f t="shared" si="69"/>
        <v>65.26%</v>
      </c>
      <c r="N77" s="104">
        <v>3.8</v>
      </c>
      <c r="O77" s="129"/>
      <c r="P77" s="129"/>
      <c r="Q77" s="129"/>
      <c r="R77" s="112"/>
      <c r="S77" s="327" t="str">
        <f t="shared" ref="S77:T77" si="83">U77/1000000</f>
        <v>24.34</v>
      </c>
      <c r="T77" s="327" t="str">
        <f t="shared" si="83"/>
        <v>5.02</v>
      </c>
      <c r="U77" s="334">
        <v>2.4343673E7</v>
      </c>
      <c r="V77" s="331">
        <v>5023470.0</v>
      </c>
      <c r="W77" s="335" t="str">
        <f t="shared" si="9"/>
        <v>$29,367,143</v>
      </c>
      <c r="X77" s="331">
        <v>4.5E7</v>
      </c>
    </row>
    <row r="78">
      <c r="A78" s="104" t="s">
        <v>2713</v>
      </c>
      <c r="B78" s="329" t="s">
        <v>2527</v>
      </c>
      <c r="C78" s="104">
        <v>11.0</v>
      </c>
      <c r="D78" s="104">
        <v>50.0</v>
      </c>
      <c r="E78" s="117" t="s">
        <v>2536</v>
      </c>
      <c r="F78" s="104" t="s">
        <v>864</v>
      </c>
      <c r="G78" s="104">
        <v>2447.0</v>
      </c>
      <c r="H78" s="104">
        <v>3958.0</v>
      </c>
      <c r="I78" s="330">
        <v>20.804</v>
      </c>
      <c r="J78" s="330">
        <v>16.662</v>
      </c>
      <c r="K78" s="326" t="str">
        <f t="shared" si="5"/>
        <v>37.47</v>
      </c>
      <c r="L78" s="327" t="str">
        <f t="shared" si="68"/>
        <v>15.00</v>
      </c>
      <c r="M78" s="126" t="str">
        <f t="shared" si="69"/>
        <v>249.77%</v>
      </c>
      <c r="N78" s="104">
        <v>9.7</v>
      </c>
      <c r="O78" s="129"/>
      <c r="P78" s="129"/>
      <c r="Q78" s="129"/>
      <c r="R78" s="112"/>
      <c r="S78" s="327" t="str">
        <f t="shared" ref="S78:T78" si="84">U78/1000000</f>
        <v>20.80</v>
      </c>
      <c r="T78" s="327" t="str">
        <f t="shared" si="84"/>
        <v>16.66</v>
      </c>
      <c r="U78" s="334">
        <v>2.0804166E7</v>
      </c>
      <c r="V78" s="331">
        <v>1.6661824E7</v>
      </c>
      <c r="W78" s="335" t="str">
        <f t="shared" si="9"/>
        <v>$37,465,990</v>
      </c>
      <c r="X78" s="331">
        <v>1.5E7</v>
      </c>
    </row>
    <row r="79">
      <c r="A79" s="104" t="s">
        <v>2730</v>
      </c>
      <c r="B79" s="329" t="s">
        <v>2470</v>
      </c>
      <c r="C79" s="104">
        <v>55.0</v>
      </c>
      <c r="D79" s="104">
        <v>46.0</v>
      </c>
      <c r="E79" s="117" t="s">
        <v>2572</v>
      </c>
      <c r="F79" s="104" t="s">
        <v>710</v>
      </c>
      <c r="G79" s="104">
        <v>2551.0</v>
      </c>
      <c r="H79" s="104">
        <v>2980.0</v>
      </c>
      <c r="I79" s="330">
        <v>19.363</v>
      </c>
      <c r="J79" s="330">
        <v>15.937</v>
      </c>
      <c r="K79" s="326" t="str">
        <f t="shared" si="5"/>
        <v>35.30</v>
      </c>
      <c r="L79" s="327" t="str">
        <f t="shared" si="68"/>
        <v>19.00</v>
      </c>
      <c r="M79" s="126" t="str">
        <f t="shared" si="69"/>
        <v>185.79%</v>
      </c>
      <c r="N79" s="104">
        <v>7.6</v>
      </c>
      <c r="O79" s="129"/>
      <c r="P79" s="129"/>
      <c r="Q79" s="129"/>
      <c r="R79" s="112"/>
      <c r="S79" s="327" t="str">
        <f t="shared" ref="S79:T79" si="85">U79/1000000</f>
        <v>19.36</v>
      </c>
      <c r="T79" s="327" t="str">
        <f t="shared" si="85"/>
        <v>15.94</v>
      </c>
      <c r="U79" s="334">
        <v>1.9363565E7</v>
      </c>
      <c r="V79" s="331">
        <v>1.593708E7</v>
      </c>
      <c r="W79" s="335" t="str">
        <f t="shared" si="9"/>
        <v>$35,300,645</v>
      </c>
      <c r="X79" s="331">
        <v>1.9E7</v>
      </c>
    </row>
    <row r="80">
      <c r="A80" s="104" t="s">
        <v>2731</v>
      </c>
      <c r="B80" s="329" t="s">
        <v>2527</v>
      </c>
      <c r="C80" s="104">
        <v>89.0</v>
      </c>
      <c r="D80" s="104">
        <v>67.0</v>
      </c>
      <c r="E80" s="117" t="s">
        <v>2529</v>
      </c>
      <c r="F80" s="104" t="s">
        <v>2764</v>
      </c>
      <c r="G80" s="104">
        <v>605.0</v>
      </c>
      <c r="H80" s="104">
        <v>3327.0</v>
      </c>
      <c r="I80" s="330">
        <v>19.074</v>
      </c>
      <c r="J80" s="330">
        <v>3.104</v>
      </c>
      <c r="K80" s="326" t="str">
        <f t="shared" si="5"/>
        <v>22.18</v>
      </c>
      <c r="L80" s="327" t="str">
        <f t="shared" si="68"/>
        <v>2.00</v>
      </c>
      <c r="M80" s="126" t="str">
        <f t="shared" si="69"/>
        <v>1108.90%</v>
      </c>
      <c r="N80" s="104">
        <v>2.0</v>
      </c>
      <c r="O80" s="129"/>
      <c r="P80" s="129"/>
      <c r="Q80" s="129"/>
      <c r="R80" s="112"/>
      <c r="S80" s="327" t="str">
        <f t="shared" ref="S80:T80" si="86">U80/1000000</f>
        <v>19.07</v>
      </c>
      <c r="T80" s="327" t="str">
        <f t="shared" si="86"/>
        <v>3.10</v>
      </c>
      <c r="U80" s="334">
        <v>1.90748E7</v>
      </c>
      <c r="V80" s="331">
        <v>3104683.0</v>
      </c>
      <c r="W80" s="335" t="str">
        <f t="shared" si="9"/>
        <v>$22,179,483</v>
      </c>
      <c r="X80" s="331">
        <v>2000000.0</v>
      </c>
    </row>
    <row r="81">
      <c r="A81" s="104" t="s">
        <v>2666</v>
      </c>
      <c r="B81" s="329" t="s">
        <v>2564</v>
      </c>
      <c r="C81" s="104">
        <v>82.0</v>
      </c>
      <c r="D81" s="104">
        <v>90.0</v>
      </c>
      <c r="E81" s="117" t="s">
        <v>2604</v>
      </c>
      <c r="F81" s="104" t="s">
        <v>850</v>
      </c>
      <c r="G81" s="104">
        <v>658.0</v>
      </c>
      <c r="H81" s="104">
        <v>3249.0</v>
      </c>
      <c r="I81" s="330">
        <v>18.354</v>
      </c>
      <c r="J81" s="330">
        <v>37.9</v>
      </c>
      <c r="K81" s="326" t="str">
        <f t="shared" si="5"/>
        <v>56.25</v>
      </c>
      <c r="L81" s="327" t="str">
        <f t="shared" si="68"/>
        <v>15.00</v>
      </c>
      <c r="M81" s="126" t="str">
        <f t="shared" si="69"/>
        <v>375.03%</v>
      </c>
      <c r="N81" s="104">
        <v>2.1</v>
      </c>
      <c r="O81" s="129"/>
      <c r="P81" s="129"/>
      <c r="Q81" s="129"/>
      <c r="R81" s="112"/>
      <c r="S81" s="327" t="str">
        <f t="shared" ref="S81:T81" si="87">U81/1000000</f>
        <v>18.35</v>
      </c>
      <c r="T81" s="327" t="str">
        <f t="shared" si="87"/>
        <v>37.28</v>
      </c>
      <c r="U81" s="334">
        <v>1.8354356E7</v>
      </c>
      <c r="V81" s="331">
        <v>3.728021E7</v>
      </c>
      <c r="W81" s="335" t="str">
        <f t="shared" si="9"/>
        <v>$55,634,566</v>
      </c>
      <c r="X81" s="331">
        <v>1.5E7</v>
      </c>
    </row>
    <row r="82">
      <c r="A82" s="104" t="s">
        <v>2732</v>
      </c>
      <c r="B82" s="329" t="s">
        <v>2470</v>
      </c>
      <c r="C82" s="104">
        <v>75.0</v>
      </c>
      <c r="D82" s="104">
        <v>55.0</v>
      </c>
      <c r="E82" s="117" t="s">
        <v>710</v>
      </c>
      <c r="F82" s="104" t="s">
        <v>710</v>
      </c>
      <c r="G82" s="104">
        <v>2650.0</v>
      </c>
      <c r="H82" s="104">
        <v>1575.0</v>
      </c>
      <c r="I82" s="330">
        <v>18.317</v>
      </c>
      <c r="J82" s="330">
        <v>2.258</v>
      </c>
      <c r="K82" s="326" t="str">
        <f t="shared" si="5"/>
        <v>20.58</v>
      </c>
      <c r="L82" s="327" t="str">
        <f t="shared" si="68"/>
        <v>35.00</v>
      </c>
      <c r="M82" s="126" t="str">
        <f t="shared" si="69"/>
        <v>58.79%</v>
      </c>
      <c r="N82" s="104">
        <v>4.1</v>
      </c>
      <c r="O82" s="129"/>
      <c r="P82" s="129"/>
      <c r="Q82" s="129"/>
      <c r="R82" s="112"/>
      <c r="S82" s="327" t="str">
        <f t="shared" ref="S82:T82" si="88">U82/1000000</f>
        <v>18.32</v>
      </c>
      <c r="T82" s="327" t="str">
        <f t="shared" si="88"/>
        <v>2.26</v>
      </c>
      <c r="U82" s="334">
        <v>1.8317151E7</v>
      </c>
      <c r="V82" s="331">
        <v>2258092.0</v>
      </c>
      <c r="W82" s="335" t="str">
        <f t="shared" si="9"/>
        <v>$20,575,243</v>
      </c>
      <c r="X82" s="331">
        <v>3.5E7</v>
      </c>
    </row>
    <row r="83">
      <c r="A83" s="104" t="s">
        <v>2680</v>
      </c>
      <c r="B83" s="329" t="s">
        <v>2564</v>
      </c>
      <c r="C83" s="104">
        <v>29.0</v>
      </c>
      <c r="D83" s="104">
        <v>59.0</v>
      </c>
      <c r="E83" s="117" t="s">
        <v>2572</v>
      </c>
      <c r="F83" s="104" t="s">
        <v>885</v>
      </c>
      <c r="G83" s="104">
        <v>2725.0</v>
      </c>
      <c r="H83" s="104">
        <v>2617.0</v>
      </c>
      <c r="I83" s="330">
        <v>18.211</v>
      </c>
      <c r="J83" s="330">
        <v>57.855</v>
      </c>
      <c r="K83" s="326" t="str">
        <f t="shared" si="5"/>
        <v>76.07</v>
      </c>
      <c r="L83" s="327" t="str">
        <f t="shared" si="68"/>
        <v>70.00</v>
      </c>
      <c r="M83" s="126" t="str">
        <f t="shared" si="69"/>
        <v>108.67%</v>
      </c>
      <c r="N83" s="104">
        <v>7.1</v>
      </c>
      <c r="O83" s="129"/>
      <c r="P83" s="129"/>
      <c r="Q83" s="129"/>
      <c r="R83" s="112"/>
      <c r="S83" s="327" t="str">
        <f t="shared" ref="S83:T83" si="89">U83/1000000</f>
        <v>18.21</v>
      </c>
      <c r="T83" s="327" t="str">
        <f t="shared" si="89"/>
        <v>55.33</v>
      </c>
      <c r="U83" s="334">
        <v>1.8211013E7</v>
      </c>
      <c r="V83" s="331">
        <v>5.5330487E7</v>
      </c>
      <c r="W83" s="335" t="str">
        <f t="shared" si="9"/>
        <v>$73,541,500</v>
      </c>
      <c r="X83" s="331">
        <v>7.0E7</v>
      </c>
    </row>
    <row r="84">
      <c r="A84" s="104" t="s">
        <v>2771</v>
      </c>
      <c r="B84" s="329" t="s">
        <v>2451</v>
      </c>
      <c r="C84" s="104">
        <v>44.0</v>
      </c>
      <c r="D84" s="104">
        <v>45.0</v>
      </c>
      <c r="E84" s="117" t="s">
        <v>2558</v>
      </c>
      <c r="F84" s="104" t="s">
        <v>864</v>
      </c>
      <c r="G84" s="104">
        <v>2350.0</v>
      </c>
      <c r="H84" s="104">
        <v>3490.0</v>
      </c>
      <c r="I84" s="330">
        <v>17.609</v>
      </c>
      <c r="J84" s="330">
        <v>18.01</v>
      </c>
      <c r="K84" s="326" t="str">
        <f t="shared" si="5"/>
        <v>35.62</v>
      </c>
      <c r="L84" s="327" t="str">
        <f t="shared" si="68"/>
        <v>10.00</v>
      </c>
      <c r="M84" s="126" t="str">
        <f t="shared" si="69"/>
        <v>356.19%</v>
      </c>
      <c r="N84" s="104">
        <v>8.2</v>
      </c>
      <c r="O84" s="129"/>
      <c r="P84" s="129"/>
      <c r="Q84" s="129"/>
      <c r="R84" s="112"/>
      <c r="S84" s="327" t="str">
        <f t="shared" ref="S84:T84" si="90">U84/1000000</f>
        <v>17.61</v>
      </c>
      <c r="T84" s="327" t="str">
        <f t="shared" si="90"/>
        <v>18.01</v>
      </c>
      <c r="U84" s="334">
        <v>1.7609452E7</v>
      </c>
      <c r="V84" s="331">
        <v>1.8010069E7</v>
      </c>
      <c r="W84" s="335" t="str">
        <f t="shared" si="9"/>
        <v>$35,619,521</v>
      </c>
      <c r="X84" s="331">
        <v>1.0E7</v>
      </c>
    </row>
    <row r="85">
      <c r="A85" s="104" t="s">
        <v>2717</v>
      </c>
      <c r="B85" s="329" t="s">
        <v>2564</v>
      </c>
      <c r="C85" s="104">
        <v>66.0</v>
      </c>
      <c r="D85" s="104">
        <v>85.0</v>
      </c>
      <c r="E85" s="117" t="s">
        <v>2531</v>
      </c>
      <c r="F85" s="104" t="s">
        <v>850</v>
      </c>
      <c r="G85" s="104">
        <v>715.0</v>
      </c>
      <c r="H85" s="104">
        <v>2243.0</v>
      </c>
      <c r="I85" s="330">
        <v>15.8</v>
      </c>
      <c r="J85" s="330">
        <v>57.475</v>
      </c>
      <c r="K85" s="326" t="str">
        <f t="shared" si="5"/>
        <v>73.28</v>
      </c>
      <c r="L85" s="327" t="str">
        <f t="shared" si="68"/>
        <v>20.00</v>
      </c>
      <c r="M85" s="126" t="str">
        <f t="shared" si="69"/>
        <v>366.38%</v>
      </c>
      <c r="N85" s="104">
        <v>1.6</v>
      </c>
      <c r="O85" s="129"/>
      <c r="P85" s="129"/>
      <c r="Q85" s="129"/>
      <c r="R85" s="112"/>
      <c r="S85" s="327" t="str">
        <f t="shared" ref="S85:T85" si="91">U85/1000000</f>
        <v>15.80</v>
      </c>
      <c r="T85" s="327" t="str">
        <f t="shared" si="91"/>
        <v>57.39</v>
      </c>
      <c r="U85" s="334">
        <v>1.5800078E7</v>
      </c>
      <c r="V85" s="331">
        <v>5.73938E7</v>
      </c>
      <c r="W85" s="335" t="str">
        <f t="shared" si="9"/>
        <v>$73,193,878</v>
      </c>
      <c r="X85" s="331">
        <v>2.0E7</v>
      </c>
    </row>
    <row r="86">
      <c r="A86" s="104" t="s">
        <v>2658</v>
      </c>
      <c r="B86" s="329" t="s">
        <v>2451</v>
      </c>
      <c r="C86" s="104">
        <v>4.0</v>
      </c>
      <c r="D86" s="104">
        <v>43.0</v>
      </c>
      <c r="E86" s="117" t="s">
        <v>2531</v>
      </c>
      <c r="F86" s="104" t="s">
        <v>2754</v>
      </c>
      <c r="G86" s="104">
        <v>2381.0</v>
      </c>
      <c r="H86" s="104">
        <v>2775.0</v>
      </c>
      <c r="I86" s="330">
        <v>15.589</v>
      </c>
      <c r="J86" s="330">
        <v>22.496</v>
      </c>
      <c r="K86" s="326" t="str">
        <f t="shared" si="5"/>
        <v>38.09</v>
      </c>
      <c r="L86" s="327" t="str">
        <f t="shared" si="68"/>
        <v>47.00</v>
      </c>
      <c r="M86" s="126" t="str">
        <f t="shared" si="69"/>
        <v>81.03%</v>
      </c>
      <c r="N86" s="104">
        <v>6.6</v>
      </c>
      <c r="O86" s="129"/>
      <c r="P86" s="129"/>
      <c r="Q86" s="129"/>
      <c r="R86" s="112"/>
      <c r="S86" s="327" t="str">
        <f t="shared" ref="S86:T86" si="92">U86/1000000</f>
        <v>15.59</v>
      </c>
      <c r="T86" s="327" t="str">
        <f t="shared" si="92"/>
        <v>22.50</v>
      </c>
      <c r="U86" s="334">
        <v>1.5589393E7</v>
      </c>
      <c r="V86" s="331">
        <v>2.2495398E7</v>
      </c>
      <c r="W86" s="335" t="str">
        <f t="shared" si="9"/>
        <v>$38,084,791</v>
      </c>
      <c r="X86" s="331">
        <v>4.7E7</v>
      </c>
    </row>
    <row r="87">
      <c r="A87" s="104" t="s">
        <v>2714</v>
      </c>
      <c r="B87" s="329" t="s">
        <v>2476</v>
      </c>
      <c r="C87" s="104">
        <v>19.0</v>
      </c>
      <c r="D87" s="104">
        <v>43.0</v>
      </c>
      <c r="E87" s="117" t="s">
        <v>2536</v>
      </c>
      <c r="F87" s="104" t="s">
        <v>2772</v>
      </c>
      <c r="G87" s="104">
        <v>2776.0</v>
      </c>
      <c r="H87" s="104">
        <v>2143.0</v>
      </c>
      <c r="I87" s="330">
        <v>15.074</v>
      </c>
      <c r="J87" s="330">
        <v>25.096</v>
      </c>
      <c r="K87" s="326" t="str">
        <f t="shared" si="5"/>
        <v>40.17</v>
      </c>
      <c r="L87" s="327" t="str">
        <f t="shared" si="68"/>
        <v>80.00</v>
      </c>
      <c r="M87" s="126" t="str">
        <f t="shared" si="69"/>
        <v>50.21%</v>
      </c>
      <c r="N87" s="104">
        <v>5.6</v>
      </c>
      <c r="O87" s="129"/>
      <c r="P87" s="129"/>
      <c r="Q87" s="129"/>
      <c r="R87" s="112"/>
      <c r="S87" s="327" t="str">
        <f t="shared" ref="S87:T87" si="93">U87/1000000</f>
        <v>15.07</v>
      </c>
      <c r="T87" s="327" t="str">
        <f t="shared" si="93"/>
        <v>25.10</v>
      </c>
      <c r="U87" s="334">
        <v>1.5074191E7</v>
      </c>
      <c r="V87" s="331">
        <v>2.5096367E7</v>
      </c>
      <c r="W87" s="335" t="str">
        <f t="shared" si="9"/>
        <v>$40,170,558</v>
      </c>
      <c r="X87" s="331">
        <v>8.0E7</v>
      </c>
    </row>
    <row r="88">
      <c r="A88" s="104" t="s">
        <v>2670</v>
      </c>
      <c r="B88" s="329" t="s">
        <v>2527</v>
      </c>
      <c r="C88" s="104">
        <v>27.0</v>
      </c>
      <c r="D88" s="104">
        <v>48.0</v>
      </c>
      <c r="E88" s="117" t="s">
        <v>2551</v>
      </c>
      <c r="F88" s="104" t="s">
        <v>850</v>
      </c>
      <c r="G88" s="104">
        <v>2215.0</v>
      </c>
      <c r="H88" s="104">
        <v>3025.0</v>
      </c>
      <c r="I88" s="330">
        <v>15.002</v>
      </c>
      <c r="J88" s="330">
        <v>48.213</v>
      </c>
      <c r="K88" s="326" t="str">
        <f t="shared" si="5"/>
        <v>63.22</v>
      </c>
      <c r="L88" s="327" t="str">
        <f t="shared" si="68"/>
        <v>35.00</v>
      </c>
      <c r="M88" s="126" t="str">
        <f t="shared" si="69"/>
        <v>180.61%</v>
      </c>
      <c r="N88" s="104">
        <v>6.7</v>
      </c>
      <c r="O88" s="129"/>
      <c r="P88" s="129"/>
      <c r="Q88" s="129"/>
      <c r="R88" s="112"/>
      <c r="S88" s="327" t="str">
        <f t="shared" ref="S88:T88" si="94">U88/1000000</f>
        <v>15.00</v>
      </c>
      <c r="T88" s="327" t="str">
        <f t="shared" si="94"/>
        <v>48.21</v>
      </c>
      <c r="U88" s="334">
        <v>1.5000115E7</v>
      </c>
      <c r="V88" s="331">
        <v>4.8209103E7</v>
      </c>
      <c r="W88" s="335" t="str">
        <f t="shared" si="9"/>
        <v>$63,209,218</v>
      </c>
      <c r="X88" s="331">
        <v>3.5E7</v>
      </c>
    </row>
    <row r="89">
      <c r="A89" s="104" t="s">
        <v>2640</v>
      </c>
      <c r="B89" s="329" t="s">
        <v>2470</v>
      </c>
      <c r="C89" s="104">
        <v>1.0</v>
      </c>
      <c r="D89" s="104">
        <v>63.0</v>
      </c>
      <c r="E89" s="117" t="s">
        <v>710</v>
      </c>
      <c r="F89" s="104" t="s">
        <v>710</v>
      </c>
      <c r="G89" s="104">
        <v>2332.0</v>
      </c>
      <c r="H89" s="104">
        <v>1459.0</v>
      </c>
      <c r="I89" s="330">
        <v>13.235</v>
      </c>
      <c r="J89" s="330">
        <v>4.962</v>
      </c>
      <c r="K89" s="326" t="str">
        <f t="shared" si="5"/>
        <v>18.20</v>
      </c>
      <c r="L89" s="327" t="str">
        <f t="shared" si="68"/>
        <v>6.00</v>
      </c>
      <c r="M89" s="126" t="str">
        <f t="shared" si="69"/>
        <v>303.28%</v>
      </c>
      <c r="N89" s="104">
        <v>3.4</v>
      </c>
      <c r="O89" s="129"/>
      <c r="P89" s="129"/>
      <c r="Q89" s="129"/>
      <c r="R89" s="112"/>
      <c r="S89" s="327" t="str">
        <f t="shared" ref="S89:T89" si="95">U89/1000000</f>
        <v>13.24</v>
      </c>
      <c r="T89" s="327" t="str">
        <f t="shared" si="95"/>
        <v>4.96</v>
      </c>
      <c r="U89" s="334">
        <v>1.3235267E7</v>
      </c>
      <c r="V89" s="331">
        <v>4962131.0</v>
      </c>
      <c r="W89" s="335" t="str">
        <f t="shared" si="9"/>
        <v>$18,197,398</v>
      </c>
      <c r="X89" s="331">
        <v>6000000.0</v>
      </c>
    </row>
    <row r="90">
      <c r="A90" s="104" t="s">
        <v>2694</v>
      </c>
      <c r="B90" s="329" t="s">
        <v>2476</v>
      </c>
      <c r="C90" s="104">
        <v>67.0</v>
      </c>
      <c r="D90" s="104">
        <v>66.0</v>
      </c>
      <c r="E90" s="117" t="s">
        <v>2572</v>
      </c>
      <c r="F90" s="104" t="s">
        <v>2753</v>
      </c>
      <c r="G90" s="104">
        <v>2108.0</v>
      </c>
      <c r="H90" s="104">
        <v>2711.0</v>
      </c>
      <c r="I90" s="330">
        <v>12.807</v>
      </c>
      <c r="J90" s="330">
        <v>14.013</v>
      </c>
      <c r="K90" s="326" t="str">
        <f t="shared" si="5"/>
        <v>26.82</v>
      </c>
      <c r="L90" s="327" t="str">
        <f t="shared" si="68"/>
        <v>39.00</v>
      </c>
      <c r="M90" s="126" t="str">
        <f t="shared" si="69"/>
        <v>68.77%</v>
      </c>
      <c r="N90" s="104">
        <v>5.7</v>
      </c>
      <c r="O90" s="129"/>
      <c r="P90" s="129"/>
      <c r="Q90" s="129"/>
      <c r="R90" s="112"/>
      <c r="S90" s="327" t="str">
        <f t="shared" ref="S90:T90" si="96">U90/1000000</f>
        <v>12.81</v>
      </c>
      <c r="T90" s="327" t="str">
        <f t="shared" si="96"/>
        <v>14.00</v>
      </c>
      <c r="U90" s="334">
        <v>1.2807139E7</v>
      </c>
      <c r="V90" s="331">
        <v>1.4E7</v>
      </c>
      <c r="W90" s="335" t="str">
        <f t="shared" si="9"/>
        <v>$26,807,139</v>
      </c>
      <c r="X90" s="331">
        <v>3.9E7</v>
      </c>
    </row>
    <row r="91">
      <c r="A91" s="104" t="s">
        <v>2709</v>
      </c>
      <c r="B91" s="329" t="s">
        <v>2440</v>
      </c>
      <c r="C91" s="104">
        <v>67.0</v>
      </c>
      <c r="D91" s="104">
        <v>79.0</v>
      </c>
      <c r="E91" s="117" t="s">
        <v>2540</v>
      </c>
      <c r="F91" s="104" t="s">
        <v>850</v>
      </c>
      <c r="G91" s="104">
        <v>698.0</v>
      </c>
      <c r="H91" s="104">
        <v>2523.0</v>
      </c>
      <c r="I91" s="330">
        <v>11.902</v>
      </c>
      <c r="J91" s="330">
        <v>23.176</v>
      </c>
      <c r="K91" s="326" t="str">
        <f t="shared" si="5"/>
        <v>35.08</v>
      </c>
      <c r="L91" s="327" t="str">
        <f t="shared" si="68"/>
        <v>17.50</v>
      </c>
      <c r="M91" s="126" t="str">
        <f t="shared" si="69"/>
        <v>200.45%</v>
      </c>
      <c r="N91" s="104">
        <v>1.8</v>
      </c>
      <c r="O91" s="129"/>
      <c r="P91" s="129"/>
      <c r="Q91" s="129"/>
      <c r="R91" s="112"/>
      <c r="S91" s="327" t="str">
        <f t="shared" ref="S91:T91" si="97">U91/1000000</f>
        <v>11.90</v>
      </c>
      <c r="T91" s="327" t="str">
        <f t="shared" si="97"/>
        <v>23.02</v>
      </c>
      <c r="U91" s="334">
        <v>1.1897548E7</v>
      </c>
      <c r="V91" s="331">
        <v>2.302066E7</v>
      </c>
      <c r="W91" s="335" t="str">
        <f t="shared" si="9"/>
        <v>$34,918,208</v>
      </c>
      <c r="X91" s="331">
        <v>1.75E7</v>
      </c>
    </row>
    <row r="92">
      <c r="A92" s="104" t="s">
        <v>2665</v>
      </c>
      <c r="B92" s="329" t="s">
        <v>2476</v>
      </c>
      <c r="C92" s="104">
        <v>43.0</v>
      </c>
      <c r="D92" s="104">
        <v>72.0</v>
      </c>
      <c r="E92" s="117" t="s">
        <v>2561</v>
      </c>
      <c r="F92" s="104" t="s">
        <v>710</v>
      </c>
      <c r="G92" s="104">
        <v>2155.0</v>
      </c>
      <c r="H92" s="104">
        <v>2186.0</v>
      </c>
      <c r="I92" s="330">
        <v>11.052</v>
      </c>
      <c r="J92" s="330">
        <v>6.509</v>
      </c>
      <c r="K92" s="326" t="str">
        <f t="shared" si="5"/>
        <v>17.56</v>
      </c>
      <c r="L92" s="327" t="str">
        <f t="shared" si="68"/>
        <v>10.00</v>
      </c>
      <c r="M92" s="126" t="str">
        <f t="shared" si="69"/>
        <v>175.61%</v>
      </c>
      <c r="N92" s="104">
        <v>4.7</v>
      </c>
      <c r="O92" s="129"/>
      <c r="P92" s="129"/>
      <c r="Q92" s="129"/>
      <c r="R92" s="112"/>
      <c r="S92" s="327" t="str">
        <f t="shared" ref="S92:T92" si="98">U92/1000000</f>
        <v>11.05</v>
      </c>
      <c r="T92" s="327" t="str">
        <f t="shared" si="98"/>
        <v>6.51</v>
      </c>
      <c r="U92" s="334">
        <v>1.1052958E7</v>
      </c>
      <c r="V92" s="331">
        <v>6509113.0</v>
      </c>
      <c r="W92" s="335" t="str">
        <f t="shared" si="9"/>
        <v>$17,562,071</v>
      </c>
      <c r="X92" s="331">
        <v>1.0E7</v>
      </c>
    </row>
    <row r="93">
      <c r="A93" s="104" t="s">
        <v>2645</v>
      </c>
      <c r="B93" s="329" t="s">
        <v>2773</v>
      </c>
      <c r="C93" s="104">
        <v>27.0</v>
      </c>
      <c r="D93" s="104">
        <v>44.0</v>
      </c>
      <c r="E93" s="117" t="s">
        <v>2536</v>
      </c>
      <c r="F93" s="104" t="s">
        <v>2753</v>
      </c>
      <c r="G93" s="104">
        <v>2277.0</v>
      </c>
      <c r="H93" s="104">
        <v>2213.0</v>
      </c>
      <c r="I93" s="330">
        <v>10.977</v>
      </c>
      <c r="J93" s="330">
        <v>64.131</v>
      </c>
      <c r="K93" s="326" t="str">
        <f t="shared" si="5"/>
        <v>75.11</v>
      </c>
      <c r="L93" s="327" t="str">
        <f t="shared" si="68"/>
        <v>75.00</v>
      </c>
      <c r="M93" s="126" t="str">
        <f t="shared" si="69"/>
        <v>100.14%</v>
      </c>
      <c r="N93" s="104">
        <v>5.0</v>
      </c>
      <c r="O93" s="129"/>
      <c r="P93" s="129"/>
      <c r="Q93" s="129"/>
      <c r="R93" s="112"/>
      <c r="S93" s="327" t="str">
        <f t="shared" ref="S93:T93" si="99">U93/1000000</f>
        <v>10.98</v>
      </c>
      <c r="T93" s="327" t="str">
        <f t="shared" si="99"/>
        <v>63.27</v>
      </c>
      <c r="U93" s="334">
        <v>1.0977721E7</v>
      </c>
      <c r="V93" s="331">
        <v>6.3274132E7</v>
      </c>
      <c r="W93" s="335" t="str">
        <f t="shared" si="9"/>
        <v>$74,251,853</v>
      </c>
      <c r="X93" s="331">
        <v>7.5E7</v>
      </c>
    </row>
    <row r="94">
      <c r="A94" s="104" t="s">
        <v>2686</v>
      </c>
      <c r="B94" s="322"/>
      <c r="C94" s="104">
        <v>11.0</v>
      </c>
      <c r="D94" s="104">
        <v>41.0</v>
      </c>
      <c r="E94" s="117" t="s">
        <v>2556</v>
      </c>
      <c r="F94" s="104" t="s">
        <v>2753</v>
      </c>
      <c r="G94" s="104">
        <v>1720.0</v>
      </c>
      <c r="H94" s="104">
        <v>2907.0</v>
      </c>
      <c r="I94" s="330">
        <v>10.232</v>
      </c>
      <c r="J94" s="330">
        <v>20.59</v>
      </c>
      <c r="K94" s="326" t="str">
        <f t="shared" si="5"/>
        <v>30.82</v>
      </c>
      <c r="L94" s="327" t="str">
        <f t="shared" si="68"/>
        <v>26.00</v>
      </c>
      <c r="M94" s="126" t="str">
        <f t="shared" si="69"/>
        <v>118.55%</v>
      </c>
      <c r="N94" s="104">
        <v>5.0</v>
      </c>
      <c r="O94" s="129"/>
      <c r="P94" s="129"/>
      <c r="Q94" s="129"/>
      <c r="R94" s="112"/>
      <c r="S94" s="327" t="str">
        <f t="shared" ref="S94:T94" si="100">U94/1000000</f>
        <v>10.23</v>
      </c>
      <c r="T94" s="327" t="str">
        <f t="shared" si="100"/>
        <v>20.59</v>
      </c>
      <c r="U94" s="334">
        <v>1.0232081E7</v>
      </c>
      <c r="V94" s="331">
        <v>2.059078E7</v>
      </c>
      <c r="W94" s="335" t="str">
        <f t="shared" si="9"/>
        <v>$30,822,861</v>
      </c>
      <c r="X94" s="331">
        <v>2.6E7</v>
      </c>
    </row>
    <row r="95">
      <c r="A95" s="112"/>
      <c r="B95" s="322"/>
      <c r="C95" s="112"/>
      <c r="D95" s="112"/>
      <c r="E95" s="152"/>
      <c r="F95" s="112"/>
      <c r="G95" s="112"/>
      <c r="H95" s="112"/>
      <c r="I95" s="325"/>
      <c r="J95" s="325"/>
      <c r="K95" s="112"/>
      <c r="L95" s="129"/>
      <c r="M95" s="126"/>
      <c r="N95" s="112"/>
      <c r="O95" s="129"/>
      <c r="P95" s="129"/>
      <c r="Q95" s="129"/>
      <c r="R95" s="112"/>
      <c r="S95" s="129"/>
      <c r="T95" s="129"/>
      <c r="U95" s="112"/>
      <c r="V95" s="112"/>
      <c r="W95" s="112"/>
      <c r="X95" s="112"/>
    </row>
    <row r="96">
      <c r="A96" s="112"/>
      <c r="B96" s="322"/>
      <c r="C96" s="112"/>
      <c r="D96" s="112"/>
      <c r="E96" s="152"/>
      <c r="F96" s="112"/>
      <c r="G96" s="112"/>
      <c r="H96" s="112"/>
      <c r="I96" s="325"/>
      <c r="J96" s="325"/>
      <c r="K96" s="112"/>
      <c r="L96" s="129"/>
      <c r="M96" s="126"/>
      <c r="N96" s="112"/>
      <c r="O96" s="129"/>
      <c r="P96" s="129"/>
      <c r="Q96" s="129"/>
      <c r="R96" s="112"/>
      <c r="S96" s="129"/>
      <c r="T96" s="129"/>
      <c r="U96" s="112"/>
      <c r="V96" s="112"/>
      <c r="W96" s="112"/>
      <c r="X96" s="112"/>
    </row>
    <row r="97">
      <c r="A97" s="112"/>
      <c r="B97" s="322"/>
      <c r="C97" s="112"/>
      <c r="D97" s="112"/>
      <c r="E97" s="152"/>
      <c r="F97" s="112"/>
      <c r="G97" s="112"/>
      <c r="H97" s="112"/>
      <c r="I97" s="325"/>
      <c r="J97" s="325"/>
      <c r="K97" s="112"/>
      <c r="L97" s="129"/>
      <c r="M97" s="126"/>
      <c r="N97" s="112"/>
      <c r="O97" s="129"/>
      <c r="P97" s="129"/>
      <c r="Q97" s="129"/>
      <c r="R97" s="112"/>
      <c r="S97" s="129"/>
      <c r="T97" s="129"/>
      <c r="U97" s="112"/>
      <c r="V97" s="112"/>
      <c r="W97" s="112"/>
      <c r="X97" s="112"/>
    </row>
    <row r="98">
      <c r="A98" s="112"/>
      <c r="B98" s="322"/>
      <c r="C98" s="112"/>
      <c r="D98" s="112"/>
      <c r="E98" s="152"/>
      <c r="F98" s="112"/>
      <c r="G98" s="112"/>
      <c r="H98" s="112"/>
      <c r="I98" s="325"/>
      <c r="J98" s="325"/>
      <c r="K98" s="112"/>
      <c r="L98" s="129"/>
      <c r="M98" s="126"/>
      <c r="N98" s="112"/>
      <c r="O98" s="129"/>
      <c r="P98" s="129"/>
      <c r="Q98" s="129"/>
      <c r="R98" s="112"/>
      <c r="S98" s="129"/>
      <c r="T98" s="129"/>
      <c r="U98" s="112"/>
      <c r="V98" s="112"/>
      <c r="W98" s="112"/>
      <c r="X98" s="112"/>
    </row>
    <row r="99">
      <c r="A99" s="112"/>
      <c r="B99" s="322"/>
      <c r="C99" s="112"/>
      <c r="D99" s="112"/>
      <c r="E99" s="152"/>
      <c r="F99" s="112"/>
      <c r="G99" s="112"/>
      <c r="H99" s="112"/>
      <c r="I99" s="325"/>
      <c r="J99" s="325"/>
      <c r="K99" s="112"/>
      <c r="L99" s="129"/>
      <c r="M99" s="126"/>
      <c r="N99" s="112"/>
      <c r="O99" s="129"/>
      <c r="P99" s="129"/>
      <c r="Q99" s="129"/>
      <c r="R99" s="112"/>
      <c r="S99" s="129"/>
      <c r="T99" s="129"/>
      <c r="U99" s="112"/>
      <c r="V99" s="112"/>
      <c r="W99" s="112"/>
      <c r="X99" s="112"/>
    </row>
    <row r="100">
      <c r="A100" s="112"/>
      <c r="B100" s="322"/>
      <c r="C100" s="112"/>
      <c r="D100" s="112"/>
      <c r="E100" s="152"/>
      <c r="F100" s="112"/>
      <c r="G100" s="112"/>
      <c r="H100" s="112"/>
      <c r="I100" s="325"/>
      <c r="J100" s="325"/>
      <c r="K100" s="112"/>
      <c r="L100" s="129"/>
      <c r="M100" s="126"/>
      <c r="N100" s="112"/>
      <c r="O100" s="129"/>
      <c r="P100" s="129"/>
      <c r="Q100" s="129"/>
      <c r="R100" s="112"/>
      <c r="S100" s="129"/>
      <c r="T100" s="129"/>
      <c r="U100" s="112"/>
      <c r="V100" s="112"/>
      <c r="W100" s="112"/>
      <c r="X100" s="112"/>
    </row>
    <row r="101">
      <c r="A101" s="112"/>
      <c r="B101" s="322"/>
      <c r="C101" s="112"/>
      <c r="D101" s="112"/>
      <c r="E101" s="152"/>
      <c r="F101" s="112"/>
      <c r="G101" s="112"/>
      <c r="H101" s="112"/>
      <c r="I101" s="325"/>
      <c r="J101" s="325"/>
      <c r="K101" s="112"/>
      <c r="L101" s="129"/>
      <c r="M101" s="126"/>
      <c r="N101" s="112"/>
      <c r="O101" s="129"/>
      <c r="P101" s="129"/>
      <c r="Q101" s="129"/>
      <c r="R101" s="112"/>
      <c r="S101" s="129"/>
      <c r="T101" s="129"/>
      <c r="U101" s="112"/>
      <c r="V101" s="112"/>
      <c r="W101" s="112"/>
      <c r="X101" s="112"/>
    </row>
    <row r="102">
      <c r="A102" s="112"/>
      <c r="B102" s="322"/>
      <c r="C102" s="112"/>
      <c r="D102" s="112"/>
      <c r="E102" s="152"/>
      <c r="F102" s="112"/>
      <c r="G102" s="112"/>
      <c r="H102" s="112"/>
      <c r="I102" s="325"/>
      <c r="J102" s="325"/>
      <c r="K102" s="112"/>
      <c r="L102" s="129"/>
      <c r="M102" s="126"/>
      <c r="N102" s="112"/>
      <c r="O102" s="129"/>
      <c r="P102" s="129"/>
      <c r="Q102" s="129"/>
      <c r="R102" s="112"/>
      <c r="S102" s="129"/>
      <c r="T102" s="129"/>
      <c r="U102" s="112"/>
      <c r="V102" s="112"/>
      <c r="W102" s="112"/>
      <c r="X102" s="112"/>
    </row>
    <row r="103">
      <c r="A103" s="112"/>
      <c r="B103" s="322"/>
      <c r="C103" s="112"/>
      <c r="D103" s="112"/>
      <c r="E103" s="152"/>
      <c r="F103" s="112"/>
      <c r="G103" s="112"/>
      <c r="H103" s="112"/>
      <c r="I103" s="325"/>
      <c r="J103" s="325"/>
      <c r="K103" s="112"/>
      <c r="L103" s="129"/>
      <c r="M103" s="126"/>
      <c r="N103" s="112"/>
      <c r="O103" s="129"/>
      <c r="P103" s="129"/>
      <c r="Q103" s="129"/>
      <c r="R103" s="112"/>
      <c r="S103" s="129"/>
      <c r="T103" s="129"/>
      <c r="U103" s="112"/>
      <c r="V103" s="112"/>
      <c r="W103" s="112"/>
      <c r="X103" s="112"/>
    </row>
    <row r="104">
      <c r="A104" s="112"/>
      <c r="B104" s="322"/>
      <c r="C104" s="112"/>
      <c r="D104" s="112"/>
      <c r="E104" s="152"/>
      <c r="F104" s="112"/>
      <c r="G104" s="112"/>
      <c r="H104" s="112"/>
      <c r="I104" s="325"/>
      <c r="J104" s="325"/>
      <c r="K104" s="112"/>
      <c r="L104" s="129"/>
      <c r="M104" s="126"/>
      <c r="N104" s="112"/>
      <c r="O104" s="129"/>
      <c r="P104" s="129"/>
      <c r="Q104" s="129"/>
      <c r="R104" s="112"/>
      <c r="S104" s="129"/>
      <c r="T104" s="129"/>
      <c r="U104" s="112"/>
      <c r="V104" s="112"/>
      <c r="W104" s="112"/>
      <c r="X104" s="112"/>
    </row>
    <row r="105">
      <c r="A105" s="112"/>
      <c r="B105" s="322"/>
      <c r="C105" s="112"/>
      <c r="D105" s="112"/>
      <c r="E105" s="152"/>
      <c r="F105" s="112"/>
      <c r="G105" s="112"/>
      <c r="H105" s="112"/>
      <c r="I105" s="325"/>
      <c r="J105" s="325"/>
      <c r="K105" s="112"/>
      <c r="L105" s="129"/>
      <c r="M105" s="126"/>
      <c r="N105" s="112"/>
      <c r="O105" s="129"/>
      <c r="P105" s="129"/>
      <c r="Q105" s="129"/>
      <c r="R105" s="112"/>
      <c r="S105" s="129"/>
      <c r="T105" s="129"/>
      <c r="U105" s="112"/>
      <c r="V105" s="112"/>
      <c r="W105" s="112"/>
      <c r="X105" s="112"/>
    </row>
    <row r="106">
      <c r="A106" s="112"/>
      <c r="B106" s="322"/>
      <c r="C106" s="112"/>
      <c r="D106" s="112"/>
      <c r="E106" s="152"/>
      <c r="F106" s="112"/>
      <c r="G106" s="112"/>
      <c r="H106" s="112"/>
      <c r="I106" s="325"/>
      <c r="J106" s="325"/>
      <c r="K106" s="112"/>
      <c r="L106" s="129"/>
      <c r="M106" s="126"/>
      <c r="N106" s="112"/>
      <c r="O106" s="129"/>
      <c r="P106" s="129"/>
      <c r="Q106" s="129"/>
      <c r="R106" s="112"/>
      <c r="S106" s="129"/>
      <c r="T106" s="129"/>
      <c r="U106" s="112"/>
      <c r="V106" s="112"/>
      <c r="W106" s="112"/>
      <c r="X106" s="112"/>
    </row>
    <row r="107">
      <c r="A107" s="112"/>
      <c r="B107" s="322"/>
      <c r="C107" s="112"/>
      <c r="D107" s="112"/>
      <c r="E107" s="152"/>
      <c r="F107" s="112"/>
      <c r="G107" s="112"/>
      <c r="H107" s="112"/>
      <c r="I107" s="325"/>
      <c r="J107" s="325"/>
      <c r="K107" s="112"/>
      <c r="L107" s="129"/>
      <c r="M107" s="126"/>
      <c r="N107" s="112"/>
      <c r="O107" s="129"/>
      <c r="P107" s="129"/>
      <c r="Q107" s="129"/>
      <c r="R107" s="112"/>
      <c r="S107" s="129"/>
      <c r="T107" s="129"/>
      <c r="U107" s="112"/>
      <c r="V107" s="112"/>
      <c r="W107" s="112"/>
      <c r="X107" s="112"/>
    </row>
    <row r="108">
      <c r="A108" s="112"/>
      <c r="B108" s="322"/>
      <c r="C108" s="112"/>
      <c r="D108" s="112"/>
      <c r="E108" s="152"/>
      <c r="F108" s="112"/>
      <c r="G108" s="112"/>
      <c r="H108" s="112"/>
      <c r="I108" s="325"/>
      <c r="J108" s="325"/>
      <c r="K108" s="112"/>
      <c r="L108" s="129"/>
      <c r="M108" s="126"/>
      <c r="N108" s="112"/>
      <c r="O108" s="129"/>
      <c r="P108" s="129"/>
      <c r="Q108" s="129"/>
      <c r="R108" s="112"/>
      <c r="S108" s="129"/>
      <c r="T108" s="129"/>
      <c r="U108" s="112"/>
      <c r="V108" s="112"/>
      <c r="W108" s="112"/>
      <c r="X108" s="112"/>
    </row>
    <row r="109">
      <c r="A109" s="112"/>
      <c r="B109" s="322"/>
      <c r="C109" s="112"/>
      <c r="D109" s="112"/>
      <c r="E109" s="152"/>
      <c r="F109" s="112"/>
      <c r="G109" s="112"/>
      <c r="H109" s="112"/>
      <c r="I109" s="325"/>
      <c r="J109" s="325"/>
      <c r="K109" s="112"/>
      <c r="L109" s="129"/>
      <c r="M109" s="126"/>
      <c r="N109" s="112"/>
      <c r="O109" s="129"/>
      <c r="P109" s="129"/>
      <c r="Q109" s="129"/>
      <c r="R109" s="112"/>
      <c r="S109" s="129"/>
      <c r="T109" s="129"/>
      <c r="U109" s="112"/>
      <c r="V109" s="112"/>
      <c r="W109" s="112"/>
      <c r="X109" s="112"/>
    </row>
    <row r="110">
      <c r="A110" s="112"/>
      <c r="B110" s="322"/>
      <c r="C110" s="112"/>
      <c r="D110" s="112"/>
      <c r="E110" s="152"/>
      <c r="F110" s="112"/>
      <c r="G110" s="112"/>
      <c r="H110" s="112"/>
      <c r="I110" s="325"/>
      <c r="J110" s="325"/>
      <c r="K110" s="112"/>
      <c r="L110" s="129"/>
      <c r="M110" s="126"/>
      <c r="N110" s="112"/>
      <c r="O110" s="129"/>
      <c r="P110" s="129"/>
      <c r="Q110" s="129"/>
      <c r="R110" s="112"/>
      <c r="S110" s="129"/>
      <c r="T110" s="129"/>
      <c r="U110" s="112"/>
      <c r="V110" s="112"/>
      <c r="W110" s="112"/>
      <c r="X110" s="112"/>
    </row>
    <row r="111">
      <c r="A111" s="112"/>
      <c r="B111" s="322"/>
      <c r="C111" s="112"/>
      <c r="D111" s="112"/>
      <c r="E111" s="152"/>
      <c r="F111" s="112"/>
      <c r="G111" s="112"/>
      <c r="H111" s="112"/>
      <c r="I111" s="325"/>
      <c r="J111" s="325"/>
      <c r="K111" s="112"/>
      <c r="L111" s="129"/>
      <c r="M111" s="126"/>
      <c r="N111" s="112"/>
      <c r="O111" s="129"/>
      <c r="P111" s="129"/>
      <c r="Q111" s="129"/>
      <c r="R111" s="112"/>
      <c r="S111" s="129"/>
      <c r="T111" s="129"/>
      <c r="U111" s="112"/>
      <c r="V111" s="112"/>
      <c r="W111" s="112"/>
      <c r="X111" s="112"/>
    </row>
    <row r="112">
      <c r="A112" s="112"/>
      <c r="B112" s="322"/>
      <c r="C112" s="112"/>
      <c r="D112" s="112"/>
      <c r="E112" s="152"/>
      <c r="F112" s="112"/>
      <c r="G112" s="112"/>
      <c r="H112" s="112"/>
      <c r="I112" s="325"/>
      <c r="J112" s="325"/>
      <c r="K112" s="112"/>
      <c r="L112" s="129"/>
      <c r="M112" s="126"/>
      <c r="N112" s="112"/>
      <c r="O112" s="129"/>
      <c r="P112" s="129"/>
      <c r="Q112" s="129"/>
      <c r="R112" s="112"/>
      <c r="S112" s="129"/>
      <c r="T112" s="129"/>
      <c r="U112" s="112"/>
      <c r="V112" s="112"/>
      <c r="W112" s="112"/>
      <c r="X112" s="112"/>
    </row>
    <row r="113">
      <c r="A113" s="112"/>
      <c r="B113" s="322"/>
      <c r="C113" s="112"/>
      <c r="D113" s="112"/>
      <c r="E113" s="152"/>
      <c r="F113" s="112"/>
      <c r="G113" s="112"/>
      <c r="H113" s="112"/>
      <c r="I113" s="325"/>
      <c r="J113" s="325"/>
      <c r="K113" s="112"/>
      <c r="L113" s="129"/>
      <c r="M113" s="126"/>
      <c r="N113" s="112"/>
      <c r="O113" s="129"/>
      <c r="P113" s="129"/>
      <c r="Q113" s="129"/>
      <c r="R113" s="112"/>
      <c r="S113" s="129"/>
      <c r="T113" s="129"/>
      <c r="U113" s="112"/>
      <c r="V113" s="112"/>
      <c r="W113" s="112"/>
      <c r="X113" s="112"/>
    </row>
    <row r="114">
      <c r="A114" s="112"/>
      <c r="B114" s="322"/>
      <c r="C114" s="112"/>
      <c r="D114" s="112"/>
      <c r="E114" s="152"/>
      <c r="F114" s="112"/>
      <c r="G114" s="112"/>
      <c r="H114" s="112"/>
      <c r="I114" s="325"/>
      <c r="J114" s="325"/>
      <c r="K114" s="112"/>
      <c r="L114" s="129"/>
      <c r="M114" s="126"/>
      <c r="N114" s="112"/>
      <c r="O114" s="129"/>
      <c r="P114" s="129"/>
      <c r="Q114" s="129"/>
      <c r="R114" s="112"/>
      <c r="S114" s="129"/>
      <c r="T114" s="129"/>
      <c r="U114" s="112"/>
      <c r="V114" s="112"/>
      <c r="W114" s="112"/>
      <c r="X114" s="112"/>
    </row>
    <row r="115">
      <c r="A115" s="112"/>
      <c r="B115" s="322"/>
      <c r="C115" s="112"/>
      <c r="D115" s="112"/>
      <c r="E115" s="152"/>
      <c r="F115" s="112"/>
      <c r="G115" s="112"/>
      <c r="H115" s="112"/>
      <c r="I115" s="325"/>
      <c r="J115" s="325"/>
      <c r="K115" s="112"/>
      <c r="L115" s="129"/>
      <c r="M115" s="126"/>
      <c r="N115" s="112"/>
      <c r="O115" s="129"/>
      <c r="P115" s="129"/>
      <c r="Q115" s="129"/>
      <c r="R115" s="112"/>
      <c r="S115" s="129"/>
      <c r="T115" s="129"/>
      <c r="U115" s="112"/>
      <c r="V115" s="112"/>
      <c r="W115" s="112"/>
      <c r="X115" s="112"/>
    </row>
    <row r="116">
      <c r="A116" s="112"/>
      <c r="B116" s="322"/>
      <c r="C116" s="112"/>
      <c r="D116" s="112"/>
      <c r="E116" s="152"/>
      <c r="F116" s="112"/>
      <c r="G116" s="112"/>
      <c r="H116" s="112"/>
      <c r="I116" s="325"/>
      <c r="J116" s="325"/>
      <c r="K116" s="112"/>
      <c r="L116" s="129"/>
      <c r="M116" s="126"/>
      <c r="N116" s="112"/>
      <c r="O116" s="129"/>
      <c r="P116" s="129"/>
      <c r="Q116" s="129"/>
      <c r="R116" s="112"/>
      <c r="S116" s="129"/>
      <c r="T116" s="129"/>
      <c r="U116" s="112"/>
      <c r="V116" s="112"/>
      <c r="W116" s="112"/>
      <c r="X116" s="112"/>
    </row>
    <row r="117">
      <c r="A117" s="112"/>
      <c r="B117" s="322"/>
      <c r="C117" s="112"/>
      <c r="D117" s="112"/>
      <c r="E117" s="152"/>
      <c r="F117" s="112"/>
      <c r="G117" s="112"/>
      <c r="H117" s="112"/>
      <c r="I117" s="325"/>
      <c r="J117" s="325"/>
      <c r="K117" s="112"/>
      <c r="L117" s="129"/>
      <c r="M117" s="126"/>
      <c r="N117" s="112"/>
      <c r="O117" s="129"/>
      <c r="P117" s="129"/>
      <c r="Q117" s="129"/>
      <c r="R117" s="112"/>
      <c r="S117" s="129"/>
      <c r="T117" s="129"/>
      <c r="U117" s="112"/>
      <c r="V117" s="112"/>
      <c r="W117" s="112"/>
      <c r="X117" s="112"/>
    </row>
    <row r="118">
      <c r="A118" s="112"/>
      <c r="B118" s="322"/>
      <c r="C118" s="112"/>
      <c r="D118" s="112"/>
      <c r="E118" s="152"/>
      <c r="F118" s="112"/>
      <c r="G118" s="112"/>
      <c r="H118" s="112"/>
      <c r="I118" s="325"/>
      <c r="J118" s="325"/>
      <c r="K118" s="112"/>
      <c r="L118" s="129"/>
      <c r="M118" s="126"/>
      <c r="N118" s="112"/>
      <c r="O118" s="129"/>
      <c r="P118" s="129"/>
      <c r="Q118" s="129"/>
      <c r="R118" s="112"/>
      <c r="S118" s="129"/>
      <c r="T118" s="129"/>
      <c r="U118" s="112"/>
      <c r="V118" s="112"/>
      <c r="W118" s="112"/>
      <c r="X118" s="112"/>
    </row>
    <row r="119">
      <c r="A119" s="112"/>
      <c r="B119" s="322"/>
      <c r="C119" s="112"/>
      <c r="D119" s="112"/>
      <c r="E119" s="152"/>
      <c r="F119" s="112"/>
      <c r="G119" s="112"/>
      <c r="H119" s="112"/>
      <c r="I119" s="325"/>
      <c r="J119" s="325"/>
      <c r="K119" s="112"/>
      <c r="L119" s="129"/>
      <c r="M119" s="126"/>
      <c r="N119" s="112"/>
      <c r="O119" s="129"/>
      <c r="P119" s="129"/>
      <c r="Q119" s="129"/>
      <c r="R119" s="112"/>
      <c r="S119" s="129"/>
      <c r="T119" s="129"/>
      <c r="U119" s="112"/>
      <c r="V119" s="112"/>
      <c r="W119" s="112"/>
      <c r="X119" s="112"/>
    </row>
    <row r="120">
      <c r="A120" s="112"/>
      <c r="B120" s="322"/>
      <c r="C120" s="112"/>
      <c r="D120" s="112"/>
      <c r="E120" s="152"/>
      <c r="F120" s="112"/>
      <c r="G120" s="112"/>
      <c r="H120" s="112"/>
      <c r="I120" s="325"/>
      <c r="J120" s="325"/>
      <c r="K120" s="112"/>
      <c r="L120" s="129"/>
      <c r="M120" s="126"/>
      <c r="N120" s="112"/>
      <c r="O120" s="129"/>
      <c r="P120" s="129"/>
      <c r="Q120" s="129"/>
      <c r="R120" s="112"/>
      <c r="S120" s="129"/>
      <c r="T120" s="129"/>
      <c r="U120" s="112"/>
      <c r="V120" s="112"/>
      <c r="W120" s="112"/>
      <c r="X120" s="112"/>
    </row>
    <row r="121">
      <c r="A121" s="112"/>
      <c r="B121" s="322"/>
      <c r="C121" s="112"/>
      <c r="D121" s="112"/>
      <c r="E121" s="152"/>
      <c r="F121" s="112"/>
      <c r="G121" s="112"/>
      <c r="H121" s="112"/>
      <c r="I121" s="325"/>
      <c r="J121" s="325"/>
      <c r="K121" s="112"/>
      <c r="L121" s="129"/>
      <c r="M121" s="126"/>
      <c r="N121" s="112"/>
      <c r="O121" s="129"/>
      <c r="P121" s="129"/>
      <c r="Q121" s="129"/>
      <c r="R121" s="112"/>
      <c r="S121" s="129"/>
      <c r="T121" s="129"/>
      <c r="U121" s="112"/>
      <c r="V121" s="112"/>
      <c r="W121" s="112"/>
      <c r="X121" s="112"/>
    </row>
    <row r="122">
      <c r="A122" s="112"/>
      <c r="B122" s="322"/>
      <c r="C122" s="112"/>
      <c r="D122" s="112"/>
      <c r="E122" s="152"/>
      <c r="F122" s="112"/>
      <c r="G122" s="112"/>
      <c r="H122" s="112"/>
      <c r="I122" s="325"/>
      <c r="J122" s="325"/>
      <c r="K122" s="112"/>
      <c r="L122" s="129"/>
      <c r="M122" s="126"/>
      <c r="N122" s="112"/>
      <c r="O122" s="129"/>
      <c r="P122" s="129"/>
      <c r="Q122" s="129"/>
      <c r="R122" s="112"/>
      <c r="S122" s="129"/>
      <c r="T122" s="129"/>
      <c r="U122" s="112"/>
      <c r="V122" s="112"/>
      <c r="W122" s="112"/>
      <c r="X122" s="112"/>
    </row>
    <row r="123">
      <c r="A123" s="112"/>
      <c r="B123" s="322"/>
      <c r="C123" s="112"/>
      <c r="D123" s="112"/>
      <c r="E123" s="152"/>
      <c r="F123" s="112"/>
      <c r="G123" s="112"/>
      <c r="H123" s="112"/>
      <c r="I123" s="325"/>
      <c r="J123" s="325"/>
      <c r="K123" s="112"/>
      <c r="L123" s="129"/>
      <c r="M123" s="126"/>
      <c r="N123" s="112"/>
      <c r="O123" s="129"/>
      <c r="P123" s="129"/>
      <c r="Q123" s="129"/>
      <c r="R123" s="112"/>
      <c r="S123" s="129"/>
      <c r="T123" s="129"/>
      <c r="U123" s="112"/>
      <c r="V123" s="112"/>
      <c r="W123" s="112"/>
      <c r="X123" s="112"/>
    </row>
    <row r="124">
      <c r="A124" s="112"/>
      <c r="B124" s="322"/>
      <c r="C124" s="112"/>
      <c r="D124" s="112"/>
      <c r="E124" s="152"/>
      <c r="F124" s="112"/>
      <c r="G124" s="112"/>
      <c r="H124" s="112"/>
      <c r="I124" s="325"/>
      <c r="J124" s="325"/>
      <c r="K124" s="112"/>
      <c r="L124" s="129"/>
      <c r="M124" s="126"/>
      <c r="N124" s="112"/>
      <c r="O124" s="129"/>
      <c r="P124" s="129"/>
      <c r="Q124" s="129"/>
      <c r="R124" s="112"/>
      <c r="S124" s="129"/>
      <c r="T124" s="129"/>
      <c r="U124" s="112"/>
      <c r="V124" s="112"/>
      <c r="W124" s="112"/>
      <c r="X124" s="112"/>
    </row>
    <row r="125">
      <c r="A125" s="112"/>
      <c r="B125" s="322"/>
      <c r="C125" s="112"/>
      <c r="D125" s="112"/>
      <c r="E125" s="152"/>
      <c r="F125" s="112"/>
      <c r="G125" s="112"/>
      <c r="H125" s="112"/>
      <c r="I125" s="325"/>
      <c r="J125" s="325"/>
      <c r="K125" s="112"/>
      <c r="L125" s="129"/>
      <c r="M125" s="126"/>
      <c r="N125" s="112"/>
      <c r="O125" s="129"/>
      <c r="P125" s="129"/>
      <c r="Q125" s="129"/>
      <c r="R125" s="112"/>
      <c r="S125" s="129"/>
      <c r="T125" s="129"/>
      <c r="U125" s="112"/>
      <c r="V125" s="112"/>
      <c r="W125" s="112"/>
      <c r="X125" s="112"/>
    </row>
    <row r="126">
      <c r="A126" s="112"/>
      <c r="B126" s="322"/>
      <c r="C126" s="112"/>
      <c r="D126" s="112"/>
      <c r="E126" s="152"/>
      <c r="F126" s="112"/>
      <c r="G126" s="112"/>
      <c r="H126" s="112"/>
      <c r="I126" s="325"/>
      <c r="J126" s="325"/>
      <c r="K126" s="112"/>
      <c r="L126" s="129"/>
      <c r="M126" s="126"/>
      <c r="N126" s="112"/>
      <c r="O126" s="129"/>
      <c r="P126" s="129"/>
      <c r="Q126" s="129"/>
      <c r="R126" s="112"/>
      <c r="S126" s="129"/>
      <c r="T126" s="129"/>
      <c r="U126" s="112"/>
      <c r="V126" s="112"/>
      <c r="W126" s="112"/>
      <c r="X126" s="112"/>
    </row>
    <row r="127">
      <c r="A127" s="112"/>
      <c r="B127" s="322"/>
      <c r="C127" s="112"/>
      <c r="D127" s="112"/>
      <c r="E127" s="152"/>
      <c r="F127" s="112"/>
      <c r="G127" s="112"/>
      <c r="H127" s="112"/>
      <c r="I127" s="325"/>
      <c r="J127" s="325"/>
      <c r="K127" s="112"/>
      <c r="L127" s="129"/>
      <c r="M127" s="126"/>
      <c r="N127" s="112"/>
      <c r="O127" s="129"/>
      <c r="P127" s="129"/>
      <c r="Q127" s="129"/>
      <c r="R127" s="112"/>
      <c r="S127" s="129"/>
      <c r="T127" s="129"/>
      <c r="U127" s="112"/>
      <c r="V127" s="112"/>
      <c r="W127" s="112"/>
      <c r="X127" s="112"/>
    </row>
    <row r="128">
      <c r="A128" s="112"/>
      <c r="B128" s="322"/>
      <c r="C128" s="112"/>
      <c r="D128" s="112"/>
      <c r="E128" s="152"/>
      <c r="F128" s="112"/>
      <c r="G128" s="112"/>
      <c r="H128" s="112"/>
      <c r="I128" s="325"/>
      <c r="J128" s="325"/>
      <c r="K128" s="112"/>
      <c r="L128" s="129"/>
      <c r="M128" s="126"/>
      <c r="N128" s="112"/>
      <c r="O128" s="129"/>
      <c r="P128" s="129"/>
      <c r="Q128" s="129"/>
      <c r="R128" s="112"/>
      <c r="S128" s="129"/>
      <c r="T128" s="129"/>
      <c r="U128" s="112"/>
      <c r="V128" s="112"/>
      <c r="W128" s="112"/>
      <c r="X128" s="112"/>
    </row>
    <row r="129">
      <c r="A129" s="112"/>
      <c r="B129" s="322"/>
      <c r="C129" s="112"/>
      <c r="D129" s="112"/>
      <c r="E129" s="152"/>
      <c r="F129" s="112"/>
      <c r="G129" s="112"/>
      <c r="H129" s="112"/>
      <c r="I129" s="325"/>
      <c r="J129" s="325"/>
      <c r="K129" s="112"/>
      <c r="L129" s="129"/>
      <c r="M129" s="126"/>
      <c r="N129" s="112"/>
      <c r="O129" s="129"/>
      <c r="P129" s="129"/>
      <c r="Q129" s="129"/>
      <c r="R129" s="112"/>
      <c r="S129" s="129"/>
      <c r="T129" s="129"/>
      <c r="U129" s="112"/>
      <c r="V129" s="112"/>
      <c r="W129" s="112"/>
      <c r="X129" s="112"/>
    </row>
    <row r="130">
      <c r="A130" s="112"/>
      <c r="B130" s="322"/>
      <c r="C130" s="112"/>
      <c r="D130" s="112"/>
      <c r="E130" s="152"/>
      <c r="F130" s="112"/>
      <c r="G130" s="112"/>
      <c r="H130" s="112"/>
      <c r="I130" s="325"/>
      <c r="J130" s="325"/>
      <c r="K130" s="112"/>
      <c r="L130" s="129"/>
      <c r="M130" s="126"/>
      <c r="N130" s="112"/>
      <c r="O130" s="129"/>
      <c r="P130" s="129"/>
      <c r="Q130" s="129"/>
      <c r="R130" s="112"/>
      <c r="S130" s="129"/>
      <c r="T130" s="129"/>
      <c r="U130" s="112"/>
      <c r="V130" s="112"/>
      <c r="W130" s="112"/>
      <c r="X130" s="112"/>
    </row>
    <row r="131">
      <c r="A131" s="112"/>
      <c r="B131" s="322"/>
      <c r="C131" s="112"/>
      <c r="D131" s="112"/>
      <c r="E131" s="152"/>
      <c r="F131" s="112"/>
      <c r="G131" s="112"/>
      <c r="H131" s="112"/>
      <c r="I131" s="325"/>
      <c r="J131" s="325"/>
      <c r="K131" s="112"/>
      <c r="L131" s="129"/>
      <c r="M131" s="126"/>
      <c r="N131" s="112"/>
      <c r="O131" s="129"/>
      <c r="P131" s="129"/>
      <c r="Q131" s="129"/>
      <c r="R131" s="112"/>
      <c r="S131" s="129"/>
      <c r="T131" s="129"/>
      <c r="U131" s="112"/>
      <c r="V131" s="112"/>
      <c r="W131" s="112"/>
      <c r="X131" s="112"/>
    </row>
    <row r="132">
      <c r="A132" s="112"/>
      <c r="B132" s="322"/>
      <c r="C132" s="112"/>
      <c r="D132" s="112"/>
      <c r="E132" s="152"/>
      <c r="F132" s="112"/>
      <c r="G132" s="112"/>
      <c r="H132" s="112"/>
      <c r="I132" s="325"/>
      <c r="J132" s="325"/>
      <c r="K132" s="112"/>
      <c r="L132" s="129"/>
      <c r="M132" s="126"/>
      <c r="N132" s="112"/>
      <c r="O132" s="129"/>
      <c r="P132" s="129"/>
      <c r="Q132" s="129"/>
      <c r="R132" s="112"/>
      <c r="S132" s="129"/>
      <c r="T132" s="129"/>
      <c r="U132" s="112"/>
      <c r="V132" s="112"/>
      <c r="W132" s="112"/>
      <c r="X132" s="112"/>
    </row>
    <row r="133">
      <c r="A133" s="112"/>
      <c r="B133" s="322"/>
      <c r="C133" s="112"/>
      <c r="D133" s="112"/>
      <c r="E133" s="152"/>
      <c r="F133" s="112"/>
      <c r="G133" s="112"/>
      <c r="H133" s="112"/>
      <c r="I133" s="325"/>
      <c r="J133" s="325"/>
      <c r="K133" s="112"/>
      <c r="L133" s="129"/>
      <c r="M133" s="126"/>
      <c r="N133" s="112"/>
      <c r="O133" s="129"/>
      <c r="P133" s="129"/>
      <c r="Q133" s="129"/>
      <c r="R133" s="112"/>
      <c r="S133" s="129"/>
      <c r="T133" s="129"/>
      <c r="U133" s="112"/>
      <c r="V133" s="112"/>
      <c r="W133" s="112"/>
      <c r="X133" s="112"/>
    </row>
    <row r="134">
      <c r="A134" s="112"/>
      <c r="B134" s="322"/>
      <c r="C134" s="112"/>
      <c r="D134" s="112"/>
      <c r="E134" s="152"/>
      <c r="F134" s="112"/>
      <c r="G134" s="112"/>
      <c r="H134" s="112"/>
      <c r="I134" s="325"/>
      <c r="J134" s="325"/>
      <c r="K134" s="112"/>
      <c r="L134" s="129"/>
      <c r="M134" s="126"/>
      <c r="N134" s="112"/>
      <c r="O134" s="129"/>
      <c r="P134" s="129"/>
      <c r="Q134" s="129"/>
      <c r="R134" s="112"/>
      <c r="S134" s="129"/>
      <c r="T134" s="129"/>
      <c r="U134" s="112"/>
      <c r="V134" s="112"/>
      <c r="W134" s="112"/>
      <c r="X134" s="112"/>
    </row>
    <row r="135">
      <c r="A135" s="112"/>
      <c r="B135" s="322"/>
      <c r="C135" s="112"/>
      <c r="D135" s="112"/>
      <c r="E135" s="152"/>
      <c r="F135" s="112"/>
      <c r="G135" s="112"/>
      <c r="H135" s="112"/>
      <c r="I135" s="325"/>
      <c r="J135" s="325"/>
      <c r="K135" s="112"/>
      <c r="L135" s="129"/>
      <c r="M135" s="126"/>
      <c r="N135" s="112"/>
      <c r="O135" s="129"/>
      <c r="P135" s="129"/>
      <c r="Q135" s="129"/>
      <c r="R135" s="112"/>
      <c r="S135" s="129"/>
      <c r="T135" s="129"/>
      <c r="U135" s="112"/>
      <c r="V135" s="112"/>
      <c r="W135" s="112"/>
      <c r="X135" s="112"/>
    </row>
    <row r="136">
      <c r="A136" s="112"/>
      <c r="B136" s="322"/>
      <c r="C136" s="112"/>
      <c r="D136" s="112"/>
      <c r="E136" s="152"/>
      <c r="F136" s="112"/>
      <c r="G136" s="112"/>
      <c r="H136" s="112"/>
      <c r="I136" s="325"/>
      <c r="J136" s="325"/>
      <c r="K136" s="112"/>
      <c r="L136" s="129"/>
      <c r="M136" s="126"/>
      <c r="N136" s="112"/>
      <c r="O136" s="129"/>
      <c r="P136" s="129"/>
      <c r="Q136" s="129"/>
      <c r="R136" s="112"/>
      <c r="S136" s="129"/>
      <c r="T136" s="129"/>
      <c r="U136" s="112"/>
      <c r="V136" s="112"/>
      <c r="W136" s="112"/>
      <c r="X136" s="112"/>
    </row>
    <row r="137">
      <c r="A137" s="112"/>
      <c r="B137" s="322"/>
      <c r="C137" s="112"/>
      <c r="D137" s="112"/>
      <c r="E137" s="152"/>
      <c r="F137" s="112"/>
      <c r="G137" s="112"/>
      <c r="H137" s="112"/>
      <c r="I137" s="325"/>
      <c r="J137" s="325"/>
      <c r="K137" s="112"/>
      <c r="L137" s="129"/>
      <c r="M137" s="126"/>
      <c r="N137" s="112"/>
      <c r="O137" s="129"/>
      <c r="P137" s="129"/>
      <c r="Q137" s="129"/>
      <c r="R137" s="112"/>
      <c r="S137" s="129"/>
      <c r="T137" s="129"/>
      <c r="U137" s="112"/>
      <c r="V137" s="112"/>
      <c r="W137" s="112"/>
      <c r="X137" s="112"/>
    </row>
    <row r="138">
      <c r="A138" s="112"/>
      <c r="B138" s="322"/>
      <c r="C138" s="112"/>
      <c r="D138" s="112"/>
      <c r="E138" s="152"/>
      <c r="F138" s="112"/>
      <c r="G138" s="112"/>
      <c r="H138" s="112"/>
      <c r="I138" s="325"/>
      <c r="J138" s="325"/>
      <c r="K138" s="112"/>
      <c r="L138" s="129"/>
      <c r="M138" s="126"/>
      <c r="N138" s="112"/>
      <c r="O138" s="129"/>
      <c r="P138" s="129"/>
      <c r="Q138" s="129"/>
      <c r="R138" s="112"/>
      <c r="S138" s="129"/>
      <c r="T138" s="129"/>
      <c r="U138" s="112"/>
      <c r="V138" s="112"/>
      <c r="W138" s="112"/>
      <c r="X138" s="112"/>
    </row>
    <row r="139">
      <c r="A139" s="112"/>
      <c r="B139" s="322"/>
      <c r="C139" s="112"/>
      <c r="D139" s="112"/>
      <c r="E139" s="152"/>
      <c r="F139" s="112"/>
      <c r="G139" s="112"/>
      <c r="H139" s="112"/>
      <c r="I139" s="325"/>
      <c r="J139" s="325"/>
      <c r="K139" s="112"/>
      <c r="L139" s="129"/>
      <c r="M139" s="126"/>
      <c r="N139" s="112"/>
      <c r="O139" s="129"/>
      <c r="P139" s="129"/>
      <c r="Q139" s="129"/>
      <c r="R139" s="112"/>
      <c r="S139" s="129"/>
      <c r="T139" s="129"/>
      <c r="U139" s="112"/>
      <c r="V139" s="112"/>
      <c r="W139" s="112"/>
      <c r="X139" s="112"/>
    </row>
    <row r="140">
      <c r="A140" s="112"/>
      <c r="B140" s="322"/>
      <c r="C140" s="112"/>
      <c r="D140" s="112"/>
      <c r="E140" s="152"/>
      <c r="F140" s="112"/>
      <c r="G140" s="112"/>
      <c r="H140" s="112"/>
      <c r="I140" s="325"/>
      <c r="J140" s="325"/>
      <c r="K140" s="112"/>
      <c r="L140" s="129"/>
      <c r="M140" s="126"/>
      <c r="N140" s="112"/>
      <c r="O140" s="129"/>
      <c r="P140" s="129"/>
      <c r="Q140" s="129"/>
      <c r="R140" s="112"/>
      <c r="S140" s="129"/>
      <c r="T140" s="129"/>
      <c r="U140" s="112"/>
      <c r="V140" s="112"/>
      <c r="W140" s="112"/>
      <c r="X140" s="112"/>
    </row>
    <row r="141">
      <c r="A141" s="112"/>
      <c r="B141" s="322"/>
      <c r="C141" s="112"/>
      <c r="D141" s="112"/>
      <c r="E141" s="152"/>
      <c r="F141" s="112"/>
      <c r="G141" s="112"/>
      <c r="H141" s="112"/>
      <c r="I141" s="325"/>
      <c r="J141" s="325"/>
      <c r="K141" s="112"/>
      <c r="L141" s="129"/>
      <c r="M141" s="126"/>
      <c r="N141" s="112"/>
      <c r="O141" s="129"/>
      <c r="P141" s="129"/>
      <c r="Q141" s="129"/>
      <c r="R141" s="112"/>
      <c r="S141" s="129"/>
      <c r="T141" s="129"/>
      <c r="U141" s="112"/>
      <c r="V141" s="112"/>
      <c r="W141" s="112"/>
      <c r="X141" s="112"/>
    </row>
    <row r="142">
      <c r="A142" s="112"/>
      <c r="B142" s="322"/>
      <c r="C142" s="112"/>
      <c r="D142" s="112"/>
      <c r="E142" s="152"/>
      <c r="F142" s="112"/>
      <c r="G142" s="112"/>
      <c r="H142" s="112"/>
      <c r="I142" s="325"/>
      <c r="J142" s="325"/>
      <c r="K142" s="112"/>
      <c r="L142" s="129"/>
      <c r="M142" s="126"/>
      <c r="N142" s="112"/>
      <c r="O142" s="129"/>
      <c r="P142" s="129"/>
      <c r="Q142" s="129"/>
      <c r="R142" s="112"/>
      <c r="S142" s="129"/>
      <c r="T142" s="129"/>
      <c r="U142" s="112"/>
      <c r="V142" s="112"/>
      <c r="W142" s="112"/>
      <c r="X142" s="112"/>
    </row>
    <row r="143">
      <c r="A143" s="112"/>
      <c r="B143" s="322"/>
      <c r="C143" s="112"/>
      <c r="D143" s="112"/>
      <c r="E143" s="152"/>
      <c r="F143" s="112"/>
      <c r="G143" s="112"/>
      <c r="H143" s="112"/>
      <c r="I143" s="325"/>
      <c r="J143" s="325"/>
      <c r="K143" s="112"/>
      <c r="L143" s="129"/>
      <c r="M143" s="126"/>
      <c r="N143" s="112"/>
      <c r="O143" s="129"/>
      <c r="P143" s="129"/>
      <c r="Q143" s="129"/>
      <c r="R143" s="112"/>
      <c r="S143" s="129"/>
      <c r="T143" s="129"/>
      <c r="U143" s="112"/>
      <c r="V143" s="112"/>
      <c r="W143" s="112"/>
      <c r="X143" s="112"/>
    </row>
    <row r="144">
      <c r="A144" s="112"/>
      <c r="B144" s="322"/>
      <c r="C144" s="112"/>
      <c r="D144" s="112"/>
      <c r="E144" s="152"/>
      <c r="F144" s="112"/>
      <c r="G144" s="112"/>
      <c r="H144" s="112"/>
      <c r="I144" s="325"/>
      <c r="J144" s="325"/>
      <c r="K144" s="112"/>
      <c r="L144" s="129"/>
      <c r="M144" s="126"/>
      <c r="N144" s="112"/>
      <c r="O144" s="129"/>
      <c r="P144" s="129"/>
      <c r="Q144" s="129"/>
      <c r="R144" s="112"/>
      <c r="S144" s="129"/>
      <c r="T144" s="129"/>
      <c r="U144" s="112"/>
      <c r="V144" s="112"/>
      <c r="W144" s="112"/>
      <c r="X144" s="112"/>
    </row>
    <row r="145">
      <c r="A145" s="112"/>
      <c r="B145" s="322"/>
      <c r="C145" s="112"/>
      <c r="D145" s="112"/>
      <c r="E145" s="152"/>
      <c r="F145" s="112"/>
      <c r="G145" s="112"/>
      <c r="H145" s="112"/>
      <c r="I145" s="325"/>
      <c r="J145" s="325"/>
      <c r="K145" s="112"/>
      <c r="L145" s="129"/>
      <c r="M145" s="126"/>
      <c r="N145" s="112"/>
      <c r="O145" s="129"/>
      <c r="P145" s="129"/>
      <c r="Q145" s="129"/>
      <c r="R145" s="112"/>
      <c r="S145" s="129"/>
      <c r="T145" s="129"/>
      <c r="U145" s="112"/>
      <c r="V145" s="112"/>
      <c r="W145" s="112"/>
      <c r="X145" s="112"/>
    </row>
    <row r="146">
      <c r="A146" s="112"/>
      <c r="B146" s="322"/>
      <c r="C146" s="112"/>
      <c r="D146" s="112"/>
      <c r="E146" s="152"/>
      <c r="F146" s="112"/>
      <c r="G146" s="112"/>
      <c r="H146" s="112"/>
      <c r="I146" s="325"/>
      <c r="J146" s="325"/>
      <c r="K146" s="112"/>
      <c r="L146" s="129"/>
      <c r="M146" s="126"/>
      <c r="N146" s="112"/>
      <c r="O146" s="129"/>
      <c r="P146" s="129"/>
      <c r="Q146" s="129"/>
      <c r="R146" s="112"/>
      <c r="S146" s="129"/>
      <c r="T146" s="129"/>
      <c r="U146" s="112"/>
      <c r="V146" s="112"/>
      <c r="W146" s="112"/>
      <c r="X146" s="112"/>
    </row>
    <row r="147">
      <c r="A147" s="112"/>
      <c r="B147" s="322"/>
      <c r="C147" s="112"/>
      <c r="D147" s="112"/>
      <c r="E147" s="152"/>
      <c r="F147" s="112"/>
      <c r="G147" s="112"/>
      <c r="H147" s="112"/>
      <c r="I147" s="325"/>
      <c r="J147" s="325"/>
      <c r="K147" s="112"/>
      <c r="L147" s="129"/>
      <c r="M147" s="126"/>
      <c r="N147" s="112"/>
      <c r="O147" s="129"/>
      <c r="P147" s="129"/>
      <c r="Q147" s="129"/>
      <c r="R147" s="112"/>
      <c r="S147" s="129"/>
      <c r="T147" s="129"/>
      <c r="U147" s="112"/>
      <c r="V147" s="112"/>
      <c r="W147" s="112"/>
      <c r="X147" s="112"/>
    </row>
    <row r="148">
      <c r="A148" s="112"/>
      <c r="B148" s="322"/>
      <c r="C148" s="112"/>
      <c r="D148" s="112"/>
      <c r="E148" s="152"/>
      <c r="F148" s="112"/>
      <c r="G148" s="112"/>
      <c r="H148" s="112"/>
      <c r="I148" s="325"/>
      <c r="J148" s="325"/>
      <c r="K148" s="112"/>
      <c r="L148" s="129"/>
      <c r="M148" s="126"/>
      <c r="N148" s="112"/>
      <c r="O148" s="129"/>
      <c r="P148" s="129"/>
      <c r="Q148" s="129"/>
      <c r="R148" s="112"/>
      <c r="S148" s="129"/>
      <c r="T148" s="129"/>
      <c r="U148" s="112"/>
      <c r="V148" s="112"/>
      <c r="W148" s="112"/>
      <c r="X148" s="112"/>
    </row>
    <row r="149">
      <c r="A149" s="112"/>
      <c r="B149" s="322"/>
      <c r="C149" s="112"/>
      <c r="D149" s="112"/>
      <c r="E149" s="152"/>
      <c r="F149" s="112"/>
      <c r="G149" s="112"/>
      <c r="H149" s="112"/>
      <c r="I149" s="325"/>
      <c r="J149" s="325"/>
      <c r="K149" s="112"/>
      <c r="L149" s="129"/>
      <c r="M149" s="126"/>
      <c r="N149" s="112"/>
      <c r="O149" s="129"/>
      <c r="P149" s="129"/>
      <c r="Q149" s="129"/>
      <c r="R149" s="112"/>
      <c r="S149" s="129"/>
      <c r="T149" s="129"/>
      <c r="U149" s="112"/>
      <c r="V149" s="112"/>
      <c r="W149" s="112"/>
      <c r="X149" s="112"/>
    </row>
    <row r="150">
      <c r="A150" s="112"/>
      <c r="B150" s="322"/>
      <c r="C150" s="112"/>
      <c r="D150" s="112"/>
      <c r="E150" s="152"/>
      <c r="F150" s="112"/>
      <c r="G150" s="112"/>
      <c r="H150" s="112"/>
      <c r="I150" s="325"/>
      <c r="J150" s="325"/>
      <c r="K150" s="112"/>
      <c r="L150" s="129"/>
      <c r="M150" s="126"/>
      <c r="N150" s="112"/>
      <c r="O150" s="129"/>
      <c r="P150" s="129"/>
      <c r="Q150" s="129"/>
      <c r="R150" s="112"/>
      <c r="S150" s="129"/>
      <c r="T150" s="129"/>
      <c r="U150" s="112"/>
      <c r="V150" s="112"/>
      <c r="W150" s="112"/>
      <c r="X150" s="112"/>
    </row>
  </sheetData>
  <drawing r:id="rId2"/>
  <legacyDrawing r:id="rId3"/>
</worksheet>
</file>