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vic Magdamit\Excel\Assignment - Activity - Seatwork\"/>
    </mc:Choice>
  </mc:AlternateContent>
  <xr:revisionPtr revIDLastSave="0" documentId="13_ncr:1_{2BEC9C9F-B687-4C8E-A7B0-4257C846E845}" xr6:coauthVersionLast="47" xr6:coauthVersionMax="47" xr10:uidLastSave="{00000000-0000-0000-0000-000000000000}"/>
  <bookViews>
    <workbookView xWindow="-120" yWindow="-120" windowWidth="29040" windowHeight="15720" xr2:uid="{4B7D5C5A-C8AF-427D-9A9F-8C0C6AA1B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15" i="1" l="1"/>
  <c r="AO15" i="1" s="1" a="1"/>
  <c r="AO15" i="1" s="1"/>
  <c r="AP15" i="1" s="1"/>
  <c r="AN29" i="1"/>
  <c r="AP11" i="1"/>
  <c r="AP12" i="1"/>
  <c r="AP13" i="1"/>
  <c r="AP14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10" i="1"/>
  <c r="AO29" i="1" a="1"/>
  <c r="AO29" i="1" s="1"/>
  <c r="AP29" i="1" s="1"/>
  <c r="AN18" i="1"/>
  <c r="AO11" i="1" a="1"/>
  <c r="AO11" i="1"/>
  <c r="AO12" i="1" a="1"/>
  <c r="AO12" i="1" s="1"/>
  <c r="AO13" i="1" a="1"/>
  <c r="AO13" i="1"/>
  <c r="AO14" i="1" a="1"/>
  <c r="AO14" i="1" s="1"/>
  <c r="AO16" i="1" a="1"/>
  <c r="AO16" i="1"/>
  <c r="AO17" i="1" a="1"/>
  <c r="AO17" i="1"/>
  <c r="AO18" i="1" a="1"/>
  <c r="AO18" i="1" s="1"/>
  <c r="AO19" i="1" a="1"/>
  <c r="AO19" i="1"/>
  <c r="AO20" i="1" a="1"/>
  <c r="AO20" i="1" s="1"/>
  <c r="AO21" i="1" a="1"/>
  <c r="AO21" i="1"/>
  <c r="AO22" i="1" a="1"/>
  <c r="AO22" i="1" s="1"/>
  <c r="AO23" i="1" a="1"/>
  <c r="AO23" i="1" s="1"/>
  <c r="AO24" i="1" a="1"/>
  <c r="AO24" i="1" s="1"/>
  <c r="AO25" i="1" a="1"/>
  <c r="AO25" i="1"/>
  <c r="AO26" i="1" a="1"/>
  <c r="AO26" i="1"/>
  <c r="AO27" i="1" a="1"/>
  <c r="AO27" i="1"/>
  <c r="AO28" i="1" a="1"/>
  <c r="AO28" i="1" s="1"/>
  <c r="AO10" i="1" a="1"/>
  <c r="AO10" i="1" s="1"/>
  <c r="AL11" i="1"/>
  <c r="AM11" i="1" s="1"/>
  <c r="AL12" i="1"/>
  <c r="AM12" i="1" s="1"/>
  <c r="AL13" i="1"/>
  <c r="AM13" i="1" s="1"/>
  <c r="AL14" i="1"/>
  <c r="AM14" i="1" s="1"/>
  <c r="AL15" i="1"/>
  <c r="AM15" i="1" s="1"/>
  <c r="AL16" i="1"/>
  <c r="AM16" i="1" s="1"/>
  <c r="AL17" i="1"/>
  <c r="AM17" i="1" s="1"/>
  <c r="AL18" i="1"/>
  <c r="AM18" i="1" s="1"/>
  <c r="AL19" i="1"/>
  <c r="AM19" i="1" s="1"/>
  <c r="AL20" i="1"/>
  <c r="AM20" i="1" s="1"/>
  <c r="AL21" i="1"/>
  <c r="AM21" i="1" s="1"/>
  <c r="AL22" i="1"/>
  <c r="AM22" i="1" s="1"/>
  <c r="AL23" i="1"/>
  <c r="AM23" i="1" s="1"/>
  <c r="AL24" i="1"/>
  <c r="AM24" i="1" s="1"/>
  <c r="AL25" i="1"/>
  <c r="AM25" i="1" s="1"/>
  <c r="AL26" i="1"/>
  <c r="AM26" i="1" s="1"/>
  <c r="AL27" i="1"/>
  <c r="AM27" i="1" s="1"/>
  <c r="AL28" i="1"/>
  <c r="AM28" i="1" s="1"/>
  <c r="AL29" i="1"/>
  <c r="AM29" i="1" s="1"/>
  <c r="AL10" i="1"/>
  <c r="AM10" i="1" s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1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10" i="1"/>
  <c r="M10" i="1"/>
  <c r="O29" i="1"/>
  <c r="O28" i="1"/>
  <c r="O27" i="1"/>
  <c r="O26" i="1"/>
  <c r="O25" i="1"/>
  <c r="O24" i="1"/>
  <c r="O23" i="1"/>
  <c r="O22" i="1"/>
  <c r="O18" i="1"/>
  <c r="O17" i="1"/>
  <c r="O16" i="1"/>
  <c r="O15" i="1"/>
  <c r="O14" i="1"/>
  <c r="O13" i="1"/>
  <c r="O12" i="1"/>
  <c r="O11" i="1"/>
  <c r="O10" i="1"/>
  <c r="M11" i="1"/>
  <c r="M12" i="1"/>
  <c r="M13" i="1"/>
  <c r="M14" i="1"/>
  <c r="M15" i="1"/>
  <c r="M16" i="1"/>
  <c r="M17" i="1"/>
  <c r="M18" i="1"/>
  <c r="P18" i="1" s="1"/>
  <c r="Q18" i="1" s="1"/>
  <c r="M19" i="1"/>
  <c r="M20" i="1"/>
  <c r="M21" i="1"/>
  <c r="M22" i="1"/>
  <c r="M23" i="1"/>
  <c r="M24" i="1"/>
  <c r="M25" i="1"/>
  <c r="M26" i="1"/>
  <c r="M27" i="1"/>
  <c r="M28" i="1"/>
  <c r="P28" i="1" s="1"/>
  <c r="Q28" i="1" s="1"/>
  <c r="M29" i="1"/>
  <c r="O21" i="1"/>
  <c r="O20" i="1"/>
  <c r="O19" i="1"/>
  <c r="P29" i="1" l="1"/>
  <c r="Q29" i="1" s="1"/>
  <c r="AE21" i="1"/>
  <c r="AF21" i="1" s="1"/>
  <c r="AE20" i="1"/>
  <c r="AF20" i="1" s="1"/>
  <c r="AE16" i="1"/>
  <c r="AF16" i="1" s="1"/>
  <c r="P23" i="1"/>
  <c r="Q23" i="1" s="1"/>
  <c r="P19" i="1"/>
  <c r="Q19" i="1" s="1"/>
  <c r="AE13" i="1"/>
  <c r="AF13" i="1" s="1"/>
  <c r="AE27" i="1"/>
  <c r="AF27" i="1" s="1"/>
  <c r="AE10" i="1"/>
  <c r="AF10" i="1" s="1"/>
  <c r="AE14" i="1"/>
  <c r="AF14" i="1" s="1"/>
  <c r="AE29" i="1"/>
  <c r="AF29" i="1" s="1"/>
  <c r="AE28" i="1"/>
  <c r="AF28" i="1" s="1"/>
  <c r="AE25" i="1"/>
  <c r="AF25" i="1" s="1"/>
  <c r="AE23" i="1"/>
  <c r="AF23" i="1" s="1"/>
  <c r="AE19" i="1"/>
  <c r="AF19" i="1" s="1"/>
  <c r="P24" i="1"/>
  <c r="Q24" i="1" s="1"/>
  <c r="AE18" i="1"/>
  <c r="AF18" i="1" s="1"/>
  <c r="AE15" i="1"/>
  <c r="AF15" i="1" s="1"/>
  <c r="AE12" i="1"/>
  <c r="AF12" i="1" s="1"/>
  <c r="AE11" i="1"/>
  <c r="AF11" i="1" s="1"/>
  <c r="AE17" i="1"/>
  <c r="AF17" i="1" s="1"/>
  <c r="P20" i="1"/>
  <c r="Q20" i="1" s="1"/>
  <c r="AE26" i="1"/>
  <c r="AF26" i="1" s="1"/>
  <c r="AE24" i="1"/>
  <c r="AF24" i="1" s="1"/>
  <c r="AE22" i="1"/>
  <c r="AF22" i="1" s="1"/>
  <c r="P12" i="1"/>
  <c r="Q12" i="1" s="1"/>
  <c r="AI12" i="1" s="1"/>
  <c r="AJ12" i="1" s="1"/>
  <c r="AN12" i="1" s="1"/>
  <c r="P25" i="1"/>
  <c r="Q25" i="1" s="1"/>
  <c r="P26" i="1"/>
  <c r="Q26" i="1" s="1"/>
  <c r="AI26" i="1" s="1"/>
  <c r="AJ26" i="1" s="1"/>
  <c r="AN26" i="1" s="1"/>
  <c r="P21" i="1"/>
  <c r="Q21" i="1" s="1"/>
  <c r="P22" i="1"/>
  <c r="Q22" i="1" s="1"/>
  <c r="P15" i="1"/>
  <c r="Q15" i="1" s="1"/>
  <c r="AI15" i="1" s="1"/>
  <c r="AJ15" i="1" s="1"/>
  <c r="P14" i="1"/>
  <c r="Q14" i="1" s="1"/>
  <c r="P13" i="1"/>
  <c r="Q13" i="1" s="1"/>
  <c r="P27" i="1"/>
  <c r="Q27" i="1" s="1"/>
  <c r="P11" i="1"/>
  <c r="Q11" i="1" s="1"/>
  <c r="P17" i="1"/>
  <c r="Q17" i="1" s="1"/>
  <c r="P16" i="1"/>
  <c r="Q16" i="1" s="1"/>
  <c r="P10" i="1"/>
  <c r="Q10" i="1" s="1"/>
  <c r="S12" i="1"/>
  <c r="T12" i="1" s="1"/>
  <c r="S27" i="1"/>
  <c r="T27" i="1" s="1"/>
  <c r="S11" i="1"/>
  <c r="T11" i="1" s="1"/>
  <c r="S26" i="1"/>
  <c r="T26" i="1" s="1"/>
  <c r="S25" i="1"/>
  <c r="T25" i="1" s="1"/>
  <c r="S24" i="1"/>
  <c r="T24" i="1" s="1"/>
  <c r="S23" i="1"/>
  <c r="T23" i="1" s="1"/>
  <c r="S22" i="1"/>
  <c r="T22" i="1" s="1"/>
  <c r="S21" i="1"/>
  <c r="T21" i="1" s="1"/>
  <c r="S20" i="1"/>
  <c r="T20" i="1" s="1"/>
  <c r="S19" i="1"/>
  <c r="T19" i="1" s="1"/>
  <c r="S18" i="1"/>
  <c r="T18" i="1" s="1"/>
  <c r="S17" i="1"/>
  <c r="T17" i="1" s="1"/>
  <c r="S16" i="1"/>
  <c r="T16" i="1" s="1"/>
  <c r="S15" i="1"/>
  <c r="T15" i="1" s="1"/>
  <c r="S10" i="1"/>
  <c r="T10" i="1" s="1"/>
  <c r="S14" i="1"/>
  <c r="T14" i="1" s="1"/>
  <c r="S29" i="1"/>
  <c r="T29" i="1" s="1"/>
  <c r="S13" i="1"/>
  <c r="T13" i="1" s="1"/>
  <c r="S28" i="1"/>
  <c r="T28" i="1" s="1"/>
  <c r="AI20" i="1" l="1"/>
  <c r="AJ20" i="1" s="1"/>
  <c r="AN20" i="1" s="1"/>
  <c r="AI22" i="1"/>
  <c r="AJ22" i="1" s="1"/>
  <c r="AN22" i="1" s="1"/>
  <c r="AI16" i="1"/>
  <c r="AJ16" i="1" s="1"/>
  <c r="AN16" i="1" s="1"/>
  <c r="AI28" i="1"/>
  <c r="AJ28" i="1" s="1"/>
  <c r="AN28" i="1" s="1"/>
  <c r="AI18" i="1"/>
  <c r="AJ18" i="1" s="1"/>
  <c r="AI23" i="1"/>
  <c r="AJ23" i="1" s="1"/>
  <c r="AN23" i="1" s="1"/>
  <c r="AI21" i="1"/>
  <c r="AJ21" i="1" s="1"/>
  <c r="AN21" i="1" s="1"/>
  <c r="AI25" i="1"/>
  <c r="AJ25" i="1" s="1"/>
  <c r="AN25" i="1" s="1"/>
  <c r="AI29" i="1"/>
  <c r="AJ29" i="1" s="1"/>
  <c r="AI10" i="1"/>
  <c r="AJ10" i="1" s="1"/>
  <c r="AN10" i="1" s="1"/>
  <c r="AI19" i="1"/>
  <c r="AJ19" i="1" s="1"/>
  <c r="AN19" i="1" s="1"/>
  <c r="AI11" i="1"/>
  <c r="AJ11" i="1" s="1"/>
  <c r="AN11" i="1" s="1"/>
  <c r="AI17" i="1"/>
  <c r="AJ17" i="1" s="1"/>
  <c r="AN17" i="1" s="1"/>
  <c r="AI27" i="1"/>
  <c r="AJ27" i="1" s="1"/>
  <c r="AN27" i="1" s="1"/>
  <c r="AI13" i="1"/>
  <c r="AJ13" i="1" s="1"/>
  <c r="AN13" i="1" s="1"/>
  <c r="AI14" i="1"/>
  <c r="AJ14" i="1" s="1"/>
  <c r="AN14" i="1" s="1"/>
  <c r="AI24" i="1"/>
  <c r="AJ24" i="1" s="1"/>
  <c r="AN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<sst xmlns="http://schemas.openxmlformats.org/spreadsheetml/2006/main" count="77" uniqueCount="70">
  <si>
    <t>Name: Rovic Magdamit</t>
  </si>
  <si>
    <t>Date: 5/15/2025</t>
  </si>
  <si>
    <t>Course: ComProg</t>
  </si>
  <si>
    <t>ASSIGNMENT 1</t>
  </si>
  <si>
    <t>ASSIGNMENT 2</t>
  </si>
  <si>
    <t>ASSIGNMENT 3</t>
  </si>
  <si>
    <t>ASSIGNMENT 4</t>
  </si>
  <si>
    <t>ASSIGNMENT 5</t>
  </si>
  <si>
    <t>ACTIVITY 1</t>
  </si>
  <si>
    <t>ACTIVITY 2</t>
  </si>
  <si>
    <t>ACTIVITY 3</t>
  </si>
  <si>
    <t>ACTIVITY 4</t>
  </si>
  <si>
    <t>ACTIVITY 5</t>
  </si>
  <si>
    <t>S1 RAW</t>
  </si>
  <si>
    <t>S2 RAW</t>
  </si>
  <si>
    <t>SW 1</t>
  </si>
  <si>
    <t>SW 2</t>
  </si>
  <si>
    <t>ASSIGNMENT</t>
  </si>
  <si>
    <t>ACTIVITY</t>
  </si>
  <si>
    <t>SEATWORK</t>
  </si>
  <si>
    <t>AAS AVE</t>
  </si>
  <si>
    <t>AAS 15%</t>
  </si>
  <si>
    <t>RECI PTS</t>
  </si>
  <si>
    <t>RECI RATE</t>
  </si>
  <si>
    <t>RECI 10%</t>
  </si>
  <si>
    <t>QUIZ RAW</t>
  </si>
  <si>
    <t>Q1</t>
  </si>
  <si>
    <t>Q2</t>
  </si>
  <si>
    <t>Q3</t>
  </si>
  <si>
    <t>Q4</t>
  </si>
  <si>
    <t>QUIZ GRADE</t>
  </si>
  <si>
    <t>AVE</t>
  </si>
  <si>
    <t>QUIZ 35%</t>
  </si>
  <si>
    <t>AVERAGE</t>
  </si>
  <si>
    <t>PROJECT</t>
  </si>
  <si>
    <t>PROJECT 40%</t>
  </si>
  <si>
    <t>RECITATION</t>
  </si>
  <si>
    <t>TOTAL CS</t>
  </si>
  <si>
    <t>CS 60%</t>
  </si>
  <si>
    <t>CLASS STANDING</t>
  </si>
  <si>
    <t>EXAM</t>
  </si>
  <si>
    <t>EXAM RAW</t>
  </si>
  <si>
    <t>EXAM 40%</t>
  </si>
  <si>
    <t>EXAM RATE</t>
  </si>
  <si>
    <t>FINAL GRADE</t>
  </si>
  <si>
    <t>GRADE</t>
  </si>
  <si>
    <t>TRANSMUTED</t>
  </si>
  <si>
    <t>REMARKS</t>
  </si>
  <si>
    <t>LEGENDS</t>
  </si>
  <si>
    <t>STUDENT ID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</si>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</sst>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2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7825-0B4F-4201-9796-088A0ACFD869}">
  <dimension ref="A1:BQ29"/>
  <sheetViews>
    <sheetView tabSelected="1" topLeftCell="AC1" zoomScaleNormal="100" workbookViewId="0">
      <selection activeCell="AR32" sqref="AR32"/>
    </sheetView>
  </sheetViews>
  <sheetFormatPr defaultRowHeight="15" x14ac:dyDescent="0.25"/>
  <cols>
    <col min="1" max="1" width="12.28515625" style="1" customWidth="1"/>
    <col min="2" max="2" width="16.28515625" style="1" customWidth="1"/>
    <col min="3" max="3" width="18.140625" style="1" customWidth="1"/>
    <col min="4" max="4" width="17" style="1" customWidth="1"/>
    <col min="5" max="5" width="18.28515625" style="1" customWidth="1"/>
    <col min="6" max="6" width="18.140625" style="1" customWidth="1"/>
    <col min="7" max="7" width="11.7109375" style="1" customWidth="1"/>
    <col min="8" max="8" width="14" style="1" customWidth="1"/>
    <col min="9" max="9" width="13" style="1" customWidth="1"/>
    <col min="10" max="10" width="12.7109375" style="1" customWidth="1"/>
    <col min="11" max="11" width="13.28515625" style="1" customWidth="1"/>
    <col min="12" max="12" width="14.42578125" style="1" customWidth="1"/>
    <col min="13" max="13" width="15.42578125" style="1" customWidth="1"/>
    <col min="14" max="14" width="12.42578125" style="1" customWidth="1"/>
    <col min="15" max="15" width="11.7109375" style="1" customWidth="1"/>
    <col min="16" max="16" width="14.42578125" style="1" customWidth="1"/>
    <col min="17" max="17" width="15.85546875" style="1" customWidth="1"/>
    <col min="18" max="18" width="16.85546875" style="1" customWidth="1"/>
    <col min="19" max="19" width="12.28515625" style="1" customWidth="1"/>
    <col min="20" max="20" width="13.7109375" style="1" customWidth="1"/>
    <col min="21" max="21" width="9.85546875" style="1" customWidth="1"/>
    <col min="22" max="22" width="9.28515625" style="1" customWidth="1"/>
    <col min="23" max="23" width="9.7109375" style="1" customWidth="1"/>
    <col min="24" max="24" width="8.42578125" style="1" customWidth="1"/>
    <col min="25" max="25" width="11.5703125" style="1" customWidth="1"/>
    <col min="26" max="31" width="9.140625" style="1"/>
    <col min="32" max="32" width="14.5703125" style="1" customWidth="1"/>
    <col min="33" max="33" width="13.85546875" style="1" customWidth="1"/>
    <col min="34" max="35" width="15" style="1" customWidth="1"/>
    <col min="36" max="36" width="13.28515625" style="1" customWidth="1"/>
    <col min="37" max="37" width="17" style="1" customWidth="1"/>
    <col min="38" max="38" width="13.85546875" style="1" customWidth="1"/>
    <col min="39" max="39" width="15.85546875" style="1" customWidth="1"/>
    <col min="40" max="40" width="11.140625" style="1" customWidth="1"/>
    <col min="41" max="41" width="17.140625" style="1" customWidth="1"/>
    <col min="42" max="42" width="18.85546875" style="1" customWidth="1"/>
    <col min="43" max="43" width="13.5703125" style="1" customWidth="1"/>
    <col min="44" max="44" width="12.85546875" style="1" customWidth="1"/>
    <col min="45" max="45" width="9.140625" style="1"/>
    <col min="46" max="46" width="15.28515625" style="1" customWidth="1"/>
    <col min="47" max="47" width="14.7109375" style="1" customWidth="1"/>
    <col min="48" max="48" width="13.140625" style="1" customWidth="1"/>
    <col min="49" max="49" width="9.140625" style="1"/>
    <col min="50" max="50" width="14.5703125" style="1" customWidth="1"/>
    <col min="51" max="51" width="16.7109375" style="1" customWidth="1"/>
    <col min="52" max="52" width="12.5703125" style="1" customWidth="1"/>
    <col min="53" max="16384" width="9.140625" style="1"/>
  </cols>
  <sheetData>
    <row r="1" spans="1:69" x14ac:dyDescent="0.25">
      <c r="A1" s="24" t="s">
        <v>0</v>
      </c>
      <c r="B1" s="24"/>
    </row>
    <row r="2" spans="1:69" x14ac:dyDescent="0.25">
      <c r="A2" s="24" t="s">
        <v>1</v>
      </c>
      <c r="B2" s="24"/>
    </row>
    <row r="3" spans="1:69" x14ac:dyDescent="0.25">
      <c r="A3" s="24" t="s">
        <v>2</v>
      </c>
      <c r="B3" s="24"/>
      <c r="Q3" s="3"/>
    </row>
    <row r="4" spans="1:69" x14ac:dyDescent="0.25">
      <c r="A4" s="4"/>
      <c r="B4" s="4"/>
      <c r="C4" s="4"/>
      <c r="D4" s="4"/>
    </row>
    <row r="5" spans="1:69" x14ac:dyDescent="0.25">
      <c r="D5" s="3"/>
    </row>
    <row r="8" spans="1:69" x14ac:dyDescent="0.25">
      <c r="A8" s="5"/>
      <c r="B8" s="23" t="s">
        <v>17</v>
      </c>
      <c r="C8" s="23"/>
      <c r="D8" s="23"/>
      <c r="E8" s="23"/>
      <c r="F8" s="22"/>
      <c r="G8" s="21" t="s">
        <v>18</v>
      </c>
      <c r="H8" s="23"/>
      <c r="I8" s="23"/>
      <c r="J8" s="23"/>
      <c r="K8" s="22"/>
      <c r="L8" s="21" t="s">
        <v>19</v>
      </c>
      <c r="M8" s="23"/>
      <c r="N8" s="23"/>
      <c r="O8" s="22"/>
      <c r="P8" s="21" t="s">
        <v>33</v>
      </c>
      <c r="Q8" s="22"/>
      <c r="R8" s="21" t="s">
        <v>36</v>
      </c>
      <c r="S8" s="23"/>
      <c r="T8" s="22"/>
      <c r="U8" s="21" t="s">
        <v>25</v>
      </c>
      <c r="V8" s="23"/>
      <c r="W8" s="23"/>
      <c r="X8" s="23"/>
      <c r="Y8" s="22"/>
      <c r="Z8" s="21" t="s">
        <v>30</v>
      </c>
      <c r="AA8" s="23"/>
      <c r="AB8" s="23"/>
      <c r="AC8" s="23"/>
      <c r="AD8" s="23"/>
      <c r="AE8" s="23"/>
      <c r="AF8" s="22"/>
      <c r="AG8" s="21" t="s">
        <v>34</v>
      </c>
      <c r="AH8" s="22"/>
      <c r="AI8" s="21" t="s">
        <v>39</v>
      </c>
      <c r="AJ8" s="22"/>
      <c r="AK8" s="21" t="s">
        <v>40</v>
      </c>
      <c r="AL8" s="23"/>
      <c r="AM8" s="22"/>
      <c r="AN8" s="21" t="s">
        <v>44</v>
      </c>
      <c r="AO8" s="23"/>
      <c r="AP8" s="22"/>
    </row>
    <row r="9" spans="1:69" x14ac:dyDescent="0.25">
      <c r="A9" s="6" t="s">
        <v>49</v>
      </c>
      <c r="B9" s="2" t="s">
        <v>3</v>
      </c>
      <c r="C9" s="2" t="s">
        <v>4</v>
      </c>
      <c r="D9" s="2" t="s">
        <v>5</v>
      </c>
      <c r="E9" s="2" t="s">
        <v>6</v>
      </c>
      <c r="F9" s="7" t="s">
        <v>7</v>
      </c>
      <c r="G9" s="8" t="s">
        <v>8</v>
      </c>
      <c r="H9" s="2" t="s">
        <v>9</v>
      </c>
      <c r="I9" s="2" t="s">
        <v>10</v>
      </c>
      <c r="J9" s="2" t="s">
        <v>11</v>
      </c>
      <c r="K9" s="7" t="s">
        <v>12</v>
      </c>
      <c r="L9" s="8" t="s">
        <v>13</v>
      </c>
      <c r="M9" s="2" t="s">
        <v>15</v>
      </c>
      <c r="N9" s="2" t="s">
        <v>14</v>
      </c>
      <c r="O9" s="7" t="s">
        <v>16</v>
      </c>
      <c r="P9" s="8" t="s">
        <v>20</v>
      </c>
      <c r="Q9" s="7" t="s">
        <v>21</v>
      </c>
      <c r="R9" s="8" t="s">
        <v>22</v>
      </c>
      <c r="S9" s="2" t="s">
        <v>23</v>
      </c>
      <c r="T9" s="7" t="s">
        <v>24</v>
      </c>
      <c r="U9" s="8" t="s">
        <v>26</v>
      </c>
      <c r="V9" s="2" t="s">
        <v>27</v>
      </c>
      <c r="W9" s="2" t="s">
        <v>28</v>
      </c>
      <c r="X9" s="2" t="s">
        <v>29</v>
      </c>
      <c r="Y9" s="7" t="s">
        <v>26</v>
      </c>
      <c r="Z9" s="8" t="s">
        <v>26</v>
      </c>
      <c r="AA9" s="2" t="s">
        <v>27</v>
      </c>
      <c r="AB9" s="2" t="s">
        <v>28</v>
      </c>
      <c r="AC9" s="2" t="s">
        <v>29</v>
      </c>
      <c r="AD9" s="2" t="s">
        <v>26</v>
      </c>
      <c r="AE9" s="2" t="s">
        <v>31</v>
      </c>
      <c r="AF9" s="7" t="s">
        <v>32</v>
      </c>
      <c r="AG9" s="8" t="s">
        <v>34</v>
      </c>
      <c r="AH9" s="7" t="s">
        <v>35</v>
      </c>
      <c r="AI9" s="8" t="s">
        <v>37</v>
      </c>
      <c r="AJ9" s="7" t="s">
        <v>38</v>
      </c>
      <c r="AK9" s="8" t="s">
        <v>41</v>
      </c>
      <c r="AL9" s="2" t="s">
        <v>43</v>
      </c>
      <c r="AM9" s="7" t="s">
        <v>42</v>
      </c>
      <c r="AN9" s="8" t="s">
        <v>45</v>
      </c>
      <c r="AO9" s="2" t="s">
        <v>46</v>
      </c>
      <c r="AP9" s="7" t="s">
        <v>47</v>
      </c>
      <c r="AR9" s="25" t="s">
        <v>48</v>
      </c>
      <c r="AS9" s="26"/>
      <c r="AT9" s="27"/>
    </row>
    <row r="10" spans="1:69" x14ac:dyDescent="0.25">
      <c r="A10" s="8" t="s">
        <v>50</v>
      </c>
      <c r="B10" s="1">
        <v>95</v>
      </c>
      <c r="C10" s="1">
        <v>86</v>
      </c>
      <c r="D10" s="1">
        <v>56</v>
      </c>
      <c r="E10" s="1">
        <v>76</v>
      </c>
      <c r="F10" s="9">
        <v>50</v>
      </c>
      <c r="G10" s="12">
        <v>73</v>
      </c>
      <c r="H10" s="1">
        <v>84</v>
      </c>
      <c r="I10" s="1">
        <v>63</v>
      </c>
      <c r="J10" s="1">
        <v>84</v>
      </c>
      <c r="K10" s="9">
        <v>66</v>
      </c>
      <c r="L10" s="12">
        <v>20</v>
      </c>
      <c r="M10" s="1">
        <f t="shared" ref="M10:M29" si="0">L10/20 *50 + 50</f>
        <v>100</v>
      </c>
      <c r="N10" s="1">
        <v>5</v>
      </c>
      <c r="O10" s="9">
        <f t="shared" ref="O10:O29" si="1">N10/20 *50 + 50</f>
        <v>62.5</v>
      </c>
      <c r="P10" s="12">
        <f t="shared" ref="P10:P29" si="2">ROUND(AVERAGE(B10:F10,G10:K10,M10,O10), 2)</f>
        <v>74.63</v>
      </c>
      <c r="Q10" s="14">
        <f t="shared" ref="Q10:Q29" si="3">ROUND(P10*15%, 2)</f>
        <v>11.19</v>
      </c>
      <c r="R10" s="12">
        <v>28</v>
      </c>
      <c r="S10" s="1">
        <f t="shared" ref="S10:S29" si="4">ROUND(R10/MAX($R$10:$R$29) *50 +50, 2)</f>
        <v>98.28</v>
      </c>
      <c r="T10" s="14">
        <f>ROUND(S10*10%, 2)</f>
        <v>9.83</v>
      </c>
      <c r="U10" s="12">
        <v>9</v>
      </c>
      <c r="V10" s="1">
        <v>5</v>
      </c>
      <c r="W10" s="1">
        <v>6</v>
      </c>
      <c r="X10" s="1">
        <v>9</v>
      </c>
      <c r="Y10" s="9">
        <v>2</v>
      </c>
      <c r="Z10" s="12">
        <f t="shared" ref="Z10:Z29" si="5">U10/10*50+50</f>
        <v>95</v>
      </c>
      <c r="AA10" s="1">
        <f t="shared" ref="AA10:AA29" si="6">V10/10*50+50</f>
        <v>75</v>
      </c>
      <c r="AB10" s="1">
        <f t="shared" ref="AB10:AB29" si="7">W10/10*50+50</f>
        <v>80</v>
      </c>
      <c r="AC10" s="1">
        <f t="shared" ref="AC10:AC29" si="8">X10/10*50+50</f>
        <v>95</v>
      </c>
      <c r="AD10" s="1">
        <f t="shared" ref="AD10:AD29" si="9">Y10/10*50+50</f>
        <v>60</v>
      </c>
      <c r="AE10" s="1">
        <f t="shared" ref="AE10:AE29" si="10">AVERAGE(Z10:AD10)</f>
        <v>81</v>
      </c>
      <c r="AF10" s="14">
        <f>AE10*35%</f>
        <v>28.349999999999998</v>
      </c>
      <c r="AG10" s="12">
        <v>82</v>
      </c>
      <c r="AH10" s="14">
        <f>AG10*40%</f>
        <v>32.800000000000004</v>
      </c>
      <c r="AI10" s="12">
        <f t="shared" ref="AI10:AI29" si="11">SUM(Q10,T10,AF10,AH10)</f>
        <v>82.17</v>
      </c>
      <c r="AJ10" s="16">
        <f>ROUND(AI10*60%, 2)</f>
        <v>49.3</v>
      </c>
      <c r="AK10" s="12">
        <v>95</v>
      </c>
      <c r="AL10" s="1">
        <f>AK10/100*50+50</f>
        <v>97.5</v>
      </c>
      <c r="AM10" s="16">
        <f>SUM(AL10*40%, 2)</f>
        <v>41</v>
      </c>
      <c r="AN10" s="12">
        <f t="shared" ref="AN10:AN29" si="12">SUM(AJ10,AM10)</f>
        <v>90.3</v>
      </c>
      <c r="AO10" s="18" cm="1">
        <f t="array" ref="AO10">_xlfn.IFS(AND(AN10&gt;=$AR$10,AN10&lt;=$AS$10),$AT$10,
AND(AN10&gt;=$AR$11,AN10&lt;$AS$11),$AT$11,
AND(AN10&gt;=$AR$12,AN10&lt;$AS$12),$AT$12,
AND(AN10&gt;=$AR$13,AN10&lt;$AS$13),$AT$13,
AND(AN10&gt;=$AR$14,AN10&lt;$AS$14),$AT$14,
AND(AN10&gt;=$AR$15,AN10&lt;$AS$15),$AT$15,
AND(AN10&gt;=$AR$16,AN10&lt;$AS$16),$AT$16,
AND(AN10&gt;=$AR$17,AN10&lt;$AS$17),$AT$17,
AND(AN10&gt;=$AR$18,AN10&lt;$AS$18),$AT$18,
AND(AN10&gt;=$AR$19,AN10&lt;$AS$19),$AT$19,
AND(AN10&gt;=$AR$20,AN10&lt;$AS$20),$AT$20)</f>
        <v>1.75</v>
      </c>
      <c r="AP10" s="9" t="str">
        <f>IF(AND(AO10&gt;=1, AO10&lt;=3), "PASSED", "CONDITIONAL")</f>
        <v>PASSED</v>
      </c>
      <c r="AR10" s="12">
        <v>99</v>
      </c>
      <c r="AS10" s="1">
        <v>100</v>
      </c>
      <c r="AT10" s="19">
        <v>1</v>
      </c>
    </row>
    <row r="11" spans="1:69" x14ac:dyDescent="0.25">
      <c r="A11" s="8" t="s">
        <v>51</v>
      </c>
      <c r="B11" s="1">
        <v>92</v>
      </c>
      <c r="C11" s="1">
        <v>84</v>
      </c>
      <c r="D11" s="1">
        <v>62</v>
      </c>
      <c r="E11" s="1">
        <v>75</v>
      </c>
      <c r="F11" s="9">
        <v>92</v>
      </c>
      <c r="G11" s="12">
        <v>90</v>
      </c>
      <c r="H11" s="1">
        <v>52</v>
      </c>
      <c r="I11" s="1">
        <v>56</v>
      </c>
      <c r="J11" s="1">
        <v>59</v>
      </c>
      <c r="K11" s="9">
        <v>80</v>
      </c>
      <c r="L11" s="12">
        <v>2</v>
      </c>
      <c r="M11" s="1">
        <f t="shared" si="0"/>
        <v>55</v>
      </c>
      <c r="N11" s="1">
        <v>5</v>
      </c>
      <c r="O11" s="9">
        <f t="shared" si="1"/>
        <v>62.5</v>
      </c>
      <c r="P11" s="12">
        <f t="shared" si="2"/>
        <v>71.63</v>
      </c>
      <c r="Q11" s="14">
        <f t="shared" si="3"/>
        <v>10.74</v>
      </c>
      <c r="R11" s="12">
        <v>15</v>
      </c>
      <c r="S11" s="1">
        <f t="shared" si="4"/>
        <v>75.86</v>
      </c>
      <c r="T11" s="14">
        <f t="shared" ref="T11:T29" si="13">ROUND(S11*10%, 2)</f>
        <v>7.59</v>
      </c>
      <c r="U11" s="12">
        <v>2</v>
      </c>
      <c r="V11" s="1">
        <v>1</v>
      </c>
      <c r="W11" s="1">
        <v>9</v>
      </c>
      <c r="X11" s="1">
        <v>8</v>
      </c>
      <c r="Y11" s="9">
        <v>8</v>
      </c>
      <c r="Z11" s="12">
        <f t="shared" si="5"/>
        <v>60</v>
      </c>
      <c r="AA11" s="1">
        <f t="shared" si="6"/>
        <v>55</v>
      </c>
      <c r="AB11" s="1">
        <f t="shared" si="7"/>
        <v>95</v>
      </c>
      <c r="AC11" s="1">
        <f t="shared" si="8"/>
        <v>90</v>
      </c>
      <c r="AD11" s="1">
        <f t="shared" si="9"/>
        <v>90</v>
      </c>
      <c r="AE11" s="1">
        <f t="shared" si="10"/>
        <v>78</v>
      </c>
      <c r="AF11" s="14">
        <f t="shared" ref="AF11:AF29" si="14">AE11*35%</f>
        <v>27.299999999999997</v>
      </c>
      <c r="AG11" s="12">
        <v>94</v>
      </c>
      <c r="AH11" s="14">
        <f t="shared" ref="AH11:AH29" si="15">AG11*40%</f>
        <v>37.6</v>
      </c>
      <c r="AI11" s="12">
        <f t="shared" si="11"/>
        <v>83.22999999999999</v>
      </c>
      <c r="AJ11" s="16">
        <f t="shared" ref="AJ11:AJ29" si="16">ROUND(AI11*60%, 2)</f>
        <v>49.94</v>
      </c>
      <c r="AK11" s="12">
        <v>100</v>
      </c>
      <c r="AL11" s="1">
        <f t="shared" ref="AL11:AL29" si="17">AK11/100*50+50</f>
        <v>100</v>
      </c>
      <c r="AM11" s="16">
        <f t="shared" ref="AM11:AM29" si="18">SUM(AL11*40%, 2)</f>
        <v>42</v>
      </c>
      <c r="AN11" s="12">
        <f t="shared" si="12"/>
        <v>91.94</v>
      </c>
      <c r="AO11" s="18" cm="1">
        <f t="array" ref="AO11">_xlfn.IFS(AND(AN11&gt;=$AR$10,AN11&lt;=$AS$10),$AT$10,
AND(AN11&gt;=$AR$11,AN11&lt;$AS$11),$AT$11,
AND(AN11&gt;=$AR$12,AN11&lt;$AS$12),$AT$12,
AND(AN11&gt;=$AR$13,AN11&lt;$AS$13),$AT$13,
AND(AN11&gt;=$AR$14,AN11&lt;$AS$14),$AT$14,
AND(AN11&gt;=$AR$15,AN11&lt;$AS$15),$AT$15,
AND(AN11&gt;=$AR$16,AN11&lt;$AS$16),$AT$16,
AND(AN11&gt;=$AR$17,AN11&lt;$AS$17),$AT$17,
AND(AN11&gt;=$AR$18,AN11&lt;$AS$18),$AT$18,
AND(AN11&gt;=$AR$19,AN11&lt;$AS$19),$AT$19,
AND(AN11&gt;=$AR$20,AN11&lt;$AS$20),$AT$20)</f>
        <v>1.75</v>
      </c>
      <c r="AP11" s="9" t="str">
        <f t="shared" ref="AP11:AP29" si="19">IF(AND(AO11&gt;=1, AO11&lt;=3), "PASSED", "CONDITIONAL")</f>
        <v>PASSED</v>
      </c>
      <c r="AR11" s="12">
        <v>96</v>
      </c>
      <c r="AS11" s="1">
        <v>99</v>
      </c>
      <c r="AT11" s="19">
        <v>1.25</v>
      </c>
    </row>
    <row r="12" spans="1:69" x14ac:dyDescent="0.25">
      <c r="A12" s="8" t="s">
        <v>52</v>
      </c>
      <c r="B12" s="1">
        <v>95</v>
      </c>
      <c r="C12" s="1">
        <v>59</v>
      </c>
      <c r="D12" s="1">
        <v>69</v>
      </c>
      <c r="E12" s="1">
        <v>60</v>
      </c>
      <c r="F12" s="9">
        <v>64</v>
      </c>
      <c r="G12" s="12">
        <v>95</v>
      </c>
      <c r="H12" s="1">
        <v>81</v>
      </c>
      <c r="I12" s="1">
        <v>82</v>
      </c>
      <c r="J12" s="1">
        <v>78</v>
      </c>
      <c r="K12" s="9">
        <v>95</v>
      </c>
      <c r="L12" s="12">
        <v>18</v>
      </c>
      <c r="M12" s="1">
        <f t="shared" si="0"/>
        <v>95</v>
      </c>
      <c r="N12" s="1">
        <v>19</v>
      </c>
      <c r="O12" s="9">
        <f t="shared" si="1"/>
        <v>97.5</v>
      </c>
      <c r="P12" s="12">
        <f t="shared" si="2"/>
        <v>80.88</v>
      </c>
      <c r="Q12" s="14">
        <f t="shared" si="3"/>
        <v>12.13</v>
      </c>
      <c r="R12" s="12">
        <v>25</v>
      </c>
      <c r="S12" s="1">
        <f t="shared" si="4"/>
        <v>93.1</v>
      </c>
      <c r="T12" s="14">
        <f t="shared" si="13"/>
        <v>9.31</v>
      </c>
      <c r="U12" s="12">
        <v>3</v>
      </c>
      <c r="V12" s="1">
        <v>6</v>
      </c>
      <c r="W12" s="1">
        <v>8</v>
      </c>
      <c r="X12" s="1">
        <v>3</v>
      </c>
      <c r="Y12" s="9">
        <v>8</v>
      </c>
      <c r="Z12" s="12">
        <f t="shared" si="5"/>
        <v>65</v>
      </c>
      <c r="AA12" s="1">
        <f t="shared" si="6"/>
        <v>80</v>
      </c>
      <c r="AB12" s="1">
        <f t="shared" si="7"/>
        <v>90</v>
      </c>
      <c r="AC12" s="1">
        <f t="shared" si="8"/>
        <v>65</v>
      </c>
      <c r="AD12" s="1">
        <f t="shared" si="9"/>
        <v>90</v>
      </c>
      <c r="AE12" s="1">
        <f t="shared" si="10"/>
        <v>78</v>
      </c>
      <c r="AF12" s="14">
        <f t="shared" si="14"/>
        <v>27.299999999999997</v>
      </c>
      <c r="AG12" s="12">
        <v>87</v>
      </c>
      <c r="AH12" s="14">
        <f t="shared" si="15"/>
        <v>34.800000000000004</v>
      </c>
      <c r="AI12" s="12">
        <f t="shared" si="11"/>
        <v>83.539999999999992</v>
      </c>
      <c r="AJ12" s="16">
        <f t="shared" si="16"/>
        <v>50.12</v>
      </c>
      <c r="AK12" s="12">
        <v>100</v>
      </c>
      <c r="AL12" s="1">
        <f t="shared" si="17"/>
        <v>100</v>
      </c>
      <c r="AM12" s="16">
        <f t="shared" si="18"/>
        <v>42</v>
      </c>
      <c r="AN12" s="12">
        <f t="shared" si="12"/>
        <v>92.12</v>
      </c>
      <c r="AO12" s="18" cm="1">
        <f t="array" ref="AO12">_xlfn.IFS(AND(AN12&gt;=$AR$10,AN12&lt;=$AS$10),$AT$10,
AND(AN12&gt;=$AR$11,AN12&lt;$AS$11),$AT$11,
AND(AN12&gt;=$AR$12,AN12&lt;$AS$12),$AT$12,
AND(AN12&gt;=$AR$13,AN12&lt;$AS$13),$AT$13,
AND(AN12&gt;=$AR$14,AN12&lt;$AS$14),$AT$14,
AND(AN12&gt;=$AR$15,AN12&lt;$AS$15),$AT$15,
AND(AN12&gt;=$AR$16,AN12&lt;$AS$16),$AT$16,
AND(AN12&gt;=$AR$17,AN12&lt;$AS$17),$AT$17,
AND(AN12&gt;=$AR$18,AN12&lt;$AS$18),$AT$18,
AND(AN12&gt;=$AR$19,AN12&lt;$AS$19),$AT$19,
AND(AN12&gt;=$AR$20,AN12&lt;$AS$20),$AT$20)</f>
        <v>1.75</v>
      </c>
      <c r="AP12" s="9" t="str">
        <f t="shared" si="19"/>
        <v>PASSED</v>
      </c>
      <c r="AR12" s="12">
        <v>93</v>
      </c>
      <c r="AS12" s="1">
        <v>96</v>
      </c>
      <c r="AT12" s="19">
        <v>1.5</v>
      </c>
    </row>
    <row r="13" spans="1:69" x14ac:dyDescent="0.25">
      <c r="A13" s="8" t="s">
        <v>53</v>
      </c>
      <c r="B13" s="1">
        <v>50</v>
      </c>
      <c r="C13" s="1">
        <v>86</v>
      </c>
      <c r="D13" s="1">
        <v>62</v>
      </c>
      <c r="E13" s="1">
        <v>94</v>
      </c>
      <c r="F13" s="9">
        <v>76</v>
      </c>
      <c r="G13" s="12">
        <v>65</v>
      </c>
      <c r="H13" s="1">
        <v>53</v>
      </c>
      <c r="I13" s="1">
        <v>73</v>
      </c>
      <c r="J13" s="1">
        <v>62</v>
      </c>
      <c r="K13" s="9">
        <v>70</v>
      </c>
      <c r="L13" s="12">
        <v>9</v>
      </c>
      <c r="M13" s="1">
        <f t="shared" si="0"/>
        <v>72.5</v>
      </c>
      <c r="N13" s="1">
        <v>7</v>
      </c>
      <c r="O13" s="9">
        <f t="shared" si="1"/>
        <v>67.5</v>
      </c>
      <c r="P13" s="12">
        <f t="shared" si="2"/>
        <v>69.25</v>
      </c>
      <c r="Q13" s="14">
        <f t="shared" si="3"/>
        <v>10.39</v>
      </c>
      <c r="R13" s="12">
        <v>14</v>
      </c>
      <c r="S13" s="1">
        <f t="shared" si="4"/>
        <v>74.14</v>
      </c>
      <c r="T13" s="14">
        <f t="shared" si="13"/>
        <v>7.41</v>
      </c>
      <c r="U13" s="12">
        <v>6</v>
      </c>
      <c r="V13" s="1">
        <v>10</v>
      </c>
      <c r="W13" s="1">
        <v>8</v>
      </c>
      <c r="X13" s="1">
        <v>4</v>
      </c>
      <c r="Y13" s="9">
        <v>9</v>
      </c>
      <c r="Z13" s="12">
        <f t="shared" si="5"/>
        <v>80</v>
      </c>
      <c r="AA13" s="1">
        <f t="shared" si="6"/>
        <v>100</v>
      </c>
      <c r="AB13" s="1">
        <f t="shared" si="7"/>
        <v>90</v>
      </c>
      <c r="AC13" s="1">
        <f t="shared" si="8"/>
        <v>70</v>
      </c>
      <c r="AD13" s="1">
        <f t="shared" si="9"/>
        <v>95</v>
      </c>
      <c r="AE13" s="1">
        <f t="shared" si="10"/>
        <v>87</v>
      </c>
      <c r="AF13" s="14">
        <f t="shared" si="14"/>
        <v>30.45</v>
      </c>
      <c r="AG13" s="12">
        <v>74</v>
      </c>
      <c r="AH13" s="14">
        <f t="shared" si="15"/>
        <v>29.6</v>
      </c>
      <c r="AI13" s="12">
        <f t="shared" si="11"/>
        <v>77.849999999999994</v>
      </c>
      <c r="AJ13" s="16">
        <f t="shared" si="16"/>
        <v>46.71</v>
      </c>
      <c r="AK13" s="12">
        <v>81</v>
      </c>
      <c r="AL13" s="1">
        <f t="shared" si="17"/>
        <v>90.5</v>
      </c>
      <c r="AM13" s="16">
        <f t="shared" si="18"/>
        <v>38.200000000000003</v>
      </c>
      <c r="AN13" s="12">
        <f t="shared" si="12"/>
        <v>84.91</v>
      </c>
      <c r="AO13" s="18" cm="1">
        <f t="array" ref="AO13">_xlfn.IFS(AND(AN13&gt;=$AR$10,AN13&lt;=$AS$10),$AT$10,
AND(AN13&gt;=$AR$11,AN13&lt;$AS$11),$AT$11,
AND(AN13&gt;=$AR$12,AN13&lt;$AS$12),$AT$12,
AND(AN13&gt;=$AR$13,AN13&lt;$AS$13),$AT$13,
AND(AN13&gt;=$AR$14,AN13&lt;$AS$14),$AT$14,
AND(AN13&gt;=$AR$15,AN13&lt;$AS$15),$AT$15,
AND(AN13&gt;=$AR$16,AN13&lt;$AS$16),$AT$16,
AND(AN13&gt;=$AR$17,AN13&lt;$AS$17),$AT$17,
AND(AN13&gt;=$AR$18,AN13&lt;$AS$18),$AT$18,
AND(AN13&gt;=$AR$19,AN13&lt;$AS$19),$AT$19,
AND(AN13&gt;=$AR$20,AN13&lt;$AS$20),$AT$20)</f>
        <v>2.25</v>
      </c>
      <c r="AP13" s="9" t="str">
        <f t="shared" si="19"/>
        <v>PASSED</v>
      </c>
      <c r="AR13" s="12">
        <v>90</v>
      </c>
      <c r="AS13" s="1">
        <v>93</v>
      </c>
      <c r="AT13" s="19">
        <v>1.75</v>
      </c>
    </row>
    <row r="14" spans="1:69" x14ac:dyDescent="0.25">
      <c r="A14" s="8" t="s">
        <v>54</v>
      </c>
      <c r="B14" s="1">
        <v>85</v>
      </c>
      <c r="C14" s="1">
        <v>61</v>
      </c>
      <c r="D14" s="1">
        <v>73</v>
      </c>
      <c r="E14" s="1">
        <v>100</v>
      </c>
      <c r="F14" s="9">
        <v>96</v>
      </c>
      <c r="G14" s="12">
        <v>62</v>
      </c>
      <c r="H14" s="1">
        <v>90</v>
      </c>
      <c r="I14" s="1">
        <v>64</v>
      </c>
      <c r="J14" s="1">
        <v>68</v>
      </c>
      <c r="K14" s="9">
        <v>97</v>
      </c>
      <c r="L14" s="12">
        <v>18</v>
      </c>
      <c r="M14" s="1">
        <f t="shared" si="0"/>
        <v>95</v>
      </c>
      <c r="N14" s="1">
        <v>20</v>
      </c>
      <c r="O14" s="9">
        <f t="shared" si="1"/>
        <v>100</v>
      </c>
      <c r="P14" s="12">
        <f t="shared" si="2"/>
        <v>82.58</v>
      </c>
      <c r="Q14" s="14">
        <f t="shared" si="3"/>
        <v>12.39</v>
      </c>
      <c r="R14" s="12">
        <v>28</v>
      </c>
      <c r="S14" s="1">
        <f t="shared" si="4"/>
        <v>98.28</v>
      </c>
      <c r="T14" s="14">
        <f t="shared" si="13"/>
        <v>9.83</v>
      </c>
      <c r="U14" s="12">
        <v>4</v>
      </c>
      <c r="V14" s="1">
        <v>1</v>
      </c>
      <c r="W14" s="1">
        <v>7</v>
      </c>
      <c r="X14" s="1">
        <v>1</v>
      </c>
      <c r="Y14" s="9">
        <v>4</v>
      </c>
      <c r="Z14" s="12">
        <f t="shared" si="5"/>
        <v>70</v>
      </c>
      <c r="AA14" s="1">
        <f t="shared" si="6"/>
        <v>55</v>
      </c>
      <c r="AB14" s="1">
        <f t="shared" si="7"/>
        <v>85</v>
      </c>
      <c r="AC14" s="1">
        <f t="shared" si="8"/>
        <v>55</v>
      </c>
      <c r="AD14" s="1">
        <f t="shared" si="9"/>
        <v>70</v>
      </c>
      <c r="AE14" s="1">
        <f t="shared" si="10"/>
        <v>67</v>
      </c>
      <c r="AF14" s="14">
        <f t="shared" si="14"/>
        <v>23.45</v>
      </c>
      <c r="AG14" s="12">
        <v>84</v>
      </c>
      <c r="AH14" s="14">
        <f t="shared" si="15"/>
        <v>33.6</v>
      </c>
      <c r="AI14" s="12">
        <f t="shared" si="11"/>
        <v>79.27000000000001</v>
      </c>
      <c r="AJ14" s="16">
        <f t="shared" si="16"/>
        <v>47.56</v>
      </c>
      <c r="AK14" s="12">
        <v>85</v>
      </c>
      <c r="AL14" s="1">
        <f t="shared" si="17"/>
        <v>92.5</v>
      </c>
      <c r="AM14" s="16">
        <f t="shared" si="18"/>
        <v>39</v>
      </c>
      <c r="AN14" s="12">
        <f t="shared" si="12"/>
        <v>86.56</v>
      </c>
      <c r="AO14" s="18" cm="1">
        <f t="array" ref="AO14">_xlfn.IFS(AND(AN14&gt;=$AR$10,AN14&lt;=$AS$10),$AT$10,
AND(AN14&gt;=$AR$11,AN14&lt;$AS$11),$AT$11,
AND(AN14&gt;=$AR$12,AN14&lt;$AS$12),$AT$12,
AND(AN14&gt;=$AR$13,AN14&lt;$AS$13),$AT$13,
AND(AN14&gt;=$AR$14,AN14&lt;$AS$14),$AT$14,
AND(AN14&gt;=$AR$15,AN14&lt;$AS$15),$AT$15,
AND(AN14&gt;=$AR$16,AN14&lt;$AS$16),$AT$16,
AND(AN14&gt;=$AR$17,AN14&lt;$AS$17),$AT$17,
AND(AN14&gt;=$AR$18,AN14&lt;$AS$18),$AT$18,
AND(AN14&gt;=$AR$19,AN14&lt;$AS$19),$AT$19,
AND(AN14&gt;=$AR$20,AN14&lt;$AS$20),$AT$20)</f>
        <v>2.25</v>
      </c>
      <c r="AP14" s="9" t="str">
        <f t="shared" si="19"/>
        <v>PASSED</v>
      </c>
      <c r="AR14" s="12">
        <v>87</v>
      </c>
      <c r="AS14" s="1">
        <v>90</v>
      </c>
      <c r="AT14" s="19">
        <v>2</v>
      </c>
    </row>
    <row r="15" spans="1:69" x14ac:dyDescent="0.25">
      <c r="A15" s="8" t="s">
        <v>55</v>
      </c>
      <c r="B15" s="1">
        <v>54</v>
      </c>
      <c r="C15" s="1">
        <v>88</v>
      </c>
      <c r="D15" s="1">
        <v>82</v>
      </c>
      <c r="E15" s="1">
        <v>55</v>
      </c>
      <c r="F15" s="9">
        <v>96</v>
      </c>
      <c r="G15" s="12">
        <v>68</v>
      </c>
      <c r="H15" s="1">
        <v>73</v>
      </c>
      <c r="I15" s="1">
        <v>92</v>
      </c>
      <c r="J15" s="1">
        <v>76</v>
      </c>
      <c r="K15" s="9">
        <v>78</v>
      </c>
      <c r="L15" s="12">
        <v>9</v>
      </c>
      <c r="M15" s="1">
        <f t="shared" si="0"/>
        <v>72.5</v>
      </c>
      <c r="N15" s="1">
        <v>12</v>
      </c>
      <c r="O15" s="9">
        <f t="shared" si="1"/>
        <v>80</v>
      </c>
      <c r="P15" s="12">
        <f t="shared" si="2"/>
        <v>76.209999999999994</v>
      </c>
      <c r="Q15" s="14">
        <f t="shared" si="3"/>
        <v>11.43</v>
      </c>
      <c r="R15" s="12">
        <v>21</v>
      </c>
      <c r="S15" s="1">
        <f t="shared" si="4"/>
        <v>86.21</v>
      </c>
      <c r="T15" s="14">
        <f t="shared" si="13"/>
        <v>8.6199999999999992</v>
      </c>
      <c r="U15" s="12">
        <v>9</v>
      </c>
      <c r="V15" s="1">
        <v>10</v>
      </c>
      <c r="W15" s="1">
        <v>8</v>
      </c>
      <c r="X15" s="1">
        <v>5</v>
      </c>
      <c r="Y15" s="9">
        <v>6</v>
      </c>
      <c r="Z15" s="12">
        <f t="shared" si="5"/>
        <v>95</v>
      </c>
      <c r="AA15" s="1">
        <f t="shared" si="6"/>
        <v>100</v>
      </c>
      <c r="AB15" s="1">
        <f t="shared" si="7"/>
        <v>90</v>
      </c>
      <c r="AC15" s="1">
        <f t="shared" si="8"/>
        <v>75</v>
      </c>
      <c r="AD15" s="1">
        <f t="shared" si="9"/>
        <v>80</v>
      </c>
      <c r="AE15" s="1">
        <f t="shared" si="10"/>
        <v>88</v>
      </c>
      <c r="AF15" s="14">
        <f t="shared" si="14"/>
        <v>30.799999999999997</v>
      </c>
      <c r="AG15" s="12">
        <v>93</v>
      </c>
      <c r="AH15" s="14">
        <f t="shared" si="15"/>
        <v>37.200000000000003</v>
      </c>
      <c r="AI15" s="12">
        <f t="shared" si="11"/>
        <v>88.05</v>
      </c>
      <c r="AJ15" s="16">
        <f t="shared" si="16"/>
        <v>52.83</v>
      </c>
      <c r="AK15" s="12">
        <v>87</v>
      </c>
      <c r="AL15" s="1">
        <f t="shared" si="17"/>
        <v>93.5</v>
      </c>
      <c r="AM15" s="16">
        <f t="shared" si="18"/>
        <v>39.4</v>
      </c>
      <c r="AN15" s="12">
        <f t="shared" si="12"/>
        <v>92.22999999999999</v>
      </c>
      <c r="AO15" s="18" cm="1">
        <f t="array" ref="AO15">_xlfn.IFS(AND(AN15&gt;=$AR$10,AN15&lt;=$AS$10),$AT$10,
AND(AN15&gt;=$AR$11,AN15&lt;$AS$11),$AT$11,
AND(AN15&gt;=$AR$12,AN15&lt;$AS$12),$AT$12,
AND(AN15&gt;=$AR$13,AN15&lt;$AS$13),$AT$13,
AND(AN15&gt;=$AR$14,AN15&lt;$AS$14),$AT$14,
AND(AN15&gt;=$AR$15,AN15&lt;$AS$15),$AT$15,
AND(AN15&gt;=$AR$16,AN15&lt;$AS$16),$AT$16,
AND(AN15&gt;=$AR$17,AN15&lt;$AS$17),$AT$17,
AND(AN15&gt;=$AR$18,AN15&lt;$AS$18),$AT$18,
AND(AN15&gt;=$AR$19,AN15&lt;$AS$19),$AT$19,
AND(AN15&gt;=$AR$20,AN15&lt;$AS$20),$AT$20)</f>
        <v>1.75</v>
      </c>
      <c r="AP15" s="9" t="str">
        <f t="shared" si="19"/>
        <v>PASSED</v>
      </c>
      <c r="AR15" s="12">
        <v>84</v>
      </c>
      <c r="AS15" s="1">
        <v>87</v>
      </c>
      <c r="AT15" s="19">
        <v>2.25</v>
      </c>
      <c r="BQ15" s="28"/>
    </row>
    <row r="16" spans="1:69" x14ac:dyDescent="0.25">
      <c r="A16" s="8" t="s">
        <v>56</v>
      </c>
      <c r="B16" s="1">
        <v>61</v>
      </c>
      <c r="C16" s="1">
        <v>97</v>
      </c>
      <c r="D16" s="1">
        <v>57</v>
      </c>
      <c r="E16" s="1">
        <v>77</v>
      </c>
      <c r="F16" s="9">
        <v>61</v>
      </c>
      <c r="G16" s="12">
        <v>83</v>
      </c>
      <c r="H16" s="1">
        <v>63</v>
      </c>
      <c r="I16" s="1">
        <v>75</v>
      </c>
      <c r="J16" s="1">
        <v>98</v>
      </c>
      <c r="K16" s="9">
        <v>99</v>
      </c>
      <c r="L16" s="12">
        <v>17</v>
      </c>
      <c r="M16" s="1">
        <f t="shared" si="0"/>
        <v>92.5</v>
      </c>
      <c r="N16" s="1">
        <v>19</v>
      </c>
      <c r="O16" s="9">
        <f t="shared" si="1"/>
        <v>97.5</v>
      </c>
      <c r="P16" s="12">
        <f t="shared" si="2"/>
        <v>80.08</v>
      </c>
      <c r="Q16" s="14">
        <f t="shared" si="3"/>
        <v>12.01</v>
      </c>
      <c r="R16" s="12">
        <v>26</v>
      </c>
      <c r="S16" s="1">
        <f t="shared" si="4"/>
        <v>94.83</v>
      </c>
      <c r="T16" s="14">
        <f t="shared" si="13"/>
        <v>9.48</v>
      </c>
      <c r="U16" s="12">
        <v>4</v>
      </c>
      <c r="V16" s="1">
        <v>1</v>
      </c>
      <c r="W16" s="1">
        <v>1</v>
      </c>
      <c r="X16" s="1">
        <v>9</v>
      </c>
      <c r="Y16" s="9">
        <v>4</v>
      </c>
      <c r="Z16" s="12">
        <f t="shared" si="5"/>
        <v>70</v>
      </c>
      <c r="AA16" s="1">
        <f t="shared" si="6"/>
        <v>55</v>
      </c>
      <c r="AB16" s="1">
        <f t="shared" si="7"/>
        <v>55</v>
      </c>
      <c r="AC16" s="1">
        <f t="shared" si="8"/>
        <v>95</v>
      </c>
      <c r="AD16" s="1">
        <f t="shared" si="9"/>
        <v>70</v>
      </c>
      <c r="AE16" s="1">
        <f t="shared" si="10"/>
        <v>69</v>
      </c>
      <c r="AF16" s="14">
        <f t="shared" si="14"/>
        <v>24.15</v>
      </c>
      <c r="AG16" s="12">
        <v>84</v>
      </c>
      <c r="AH16" s="14">
        <f t="shared" si="15"/>
        <v>33.6</v>
      </c>
      <c r="AI16" s="12">
        <f t="shared" si="11"/>
        <v>79.240000000000009</v>
      </c>
      <c r="AJ16" s="16">
        <f t="shared" si="16"/>
        <v>47.54</v>
      </c>
      <c r="AK16" s="12">
        <v>82</v>
      </c>
      <c r="AL16" s="1">
        <f t="shared" si="17"/>
        <v>91</v>
      </c>
      <c r="AM16" s="16">
        <f t="shared" si="18"/>
        <v>38.4</v>
      </c>
      <c r="AN16" s="12">
        <f t="shared" si="12"/>
        <v>85.94</v>
      </c>
      <c r="AO16" s="18" cm="1">
        <f t="array" ref="AO16">_xlfn.IFS(AND(AN16&gt;=$AR$10,AN16&lt;=$AS$10),$AT$10,
AND(AN16&gt;=$AR$11,AN16&lt;$AS$11),$AT$11,
AND(AN16&gt;=$AR$12,AN16&lt;$AS$12),$AT$12,
AND(AN16&gt;=$AR$13,AN16&lt;$AS$13),$AT$13,
AND(AN16&gt;=$AR$14,AN16&lt;$AS$14),$AT$14,
AND(AN16&gt;=$AR$15,AN16&lt;$AS$15),$AT$15,
AND(AN16&gt;=$AR$16,AN16&lt;$AS$16),$AT$16,
AND(AN16&gt;=$AR$17,AN16&lt;$AS$17),$AT$17,
AND(AN16&gt;=$AR$18,AN16&lt;$AS$18),$AT$18,
AND(AN16&gt;=$AR$19,AN16&lt;$AS$19),$AT$19,
AND(AN16&gt;=$AR$20,AN16&lt;$AS$20),$AT$20)</f>
        <v>2.25</v>
      </c>
      <c r="AP16" s="9" t="str">
        <f t="shared" si="19"/>
        <v>PASSED</v>
      </c>
      <c r="AR16" s="12">
        <v>81</v>
      </c>
      <c r="AS16" s="1">
        <v>84</v>
      </c>
      <c r="AT16" s="19">
        <v>2.5</v>
      </c>
    </row>
    <row r="17" spans="1:46" x14ac:dyDescent="0.25">
      <c r="A17" s="8" t="s">
        <v>57</v>
      </c>
      <c r="B17" s="1">
        <v>54</v>
      </c>
      <c r="C17" s="1">
        <v>89</v>
      </c>
      <c r="D17" s="1">
        <v>83</v>
      </c>
      <c r="E17" s="1">
        <v>53</v>
      </c>
      <c r="F17" s="9">
        <v>52</v>
      </c>
      <c r="G17" s="12">
        <v>87</v>
      </c>
      <c r="H17" s="1">
        <v>61</v>
      </c>
      <c r="I17" s="1">
        <v>94</v>
      </c>
      <c r="J17" s="1">
        <v>86</v>
      </c>
      <c r="K17" s="9">
        <v>99</v>
      </c>
      <c r="L17" s="12">
        <v>4</v>
      </c>
      <c r="M17" s="1">
        <f t="shared" si="0"/>
        <v>60</v>
      </c>
      <c r="N17" s="1">
        <v>6</v>
      </c>
      <c r="O17" s="9">
        <f t="shared" si="1"/>
        <v>65</v>
      </c>
      <c r="P17" s="12">
        <f t="shared" si="2"/>
        <v>73.58</v>
      </c>
      <c r="Q17" s="14">
        <f t="shared" si="3"/>
        <v>11.04</v>
      </c>
      <c r="R17" s="12">
        <v>11</v>
      </c>
      <c r="S17" s="1">
        <f t="shared" si="4"/>
        <v>68.97</v>
      </c>
      <c r="T17" s="14">
        <f t="shared" si="13"/>
        <v>6.9</v>
      </c>
      <c r="U17" s="12">
        <v>7</v>
      </c>
      <c r="V17" s="1">
        <v>8</v>
      </c>
      <c r="W17" s="1">
        <v>1</v>
      </c>
      <c r="X17" s="1">
        <v>2</v>
      </c>
      <c r="Y17" s="9">
        <v>9</v>
      </c>
      <c r="Z17" s="12">
        <f t="shared" si="5"/>
        <v>85</v>
      </c>
      <c r="AA17" s="1">
        <f t="shared" si="6"/>
        <v>90</v>
      </c>
      <c r="AB17" s="1">
        <f t="shared" si="7"/>
        <v>55</v>
      </c>
      <c r="AC17" s="1">
        <f t="shared" si="8"/>
        <v>60</v>
      </c>
      <c r="AD17" s="1">
        <f t="shared" si="9"/>
        <v>95</v>
      </c>
      <c r="AE17" s="1">
        <f t="shared" si="10"/>
        <v>77</v>
      </c>
      <c r="AF17" s="14">
        <f t="shared" si="14"/>
        <v>26.95</v>
      </c>
      <c r="AG17" s="12">
        <v>85</v>
      </c>
      <c r="AH17" s="14">
        <f t="shared" si="15"/>
        <v>34</v>
      </c>
      <c r="AI17" s="12">
        <f t="shared" si="11"/>
        <v>78.89</v>
      </c>
      <c r="AJ17" s="16">
        <f t="shared" si="16"/>
        <v>47.33</v>
      </c>
      <c r="AK17" s="12">
        <v>87</v>
      </c>
      <c r="AL17" s="1">
        <f t="shared" si="17"/>
        <v>93.5</v>
      </c>
      <c r="AM17" s="16">
        <f t="shared" si="18"/>
        <v>39.4</v>
      </c>
      <c r="AN17" s="12">
        <f t="shared" si="12"/>
        <v>86.72999999999999</v>
      </c>
      <c r="AO17" s="18" cm="1">
        <f t="array" ref="AO17">_xlfn.IFS(AND(AN17&gt;=$AR$10,AN17&lt;=$AS$10),$AT$10,
AND(AN17&gt;=$AR$11,AN17&lt;$AS$11),$AT$11,
AND(AN17&gt;=$AR$12,AN17&lt;$AS$12),$AT$12,
AND(AN17&gt;=$AR$13,AN17&lt;$AS$13),$AT$13,
AND(AN17&gt;=$AR$14,AN17&lt;$AS$14),$AT$14,
AND(AN17&gt;=$AR$15,AN17&lt;$AS$15),$AT$15,
AND(AN17&gt;=$AR$16,AN17&lt;$AS$16),$AT$16,
AND(AN17&gt;=$AR$17,AN17&lt;$AS$17),$AT$17,
AND(AN17&gt;=$AR$18,AN17&lt;$AS$18),$AT$18,
AND(AN17&gt;=$AR$19,AN17&lt;$AS$19),$AT$19,
AND(AN17&gt;=$AR$20,AN17&lt;$AS$20),$AT$20)</f>
        <v>2.25</v>
      </c>
      <c r="AP17" s="9" t="str">
        <f t="shared" si="19"/>
        <v>PASSED</v>
      </c>
      <c r="AR17" s="12">
        <v>78</v>
      </c>
      <c r="AS17" s="1">
        <v>81</v>
      </c>
      <c r="AT17" s="19">
        <v>2.75</v>
      </c>
    </row>
    <row r="18" spans="1:46" x14ac:dyDescent="0.25">
      <c r="A18" s="8" t="s">
        <v>58</v>
      </c>
      <c r="B18" s="1">
        <v>57</v>
      </c>
      <c r="C18" s="1">
        <v>80</v>
      </c>
      <c r="D18" s="1">
        <v>91</v>
      </c>
      <c r="E18" s="1">
        <v>51</v>
      </c>
      <c r="F18" s="9">
        <v>70</v>
      </c>
      <c r="G18" s="12">
        <v>62</v>
      </c>
      <c r="H18" s="1">
        <v>78</v>
      </c>
      <c r="I18" s="1">
        <v>97</v>
      </c>
      <c r="J18" s="1">
        <v>56</v>
      </c>
      <c r="K18" s="9">
        <v>52</v>
      </c>
      <c r="L18" s="12">
        <v>7</v>
      </c>
      <c r="M18" s="1">
        <f t="shared" si="0"/>
        <v>67.5</v>
      </c>
      <c r="N18" s="1">
        <v>20</v>
      </c>
      <c r="O18" s="9">
        <f t="shared" si="1"/>
        <v>100</v>
      </c>
      <c r="P18" s="12">
        <f t="shared" si="2"/>
        <v>71.790000000000006</v>
      </c>
      <c r="Q18" s="14">
        <f t="shared" si="3"/>
        <v>10.77</v>
      </c>
      <c r="R18" s="12">
        <v>29</v>
      </c>
      <c r="S18" s="1">
        <f t="shared" si="4"/>
        <v>100</v>
      </c>
      <c r="T18" s="14">
        <f t="shared" si="13"/>
        <v>10</v>
      </c>
      <c r="U18" s="12">
        <v>8</v>
      </c>
      <c r="V18" s="1">
        <v>3</v>
      </c>
      <c r="W18" s="1">
        <v>2</v>
      </c>
      <c r="X18" s="1">
        <v>10</v>
      </c>
      <c r="Y18" s="9">
        <v>6</v>
      </c>
      <c r="Z18" s="12">
        <f t="shared" si="5"/>
        <v>90</v>
      </c>
      <c r="AA18" s="1">
        <f t="shared" si="6"/>
        <v>65</v>
      </c>
      <c r="AB18" s="1">
        <f t="shared" si="7"/>
        <v>60</v>
      </c>
      <c r="AC18" s="1">
        <f t="shared" si="8"/>
        <v>100</v>
      </c>
      <c r="AD18" s="1">
        <f t="shared" si="9"/>
        <v>80</v>
      </c>
      <c r="AE18" s="1">
        <f t="shared" si="10"/>
        <v>79</v>
      </c>
      <c r="AF18" s="14">
        <f t="shared" si="14"/>
        <v>27.65</v>
      </c>
      <c r="AG18" s="12">
        <v>84</v>
      </c>
      <c r="AH18" s="14">
        <f t="shared" si="15"/>
        <v>33.6</v>
      </c>
      <c r="AI18" s="12">
        <f t="shared" si="11"/>
        <v>82.02000000000001</v>
      </c>
      <c r="AJ18" s="16">
        <f t="shared" si="16"/>
        <v>49.21</v>
      </c>
      <c r="AK18" s="12">
        <v>78</v>
      </c>
      <c r="AL18" s="1">
        <f t="shared" si="17"/>
        <v>89</v>
      </c>
      <c r="AM18" s="16">
        <f t="shared" si="18"/>
        <v>37.6</v>
      </c>
      <c r="AN18" s="12">
        <f t="shared" si="12"/>
        <v>86.81</v>
      </c>
      <c r="AO18" s="18" cm="1">
        <f t="array" ref="AO18">_xlfn.IFS(AND(AN18&gt;=$AR$10,AN18&lt;=$AS$10),$AT$10,
AND(AN18&gt;=$AR$11,AN18&lt;$AS$11),$AT$11,
AND(AN18&gt;=$AR$12,AN18&lt;$AS$12),$AT$12,
AND(AN18&gt;=$AR$13,AN18&lt;$AS$13),$AT$13,
AND(AN18&gt;=$AR$14,AN18&lt;$AS$14),$AT$14,
AND(AN18&gt;=$AR$15,AN18&lt;$AS$15),$AT$15,
AND(AN18&gt;=$AR$16,AN18&lt;$AS$16),$AT$16,
AND(AN18&gt;=$AR$17,AN18&lt;$AS$17),$AT$17,
AND(AN18&gt;=$AR$18,AN18&lt;$AS$18),$AT$18,
AND(AN18&gt;=$AR$19,AN18&lt;$AS$19),$AT$19,
AND(AN18&gt;=$AR$20,AN18&lt;$AS$20),$AT$20)</f>
        <v>2.25</v>
      </c>
      <c r="AP18" s="9" t="str">
        <f t="shared" si="19"/>
        <v>PASSED</v>
      </c>
      <c r="AR18" s="12">
        <v>75</v>
      </c>
      <c r="AS18" s="1">
        <v>78</v>
      </c>
      <c r="AT18" s="19">
        <v>3</v>
      </c>
    </row>
    <row r="19" spans="1:46" x14ac:dyDescent="0.25">
      <c r="A19" s="8" t="s">
        <v>59</v>
      </c>
      <c r="B19" s="1">
        <v>80</v>
      </c>
      <c r="C19" s="1">
        <v>81</v>
      </c>
      <c r="D19" s="1">
        <v>61</v>
      </c>
      <c r="E19" s="1">
        <v>87</v>
      </c>
      <c r="F19" s="9">
        <v>60</v>
      </c>
      <c r="G19" s="12">
        <v>62</v>
      </c>
      <c r="H19" s="1">
        <v>76</v>
      </c>
      <c r="I19" s="1">
        <v>78</v>
      </c>
      <c r="J19" s="1">
        <v>83</v>
      </c>
      <c r="K19" s="9">
        <v>96</v>
      </c>
      <c r="L19" s="12">
        <v>9</v>
      </c>
      <c r="M19" s="1">
        <f t="shared" si="0"/>
        <v>72.5</v>
      </c>
      <c r="N19" s="1">
        <v>13</v>
      </c>
      <c r="O19" s="9">
        <f t="shared" si="1"/>
        <v>82.5</v>
      </c>
      <c r="P19" s="12">
        <f t="shared" si="2"/>
        <v>76.58</v>
      </c>
      <c r="Q19" s="14">
        <f t="shared" si="3"/>
        <v>11.49</v>
      </c>
      <c r="R19" s="12">
        <v>27</v>
      </c>
      <c r="S19" s="1">
        <f t="shared" si="4"/>
        <v>96.55</v>
      </c>
      <c r="T19" s="14">
        <f t="shared" si="13"/>
        <v>9.66</v>
      </c>
      <c r="U19" s="12">
        <v>7</v>
      </c>
      <c r="V19" s="1">
        <v>1</v>
      </c>
      <c r="W19" s="1">
        <v>9</v>
      </c>
      <c r="X19" s="1">
        <v>3</v>
      </c>
      <c r="Y19" s="9">
        <v>7</v>
      </c>
      <c r="Z19" s="12">
        <f t="shared" si="5"/>
        <v>85</v>
      </c>
      <c r="AA19" s="1">
        <f t="shared" si="6"/>
        <v>55</v>
      </c>
      <c r="AB19" s="1">
        <f t="shared" si="7"/>
        <v>95</v>
      </c>
      <c r="AC19" s="1">
        <f t="shared" si="8"/>
        <v>65</v>
      </c>
      <c r="AD19" s="1">
        <f t="shared" si="9"/>
        <v>85</v>
      </c>
      <c r="AE19" s="1">
        <f t="shared" si="10"/>
        <v>77</v>
      </c>
      <c r="AF19" s="14">
        <f t="shared" si="14"/>
        <v>26.95</v>
      </c>
      <c r="AG19" s="12">
        <v>93</v>
      </c>
      <c r="AH19" s="14">
        <f t="shared" si="15"/>
        <v>37.200000000000003</v>
      </c>
      <c r="AI19" s="12">
        <f t="shared" si="11"/>
        <v>85.3</v>
      </c>
      <c r="AJ19" s="16">
        <f t="shared" si="16"/>
        <v>51.18</v>
      </c>
      <c r="AK19" s="12">
        <v>79</v>
      </c>
      <c r="AL19" s="1">
        <f t="shared" si="17"/>
        <v>89.5</v>
      </c>
      <c r="AM19" s="16">
        <f t="shared" si="18"/>
        <v>37.800000000000004</v>
      </c>
      <c r="AN19" s="12">
        <f t="shared" si="12"/>
        <v>88.98</v>
      </c>
      <c r="AO19" s="18" cm="1">
        <f t="array" ref="AO19">_xlfn.IFS(AND(AN19&gt;=$AR$10,AN19&lt;=$AS$10),$AT$10,
AND(AN19&gt;=$AR$11,AN19&lt;$AS$11),$AT$11,
AND(AN19&gt;=$AR$12,AN19&lt;$AS$12),$AT$12,
AND(AN19&gt;=$AR$13,AN19&lt;$AS$13),$AT$13,
AND(AN19&gt;=$AR$14,AN19&lt;$AS$14),$AT$14,
AND(AN19&gt;=$AR$15,AN19&lt;$AS$15),$AT$15,
AND(AN19&gt;=$AR$16,AN19&lt;$AS$16),$AT$16,
AND(AN19&gt;=$AR$17,AN19&lt;$AS$17),$AT$17,
AND(AN19&gt;=$AR$18,AN19&lt;$AS$18),$AT$18,
AND(AN19&gt;=$AR$19,AN19&lt;$AS$19),$AT$19,
AND(AN19&gt;=$AR$20,AN19&lt;$AS$20),$AT$20)</f>
        <v>2</v>
      </c>
      <c r="AP19" s="9" t="str">
        <f t="shared" si="19"/>
        <v>PASSED</v>
      </c>
      <c r="AR19" s="12">
        <v>71</v>
      </c>
      <c r="AS19" s="1">
        <v>75</v>
      </c>
      <c r="AT19" s="19">
        <v>4</v>
      </c>
    </row>
    <row r="20" spans="1:46" x14ac:dyDescent="0.25">
      <c r="A20" s="8" t="s">
        <v>60</v>
      </c>
      <c r="B20" s="1">
        <v>63</v>
      </c>
      <c r="C20" s="1">
        <v>60</v>
      </c>
      <c r="D20" s="1">
        <v>75</v>
      </c>
      <c r="E20" s="1">
        <v>76</v>
      </c>
      <c r="F20" s="9">
        <v>64</v>
      </c>
      <c r="G20" s="12">
        <v>87</v>
      </c>
      <c r="H20" s="1">
        <v>77</v>
      </c>
      <c r="I20" s="1">
        <v>78</v>
      </c>
      <c r="J20" s="1">
        <v>85</v>
      </c>
      <c r="K20" s="9">
        <v>56</v>
      </c>
      <c r="L20" s="12">
        <v>16</v>
      </c>
      <c r="M20" s="1">
        <f t="shared" si="0"/>
        <v>90</v>
      </c>
      <c r="N20" s="1">
        <v>16</v>
      </c>
      <c r="O20" s="9">
        <f t="shared" si="1"/>
        <v>90</v>
      </c>
      <c r="P20" s="12">
        <f t="shared" si="2"/>
        <v>75.08</v>
      </c>
      <c r="Q20" s="14">
        <f t="shared" si="3"/>
        <v>11.26</v>
      </c>
      <c r="R20" s="12">
        <v>20</v>
      </c>
      <c r="S20" s="1">
        <f t="shared" si="4"/>
        <v>84.48</v>
      </c>
      <c r="T20" s="14">
        <f t="shared" si="13"/>
        <v>8.4499999999999993</v>
      </c>
      <c r="U20" s="12">
        <v>2</v>
      </c>
      <c r="V20" s="1">
        <v>4</v>
      </c>
      <c r="W20" s="1">
        <v>5</v>
      </c>
      <c r="X20" s="1">
        <v>6</v>
      </c>
      <c r="Y20" s="9">
        <v>5</v>
      </c>
      <c r="Z20" s="12">
        <f t="shared" si="5"/>
        <v>60</v>
      </c>
      <c r="AA20" s="1">
        <f t="shared" si="6"/>
        <v>70</v>
      </c>
      <c r="AB20" s="1">
        <f t="shared" si="7"/>
        <v>75</v>
      </c>
      <c r="AC20" s="1">
        <f t="shared" si="8"/>
        <v>80</v>
      </c>
      <c r="AD20" s="1">
        <f t="shared" si="9"/>
        <v>75</v>
      </c>
      <c r="AE20" s="1">
        <f t="shared" si="10"/>
        <v>72</v>
      </c>
      <c r="AF20" s="14">
        <f t="shared" si="14"/>
        <v>25.2</v>
      </c>
      <c r="AG20" s="12">
        <v>93</v>
      </c>
      <c r="AH20" s="14">
        <f t="shared" si="15"/>
        <v>37.200000000000003</v>
      </c>
      <c r="AI20" s="12">
        <f t="shared" si="11"/>
        <v>82.11</v>
      </c>
      <c r="AJ20" s="16">
        <f t="shared" si="16"/>
        <v>49.27</v>
      </c>
      <c r="AK20" s="12">
        <v>86</v>
      </c>
      <c r="AL20" s="1">
        <f t="shared" si="17"/>
        <v>93</v>
      </c>
      <c r="AM20" s="16">
        <f t="shared" si="18"/>
        <v>39.200000000000003</v>
      </c>
      <c r="AN20" s="12">
        <f t="shared" si="12"/>
        <v>88.47</v>
      </c>
      <c r="AO20" s="18" cm="1">
        <f t="array" ref="AO20">_xlfn.IFS(AND(AN20&gt;=$AR$10,AN20&lt;=$AS$10),$AT$10,
AND(AN20&gt;=$AR$11,AN20&lt;$AS$11),$AT$11,
AND(AN20&gt;=$AR$12,AN20&lt;$AS$12),$AT$12,
AND(AN20&gt;=$AR$13,AN20&lt;$AS$13),$AT$13,
AND(AN20&gt;=$AR$14,AN20&lt;$AS$14),$AT$14,
AND(AN20&gt;=$AR$15,AN20&lt;$AS$15),$AT$15,
AND(AN20&gt;=$AR$16,AN20&lt;$AS$16),$AT$16,
AND(AN20&gt;=$AR$17,AN20&lt;$AS$17),$AT$17,
AND(AN20&gt;=$AR$18,AN20&lt;$AS$18),$AT$18,
AND(AN20&gt;=$AR$19,AN20&lt;$AS$19),$AT$19,
AND(AN20&gt;=$AR$20,AN20&lt;$AS$20),$AT$20)</f>
        <v>2</v>
      </c>
      <c r="AP20" s="9" t="str">
        <f t="shared" si="19"/>
        <v>PASSED</v>
      </c>
      <c r="AR20" s="13">
        <v>50</v>
      </c>
      <c r="AS20" s="10">
        <v>71</v>
      </c>
      <c r="AT20" s="20">
        <v>5</v>
      </c>
    </row>
    <row r="21" spans="1:46" x14ac:dyDescent="0.25">
      <c r="A21" s="8" t="s">
        <v>61</v>
      </c>
      <c r="B21" s="1">
        <v>91</v>
      </c>
      <c r="C21" s="1">
        <v>69</v>
      </c>
      <c r="D21" s="1">
        <v>99</v>
      </c>
      <c r="E21" s="1">
        <v>82</v>
      </c>
      <c r="F21" s="9">
        <v>51</v>
      </c>
      <c r="G21" s="12">
        <v>76</v>
      </c>
      <c r="H21" s="1">
        <v>62</v>
      </c>
      <c r="I21" s="1">
        <v>89</v>
      </c>
      <c r="J21" s="1">
        <v>83</v>
      </c>
      <c r="K21" s="9">
        <v>84</v>
      </c>
      <c r="L21" s="12">
        <v>16</v>
      </c>
      <c r="M21" s="1">
        <f t="shared" si="0"/>
        <v>90</v>
      </c>
      <c r="N21" s="1">
        <v>15</v>
      </c>
      <c r="O21" s="9">
        <f t="shared" si="1"/>
        <v>87.5</v>
      </c>
      <c r="P21" s="12">
        <f t="shared" si="2"/>
        <v>80.290000000000006</v>
      </c>
      <c r="Q21" s="14">
        <f t="shared" si="3"/>
        <v>12.04</v>
      </c>
      <c r="R21" s="12">
        <v>28</v>
      </c>
      <c r="S21" s="1">
        <f t="shared" si="4"/>
        <v>98.28</v>
      </c>
      <c r="T21" s="14">
        <f t="shared" si="13"/>
        <v>9.83</v>
      </c>
      <c r="U21" s="12">
        <v>3</v>
      </c>
      <c r="V21" s="1">
        <v>3</v>
      </c>
      <c r="W21" s="1">
        <v>7</v>
      </c>
      <c r="X21" s="1">
        <v>1</v>
      </c>
      <c r="Y21" s="9">
        <v>10</v>
      </c>
      <c r="Z21" s="12">
        <f t="shared" si="5"/>
        <v>65</v>
      </c>
      <c r="AA21" s="1">
        <f t="shared" si="6"/>
        <v>65</v>
      </c>
      <c r="AB21" s="1">
        <f t="shared" si="7"/>
        <v>85</v>
      </c>
      <c r="AC21" s="1">
        <f t="shared" si="8"/>
        <v>55</v>
      </c>
      <c r="AD21" s="1">
        <f t="shared" si="9"/>
        <v>100</v>
      </c>
      <c r="AE21" s="1">
        <f t="shared" si="10"/>
        <v>74</v>
      </c>
      <c r="AF21" s="14">
        <f t="shared" si="14"/>
        <v>25.9</v>
      </c>
      <c r="AG21" s="12">
        <v>86</v>
      </c>
      <c r="AH21" s="14">
        <f t="shared" si="15"/>
        <v>34.4</v>
      </c>
      <c r="AI21" s="12">
        <f t="shared" si="11"/>
        <v>82.169999999999987</v>
      </c>
      <c r="AJ21" s="16">
        <f t="shared" si="16"/>
        <v>49.3</v>
      </c>
      <c r="AK21" s="12">
        <v>95</v>
      </c>
      <c r="AL21" s="1">
        <f t="shared" si="17"/>
        <v>97.5</v>
      </c>
      <c r="AM21" s="16">
        <f t="shared" si="18"/>
        <v>41</v>
      </c>
      <c r="AN21" s="12">
        <f t="shared" si="12"/>
        <v>90.3</v>
      </c>
      <c r="AO21" s="18" cm="1">
        <f t="array" ref="AO21">_xlfn.IFS(AND(AN21&gt;=$AR$10,AN21&lt;=$AS$10),$AT$10,
AND(AN21&gt;=$AR$11,AN21&lt;$AS$11),$AT$11,
AND(AN21&gt;=$AR$12,AN21&lt;$AS$12),$AT$12,
AND(AN21&gt;=$AR$13,AN21&lt;$AS$13),$AT$13,
AND(AN21&gt;=$AR$14,AN21&lt;$AS$14),$AT$14,
AND(AN21&gt;=$AR$15,AN21&lt;$AS$15),$AT$15,
AND(AN21&gt;=$AR$16,AN21&lt;$AS$16),$AT$16,
AND(AN21&gt;=$AR$17,AN21&lt;$AS$17),$AT$17,
AND(AN21&gt;=$AR$18,AN21&lt;$AS$18),$AT$18,
AND(AN21&gt;=$AR$19,AN21&lt;$AS$19),$AT$19,
AND(AN21&gt;=$AR$20,AN21&lt;$AS$20),$AT$20)</f>
        <v>1.75</v>
      </c>
      <c r="AP21" s="9" t="str">
        <f t="shared" si="19"/>
        <v>PASSED</v>
      </c>
    </row>
    <row r="22" spans="1:46" x14ac:dyDescent="0.25">
      <c r="A22" s="8" t="s">
        <v>62</v>
      </c>
      <c r="B22" s="1">
        <v>80</v>
      </c>
      <c r="C22" s="1">
        <v>74</v>
      </c>
      <c r="D22" s="1">
        <v>93</v>
      </c>
      <c r="E22" s="1">
        <v>78</v>
      </c>
      <c r="F22" s="9">
        <v>62</v>
      </c>
      <c r="G22" s="12">
        <v>88</v>
      </c>
      <c r="H22" s="1">
        <v>98</v>
      </c>
      <c r="I22" s="1">
        <v>74</v>
      </c>
      <c r="J22" s="1">
        <v>63</v>
      </c>
      <c r="K22" s="9">
        <v>59</v>
      </c>
      <c r="L22" s="12">
        <v>18</v>
      </c>
      <c r="M22" s="1">
        <f t="shared" si="0"/>
        <v>95</v>
      </c>
      <c r="N22" s="1">
        <v>13</v>
      </c>
      <c r="O22" s="9">
        <f t="shared" si="1"/>
        <v>82.5</v>
      </c>
      <c r="P22" s="12">
        <f t="shared" si="2"/>
        <v>78.88</v>
      </c>
      <c r="Q22" s="14">
        <f t="shared" si="3"/>
        <v>11.83</v>
      </c>
      <c r="R22" s="12">
        <v>24</v>
      </c>
      <c r="S22" s="1">
        <f t="shared" si="4"/>
        <v>91.38</v>
      </c>
      <c r="T22" s="14">
        <f t="shared" si="13"/>
        <v>9.14</v>
      </c>
      <c r="U22" s="12">
        <v>8</v>
      </c>
      <c r="V22" s="1">
        <v>5</v>
      </c>
      <c r="W22" s="1">
        <v>5</v>
      </c>
      <c r="X22" s="1">
        <v>2</v>
      </c>
      <c r="Y22" s="9">
        <v>3</v>
      </c>
      <c r="Z22" s="12">
        <f t="shared" si="5"/>
        <v>90</v>
      </c>
      <c r="AA22" s="1">
        <f t="shared" si="6"/>
        <v>75</v>
      </c>
      <c r="AB22" s="1">
        <f t="shared" si="7"/>
        <v>75</v>
      </c>
      <c r="AC22" s="1">
        <f t="shared" si="8"/>
        <v>60</v>
      </c>
      <c r="AD22" s="1">
        <f t="shared" si="9"/>
        <v>65</v>
      </c>
      <c r="AE22" s="1">
        <f t="shared" si="10"/>
        <v>73</v>
      </c>
      <c r="AF22" s="14">
        <f t="shared" si="14"/>
        <v>25.549999999999997</v>
      </c>
      <c r="AG22" s="12">
        <v>97</v>
      </c>
      <c r="AH22" s="14">
        <f t="shared" si="15"/>
        <v>38.800000000000004</v>
      </c>
      <c r="AI22" s="12">
        <f t="shared" si="11"/>
        <v>85.32</v>
      </c>
      <c r="AJ22" s="16">
        <f t="shared" si="16"/>
        <v>51.19</v>
      </c>
      <c r="AK22" s="12">
        <v>88</v>
      </c>
      <c r="AL22" s="1">
        <f t="shared" si="17"/>
        <v>94</v>
      </c>
      <c r="AM22" s="16">
        <f t="shared" si="18"/>
        <v>39.6</v>
      </c>
      <c r="AN22" s="12">
        <f t="shared" si="12"/>
        <v>90.789999999999992</v>
      </c>
      <c r="AO22" s="18" cm="1">
        <f t="array" ref="AO22">_xlfn.IFS(AND(AN22&gt;=$AR$10,AN22&lt;=$AS$10),$AT$10,
AND(AN22&gt;=$AR$11,AN22&lt;$AS$11),$AT$11,
AND(AN22&gt;=$AR$12,AN22&lt;$AS$12),$AT$12,
AND(AN22&gt;=$AR$13,AN22&lt;$AS$13),$AT$13,
AND(AN22&gt;=$AR$14,AN22&lt;$AS$14),$AT$14,
AND(AN22&gt;=$AR$15,AN22&lt;$AS$15),$AT$15,
AND(AN22&gt;=$AR$16,AN22&lt;$AS$16),$AT$16,
AND(AN22&gt;=$AR$17,AN22&lt;$AS$17),$AT$17,
AND(AN22&gt;=$AR$18,AN22&lt;$AS$18),$AT$18,
AND(AN22&gt;=$AR$19,AN22&lt;$AS$19),$AT$19,
AND(AN22&gt;=$AR$20,AN22&lt;$AS$20),$AT$20)</f>
        <v>1.75</v>
      </c>
      <c r="AP22" s="9" t="str">
        <f t="shared" si="19"/>
        <v>PASSED</v>
      </c>
    </row>
    <row r="23" spans="1:46" x14ac:dyDescent="0.25">
      <c r="A23" s="8" t="s">
        <v>63</v>
      </c>
      <c r="B23" s="1">
        <v>100</v>
      </c>
      <c r="C23" s="1">
        <v>69</v>
      </c>
      <c r="D23" s="1">
        <v>51</v>
      </c>
      <c r="E23" s="1">
        <v>52</v>
      </c>
      <c r="F23" s="9">
        <v>54</v>
      </c>
      <c r="G23" s="12">
        <v>67</v>
      </c>
      <c r="H23" s="1">
        <v>95</v>
      </c>
      <c r="I23" s="1">
        <v>74</v>
      </c>
      <c r="J23" s="1">
        <v>58</v>
      </c>
      <c r="K23" s="9">
        <v>95</v>
      </c>
      <c r="L23" s="12">
        <v>2</v>
      </c>
      <c r="M23" s="1">
        <f t="shared" si="0"/>
        <v>55</v>
      </c>
      <c r="N23" s="1">
        <v>14</v>
      </c>
      <c r="O23" s="9">
        <f t="shared" si="1"/>
        <v>85</v>
      </c>
      <c r="P23" s="12">
        <f t="shared" si="2"/>
        <v>71.25</v>
      </c>
      <c r="Q23" s="14">
        <f t="shared" si="3"/>
        <v>10.69</v>
      </c>
      <c r="R23" s="12">
        <v>10</v>
      </c>
      <c r="S23" s="1">
        <f t="shared" si="4"/>
        <v>67.239999999999995</v>
      </c>
      <c r="T23" s="14">
        <f t="shared" si="13"/>
        <v>6.72</v>
      </c>
      <c r="U23" s="12">
        <v>8</v>
      </c>
      <c r="V23" s="1">
        <v>7</v>
      </c>
      <c r="W23" s="1">
        <v>5</v>
      </c>
      <c r="X23" s="1">
        <v>4</v>
      </c>
      <c r="Y23" s="9">
        <v>10</v>
      </c>
      <c r="Z23" s="12">
        <f t="shared" si="5"/>
        <v>90</v>
      </c>
      <c r="AA23" s="1">
        <f t="shared" si="6"/>
        <v>85</v>
      </c>
      <c r="AB23" s="1">
        <f t="shared" si="7"/>
        <v>75</v>
      </c>
      <c r="AC23" s="1">
        <f t="shared" si="8"/>
        <v>70</v>
      </c>
      <c r="AD23" s="1">
        <f t="shared" si="9"/>
        <v>100</v>
      </c>
      <c r="AE23" s="1">
        <f t="shared" si="10"/>
        <v>84</v>
      </c>
      <c r="AF23" s="14">
        <f t="shared" si="14"/>
        <v>29.4</v>
      </c>
      <c r="AG23" s="12">
        <v>81</v>
      </c>
      <c r="AH23" s="14">
        <f t="shared" si="15"/>
        <v>32.4</v>
      </c>
      <c r="AI23" s="12">
        <f t="shared" si="11"/>
        <v>79.210000000000008</v>
      </c>
      <c r="AJ23" s="16">
        <f t="shared" si="16"/>
        <v>47.53</v>
      </c>
      <c r="AK23" s="12">
        <v>97</v>
      </c>
      <c r="AL23" s="1">
        <f t="shared" si="17"/>
        <v>98.5</v>
      </c>
      <c r="AM23" s="16">
        <f t="shared" si="18"/>
        <v>41.400000000000006</v>
      </c>
      <c r="AN23" s="12">
        <f t="shared" si="12"/>
        <v>88.93</v>
      </c>
      <c r="AO23" s="18" cm="1">
        <f t="array" ref="AO23">_xlfn.IFS(AND(AN23&gt;=$AR$10,AN23&lt;=$AS$10),$AT$10,
AND(AN23&gt;=$AR$11,AN23&lt;$AS$11),$AT$11,
AND(AN23&gt;=$AR$12,AN23&lt;$AS$12),$AT$12,
AND(AN23&gt;=$AR$13,AN23&lt;$AS$13),$AT$13,
AND(AN23&gt;=$AR$14,AN23&lt;$AS$14),$AT$14,
AND(AN23&gt;=$AR$15,AN23&lt;$AS$15),$AT$15,
AND(AN23&gt;=$AR$16,AN23&lt;$AS$16),$AT$16,
AND(AN23&gt;=$AR$17,AN23&lt;$AS$17),$AT$17,
AND(AN23&gt;=$AR$18,AN23&lt;$AS$18),$AT$18,
AND(AN23&gt;=$AR$19,AN23&lt;$AS$19),$AT$19,
AND(AN23&gt;=$AR$20,AN23&lt;$AS$20),$AT$20)</f>
        <v>2</v>
      </c>
      <c r="AP23" s="9" t="str">
        <f t="shared" si="19"/>
        <v>PASSED</v>
      </c>
    </row>
    <row r="24" spans="1:46" x14ac:dyDescent="0.25">
      <c r="A24" s="8" t="s">
        <v>64</v>
      </c>
      <c r="B24" s="1">
        <v>93</v>
      </c>
      <c r="C24" s="1">
        <v>92</v>
      </c>
      <c r="D24" s="1">
        <v>75</v>
      </c>
      <c r="E24" s="1">
        <v>69</v>
      </c>
      <c r="F24" s="9">
        <v>98</v>
      </c>
      <c r="G24" s="12">
        <v>50</v>
      </c>
      <c r="H24" s="1">
        <v>62</v>
      </c>
      <c r="I24" s="1">
        <v>65</v>
      </c>
      <c r="J24" s="1">
        <v>51</v>
      </c>
      <c r="K24" s="9">
        <v>100</v>
      </c>
      <c r="L24" s="12">
        <v>18</v>
      </c>
      <c r="M24" s="1">
        <f t="shared" si="0"/>
        <v>95</v>
      </c>
      <c r="N24" s="1">
        <v>17</v>
      </c>
      <c r="O24" s="9">
        <f t="shared" si="1"/>
        <v>92.5</v>
      </c>
      <c r="P24" s="12">
        <f t="shared" si="2"/>
        <v>78.540000000000006</v>
      </c>
      <c r="Q24" s="14">
        <f t="shared" si="3"/>
        <v>11.78</v>
      </c>
      <c r="R24" s="12">
        <v>26</v>
      </c>
      <c r="S24" s="1">
        <f t="shared" si="4"/>
        <v>94.83</v>
      </c>
      <c r="T24" s="14">
        <f t="shared" si="13"/>
        <v>9.48</v>
      </c>
      <c r="U24" s="12">
        <v>5</v>
      </c>
      <c r="V24" s="1">
        <v>6</v>
      </c>
      <c r="W24" s="1">
        <v>1</v>
      </c>
      <c r="X24" s="1">
        <v>6</v>
      </c>
      <c r="Y24" s="9">
        <v>8</v>
      </c>
      <c r="Z24" s="12">
        <f t="shared" si="5"/>
        <v>75</v>
      </c>
      <c r="AA24" s="1">
        <f t="shared" si="6"/>
        <v>80</v>
      </c>
      <c r="AB24" s="1">
        <f t="shared" si="7"/>
        <v>55</v>
      </c>
      <c r="AC24" s="1">
        <f t="shared" si="8"/>
        <v>80</v>
      </c>
      <c r="AD24" s="1">
        <f t="shared" si="9"/>
        <v>90</v>
      </c>
      <c r="AE24" s="1">
        <f t="shared" si="10"/>
        <v>76</v>
      </c>
      <c r="AF24" s="14">
        <f t="shared" si="14"/>
        <v>26.599999999999998</v>
      </c>
      <c r="AG24" s="12">
        <v>100</v>
      </c>
      <c r="AH24" s="14">
        <f t="shared" si="15"/>
        <v>40</v>
      </c>
      <c r="AI24" s="12">
        <f t="shared" si="11"/>
        <v>87.86</v>
      </c>
      <c r="AJ24" s="16">
        <f t="shared" si="16"/>
        <v>52.72</v>
      </c>
      <c r="AK24" s="12">
        <v>87</v>
      </c>
      <c r="AL24" s="1">
        <f t="shared" si="17"/>
        <v>93.5</v>
      </c>
      <c r="AM24" s="16">
        <f t="shared" si="18"/>
        <v>39.4</v>
      </c>
      <c r="AN24" s="12">
        <f t="shared" si="12"/>
        <v>92.12</v>
      </c>
      <c r="AO24" s="18" cm="1">
        <f t="array" ref="AO24">_xlfn.IFS(AND(AN24&gt;=$AR$10,AN24&lt;=$AS$10),$AT$10,
AND(AN24&gt;=$AR$11,AN24&lt;$AS$11),$AT$11,
AND(AN24&gt;=$AR$12,AN24&lt;$AS$12),$AT$12,
AND(AN24&gt;=$AR$13,AN24&lt;$AS$13),$AT$13,
AND(AN24&gt;=$AR$14,AN24&lt;$AS$14),$AT$14,
AND(AN24&gt;=$AR$15,AN24&lt;$AS$15),$AT$15,
AND(AN24&gt;=$AR$16,AN24&lt;$AS$16),$AT$16,
AND(AN24&gt;=$AR$17,AN24&lt;$AS$17),$AT$17,
AND(AN24&gt;=$AR$18,AN24&lt;$AS$18),$AT$18,
AND(AN24&gt;=$AR$19,AN24&lt;$AS$19),$AT$19,
AND(AN24&gt;=$AR$20,AN24&lt;$AS$20),$AT$20)</f>
        <v>1.75</v>
      </c>
      <c r="AP24" s="9" t="str">
        <f t="shared" si="19"/>
        <v>PASSED</v>
      </c>
    </row>
    <row r="25" spans="1:46" x14ac:dyDescent="0.25">
      <c r="A25" s="8" t="s">
        <v>65</v>
      </c>
      <c r="B25" s="1">
        <v>74</v>
      </c>
      <c r="C25" s="1">
        <v>69</v>
      </c>
      <c r="D25" s="1">
        <v>79</v>
      </c>
      <c r="E25" s="1">
        <v>73</v>
      </c>
      <c r="F25" s="9">
        <v>58</v>
      </c>
      <c r="G25" s="12">
        <v>56</v>
      </c>
      <c r="H25" s="1">
        <v>99</v>
      </c>
      <c r="I25" s="1">
        <v>97</v>
      </c>
      <c r="J25" s="1">
        <v>74</v>
      </c>
      <c r="K25" s="9">
        <v>50</v>
      </c>
      <c r="L25" s="12">
        <v>14</v>
      </c>
      <c r="M25" s="1">
        <f t="shared" si="0"/>
        <v>85</v>
      </c>
      <c r="N25" s="1">
        <v>2</v>
      </c>
      <c r="O25" s="9">
        <f t="shared" si="1"/>
        <v>55</v>
      </c>
      <c r="P25" s="12">
        <f t="shared" si="2"/>
        <v>72.42</v>
      </c>
      <c r="Q25" s="14">
        <f t="shared" si="3"/>
        <v>10.86</v>
      </c>
      <c r="R25" s="12">
        <v>19</v>
      </c>
      <c r="S25" s="1">
        <f t="shared" si="4"/>
        <v>82.76</v>
      </c>
      <c r="T25" s="14">
        <f t="shared" si="13"/>
        <v>8.2799999999999994</v>
      </c>
      <c r="U25" s="12">
        <v>1</v>
      </c>
      <c r="V25" s="1">
        <v>9</v>
      </c>
      <c r="W25" s="1">
        <v>5</v>
      </c>
      <c r="X25" s="1">
        <v>6</v>
      </c>
      <c r="Y25" s="9">
        <v>1</v>
      </c>
      <c r="Z25" s="12">
        <f t="shared" si="5"/>
        <v>55</v>
      </c>
      <c r="AA25" s="1">
        <f t="shared" si="6"/>
        <v>95</v>
      </c>
      <c r="AB25" s="1">
        <f t="shared" si="7"/>
        <v>75</v>
      </c>
      <c r="AC25" s="1">
        <f t="shared" si="8"/>
        <v>80</v>
      </c>
      <c r="AD25" s="1">
        <f t="shared" si="9"/>
        <v>55</v>
      </c>
      <c r="AE25" s="1">
        <f t="shared" si="10"/>
        <v>72</v>
      </c>
      <c r="AF25" s="14">
        <f t="shared" si="14"/>
        <v>25.2</v>
      </c>
      <c r="AG25" s="12">
        <v>82</v>
      </c>
      <c r="AH25" s="14">
        <f t="shared" si="15"/>
        <v>32.800000000000004</v>
      </c>
      <c r="AI25" s="12">
        <f t="shared" si="11"/>
        <v>77.140000000000015</v>
      </c>
      <c r="AJ25" s="16">
        <f t="shared" si="16"/>
        <v>46.28</v>
      </c>
      <c r="AK25" s="12">
        <v>87</v>
      </c>
      <c r="AL25" s="1">
        <f t="shared" si="17"/>
        <v>93.5</v>
      </c>
      <c r="AM25" s="16">
        <f t="shared" si="18"/>
        <v>39.4</v>
      </c>
      <c r="AN25" s="12">
        <f t="shared" si="12"/>
        <v>85.68</v>
      </c>
      <c r="AO25" s="18" cm="1">
        <f t="array" ref="AO25">_xlfn.IFS(AND(AN25&gt;=$AR$10,AN25&lt;=$AS$10),$AT$10,
AND(AN25&gt;=$AR$11,AN25&lt;$AS$11),$AT$11,
AND(AN25&gt;=$AR$12,AN25&lt;$AS$12),$AT$12,
AND(AN25&gt;=$AR$13,AN25&lt;$AS$13),$AT$13,
AND(AN25&gt;=$AR$14,AN25&lt;$AS$14),$AT$14,
AND(AN25&gt;=$AR$15,AN25&lt;$AS$15),$AT$15,
AND(AN25&gt;=$AR$16,AN25&lt;$AS$16),$AT$16,
AND(AN25&gt;=$AR$17,AN25&lt;$AS$17),$AT$17,
AND(AN25&gt;=$AR$18,AN25&lt;$AS$18),$AT$18,
AND(AN25&gt;=$AR$19,AN25&lt;$AS$19),$AT$19,
AND(AN25&gt;=$AR$20,AN25&lt;$AS$20),$AT$20)</f>
        <v>2.25</v>
      </c>
      <c r="AP25" s="9" t="str">
        <f t="shared" si="19"/>
        <v>PASSED</v>
      </c>
    </row>
    <row r="26" spans="1:46" x14ac:dyDescent="0.25">
      <c r="A26" s="8" t="s">
        <v>66</v>
      </c>
      <c r="B26" s="1">
        <v>61</v>
      </c>
      <c r="C26" s="1">
        <v>83</v>
      </c>
      <c r="D26" s="1">
        <v>59</v>
      </c>
      <c r="E26" s="1">
        <v>56</v>
      </c>
      <c r="F26" s="9">
        <v>68</v>
      </c>
      <c r="G26" s="12">
        <v>86</v>
      </c>
      <c r="H26" s="1">
        <v>58</v>
      </c>
      <c r="I26" s="1">
        <v>94</v>
      </c>
      <c r="J26" s="1">
        <v>61</v>
      </c>
      <c r="K26" s="9">
        <v>94</v>
      </c>
      <c r="L26" s="12">
        <v>3</v>
      </c>
      <c r="M26" s="1">
        <f t="shared" si="0"/>
        <v>57.5</v>
      </c>
      <c r="N26" s="1">
        <v>12</v>
      </c>
      <c r="O26" s="9">
        <f t="shared" si="1"/>
        <v>80</v>
      </c>
      <c r="P26" s="12">
        <f t="shared" si="2"/>
        <v>71.459999999999994</v>
      </c>
      <c r="Q26" s="14">
        <f t="shared" si="3"/>
        <v>10.72</v>
      </c>
      <c r="R26" s="12">
        <v>20</v>
      </c>
      <c r="S26" s="1">
        <f t="shared" si="4"/>
        <v>84.48</v>
      </c>
      <c r="T26" s="14">
        <f t="shared" si="13"/>
        <v>8.4499999999999993</v>
      </c>
      <c r="U26" s="12">
        <v>4</v>
      </c>
      <c r="V26" s="1">
        <v>1</v>
      </c>
      <c r="W26" s="1">
        <v>5</v>
      </c>
      <c r="X26" s="1">
        <v>10</v>
      </c>
      <c r="Y26" s="9">
        <v>5</v>
      </c>
      <c r="Z26" s="12">
        <f t="shared" si="5"/>
        <v>70</v>
      </c>
      <c r="AA26" s="1">
        <f t="shared" si="6"/>
        <v>55</v>
      </c>
      <c r="AB26" s="1">
        <f t="shared" si="7"/>
        <v>75</v>
      </c>
      <c r="AC26" s="1">
        <f t="shared" si="8"/>
        <v>100</v>
      </c>
      <c r="AD26" s="1">
        <f t="shared" si="9"/>
        <v>75</v>
      </c>
      <c r="AE26" s="1">
        <f t="shared" si="10"/>
        <v>75</v>
      </c>
      <c r="AF26" s="14">
        <f t="shared" si="14"/>
        <v>26.25</v>
      </c>
      <c r="AG26" s="12">
        <v>73</v>
      </c>
      <c r="AH26" s="14">
        <f t="shared" si="15"/>
        <v>29.200000000000003</v>
      </c>
      <c r="AI26" s="12">
        <f t="shared" si="11"/>
        <v>74.62</v>
      </c>
      <c r="AJ26" s="16">
        <f t="shared" si="16"/>
        <v>44.77</v>
      </c>
      <c r="AK26" s="12">
        <v>86</v>
      </c>
      <c r="AL26" s="1">
        <f t="shared" si="17"/>
        <v>93</v>
      </c>
      <c r="AM26" s="16">
        <f t="shared" si="18"/>
        <v>39.200000000000003</v>
      </c>
      <c r="AN26" s="12">
        <f t="shared" si="12"/>
        <v>83.97</v>
      </c>
      <c r="AO26" s="18" cm="1">
        <f t="array" ref="AO26">_xlfn.IFS(AND(AN26&gt;=$AR$10,AN26&lt;=$AS$10),$AT$10,
AND(AN26&gt;=$AR$11,AN26&lt;$AS$11),$AT$11,
AND(AN26&gt;=$AR$12,AN26&lt;$AS$12),$AT$12,
AND(AN26&gt;=$AR$13,AN26&lt;$AS$13),$AT$13,
AND(AN26&gt;=$AR$14,AN26&lt;$AS$14),$AT$14,
AND(AN26&gt;=$AR$15,AN26&lt;$AS$15),$AT$15,
AND(AN26&gt;=$AR$16,AN26&lt;$AS$16),$AT$16,
AND(AN26&gt;=$AR$17,AN26&lt;$AS$17),$AT$17,
AND(AN26&gt;=$AR$18,AN26&lt;$AS$18),$AT$18,
AND(AN26&gt;=$AR$19,AN26&lt;$AS$19),$AT$19,
AND(AN26&gt;=$AR$20,AN26&lt;$AS$20),$AT$20)</f>
        <v>2.5</v>
      </c>
      <c r="AP26" s="9" t="str">
        <f t="shared" si="19"/>
        <v>PASSED</v>
      </c>
    </row>
    <row r="27" spans="1:46" x14ac:dyDescent="0.25">
      <c r="A27" s="8" t="s">
        <v>67</v>
      </c>
      <c r="B27" s="1">
        <v>74</v>
      </c>
      <c r="C27" s="1">
        <v>90</v>
      </c>
      <c r="D27" s="1">
        <v>58</v>
      </c>
      <c r="E27" s="1">
        <v>50</v>
      </c>
      <c r="F27" s="9">
        <v>86</v>
      </c>
      <c r="G27" s="12">
        <v>54</v>
      </c>
      <c r="H27" s="1">
        <v>82</v>
      </c>
      <c r="I27" s="1">
        <v>62</v>
      </c>
      <c r="J27" s="1">
        <v>87</v>
      </c>
      <c r="K27" s="9">
        <v>66</v>
      </c>
      <c r="L27" s="12">
        <v>3</v>
      </c>
      <c r="M27" s="1">
        <f t="shared" si="0"/>
        <v>57.5</v>
      </c>
      <c r="N27" s="1">
        <v>1</v>
      </c>
      <c r="O27" s="9">
        <f t="shared" si="1"/>
        <v>52.5</v>
      </c>
      <c r="P27" s="12">
        <f t="shared" si="2"/>
        <v>68.25</v>
      </c>
      <c r="Q27" s="14">
        <f t="shared" si="3"/>
        <v>10.24</v>
      </c>
      <c r="R27" s="12">
        <v>11</v>
      </c>
      <c r="S27" s="1">
        <f t="shared" si="4"/>
        <v>68.97</v>
      </c>
      <c r="T27" s="14">
        <f t="shared" si="13"/>
        <v>6.9</v>
      </c>
      <c r="U27" s="12">
        <v>8</v>
      </c>
      <c r="V27" s="1">
        <v>1</v>
      </c>
      <c r="W27" s="1">
        <v>9</v>
      </c>
      <c r="X27" s="1">
        <v>10</v>
      </c>
      <c r="Y27" s="9">
        <v>5</v>
      </c>
      <c r="Z27" s="12">
        <f t="shared" si="5"/>
        <v>90</v>
      </c>
      <c r="AA27" s="1">
        <f t="shared" si="6"/>
        <v>55</v>
      </c>
      <c r="AB27" s="1">
        <f t="shared" si="7"/>
        <v>95</v>
      </c>
      <c r="AC27" s="1">
        <f t="shared" si="8"/>
        <v>100</v>
      </c>
      <c r="AD27" s="1">
        <f t="shared" si="9"/>
        <v>75</v>
      </c>
      <c r="AE27" s="1">
        <f t="shared" si="10"/>
        <v>83</v>
      </c>
      <c r="AF27" s="14">
        <f t="shared" si="14"/>
        <v>29.049999999999997</v>
      </c>
      <c r="AG27" s="12">
        <v>80</v>
      </c>
      <c r="AH27" s="14">
        <f t="shared" si="15"/>
        <v>32</v>
      </c>
      <c r="AI27" s="12">
        <f t="shared" si="11"/>
        <v>78.19</v>
      </c>
      <c r="AJ27" s="16">
        <f t="shared" si="16"/>
        <v>46.91</v>
      </c>
      <c r="AK27" s="12">
        <v>77</v>
      </c>
      <c r="AL27" s="1">
        <f t="shared" si="17"/>
        <v>88.5</v>
      </c>
      <c r="AM27" s="16">
        <f t="shared" si="18"/>
        <v>37.4</v>
      </c>
      <c r="AN27" s="12">
        <f t="shared" si="12"/>
        <v>84.31</v>
      </c>
      <c r="AO27" s="18" cm="1">
        <f t="array" ref="AO27">_xlfn.IFS(AND(AN27&gt;=$AR$10,AN27&lt;=$AS$10),$AT$10,
AND(AN27&gt;=$AR$11,AN27&lt;$AS$11),$AT$11,
AND(AN27&gt;=$AR$12,AN27&lt;$AS$12),$AT$12,
AND(AN27&gt;=$AR$13,AN27&lt;$AS$13),$AT$13,
AND(AN27&gt;=$AR$14,AN27&lt;$AS$14),$AT$14,
AND(AN27&gt;=$AR$15,AN27&lt;$AS$15),$AT$15,
AND(AN27&gt;=$AR$16,AN27&lt;$AS$16),$AT$16,
AND(AN27&gt;=$AR$17,AN27&lt;$AS$17),$AT$17,
AND(AN27&gt;=$AR$18,AN27&lt;$AS$18),$AT$18,
AND(AN27&gt;=$AR$19,AN27&lt;$AS$19),$AT$19,
AND(AN27&gt;=$AR$20,AN27&lt;$AS$20),$AT$20)</f>
        <v>2.25</v>
      </c>
      <c r="AP27" s="9" t="str">
        <f t="shared" si="19"/>
        <v>PASSED</v>
      </c>
    </row>
    <row r="28" spans="1:46" x14ac:dyDescent="0.25">
      <c r="A28" s="8" t="s">
        <v>68</v>
      </c>
      <c r="B28" s="1">
        <v>90</v>
      </c>
      <c r="C28" s="1">
        <v>65</v>
      </c>
      <c r="D28" s="1">
        <v>93</v>
      </c>
      <c r="E28" s="1">
        <v>60</v>
      </c>
      <c r="F28" s="9">
        <v>88</v>
      </c>
      <c r="G28" s="12">
        <v>57</v>
      </c>
      <c r="H28" s="1">
        <v>86</v>
      </c>
      <c r="I28" s="1">
        <v>87</v>
      </c>
      <c r="J28" s="1">
        <v>76</v>
      </c>
      <c r="K28" s="9">
        <v>71</v>
      </c>
      <c r="L28" s="12">
        <v>3</v>
      </c>
      <c r="M28" s="1">
        <f t="shared" si="0"/>
        <v>57.5</v>
      </c>
      <c r="N28" s="1">
        <v>17</v>
      </c>
      <c r="O28" s="9">
        <f t="shared" si="1"/>
        <v>92.5</v>
      </c>
      <c r="P28" s="12">
        <f t="shared" si="2"/>
        <v>76.92</v>
      </c>
      <c r="Q28" s="14">
        <f t="shared" si="3"/>
        <v>11.54</v>
      </c>
      <c r="R28" s="12">
        <v>19</v>
      </c>
      <c r="S28" s="1">
        <f t="shared" si="4"/>
        <v>82.76</v>
      </c>
      <c r="T28" s="14">
        <f t="shared" si="13"/>
        <v>8.2799999999999994</v>
      </c>
      <c r="U28" s="12">
        <v>4</v>
      </c>
      <c r="V28" s="1">
        <v>5</v>
      </c>
      <c r="W28" s="1">
        <v>1</v>
      </c>
      <c r="X28" s="1">
        <v>1</v>
      </c>
      <c r="Y28" s="9">
        <v>4</v>
      </c>
      <c r="Z28" s="12">
        <f t="shared" si="5"/>
        <v>70</v>
      </c>
      <c r="AA28" s="1">
        <f t="shared" si="6"/>
        <v>75</v>
      </c>
      <c r="AB28" s="1">
        <f t="shared" si="7"/>
        <v>55</v>
      </c>
      <c r="AC28" s="1">
        <f t="shared" si="8"/>
        <v>55</v>
      </c>
      <c r="AD28" s="1">
        <f t="shared" si="9"/>
        <v>70</v>
      </c>
      <c r="AE28" s="1">
        <f t="shared" si="10"/>
        <v>65</v>
      </c>
      <c r="AF28" s="14">
        <f t="shared" si="14"/>
        <v>22.75</v>
      </c>
      <c r="AG28" s="12">
        <v>88</v>
      </c>
      <c r="AH28" s="14">
        <f t="shared" si="15"/>
        <v>35.200000000000003</v>
      </c>
      <c r="AI28" s="12">
        <f t="shared" si="11"/>
        <v>77.77000000000001</v>
      </c>
      <c r="AJ28" s="16">
        <f t="shared" si="16"/>
        <v>46.66</v>
      </c>
      <c r="AK28" s="12">
        <v>92</v>
      </c>
      <c r="AL28" s="1">
        <f t="shared" si="17"/>
        <v>96</v>
      </c>
      <c r="AM28" s="16">
        <f t="shared" si="18"/>
        <v>40.400000000000006</v>
      </c>
      <c r="AN28" s="12">
        <f t="shared" si="12"/>
        <v>87.06</v>
      </c>
      <c r="AO28" s="18" cm="1">
        <f t="array" ref="AO28">_xlfn.IFS(AND(AN28&gt;=$AR$10,AN28&lt;=$AS$10),$AT$10,
AND(AN28&gt;=$AR$11,AN28&lt;$AS$11),$AT$11,
AND(AN28&gt;=$AR$12,AN28&lt;$AS$12),$AT$12,
AND(AN28&gt;=$AR$13,AN28&lt;$AS$13),$AT$13,
AND(AN28&gt;=$AR$14,AN28&lt;$AS$14),$AT$14,
AND(AN28&gt;=$AR$15,AN28&lt;$AS$15),$AT$15,
AND(AN28&gt;=$AR$16,AN28&lt;$AS$16),$AT$16,
AND(AN28&gt;=$AR$17,AN28&lt;$AS$17),$AT$17,
AND(AN28&gt;=$AR$18,AN28&lt;$AS$18),$AT$18,
AND(AN28&gt;=$AR$19,AN28&lt;$AS$19),$AT$19,
AND(AN28&gt;=$AR$20,AN28&lt;$AS$20),$AT$20)</f>
        <v>2</v>
      </c>
      <c r="AP28" s="9" t="str">
        <f t="shared" si="19"/>
        <v>PASSED</v>
      </c>
    </row>
    <row r="29" spans="1:46" x14ac:dyDescent="0.25">
      <c r="A29" s="8" t="s">
        <v>69</v>
      </c>
      <c r="B29" s="10">
        <v>61</v>
      </c>
      <c r="C29" s="10">
        <v>56</v>
      </c>
      <c r="D29" s="10">
        <v>52</v>
      </c>
      <c r="E29" s="10">
        <v>65</v>
      </c>
      <c r="F29" s="11">
        <v>63</v>
      </c>
      <c r="G29" s="13">
        <v>66</v>
      </c>
      <c r="H29" s="10">
        <v>94</v>
      </c>
      <c r="I29" s="10">
        <v>71</v>
      </c>
      <c r="J29" s="10">
        <v>79</v>
      </c>
      <c r="K29" s="11">
        <v>57</v>
      </c>
      <c r="L29" s="13">
        <v>15</v>
      </c>
      <c r="M29" s="10">
        <f t="shared" si="0"/>
        <v>87.5</v>
      </c>
      <c r="N29" s="10">
        <v>11</v>
      </c>
      <c r="O29" s="11">
        <f t="shared" si="1"/>
        <v>77.5</v>
      </c>
      <c r="P29" s="13">
        <f t="shared" si="2"/>
        <v>69.08</v>
      </c>
      <c r="Q29" s="15">
        <f t="shared" si="3"/>
        <v>10.36</v>
      </c>
      <c r="R29" s="13">
        <v>16</v>
      </c>
      <c r="S29" s="10">
        <f t="shared" si="4"/>
        <v>77.59</v>
      </c>
      <c r="T29" s="15">
        <f t="shared" si="13"/>
        <v>7.76</v>
      </c>
      <c r="U29" s="13">
        <v>9</v>
      </c>
      <c r="V29" s="10">
        <v>3</v>
      </c>
      <c r="W29" s="10">
        <v>9</v>
      </c>
      <c r="X29" s="10">
        <v>7</v>
      </c>
      <c r="Y29" s="11">
        <v>2</v>
      </c>
      <c r="Z29" s="13">
        <f t="shared" si="5"/>
        <v>95</v>
      </c>
      <c r="AA29" s="10">
        <f t="shared" si="6"/>
        <v>65</v>
      </c>
      <c r="AB29" s="10">
        <f t="shared" si="7"/>
        <v>95</v>
      </c>
      <c r="AC29" s="10">
        <f t="shared" si="8"/>
        <v>85</v>
      </c>
      <c r="AD29" s="10">
        <f t="shared" si="9"/>
        <v>60</v>
      </c>
      <c r="AE29" s="10">
        <f t="shared" si="10"/>
        <v>80</v>
      </c>
      <c r="AF29" s="15">
        <f t="shared" si="14"/>
        <v>28</v>
      </c>
      <c r="AG29" s="13">
        <v>75</v>
      </c>
      <c r="AH29" s="15">
        <f t="shared" si="15"/>
        <v>30</v>
      </c>
      <c r="AI29" s="13">
        <f t="shared" si="11"/>
        <v>76.12</v>
      </c>
      <c r="AJ29" s="17">
        <f t="shared" si="16"/>
        <v>45.67</v>
      </c>
      <c r="AK29" s="13">
        <v>82</v>
      </c>
      <c r="AL29" s="10">
        <f t="shared" si="17"/>
        <v>91</v>
      </c>
      <c r="AM29" s="17">
        <f t="shared" si="18"/>
        <v>38.4</v>
      </c>
      <c r="AN29" s="13">
        <f t="shared" si="12"/>
        <v>84.07</v>
      </c>
      <c r="AO29" s="18" cm="1">
        <f t="array" ref="AO29">_xlfn.IFS(AND(AN29&gt;=$AR$10,AN29&lt;=$AS$10),$AT$10,
AND(AN29&gt;=$AR$11,AN29&lt;$AS$11),$AT$11,
AND(AN29&gt;=$AR$12,AN29&lt;$AS$12),$AT$12,
AND(AN29&gt;=$AR$13,AN29&lt;$AS$13),$AT$13,
AND(AN29&gt;=$AR$14,AN29&lt;$AS$14),$AT$14,
AND(AN29&gt;=$AR$15,AN29&lt;$AS$15),$AT$15,
AND(AN29&gt;=$AR$16,AN29&lt;$AS$16),$AT$16,
AND(AN29&gt;=$AR$17,AN29&lt;$AS$17),$AT$17,
AND(AN29&gt;=$AR$18,AN29&lt;$AS$18),$AT$18,
AND(AN29&gt;=$AR$19,AN29&lt;$AS$19),$AT$19,
AND(AN29&gt;=$AR$20,AN29&lt;$AS$20),$AT$20)</f>
        <v>2.25</v>
      </c>
      <c r="AP29" s="9" t="str">
        <f t="shared" si="19"/>
        <v>PASSED</v>
      </c>
    </row>
  </sheetData>
  <mergeCells count="15">
    <mergeCell ref="AR9:AT9"/>
    <mergeCell ref="AI8:AJ8"/>
    <mergeCell ref="AK8:AM8"/>
    <mergeCell ref="AN8:AP8"/>
    <mergeCell ref="U8:Y8"/>
    <mergeCell ref="AG8:AH8"/>
    <mergeCell ref="Z8:AF8"/>
    <mergeCell ref="P8:Q8"/>
    <mergeCell ref="R8:T8"/>
    <mergeCell ref="A1:B1"/>
    <mergeCell ref="A2:B2"/>
    <mergeCell ref="A3:B3"/>
    <mergeCell ref="B8:F8"/>
    <mergeCell ref="G8:K8"/>
    <mergeCell ref="L8:O8"/>
  </mergeCells>
  <phoneticPr fontId="2" type="noConversion"/>
  <conditionalFormatting sqref="B10:K29">
    <cfRule type="cellIs" dxfId="28" priority="45" operator="greaterThan">
      <formula>75</formula>
    </cfRule>
    <cfRule type="cellIs" dxfId="27" priority="43" operator="equal">
      <formula>75</formula>
    </cfRule>
    <cfRule type="cellIs" dxfId="26" priority="44" operator="lessThan">
      <formula>75</formula>
    </cfRule>
  </conditionalFormatting>
  <conditionalFormatting sqref="L10:L29">
    <cfRule type="colorScale" priority="42">
      <colorScale>
        <cfvo type="min"/>
        <cfvo type="max"/>
        <color rgb="FFFCFCFF"/>
        <color rgb="FF63BE7B"/>
      </colorScale>
    </cfRule>
  </conditionalFormatting>
  <conditionalFormatting sqref="M10:M29">
    <cfRule type="cellIs" dxfId="25" priority="35" operator="lessThan">
      <formula>75</formula>
    </cfRule>
    <cfRule type="cellIs" dxfId="24" priority="39" operator="greaterThan">
      <formula>77.5</formula>
    </cfRule>
    <cfRule type="cellIs" dxfId="23" priority="38" operator="lessThan">
      <formula>77.5</formula>
    </cfRule>
    <cfRule type="cellIs" dxfId="22" priority="37" operator="equal">
      <formula>75</formula>
    </cfRule>
    <cfRule type="cellIs" dxfId="21" priority="36" operator="greaterThan">
      <formula>75</formula>
    </cfRule>
  </conditionalFormatting>
  <conditionalFormatting sqref="N10:N29">
    <cfRule type="colorScale" priority="41">
      <colorScale>
        <cfvo type="min"/>
        <cfvo type="max"/>
        <color rgb="FFFCFCFF"/>
        <color rgb="FF63BE7B"/>
      </colorScale>
    </cfRule>
  </conditionalFormatting>
  <conditionalFormatting sqref="O10:O29">
    <cfRule type="cellIs" dxfId="20" priority="33" operator="lessThan">
      <formula>76.25</formula>
    </cfRule>
    <cfRule type="cellIs" dxfId="19" priority="34" operator="greaterThan">
      <formula>75</formula>
    </cfRule>
  </conditionalFormatting>
  <conditionalFormatting sqref="O10:P29">
    <cfRule type="cellIs" dxfId="18" priority="29" operator="equal">
      <formula>75</formula>
    </cfRule>
  </conditionalFormatting>
  <conditionalFormatting sqref="P10:P29">
    <cfRule type="cellIs" dxfId="17" priority="31" operator="greaterThan">
      <formula>75</formula>
    </cfRule>
    <cfRule type="cellIs" dxfId="16" priority="30" operator="lessThan">
      <formula>75</formula>
    </cfRule>
  </conditionalFormatting>
  <conditionalFormatting sqref="Q10:Q29">
    <cfRule type="colorScale" priority="11">
      <colorScale>
        <cfvo type="min"/>
        <cfvo type="max"/>
        <color rgb="FFFFFF00"/>
        <color rgb="FFFFC000"/>
      </colorScale>
    </cfRule>
  </conditionalFormatting>
  <conditionalFormatting sqref="R10:R29">
    <cfRule type="colorScale" priority="28">
      <colorScale>
        <cfvo type="min"/>
        <cfvo type="max"/>
        <color rgb="FFFCFCFF"/>
        <color rgb="FF63BE7B"/>
      </colorScale>
    </cfRule>
  </conditionalFormatting>
  <conditionalFormatting sqref="S10:S29">
    <cfRule type="cellIs" dxfId="15" priority="27" operator="greaterThan">
      <formula>75</formula>
    </cfRule>
    <cfRule type="cellIs" dxfId="14" priority="26" operator="lessThan">
      <formula>83.62</formula>
    </cfRule>
  </conditionalFormatting>
  <conditionalFormatting sqref="T10:T29">
    <cfRule type="colorScale" priority="10">
      <colorScale>
        <cfvo type="min"/>
        <cfvo type="max"/>
        <color rgb="FFFFFF00"/>
        <color rgb="FFFFC000"/>
      </colorScale>
    </cfRule>
  </conditionalFormatting>
  <conditionalFormatting sqref="U10:Y29">
    <cfRule type="colorScale" priority="25">
      <colorScale>
        <cfvo type="min"/>
        <cfvo type="max"/>
        <color rgb="FFFCFCFF"/>
        <color rgb="FF63BE7B"/>
      </colorScale>
    </cfRule>
  </conditionalFormatting>
  <conditionalFormatting sqref="Z10:AE29">
    <cfRule type="cellIs" dxfId="13" priority="23" operator="lessThan">
      <formula>75</formula>
    </cfRule>
    <cfRule type="cellIs" dxfId="12" priority="24" operator="greaterThan">
      <formula>75</formula>
    </cfRule>
    <cfRule type="cellIs" dxfId="11" priority="22" operator="equal">
      <formula>75</formula>
    </cfRule>
  </conditionalFormatting>
  <conditionalFormatting sqref="AF10:AF29 AH10:AH29">
    <cfRule type="colorScale" priority="9">
      <colorScale>
        <cfvo type="min"/>
        <cfvo type="max"/>
        <color rgb="FFFFFF00"/>
        <color rgb="FFFFC000"/>
      </colorScale>
    </cfRule>
  </conditionalFormatting>
  <conditionalFormatting sqref="AG10:AG29">
    <cfRule type="cellIs" dxfId="10" priority="21" operator="greaterThan">
      <formula>75</formula>
    </cfRule>
    <cfRule type="cellIs" dxfId="9" priority="20" operator="lessThan">
      <formula>75</formula>
    </cfRule>
    <cfRule type="cellIs" dxfId="8" priority="19" operator="equal">
      <formula>75</formula>
    </cfRule>
  </conditionalFormatting>
  <conditionalFormatting sqref="AI10:AI29">
    <cfRule type="cellIs" dxfId="7" priority="18" operator="greaterThan">
      <formula>75</formula>
    </cfRule>
    <cfRule type="cellIs" dxfId="6" priority="17" operator="lessThan">
      <formula>75</formula>
    </cfRule>
    <cfRule type="cellIs" dxfId="5" priority="16" operator="equal">
      <formula>75</formula>
    </cfRule>
  </conditionalFormatting>
  <conditionalFormatting sqref="AJ10:AJ29 AM10:AM29">
    <cfRule type="colorScale" priority="8">
      <colorScale>
        <cfvo type="min"/>
        <cfvo type="max"/>
        <color rgb="FFFFFF00"/>
        <color rgb="FFFFC000"/>
      </colorScale>
    </cfRule>
  </conditionalFormatting>
  <conditionalFormatting sqref="AK10:AL29 AN10:AN29">
    <cfRule type="cellIs" dxfId="4" priority="13" operator="equal">
      <formula>75</formula>
    </cfRule>
    <cfRule type="cellIs" dxfId="3" priority="15" operator="greaterThan">
      <formula>75</formula>
    </cfRule>
    <cfRule type="cellIs" dxfId="2" priority="14" operator="lessThan">
      <formula>75</formula>
    </cfRule>
  </conditionalFormatting>
  <conditionalFormatting sqref="AO10:AO29">
    <cfRule type="colorScale" priority="12">
      <colorScale>
        <cfvo type="num" val="1"/>
        <cfvo type="num" val="4"/>
        <cfvo type="num" val="5"/>
        <color rgb="FF63BE7B"/>
        <color rgb="FFFFEB84"/>
        <color rgb="FFF8696B"/>
      </colorScale>
    </cfRule>
  </conditionalFormatting>
  <conditionalFormatting sqref="AP10:AP29">
    <cfRule type="cellIs" dxfId="1" priority="2" operator="equal">
      <formula>"CONDITIONAL"</formula>
    </cfRule>
    <cfRule type="cellIs" dxfId="0" priority="1" operator="equal">
      <formula>"PASSED"</formula>
    </cfRule>
  </conditionalFormatting>
  <conditionalFormatting sqref="AT10:AT20">
    <cfRule type="colorScale" priority="49">
      <colorScale>
        <cfvo type="num" val="1"/>
        <cfvo type="num" val="4"/>
        <cfvo type="num" val="5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 pc28</dc:creator>
  <cp:lastModifiedBy>CoEngg PC</cp:lastModifiedBy>
  <dcterms:created xsi:type="dcterms:W3CDTF">2025-05-14T23:35:38Z</dcterms:created>
  <dcterms:modified xsi:type="dcterms:W3CDTF">2025-05-20T03:38:10Z</dcterms:modified>
</cp:coreProperties>
</file>