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yFitnessBag\Desktop\maged\"/>
    </mc:Choice>
  </mc:AlternateContent>
  <xr:revisionPtr revIDLastSave="0" documentId="13_ncr:1_{F3827332-E38C-4C55-BCC7-C034286F1404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Cash IN" sheetId="1" r:id="rId1"/>
    <sheet name="Report" sheetId="7" r:id="rId2"/>
    <sheet name="Cash Ou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2" l="1"/>
  <c r="B47" i="1"/>
  <c r="B2" i="7" s="1"/>
  <c r="L3" i="2"/>
  <c r="C21" i="7"/>
  <c r="P43" i="2" l="1"/>
  <c r="F5" i="7" s="1"/>
  <c r="AN33" i="1" l="1"/>
  <c r="B43" i="1" s="1"/>
  <c r="L40" i="2" l="1"/>
  <c r="F4" i="7" l="1"/>
  <c r="O33" i="1"/>
  <c r="B39" i="1" s="1"/>
  <c r="K33" i="1"/>
  <c r="B38" i="1" s="1"/>
  <c r="C33" i="1"/>
  <c r="B36" i="1" s="1"/>
  <c r="B4" i="7" s="1"/>
  <c r="C56" i="2"/>
  <c r="H35" i="2"/>
  <c r="F3" i="7" s="1"/>
  <c r="T28" i="2"/>
  <c r="AA33" i="1"/>
  <c r="B42" i="1" s="1"/>
  <c r="W33" i="1"/>
  <c r="B41" i="1" s="1"/>
  <c r="S33" i="1"/>
  <c r="B40" i="1" s="1"/>
  <c r="G33" i="1"/>
  <c r="B37" i="1" s="1"/>
  <c r="AE24" i="1"/>
  <c r="B45" i="1" s="1"/>
  <c r="B6" i="7" s="1"/>
  <c r="B44" i="1"/>
  <c r="B5" i="7" s="1"/>
  <c r="B3" i="7" l="1"/>
  <c r="B7" i="7" s="1"/>
  <c r="B61" i="2"/>
  <c r="B62" i="2"/>
  <c r="F6" i="7"/>
  <c r="B60" i="2"/>
  <c r="F2" i="7"/>
  <c r="B46" i="1"/>
  <c r="B48" i="1" s="1"/>
  <c r="F7" i="7" l="1"/>
  <c r="B9" i="7" s="1"/>
  <c r="C23" i="7" s="1"/>
  <c r="B63" i="2"/>
</calcChain>
</file>

<file path=xl/sharedStrings.xml><?xml version="1.0" encoding="utf-8"?>
<sst xmlns="http://schemas.openxmlformats.org/spreadsheetml/2006/main" count="187" uniqueCount="111">
  <si>
    <t>MFB_Delivery</t>
  </si>
  <si>
    <t>Telegraph</t>
  </si>
  <si>
    <t>Bosta</t>
  </si>
  <si>
    <t>Faisal Branch</t>
  </si>
  <si>
    <t>Noon</t>
  </si>
  <si>
    <t>Premium</t>
  </si>
  <si>
    <t>Paymob</t>
  </si>
  <si>
    <t>Vendors</t>
  </si>
  <si>
    <t>Wallets</t>
  </si>
  <si>
    <t>Date</t>
  </si>
  <si>
    <t>Orders</t>
  </si>
  <si>
    <t>Price</t>
  </si>
  <si>
    <t>Items</t>
  </si>
  <si>
    <t>sub Total</t>
  </si>
  <si>
    <t>Opening balance</t>
  </si>
  <si>
    <t>Total</t>
  </si>
  <si>
    <t>Purchases</t>
  </si>
  <si>
    <t>Expenses</t>
  </si>
  <si>
    <t>Fixed Expensis</t>
  </si>
  <si>
    <t>Variable Expenses</t>
  </si>
  <si>
    <t>Marketing Expensis</t>
  </si>
  <si>
    <t>Item</t>
  </si>
  <si>
    <t>C/Mustafa</t>
  </si>
  <si>
    <t>Nutrifit</t>
  </si>
  <si>
    <t>Nutrifit 2</t>
  </si>
  <si>
    <t>Pro Muscle</t>
  </si>
  <si>
    <t>Kory</t>
  </si>
  <si>
    <t>MuscleZone</t>
  </si>
  <si>
    <t>Pharmacy</t>
  </si>
  <si>
    <t>MF Supplement</t>
  </si>
  <si>
    <t>Evolve</t>
  </si>
  <si>
    <t>Imtenan</t>
  </si>
  <si>
    <t>Sweetal</t>
  </si>
  <si>
    <t>Sport equipment</t>
  </si>
  <si>
    <t>مشتريات مخزن شيت درج</t>
  </si>
  <si>
    <t>مشتريات مخزن شيت الشحن</t>
  </si>
  <si>
    <t>White House</t>
  </si>
  <si>
    <t>Mega</t>
  </si>
  <si>
    <t>Workfit</t>
  </si>
  <si>
    <t>Zakaria</t>
  </si>
  <si>
    <t>ABS</t>
  </si>
  <si>
    <t>Jimmy</t>
  </si>
  <si>
    <t>ADS</t>
  </si>
  <si>
    <t>Dorg</t>
  </si>
  <si>
    <t>Bank</t>
  </si>
  <si>
    <t>مشوار ماصل زون</t>
  </si>
  <si>
    <t>ضريبة تحويل</t>
  </si>
  <si>
    <t>باقة محمود</t>
  </si>
  <si>
    <t>قمامة</t>
  </si>
  <si>
    <t>اوبر اوردر زيرو</t>
  </si>
  <si>
    <t>shipping material</t>
  </si>
  <si>
    <t>مشوار عتبة</t>
  </si>
  <si>
    <t xml:space="preserve">سلفة يوسف </t>
  </si>
  <si>
    <t xml:space="preserve">مشوار لؤي و صلاح </t>
  </si>
  <si>
    <t>قبض محمود المندوب</t>
  </si>
  <si>
    <t>قبض يوسف المندوب</t>
  </si>
  <si>
    <t>Kasheri</t>
  </si>
  <si>
    <t xml:space="preserve"> </t>
  </si>
  <si>
    <t>Column1</t>
  </si>
  <si>
    <t>CASH OUT</t>
  </si>
  <si>
    <t>Opening Balance</t>
  </si>
  <si>
    <t>Total Cash out for Purchases</t>
  </si>
  <si>
    <t>Total Cash From Bank Account</t>
  </si>
  <si>
    <t>Total Cash Out For Salaries And Rent</t>
  </si>
  <si>
    <t>Total Cash From Dorg</t>
  </si>
  <si>
    <t>Total Cash Out For Variable Expenses</t>
  </si>
  <si>
    <t>Total Cash From Wallets</t>
  </si>
  <si>
    <t>Total Cash Out for Pay Loans &amp; Borrows</t>
  </si>
  <si>
    <t>Total Cash From investors and other sources</t>
  </si>
  <si>
    <t>Total Cash Out For ADS</t>
  </si>
  <si>
    <t>Total (Cash In) in May</t>
  </si>
  <si>
    <t>Total Cash Out In May</t>
  </si>
  <si>
    <t>Difference between cash in and out</t>
  </si>
  <si>
    <t>Column2</t>
  </si>
  <si>
    <t>Column3</t>
  </si>
  <si>
    <t>Cash ON HAND :</t>
  </si>
  <si>
    <t>Wallets Instapay</t>
  </si>
  <si>
    <t>Wallets VC</t>
  </si>
  <si>
    <t>هادر فلوس</t>
  </si>
  <si>
    <t>Wallets EC</t>
  </si>
  <si>
    <t>Missing</t>
  </si>
  <si>
    <t xml:space="preserve"> Pay Loans &amp; Borrows</t>
  </si>
  <si>
    <t>Refund Client</t>
  </si>
  <si>
    <t>لوي سلفة</t>
  </si>
  <si>
    <t>سلفة صبري</t>
  </si>
  <si>
    <t>قبض عمر صلاح</t>
  </si>
  <si>
    <t>قبض عمر صبري</t>
  </si>
  <si>
    <t>قبض مريم سيد</t>
  </si>
  <si>
    <t>قبض اية عادل</t>
  </si>
  <si>
    <t>قبض محمود خالد</t>
  </si>
  <si>
    <t>قبض سارة</t>
  </si>
  <si>
    <t>ايجار مكتب</t>
  </si>
  <si>
    <t>سلفة محمود خالد</t>
  </si>
  <si>
    <t>23-6-2025</t>
  </si>
  <si>
    <t xml:space="preserve">بن </t>
  </si>
  <si>
    <t>3 مشواير محمود الخميس و الحد و الاتنين</t>
  </si>
  <si>
    <t>25 كيلو شنط</t>
  </si>
  <si>
    <t>مشوار العتبه</t>
  </si>
  <si>
    <t>instapay</t>
  </si>
  <si>
    <t>verde</t>
  </si>
  <si>
    <t>add</t>
  </si>
  <si>
    <t>مشوار محمود عتبه يومين</t>
  </si>
  <si>
    <t>zero</t>
  </si>
  <si>
    <t>maged insta</t>
  </si>
  <si>
    <t>بيع توتل وار</t>
  </si>
  <si>
    <t>بن و سكر</t>
  </si>
  <si>
    <t>مشوار</t>
  </si>
  <si>
    <t>طباعه</t>
  </si>
  <si>
    <t>banck month deduction</t>
  </si>
  <si>
    <t>insta</t>
  </si>
  <si>
    <t>hbiba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</si>
</sst>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ج.م.‏&quot;_-;\-* #,##0.00\ &quot;ج.م.‏&quot;_-;_-* &quot;-&quot;??\ &quot;ج.م.‏&quot;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#,##0.00\ [$ج.م.‏-C01]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8">
    <xf numFmtId="0" fontId="0" fillId="0" borderId="0" xfId="0"/>
    <xf numFmtId="0" fontId="4" fillId="2" borderId="1" xfId="0" applyFont="1" applyFill="1" applyBorder="1" applyAlignment="1">
      <alignment horizontal="centerContinuous"/>
    </xf>
    <xf numFmtId="0" fontId="4" fillId="0" borderId="0" xfId="0" applyFont="1"/>
    <xf numFmtId="0" fontId="0" fillId="2" borderId="1" xfId="0" applyFill="1" applyBorder="1" applyAlignment="1">
      <alignment horizontal="centerContinuous"/>
    </xf>
    <xf numFmtId="0" fontId="0" fillId="0" borderId="0" xfId="0" applyAlignment="1">
      <alignment horizontal="left" wrapText="1" indent="1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165" fontId="0" fillId="0" borderId="1" xfId="1" applyFont="1" applyBorder="1"/>
    <xf numFmtId="0" fontId="0" fillId="0" borderId="1" xfId="0" applyBorder="1"/>
    <xf numFmtId="14" fontId="0" fillId="0" borderId="1" xfId="0" applyNumberFormat="1" applyBorder="1"/>
    <xf numFmtId="0" fontId="6" fillId="0" borderId="1" xfId="0" applyFont="1" applyBorder="1"/>
    <xf numFmtId="14" fontId="6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/>
    <xf numFmtId="165" fontId="0" fillId="0" borderId="1" xfId="1" applyFont="1" applyFill="1" applyBorder="1"/>
    <xf numFmtId="165" fontId="0" fillId="0" borderId="1" xfId="0" applyNumberFormat="1" applyBorder="1"/>
    <xf numFmtId="0" fontId="6" fillId="0" borderId="1" xfId="0" applyFont="1" applyBorder="1" applyAlignment="1">
      <alignment horizontal="right"/>
    </xf>
    <xf numFmtId="0" fontId="6" fillId="0" borderId="1" xfId="1" applyNumberFormat="1" applyFont="1" applyBorder="1" applyAlignment="1">
      <alignment horizontal="right"/>
    </xf>
    <xf numFmtId="44" fontId="0" fillId="0" borderId="1" xfId="0" applyNumberFormat="1" applyBorder="1"/>
    <xf numFmtId="165" fontId="0" fillId="0" borderId="0" xfId="0" applyNumberFormat="1"/>
    <xf numFmtId="44" fontId="4" fillId="0" borderId="1" xfId="0" applyNumberFormat="1" applyFont="1" applyBorder="1"/>
    <xf numFmtId="44" fontId="7" fillId="0" borderId="1" xfId="0" applyNumberFormat="1" applyFont="1" applyBorder="1"/>
    <xf numFmtId="0" fontId="0" fillId="3" borderId="1" xfId="0" applyFill="1" applyBorder="1"/>
    <xf numFmtId="0" fontId="0" fillId="3" borderId="2" xfId="0" applyFill="1" applyBorder="1"/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 wrapText="1"/>
    </xf>
    <xf numFmtId="165" fontId="0" fillId="0" borderId="1" xfId="1" applyFont="1" applyBorder="1" applyAlignment="1">
      <alignment horizontal="left" wrapText="1" indent="1"/>
    </xf>
    <xf numFmtId="0" fontId="6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center"/>
    </xf>
    <xf numFmtId="165" fontId="0" fillId="0" borderId="1" xfId="1" applyFont="1" applyBorder="1" applyAlignment="1">
      <alignment horizontal="center" wrapText="1"/>
    </xf>
    <xf numFmtId="0" fontId="0" fillId="0" borderId="1" xfId="0" applyBorder="1" applyAlignment="1">
      <alignment horizontal="left" wrapText="1" indent="1"/>
    </xf>
    <xf numFmtId="164" fontId="0" fillId="0" borderId="1" xfId="1" applyNumberFormat="1" applyFont="1" applyBorder="1"/>
    <xf numFmtId="165" fontId="7" fillId="0" borderId="1" xfId="0" applyNumberFormat="1" applyFont="1" applyBorder="1" applyAlignment="1">
      <alignment horizontal="left" wrapText="1" indent="1"/>
    </xf>
    <xf numFmtId="14" fontId="9" fillId="4" borderId="1" xfId="0" applyNumberFormat="1" applyFont="1" applyFill="1" applyBorder="1" applyAlignment="1">
      <alignment horizontal="right"/>
    </xf>
    <xf numFmtId="0" fontId="10" fillId="4" borderId="1" xfId="0" applyFont="1" applyFill="1" applyBorder="1" applyAlignment="1">
      <alignment horizontal="center"/>
    </xf>
    <xf numFmtId="165" fontId="2" fillId="4" borderId="1" xfId="1" applyFont="1" applyFill="1" applyBorder="1"/>
    <xf numFmtId="165" fontId="5" fillId="0" borderId="1" xfId="1" applyFont="1" applyBorder="1"/>
    <xf numFmtId="165" fontId="3" fillId="0" borderId="1" xfId="1" applyFont="1" applyBorder="1"/>
    <xf numFmtId="165" fontId="5" fillId="0" borderId="0" xfId="1" applyFont="1" applyBorder="1"/>
    <xf numFmtId="0" fontId="5" fillId="2" borderId="1" xfId="0" applyFont="1" applyFill="1" applyBorder="1"/>
    <xf numFmtId="44" fontId="5" fillId="0" borderId="1" xfId="0" applyNumberFormat="1" applyFont="1" applyBorder="1"/>
    <xf numFmtId="165" fontId="0" fillId="0" borderId="1" xfId="1" applyFont="1" applyBorder="1" applyAlignment="1">
      <alignment horizontal="right"/>
    </xf>
    <xf numFmtId="14" fontId="0" fillId="0" borderId="1" xfId="1" applyNumberFormat="1" applyFont="1" applyBorder="1" applyAlignment="1">
      <alignment horizontal="right"/>
    </xf>
    <xf numFmtId="165" fontId="3" fillId="0" borderId="0" xfId="1" applyFont="1"/>
    <xf numFmtId="165" fontId="0" fillId="0" borderId="0" xfId="1" applyFont="1" applyAlignment="1">
      <alignment horizontal="left" wrapText="1" indent="1"/>
    </xf>
    <xf numFmtId="14" fontId="6" fillId="0" borderId="1" xfId="0" applyNumberFormat="1" applyFont="1" applyBorder="1"/>
    <xf numFmtId="165" fontId="2" fillId="0" borderId="0" xfId="1" applyFont="1" applyAlignment="1">
      <alignment horizontal="left" wrapText="1" indent="1"/>
    </xf>
    <xf numFmtId="165" fontId="5" fillId="0" borderId="1" xfId="1" applyFont="1" applyBorder="1" applyAlignment="1">
      <alignment horizontal="center"/>
    </xf>
    <xf numFmtId="4" fontId="0" fillId="0" borderId="0" xfId="0" applyNumberFormat="1"/>
    <xf numFmtId="0" fontId="0" fillId="0" borderId="0" xfId="0" applyAlignment="1">
      <alignment horizontal="left"/>
    </xf>
    <xf numFmtId="165" fontId="0" fillId="0" borderId="0" xfId="1" applyFont="1"/>
    <xf numFmtId="165" fontId="2" fillId="0" borderId="1" xfId="1" applyFont="1" applyBorder="1"/>
    <xf numFmtId="14" fontId="4" fillId="2" borderId="1" xfId="0" applyNumberFormat="1" applyFont="1" applyFill="1" applyBorder="1" applyAlignment="1">
      <alignment horizontal="centerContinuous"/>
    </xf>
    <xf numFmtId="14" fontId="5" fillId="0" borderId="1" xfId="0" applyNumberFormat="1" applyFont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 wrapText="1" indent="1"/>
    </xf>
    <xf numFmtId="16" fontId="0" fillId="0" borderId="1" xfId="0" applyNumberFormat="1" applyBorder="1"/>
    <xf numFmtId="166" fontId="0" fillId="0" borderId="0" xfId="0" applyNumberFormat="1"/>
    <xf numFmtId="14" fontId="2" fillId="0" borderId="1" xfId="0" applyNumberFormat="1" applyFont="1" applyBorder="1" applyAlignment="1">
      <alignment horizontal="right"/>
    </xf>
    <xf numFmtId="0" fontId="9" fillId="0" borderId="1" xfId="0" applyFont="1" applyBorder="1"/>
    <xf numFmtId="4" fontId="2" fillId="0" borderId="1" xfId="0" applyNumberFormat="1" applyFont="1" applyBorder="1"/>
    <xf numFmtId="0" fontId="0" fillId="0" borderId="0" xfId="0" applyAlignment="1">
      <alignment horizontal="centerContinuous"/>
    </xf>
    <xf numFmtId="166" fontId="3" fillId="0" borderId="0" xfId="0" applyNumberFormat="1" applyFont="1"/>
    <xf numFmtId="165" fontId="0" fillId="0" borderId="0" xfId="1" applyFont="1" applyBorder="1"/>
    <xf numFmtId="165" fontId="0" fillId="0" borderId="0" xfId="1" applyFont="1" applyBorder="1" applyAlignment="1">
      <alignment horizontal="left" wrapText="1" indent="1"/>
    </xf>
    <xf numFmtId="0" fontId="0" fillId="3" borderId="0" xfId="0" applyFill="1" applyAlignment="1">
      <alignment horizontal="centerContinuous"/>
    </xf>
    <xf numFmtId="165" fontId="0" fillId="2" borderId="1" xfId="1" applyFont="1" applyFill="1" applyBorder="1" applyAlignment="1">
      <alignment horizontal="centerContinuous"/>
    </xf>
    <xf numFmtId="165" fontId="8" fillId="0" borderId="1" xfId="1" applyFont="1" applyBorder="1" applyAlignment="1">
      <alignment horizontal="center"/>
    </xf>
    <xf numFmtId="14" fontId="0" fillId="2" borderId="1" xfId="0" applyNumberFormat="1" applyFill="1" applyBorder="1" applyAlignment="1">
      <alignment horizontal="centerContinuous"/>
    </xf>
    <xf numFmtId="14" fontId="0" fillId="0" borderId="1" xfId="1" applyNumberFormat="1" applyFont="1" applyBorder="1"/>
    <xf numFmtId="14" fontId="0" fillId="0" borderId="1" xfId="1" applyNumberFormat="1" applyFont="1" applyBorder="1" applyAlignment="1">
      <alignment horizontal="left" wrapText="1" indent="1"/>
    </xf>
    <xf numFmtId="14" fontId="5" fillId="0" borderId="1" xfId="1" applyNumberFormat="1" applyFont="1" applyBorder="1"/>
    <xf numFmtId="14" fontId="5" fillId="0" borderId="0" xfId="1" applyNumberFormat="1" applyFont="1" applyBorder="1"/>
    <xf numFmtId="14" fontId="8" fillId="0" borderId="1" xfId="0" applyNumberFormat="1" applyFont="1" applyBorder="1" applyAlignment="1">
      <alignment horizontal="right"/>
    </xf>
    <xf numFmtId="14" fontId="2" fillId="0" borderId="1" xfId="1" applyNumberFormat="1" applyFont="1" applyBorder="1"/>
    <xf numFmtId="14" fontId="11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165" fontId="11" fillId="0" borderId="1" xfId="1" applyFont="1" applyBorder="1"/>
    <xf numFmtId="0" fontId="4" fillId="0" borderId="1" xfId="0" applyFont="1" applyBorder="1" applyAlignment="1">
      <alignment horizontal="right"/>
    </xf>
    <xf numFmtId="165" fontId="2" fillId="0" borderId="1" xfId="1" applyFont="1" applyBorder="1" applyAlignment="1">
      <alignment horizontal="right"/>
    </xf>
    <xf numFmtId="16" fontId="8" fillId="0" borderId="1" xfId="0" applyNumberFormat="1" applyFont="1" applyBorder="1" applyAlignment="1">
      <alignment horizontal="right"/>
    </xf>
    <xf numFmtId="4" fontId="0" fillId="0" borderId="1" xfId="0" applyNumberFormat="1" applyBorder="1"/>
    <xf numFmtId="165" fontId="0" fillId="0" borderId="1" xfId="1" applyFont="1" applyBorder="1" applyAlignment="1"/>
    <xf numFmtId="165" fontId="0" fillId="0" borderId="3" xfId="0" applyNumberFormat="1" applyBorder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#,##0.00\ [$ج.م.‏-C01]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_(&quot;$&quot;* #,##0.00_);_(&quot;$&quot;* \(#,##0.00\);_(&quot;$&quot;* &quot;-&quot;??_);_(@_)"/>
    </dxf>
    <dxf>
      <numFmt numFmtId="166" formatCode="#,##0.00\ [$ج.م.‏-C01]"/>
    </dxf>
    <dxf>
      <alignment horizontal="centerContinuous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EE000-0235-4D9E-99C9-6CD61CF9FFF5}" name="Table1" displayName="Table1" ref="A1:B7" totalsRowShown="0" headerRowDxfId="4">
  <autoFilter ref="A1:B7" xr:uid="{3DEEE000-0235-4D9E-99C9-6CD61CF9FFF5}"/>
  <tableColumns count="2">
    <tableColumn id="1" xr3:uid="{B04C4092-A9F1-416A-A283-E3A7550BB411}" name=" "/>
    <tableColumn id="2" xr3:uid="{F8822C31-D8BA-4A9D-B269-29A01DFCD39C}" name="Column1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DD60A5-8529-4BB1-9B8B-EB247C76ACB1}" name="Table2" displayName="Table2" ref="E1:F7" totalsRowShown="0">
  <autoFilter ref="E1:F7" xr:uid="{1FDD60A5-8529-4BB1-9B8B-EB247C76ACB1}"/>
  <tableColumns count="2">
    <tableColumn id="1" xr3:uid="{3E1BEABF-852E-4A35-928F-CD05674D0B5A}" name="CASH OUT"/>
    <tableColumn id="2" xr3:uid="{52C453A8-CDA4-412E-964D-449ED4D27769}" name="Column1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0E275F-2C09-4954-B48B-C2EFD1D2D468}" name="Table3" displayName="Table3" ref="A13:C21" totalsRowShown="0">
  <autoFilter ref="A13:C21" xr:uid="{B50E275F-2C09-4954-B48B-C2EFD1D2D468}"/>
  <tableColumns count="3">
    <tableColumn id="1" xr3:uid="{5B8BF103-D4D3-46BC-A5FA-F0A1DD656BCE}" name="Column1"/>
    <tableColumn id="2" xr3:uid="{CD22749B-9A18-4B53-91D2-9F81702E754E}" name="Column2" dataDxfId="1" dataCellStyle="Currency"/>
    <tableColumn id="3" xr3:uid="{384F9AB3-35BA-4638-86AD-5D4AE80B41E3}" name="Column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6"/>
  <sheetViews>
    <sheetView topLeftCell="D1" workbookViewId="0">
      <selection activeCell="E5" sqref="E5"/>
    </sheetView>
  </sheetViews>
  <sheetFormatPr defaultColWidth="9.140625" defaultRowHeight="15" x14ac:dyDescent="0.25"/>
  <cols>
    <col min="1" max="1" width="20.140625" style="59" bestFit="1" customWidth="1"/>
    <col min="2" max="3" width="20.28515625" style="4" bestFit="1" customWidth="1"/>
    <col min="4" max="4" width="12.28515625" style="4" customWidth="1"/>
    <col min="5" max="5" width="14.7109375" style="4" bestFit="1" customWidth="1"/>
    <col min="6" max="6" width="8.28515625" style="4" bestFit="1" customWidth="1"/>
    <col min="7" max="7" width="20.28515625" style="4" bestFit="1" customWidth="1"/>
    <col min="8" max="8" width="12.28515625" style="4" customWidth="1"/>
    <col min="9" max="9" width="14.7109375" style="4" bestFit="1" customWidth="1"/>
    <col min="10" max="10" width="7.42578125" style="4" bestFit="1" customWidth="1"/>
    <col min="11" max="11" width="20.28515625" style="4" bestFit="1" customWidth="1"/>
    <col min="12" max="12" width="12.28515625" style="4" customWidth="1"/>
    <col min="13" max="13" width="14.7109375" style="4" bestFit="1" customWidth="1"/>
    <col min="14" max="14" width="8.85546875" style="4" customWidth="1"/>
    <col min="15" max="15" width="10.140625" style="4" bestFit="1" customWidth="1"/>
    <col min="16" max="16" width="12.28515625" style="4" customWidth="1"/>
    <col min="17" max="17" width="14.7109375" style="4" bestFit="1" customWidth="1"/>
    <col min="18" max="18" width="7.42578125" style="4" bestFit="1" customWidth="1"/>
    <col min="19" max="19" width="10.140625" style="4" bestFit="1" customWidth="1"/>
    <col min="20" max="20" width="12.28515625" style="4" customWidth="1"/>
    <col min="21" max="21" width="9.42578125" style="4" bestFit="1" customWidth="1"/>
    <col min="22" max="22" width="7.42578125" style="4" bestFit="1" customWidth="1"/>
    <col min="23" max="23" width="11.140625" style="4" bestFit="1" customWidth="1"/>
    <col min="24" max="24" width="12.28515625" style="4" customWidth="1"/>
    <col min="25" max="25" width="14.7109375" style="4" bestFit="1" customWidth="1"/>
    <col min="26" max="26" width="7.42578125" style="4" bestFit="1" customWidth="1"/>
    <col min="27" max="27" width="18.85546875" style="4" bestFit="1" customWidth="1"/>
    <col min="28" max="28" width="12.42578125" style="4" customWidth="1"/>
    <col min="29" max="29" width="14.7109375" style="4" bestFit="1" customWidth="1"/>
    <col min="30" max="30" width="18.42578125" style="4" bestFit="1" customWidth="1"/>
    <col min="31" max="31" width="17.28515625" style="4" bestFit="1" customWidth="1"/>
    <col min="32" max="33" width="9.140625" style="4"/>
    <col min="34" max="34" width="9.42578125" style="4" bestFit="1" customWidth="1"/>
    <col min="35" max="35" width="9.140625" style="4"/>
    <col min="36" max="36" width="11.140625" style="4" bestFit="1" customWidth="1"/>
    <col min="37" max="37" width="9.140625" style="4"/>
    <col min="38" max="38" width="14.7109375" style="4" bestFit="1" customWidth="1"/>
    <col min="39" max="39" width="7.42578125" style="4" bestFit="1" customWidth="1"/>
    <col min="40" max="40" width="18.85546875" style="4" bestFit="1" customWidth="1"/>
    <col min="41" max="16384" width="9.140625" style="4"/>
  </cols>
  <sheetData>
    <row r="1" spans="1:40" x14ac:dyDescent="0.25">
      <c r="A1" s="56" t="s">
        <v>0</v>
      </c>
      <c r="B1" s="1"/>
      <c r="C1" s="1"/>
      <c r="D1" s="2"/>
      <c r="E1" s="1" t="s">
        <v>1</v>
      </c>
      <c r="F1" s="1"/>
      <c r="G1" s="1"/>
      <c r="H1"/>
      <c r="I1" s="1" t="s">
        <v>2</v>
      </c>
      <c r="J1" s="1"/>
      <c r="K1" s="1"/>
      <c r="L1"/>
      <c r="M1" s="1" t="s">
        <v>3</v>
      </c>
      <c r="N1" s="3"/>
      <c r="O1" s="3"/>
      <c r="P1"/>
      <c r="Q1" s="1" t="s">
        <v>4</v>
      </c>
      <c r="R1" s="1"/>
      <c r="S1" s="1"/>
      <c r="T1"/>
      <c r="U1" s="1" t="s">
        <v>5</v>
      </c>
      <c r="V1" s="3"/>
      <c r="W1" s="3"/>
      <c r="X1"/>
      <c r="Y1" s="1" t="s">
        <v>6</v>
      </c>
      <c r="Z1" s="3"/>
      <c r="AA1" s="3"/>
      <c r="AB1"/>
      <c r="AC1" s="1" t="s">
        <v>7</v>
      </c>
      <c r="AD1" s="3"/>
      <c r="AE1" s="3"/>
      <c r="AH1" s="1" t="s">
        <v>8</v>
      </c>
      <c r="AI1" s="3"/>
      <c r="AJ1" s="3"/>
      <c r="AL1" s="1" t="s">
        <v>56</v>
      </c>
      <c r="AM1" s="3"/>
      <c r="AN1" s="3"/>
    </row>
    <row r="2" spans="1:40" x14ac:dyDescent="0.25">
      <c r="A2" s="57" t="s">
        <v>9</v>
      </c>
      <c r="B2" s="5" t="s">
        <v>10</v>
      </c>
      <c r="C2" s="5" t="s">
        <v>11</v>
      </c>
      <c r="D2" s="6"/>
      <c r="E2" s="5" t="s">
        <v>9</v>
      </c>
      <c r="F2" s="5" t="s">
        <v>10</v>
      </c>
      <c r="G2" s="5" t="s">
        <v>11</v>
      </c>
      <c r="H2"/>
      <c r="I2" s="5" t="s">
        <v>9</v>
      </c>
      <c r="J2" s="5" t="s">
        <v>12</v>
      </c>
      <c r="K2" s="5" t="s">
        <v>11</v>
      </c>
      <c r="L2"/>
      <c r="M2" s="5" t="s">
        <v>9</v>
      </c>
      <c r="N2" s="5" t="s">
        <v>12</v>
      </c>
      <c r="O2" s="5" t="s">
        <v>11</v>
      </c>
      <c r="P2"/>
      <c r="Q2" s="5" t="s">
        <v>9</v>
      </c>
      <c r="R2" s="5" t="s">
        <v>12</v>
      </c>
      <c r="S2" s="5" t="s">
        <v>11</v>
      </c>
      <c r="T2"/>
      <c r="U2" s="5" t="s">
        <v>9</v>
      </c>
      <c r="V2" s="5" t="s">
        <v>12</v>
      </c>
      <c r="W2" s="5" t="s">
        <v>11</v>
      </c>
      <c r="X2"/>
      <c r="Y2" s="5" t="s">
        <v>9</v>
      </c>
      <c r="Z2" s="5" t="s">
        <v>12</v>
      </c>
      <c r="AA2" s="5" t="s">
        <v>11</v>
      </c>
      <c r="AB2"/>
      <c r="AC2" s="5" t="s">
        <v>9</v>
      </c>
      <c r="AD2" s="5" t="s">
        <v>12</v>
      </c>
      <c r="AE2" s="5" t="s">
        <v>11</v>
      </c>
      <c r="AH2" s="5" t="s">
        <v>9</v>
      </c>
      <c r="AI2" s="5" t="s">
        <v>12</v>
      </c>
      <c r="AJ2" s="5" t="s">
        <v>11</v>
      </c>
      <c r="AL2" s="5" t="s">
        <v>9</v>
      </c>
      <c r="AM2" s="5" t="s">
        <v>12</v>
      </c>
      <c r="AN2" s="5" t="s">
        <v>11</v>
      </c>
    </row>
    <row r="3" spans="1:40" x14ac:dyDescent="0.25">
      <c r="A3" s="7" t="s">
        <v>93</v>
      </c>
      <c r="B3" s="8"/>
      <c r="C3" s="9">
        <v>1808</v>
      </c>
      <c r="D3"/>
      <c r="E3" s="7">
        <v>45831</v>
      </c>
      <c r="F3" s="10"/>
      <c r="G3" s="52">
        <v>40362</v>
      </c>
      <c r="H3"/>
      <c r="I3" s="7">
        <v>45831</v>
      </c>
      <c r="J3" s="10"/>
      <c r="K3" s="52">
        <v>9406.82</v>
      </c>
      <c r="L3"/>
      <c r="M3" s="7"/>
      <c r="N3" s="10"/>
      <c r="O3" s="9"/>
      <c r="P3"/>
      <c r="Q3" s="7"/>
      <c r="R3" s="10"/>
      <c r="S3" s="9"/>
      <c r="T3"/>
      <c r="U3" s="7"/>
      <c r="V3" s="10"/>
      <c r="W3" s="9"/>
      <c r="X3"/>
      <c r="Y3" s="7"/>
      <c r="Z3" s="10"/>
      <c r="AA3" s="52"/>
      <c r="AB3"/>
      <c r="AC3" s="62"/>
      <c r="AD3" s="63"/>
      <c r="AE3" s="55"/>
      <c r="AH3" s="49">
        <v>45832</v>
      </c>
      <c r="AI3" s="12" t="s">
        <v>98</v>
      </c>
      <c r="AJ3" s="9">
        <v>1280</v>
      </c>
      <c r="AL3" s="7">
        <v>45831</v>
      </c>
      <c r="AM3" s="10"/>
      <c r="AN3" s="9">
        <v>18083.3</v>
      </c>
    </row>
    <row r="4" spans="1:40" x14ac:dyDescent="0.25">
      <c r="A4" s="7">
        <v>45832</v>
      </c>
      <c r="B4" s="8"/>
      <c r="C4" s="9">
        <v>2612</v>
      </c>
      <c r="D4"/>
      <c r="E4" s="13">
        <v>45833</v>
      </c>
      <c r="F4" s="10"/>
      <c r="G4" s="52">
        <v>26889</v>
      </c>
      <c r="H4"/>
      <c r="I4" s="7">
        <v>45832</v>
      </c>
      <c r="J4" s="10"/>
      <c r="K4" s="52">
        <v>9796.24</v>
      </c>
      <c r="L4"/>
      <c r="M4" s="7"/>
      <c r="N4" s="10"/>
      <c r="O4" s="9"/>
      <c r="P4"/>
      <c r="Q4" s="7"/>
      <c r="R4" s="10"/>
      <c r="S4" s="9"/>
      <c r="T4"/>
      <c r="U4" s="11"/>
      <c r="V4" s="10"/>
      <c r="W4" s="9"/>
      <c r="X4"/>
      <c r="Y4" s="7"/>
      <c r="Z4" s="10"/>
      <c r="AA4" s="9"/>
      <c r="AB4"/>
      <c r="AC4" s="7"/>
      <c r="AD4" s="10"/>
      <c r="AE4" s="9"/>
      <c r="AH4" s="12"/>
      <c r="AI4" s="12"/>
      <c r="AJ4" s="9"/>
      <c r="AL4" s="7">
        <v>45832</v>
      </c>
      <c r="AM4" s="10"/>
      <c r="AN4" s="85">
        <v>3170.94</v>
      </c>
    </row>
    <row r="5" spans="1:40" x14ac:dyDescent="0.25">
      <c r="A5" s="13">
        <v>45833</v>
      </c>
      <c r="B5" s="8"/>
      <c r="C5" s="9">
        <v>3586</v>
      </c>
      <c r="D5"/>
      <c r="E5" s="7">
        <v>45838</v>
      </c>
      <c r="F5" s="10"/>
      <c r="G5" s="9">
        <v>43801</v>
      </c>
      <c r="H5"/>
      <c r="I5" s="13">
        <v>45833</v>
      </c>
      <c r="J5" s="10"/>
      <c r="K5" s="52">
        <v>5347.09</v>
      </c>
      <c r="L5"/>
      <c r="M5" s="7"/>
      <c r="N5" s="10"/>
      <c r="O5" s="9"/>
      <c r="P5"/>
      <c r="Q5" s="13"/>
      <c r="R5" s="10"/>
      <c r="S5" s="9"/>
      <c r="T5"/>
      <c r="U5" s="15"/>
      <c r="V5" s="10"/>
      <c r="W5" s="9"/>
      <c r="X5"/>
      <c r="Y5" s="7"/>
      <c r="Z5" s="10"/>
      <c r="AA5" s="9"/>
      <c r="AB5"/>
      <c r="AC5" s="7"/>
      <c r="AD5" s="12"/>
      <c r="AE5" s="9"/>
      <c r="AH5" s="12"/>
      <c r="AI5" s="12"/>
      <c r="AJ5" s="9"/>
      <c r="AL5" s="7">
        <v>45833</v>
      </c>
      <c r="AM5" s="10"/>
      <c r="AN5" s="85">
        <v>16751.919999999998</v>
      </c>
    </row>
    <row r="6" spans="1:40" x14ac:dyDescent="0.25">
      <c r="A6" s="7">
        <v>45834</v>
      </c>
      <c r="B6" s="8"/>
      <c r="C6" s="9">
        <v>1618</v>
      </c>
      <c r="D6"/>
      <c r="E6" s="13"/>
      <c r="F6" s="10"/>
      <c r="G6" s="9"/>
      <c r="H6"/>
      <c r="I6" s="7">
        <v>45837</v>
      </c>
      <c r="J6" s="10"/>
      <c r="K6" s="52">
        <v>28303.64</v>
      </c>
      <c r="L6"/>
      <c r="M6" s="7"/>
      <c r="N6" s="10"/>
      <c r="O6" s="9"/>
      <c r="P6"/>
      <c r="Q6" s="13"/>
      <c r="R6" s="10"/>
      <c r="S6" s="9"/>
      <c r="T6"/>
      <c r="U6" s="11"/>
      <c r="V6" s="10"/>
      <c r="W6" s="9"/>
      <c r="X6"/>
      <c r="Y6" s="7"/>
      <c r="Z6" s="10"/>
      <c r="AA6" s="9"/>
      <c r="AB6"/>
      <c r="AC6" s="7"/>
      <c r="AD6" s="12"/>
      <c r="AE6" s="17"/>
      <c r="AH6" s="10"/>
      <c r="AI6" s="10"/>
      <c r="AJ6" s="9"/>
      <c r="AL6" s="7">
        <v>45837</v>
      </c>
      <c r="AM6" s="10"/>
      <c r="AN6" s="85">
        <v>3352.31</v>
      </c>
    </row>
    <row r="7" spans="1:40" x14ac:dyDescent="0.25">
      <c r="A7" s="7">
        <v>45834</v>
      </c>
      <c r="B7" s="8" t="s">
        <v>104</v>
      </c>
      <c r="C7" s="9">
        <v>1700</v>
      </c>
      <c r="D7"/>
      <c r="E7" s="13"/>
      <c r="F7" s="10"/>
      <c r="G7" s="9"/>
      <c r="H7"/>
      <c r="I7" s="7">
        <v>45838</v>
      </c>
      <c r="J7" s="10"/>
      <c r="K7" s="9">
        <v>6031.52</v>
      </c>
      <c r="L7"/>
      <c r="M7" s="7"/>
      <c r="N7" s="10"/>
      <c r="O7" s="9"/>
      <c r="P7"/>
      <c r="Q7" s="13"/>
      <c r="R7" s="10"/>
      <c r="S7" s="9"/>
      <c r="T7"/>
      <c r="U7" s="10"/>
      <c r="V7" s="10"/>
      <c r="W7" s="9"/>
      <c r="X7"/>
      <c r="Y7" s="7"/>
      <c r="Z7" s="10"/>
      <c r="AA7" s="9"/>
      <c r="AB7"/>
      <c r="AC7" s="46"/>
      <c r="AD7" s="12"/>
      <c r="AE7" s="9"/>
      <c r="AH7" s="10"/>
      <c r="AI7" s="10"/>
      <c r="AJ7" s="10"/>
      <c r="AL7" s="7">
        <v>45838</v>
      </c>
      <c r="AM7" s="10"/>
      <c r="AN7" s="9">
        <v>13411.04</v>
      </c>
    </row>
    <row r="8" spans="1:40" x14ac:dyDescent="0.25">
      <c r="A8" s="7">
        <v>45836</v>
      </c>
      <c r="B8" s="8"/>
      <c r="C8" s="9">
        <v>4424</v>
      </c>
      <c r="D8"/>
      <c r="E8" s="13"/>
      <c r="F8" s="10"/>
      <c r="G8" s="9"/>
      <c r="H8"/>
      <c r="I8" s="13"/>
      <c r="J8" s="10"/>
      <c r="K8" s="9"/>
      <c r="L8"/>
      <c r="M8" s="7"/>
      <c r="N8" s="10"/>
      <c r="O8" s="9"/>
      <c r="P8"/>
      <c r="Q8" s="7"/>
      <c r="R8" s="10"/>
      <c r="S8" s="9"/>
      <c r="T8"/>
      <c r="U8" s="10"/>
      <c r="V8" s="10"/>
      <c r="W8" s="10"/>
      <c r="X8"/>
      <c r="Y8" s="7"/>
      <c r="Z8" s="10"/>
      <c r="AA8" s="9"/>
      <c r="AB8"/>
      <c r="AC8" s="7"/>
      <c r="AD8" s="12"/>
      <c r="AE8" s="9"/>
      <c r="AH8" s="10"/>
      <c r="AI8" s="10"/>
      <c r="AJ8" s="9"/>
      <c r="AL8" s="7"/>
      <c r="AM8" s="10"/>
      <c r="AN8" s="9"/>
    </row>
    <row r="9" spans="1:40" x14ac:dyDescent="0.25">
      <c r="A9" s="7">
        <v>45837</v>
      </c>
      <c r="B9" s="8"/>
      <c r="C9" s="9">
        <v>1992</v>
      </c>
      <c r="D9"/>
      <c r="E9" s="13"/>
      <c r="F9" s="10"/>
      <c r="G9" s="9"/>
      <c r="H9"/>
      <c r="I9" s="13"/>
      <c r="J9" s="10"/>
      <c r="K9" s="9"/>
      <c r="L9"/>
      <c r="M9" s="7"/>
      <c r="N9" s="10"/>
      <c r="O9" s="9"/>
      <c r="P9"/>
      <c r="Q9" s="7"/>
      <c r="R9" s="10"/>
      <c r="S9" s="9"/>
      <c r="T9"/>
      <c r="U9" s="10"/>
      <c r="V9" s="10"/>
      <c r="W9" s="10"/>
      <c r="X9"/>
      <c r="Y9" s="7"/>
      <c r="Z9" s="10"/>
      <c r="AA9" s="9"/>
      <c r="AB9"/>
      <c r="AC9" s="7"/>
      <c r="AD9" s="12"/>
      <c r="AE9" s="9"/>
      <c r="AL9" s="7"/>
      <c r="AM9" s="10"/>
      <c r="AN9" s="9"/>
    </row>
    <row r="10" spans="1:40" x14ac:dyDescent="0.25">
      <c r="A10" s="7"/>
      <c r="B10" s="8"/>
      <c r="C10" s="9"/>
      <c r="D10"/>
      <c r="E10" s="14"/>
      <c r="F10" s="10"/>
      <c r="G10" s="10"/>
      <c r="H10"/>
      <c r="I10" s="13"/>
      <c r="J10" s="10"/>
      <c r="K10" s="9"/>
      <c r="L10"/>
      <c r="M10" s="7"/>
      <c r="N10" s="10"/>
      <c r="O10" s="9"/>
      <c r="P10"/>
      <c r="Q10" s="7"/>
      <c r="R10" s="10"/>
      <c r="S10" s="9"/>
      <c r="T10"/>
      <c r="U10" s="10"/>
      <c r="V10" s="10"/>
      <c r="W10" s="10"/>
      <c r="X10"/>
      <c r="Y10" s="7"/>
      <c r="Z10" s="10"/>
      <c r="AA10" s="9"/>
      <c r="AB10"/>
      <c r="AC10" s="7"/>
      <c r="AD10" s="12"/>
      <c r="AE10" s="9"/>
      <c r="AL10" s="7"/>
      <c r="AM10" s="10"/>
      <c r="AN10" s="9"/>
    </row>
    <row r="11" spans="1:40" x14ac:dyDescent="0.25">
      <c r="A11" s="7"/>
      <c r="B11" s="8"/>
      <c r="C11" s="9"/>
      <c r="D11"/>
      <c r="E11" s="14"/>
      <c r="F11" s="10"/>
      <c r="G11" s="10"/>
      <c r="H11"/>
      <c r="I11" s="13"/>
      <c r="J11" s="10"/>
      <c r="K11" s="9"/>
      <c r="L11"/>
      <c r="M11" s="7"/>
      <c r="N11" s="10"/>
      <c r="O11" s="9"/>
      <c r="P11"/>
      <c r="Q11" s="7"/>
      <c r="R11" s="10"/>
      <c r="S11" s="9"/>
      <c r="T11"/>
      <c r="U11" s="10"/>
      <c r="V11" s="10"/>
      <c r="W11" s="10"/>
      <c r="X11"/>
      <c r="Y11" s="7"/>
      <c r="Z11" s="10"/>
      <c r="AA11" s="9"/>
      <c r="AB11"/>
      <c r="AC11" s="7"/>
      <c r="AD11" s="12"/>
      <c r="AE11" s="9"/>
      <c r="AL11" s="7"/>
      <c r="AM11" s="10"/>
      <c r="AN11" s="9"/>
    </row>
    <row r="12" spans="1:40" x14ac:dyDescent="0.25">
      <c r="A12" s="13"/>
      <c r="B12" s="8"/>
      <c r="C12" s="9"/>
      <c r="D12"/>
      <c r="E12" s="14"/>
      <c r="F12" s="10"/>
      <c r="G12" s="10"/>
      <c r="H12"/>
      <c r="I12" s="7"/>
      <c r="J12" s="10"/>
      <c r="K12" s="9"/>
      <c r="L12"/>
      <c r="M12" s="7"/>
      <c r="N12" s="10"/>
      <c r="O12" s="9"/>
      <c r="P12"/>
      <c r="Q12" s="14"/>
      <c r="R12" s="10"/>
      <c r="S12" s="9"/>
      <c r="T12"/>
      <c r="U12" s="10"/>
      <c r="V12" s="10"/>
      <c r="W12" s="10"/>
      <c r="X12"/>
      <c r="Y12" s="7"/>
      <c r="Z12" s="10"/>
      <c r="AA12" s="9"/>
      <c r="AB12"/>
      <c r="AC12" s="7"/>
      <c r="AD12" s="12"/>
      <c r="AE12" s="9"/>
      <c r="AL12" s="7"/>
      <c r="AM12" s="10"/>
      <c r="AN12" s="9"/>
    </row>
    <row r="13" spans="1:40" x14ac:dyDescent="0.25">
      <c r="A13" s="13"/>
      <c r="B13" s="10"/>
      <c r="C13" s="9"/>
      <c r="D13"/>
      <c r="E13" s="14"/>
      <c r="F13" s="10"/>
      <c r="G13" s="10"/>
      <c r="H13"/>
      <c r="I13" s="14"/>
      <c r="J13" s="10"/>
      <c r="K13" s="9"/>
      <c r="L13"/>
      <c r="M13" s="7"/>
      <c r="N13" s="10"/>
      <c r="O13" s="9"/>
      <c r="P13"/>
      <c r="Q13" s="18"/>
      <c r="R13" s="10"/>
      <c r="S13" s="9"/>
      <c r="T13"/>
      <c r="U13" s="10"/>
      <c r="V13" s="10"/>
      <c r="W13" s="10"/>
      <c r="X13"/>
      <c r="Y13" s="7"/>
      <c r="Z13" s="10"/>
      <c r="AA13" s="9"/>
      <c r="AB13"/>
      <c r="AC13" s="18"/>
      <c r="AD13" s="12"/>
      <c r="AE13" s="9"/>
      <c r="AL13" s="7"/>
      <c r="AM13" s="10"/>
      <c r="AN13" s="9"/>
    </row>
    <row r="14" spans="1:40" x14ac:dyDescent="0.25">
      <c r="A14" s="13"/>
      <c r="B14" s="10"/>
      <c r="C14" s="9"/>
      <c r="D14"/>
      <c r="E14" s="14"/>
      <c r="F14" s="10"/>
      <c r="G14" s="10"/>
      <c r="H14"/>
      <c r="I14" s="14"/>
      <c r="J14" s="10"/>
      <c r="K14" s="9"/>
      <c r="L14"/>
      <c r="M14" s="11"/>
      <c r="N14" s="10"/>
      <c r="O14" s="9"/>
      <c r="P14"/>
      <c r="Q14" s="18"/>
      <c r="R14" s="10"/>
      <c r="S14" s="9"/>
      <c r="T14"/>
      <c r="U14" s="10"/>
      <c r="V14" s="10"/>
      <c r="W14" s="10"/>
      <c r="X14"/>
      <c r="Y14" s="7"/>
      <c r="Z14" s="10"/>
      <c r="AA14" s="9"/>
      <c r="AB14"/>
      <c r="AC14" s="18"/>
      <c r="AD14" s="12"/>
      <c r="AE14" s="9"/>
      <c r="AL14" s="7"/>
      <c r="AM14" s="10"/>
      <c r="AN14" s="9"/>
    </row>
    <row r="15" spans="1:40" x14ac:dyDescent="0.25">
      <c r="A15" s="13"/>
      <c r="B15" s="10"/>
      <c r="C15" s="9"/>
      <c r="D15"/>
      <c r="E15" s="14"/>
      <c r="F15" s="10"/>
      <c r="G15" s="10"/>
      <c r="H15"/>
      <c r="I15" s="14"/>
      <c r="J15" s="10"/>
      <c r="K15" s="9"/>
      <c r="L15"/>
      <c r="M15" s="11"/>
      <c r="N15" s="10"/>
      <c r="O15" s="9"/>
      <c r="P15"/>
      <c r="Q15" s="18"/>
      <c r="R15" s="10"/>
      <c r="S15" s="9"/>
      <c r="T15"/>
      <c r="U15" s="10"/>
      <c r="V15" s="10"/>
      <c r="W15" s="10"/>
      <c r="X15"/>
      <c r="Y15" s="7"/>
      <c r="Z15" s="10"/>
      <c r="AA15" s="9"/>
      <c r="AB15"/>
      <c r="AC15" s="18"/>
      <c r="AD15" s="12"/>
      <c r="AE15" s="9"/>
      <c r="AL15" s="7"/>
      <c r="AM15" s="10"/>
      <c r="AN15" s="9"/>
    </row>
    <row r="16" spans="1:40" x14ac:dyDescent="0.25">
      <c r="A16" s="7"/>
      <c r="B16" s="10"/>
      <c r="C16" s="9"/>
      <c r="D16"/>
      <c r="E16" s="10"/>
      <c r="F16" s="10"/>
      <c r="G16" s="10"/>
      <c r="H16"/>
      <c r="I16" s="14"/>
      <c r="J16" s="10"/>
      <c r="K16" s="9"/>
      <c r="L16"/>
      <c r="M16" s="10"/>
      <c r="N16" s="10"/>
      <c r="O16" s="10"/>
      <c r="P16"/>
      <c r="Q16" s="14"/>
      <c r="R16" s="10"/>
      <c r="S16" s="9"/>
      <c r="T16"/>
      <c r="U16" s="10"/>
      <c r="V16" s="10"/>
      <c r="W16" s="10"/>
      <c r="X16"/>
      <c r="Y16" s="7"/>
      <c r="Z16" s="10"/>
      <c r="AA16" s="9"/>
      <c r="AB16"/>
      <c r="AC16" s="18"/>
      <c r="AD16" s="12"/>
      <c r="AE16" s="9"/>
      <c r="AL16" s="7"/>
      <c r="AM16" s="10"/>
      <c r="AN16" s="9"/>
    </row>
    <row r="17" spans="1:40" x14ac:dyDescent="0.25">
      <c r="A17" s="7"/>
      <c r="B17" s="10"/>
      <c r="C17" s="9"/>
      <c r="D17"/>
      <c r="E17" s="10"/>
      <c r="F17" s="10"/>
      <c r="G17" s="10"/>
      <c r="H17"/>
      <c r="I17" s="14"/>
      <c r="J17" s="10"/>
      <c r="K17" s="9"/>
      <c r="L17"/>
      <c r="M17" s="10"/>
      <c r="N17" s="10"/>
      <c r="O17" s="10"/>
      <c r="P17"/>
      <c r="Q17" s="14"/>
      <c r="R17" s="10"/>
      <c r="S17" s="9"/>
      <c r="T17"/>
      <c r="U17" s="10"/>
      <c r="V17" s="10"/>
      <c r="W17" s="10"/>
      <c r="X17"/>
      <c r="Y17" s="7"/>
      <c r="Z17" s="10"/>
      <c r="AA17" s="9"/>
      <c r="AB17"/>
      <c r="AC17" s="18"/>
      <c r="AD17" s="12"/>
      <c r="AE17" s="9"/>
      <c r="AL17" s="7"/>
      <c r="AM17" s="10"/>
      <c r="AN17" s="9"/>
    </row>
    <row r="18" spans="1:40" x14ac:dyDescent="0.25">
      <c r="A18" s="7"/>
      <c r="B18" s="10"/>
      <c r="C18" s="9"/>
      <c r="D18"/>
      <c r="E18" s="10"/>
      <c r="F18" s="10"/>
      <c r="G18" s="10"/>
      <c r="H18"/>
      <c r="I18" s="14"/>
      <c r="J18" s="10"/>
      <c r="K18" s="9"/>
      <c r="L18"/>
      <c r="M18" s="10"/>
      <c r="N18" s="10"/>
      <c r="O18" s="10"/>
      <c r="P18"/>
      <c r="Q18" s="14"/>
      <c r="R18" s="10"/>
      <c r="S18" s="9"/>
      <c r="T18"/>
      <c r="U18" s="10"/>
      <c r="V18" s="10"/>
      <c r="W18" s="10"/>
      <c r="X18"/>
      <c r="Y18" s="13"/>
      <c r="Z18" s="10"/>
      <c r="AA18" s="9"/>
      <c r="AB18"/>
      <c r="AC18" s="18"/>
      <c r="AD18" s="12"/>
      <c r="AE18" s="9"/>
      <c r="AL18" s="13"/>
      <c r="AM18" s="10"/>
      <c r="AN18" s="9"/>
    </row>
    <row r="19" spans="1:40" x14ac:dyDescent="0.25">
      <c r="A19" s="7"/>
      <c r="B19" s="10"/>
      <c r="C19" s="9"/>
      <c r="D19"/>
      <c r="E19" s="10"/>
      <c r="F19" s="10"/>
      <c r="G19" s="10"/>
      <c r="H19"/>
      <c r="I19" s="14"/>
      <c r="J19" s="10"/>
      <c r="K19" s="9"/>
      <c r="L19"/>
      <c r="M19" s="10"/>
      <c r="N19" s="10"/>
      <c r="O19" s="10"/>
      <c r="P19"/>
      <c r="Q19" s="14"/>
      <c r="R19" s="10"/>
      <c r="S19" s="9"/>
      <c r="T19"/>
      <c r="U19" s="10"/>
      <c r="V19" s="10"/>
      <c r="W19" s="10"/>
      <c r="X19"/>
      <c r="Y19" s="13"/>
      <c r="Z19" s="8"/>
      <c r="AA19" s="9"/>
      <c r="AB19"/>
      <c r="AC19" s="18"/>
      <c r="AD19" s="12"/>
      <c r="AE19" s="9"/>
      <c r="AL19" s="13"/>
      <c r="AM19" s="8"/>
      <c r="AN19" s="9"/>
    </row>
    <row r="20" spans="1:40" x14ac:dyDescent="0.25">
      <c r="A20" s="7"/>
      <c r="B20" s="10"/>
      <c r="C20" s="9"/>
      <c r="D20"/>
      <c r="E20" s="10"/>
      <c r="F20" s="10"/>
      <c r="G20" s="10"/>
      <c r="H20"/>
      <c r="I20" s="14"/>
      <c r="J20" s="10"/>
      <c r="K20" s="9"/>
      <c r="L20"/>
      <c r="M20" s="10"/>
      <c r="N20" s="10"/>
      <c r="O20" s="10"/>
      <c r="P20"/>
      <c r="Q20" s="14"/>
      <c r="R20" s="10"/>
      <c r="S20" s="9"/>
      <c r="T20"/>
      <c r="U20" s="10"/>
      <c r="V20" s="10"/>
      <c r="W20" s="10"/>
      <c r="X20"/>
      <c r="Y20" s="13"/>
      <c r="Z20" s="10"/>
      <c r="AA20" s="9"/>
      <c r="AB20"/>
      <c r="AC20" s="18"/>
      <c r="AD20" s="12"/>
      <c r="AE20" s="9"/>
      <c r="AL20" s="13"/>
      <c r="AM20" s="10"/>
      <c r="AN20" s="9"/>
    </row>
    <row r="21" spans="1:40" x14ac:dyDescent="0.25">
      <c r="A21" s="7"/>
      <c r="B21" s="10"/>
      <c r="C21" s="9"/>
      <c r="D21"/>
      <c r="E21" s="10"/>
      <c r="F21" s="10"/>
      <c r="G21" s="10"/>
      <c r="H21"/>
      <c r="I21" s="14"/>
      <c r="J21" s="10"/>
      <c r="K21" s="9"/>
      <c r="L21"/>
      <c r="M21" s="10"/>
      <c r="N21" s="10"/>
      <c r="O21" s="10"/>
      <c r="P21"/>
      <c r="Q21" s="14"/>
      <c r="R21" s="10"/>
      <c r="S21" s="9"/>
      <c r="T21"/>
      <c r="U21" s="10"/>
      <c r="V21" s="10"/>
      <c r="W21" s="10"/>
      <c r="X21"/>
      <c r="Y21" s="13"/>
      <c r="Z21" s="10"/>
      <c r="AA21" s="9"/>
      <c r="AB21"/>
      <c r="AC21" s="18"/>
      <c r="AD21" s="12"/>
      <c r="AE21" s="9"/>
      <c r="AL21" s="13"/>
      <c r="AM21" s="10"/>
      <c r="AN21" s="9"/>
    </row>
    <row r="22" spans="1:40" x14ac:dyDescent="0.25">
      <c r="A22" s="7"/>
      <c r="B22" s="10"/>
      <c r="C22" s="9"/>
      <c r="D22"/>
      <c r="E22" s="10"/>
      <c r="F22" s="10"/>
      <c r="G22" s="10"/>
      <c r="H22"/>
      <c r="I22" s="14"/>
      <c r="J22" s="10"/>
      <c r="K22" s="9"/>
      <c r="L22"/>
      <c r="M22" s="10"/>
      <c r="N22" s="10"/>
      <c r="O22" s="10"/>
      <c r="P22"/>
      <c r="Q22" s="10"/>
      <c r="R22" s="10"/>
      <c r="S22" s="10"/>
      <c r="T22"/>
      <c r="U22" s="10"/>
      <c r="V22" s="10"/>
      <c r="W22" s="10"/>
      <c r="X22"/>
      <c r="Y22" s="13"/>
      <c r="Z22" s="10"/>
      <c r="AA22" s="9"/>
      <c r="AB22"/>
      <c r="AC22" s="7"/>
      <c r="AD22" s="12"/>
      <c r="AE22" s="9"/>
      <c r="AL22" s="13"/>
      <c r="AM22" s="10"/>
      <c r="AN22" s="9"/>
    </row>
    <row r="23" spans="1:40" x14ac:dyDescent="0.25">
      <c r="A23" s="7"/>
      <c r="B23" s="10"/>
      <c r="C23" s="9"/>
      <c r="D23"/>
      <c r="E23" s="10"/>
      <c r="F23" s="10"/>
      <c r="G23" s="10"/>
      <c r="H23"/>
      <c r="I23" s="14"/>
      <c r="J23" s="10"/>
      <c r="K23" s="9"/>
      <c r="L23"/>
      <c r="M23" s="10"/>
      <c r="N23" s="10"/>
      <c r="O23" s="10"/>
      <c r="P23"/>
      <c r="Q23" s="10"/>
      <c r="R23" s="10"/>
      <c r="S23" s="10"/>
      <c r="T23"/>
      <c r="U23" s="10"/>
      <c r="V23" s="10"/>
      <c r="W23" s="10"/>
      <c r="X23"/>
      <c r="Y23" s="13"/>
      <c r="Z23" s="10"/>
      <c r="AA23" s="9"/>
      <c r="AB23"/>
      <c r="AC23" s="10"/>
      <c r="AD23" s="10"/>
      <c r="AE23" s="10"/>
      <c r="AL23" s="13"/>
      <c r="AM23" s="10"/>
      <c r="AN23" s="9"/>
    </row>
    <row r="24" spans="1:40" x14ac:dyDescent="0.25">
      <c r="A24" s="7"/>
      <c r="B24" s="10"/>
      <c r="C24" s="9"/>
      <c r="D24"/>
      <c r="E24" s="10"/>
      <c r="F24" s="10"/>
      <c r="G24" s="10"/>
      <c r="H24"/>
      <c r="I24" s="14"/>
      <c r="J24" s="10"/>
      <c r="K24" s="9"/>
      <c r="L24"/>
      <c r="M24" s="10"/>
      <c r="N24" s="10"/>
      <c r="O24" s="10"/>
      <c r="P24"/>
      <c r="Q24" s="10"/>
      <c r="R24" s="10"/>
      <c r="S24" s="10"/>
      <c r="T24"/>
      <c r="U24" s="10"/>
      <c r="V24" s="10"/>
      <c r="W24" s="10"/>
      <c r="X24"/>
      <c r="Y24" s="13"/>
      <c r="Z24" s="10"/>
      <c r="AA24" s="9"/>
      <c r="AB24"/>
      <c r="AC24" s="10"/>
      <c r="AD24" s="10"/>
      <c r="AE24" s="9">
        <f>SUBTOTAL(9,AE3:AE23)</f>
        <v>0</v>
      </c>
      <c r="AL24" s="13"/>
      <c r="AM24" s="10"/>
      <c r="AN24" s="9"/>
    </row>
    <row r="25" spans="1:40" x14ac:dyDescent="0.25">
      <c r="A25" s="7"/>
      <c r="B25" s="10"/>
      <c r="C25" s="9"/>
      <c r="D25"/>
      <c r="E25" s="10"/>
      <c r="F25" s="10"/>
      <c r="G25" s="10"/>
      <c r="H25"/>
      <c r="I25" s="14"/>
      <c r="J25" s="10"/>
      <c r="K25" s="9"/>
      <c r="L25"/>
      <c r="M25" s="10"/>
      <c r="N25" s="10"/>
      <c r="O25" s="10"/>
      <c r="P25"/>
      <c r="Q25" s="10"/>
      <c r="R25" s="10"/>
      <c r="S25" s="10"/>
      <c r="T25"/>
      <c r="U25" s="10"/>
      <c r="V25" s="10"/>
      <c r="W25" s="10"/>
      <c r="X25"/>
      <c r="Y25" s="19"/>
      <c r="Z25" s="10"/>
      <c r="AA25" s="9"/>
      <c r="AB25"/>
      <c r="AC25"/>
      <c r="AD25"/>
      <c r="AE25"/>
      <c r="AL25" s="19"/>
      <c r="AM25" s="10"/>
      <c r="AN25" s="9"/>
    </row>
    <row r="26" spans="1:40" x14ac:dyDescent="0.25">
      <c r="A26" s="7"/>
      <c r="B26" s="10"/>
      <c r="C26" s="9"/>
      <c r="D26"/>
      <c r="E26" s="10"/>
      <c r="F26" s="10"/>
      <c r="G26" s="10"/>
      <c r="H26"/>
      <c r="I26" s="14"/>
      <c r="J26" s="10"/>
      <c r="K26" s="9"/>
      <c r="L26"/>
      <c r="M26" s="10"/>
      <c r="N26" s="10"/>
      <c r="O26" s="10"/>
      <c r="P26"/>
      <c r="Q26" s="10"/>
      <c r="R26" s="10"/>
      <c r="S26" s="10"/>
      <c r="T26"/>
      <c r="U26" s="10"/>
      <c r="V26" s="10"/>
      <c r="W26" s="10"/>
      <c r="X26"/>
      <c r="Y26" s="10"/>
      <c r="Z26" s="10"/>
      <c r="AA26" s="9"/>
      <c r="AB26"/>
      <c r="AC26"/>
      <c r="AD26"/>
      <c r="AE26"/>
      <c r="AL26" s="10"/>
      <c r="AM26" s="10"/>
      <c r="AN26" s="9"/>
    </row>
    <row r="27" spans="1:40" x14ac:dyDescent="0.25">
      <c r="A27" s="7"/>
      <c r="B27" s="10"/>
      <c r="C27" s="9"/>
      <c r="D27"/>
      <c r="E27" s="10"/>
      <c r="F27" s="10"/>
      <c r="G27" s="10"/>
      <c r="H27"/>
      <c r="I27" s="14"/>
      <c r="J27" s="10"/>
      <c r="K27" s="9"/>
      <c r="L27"/>
      <c r="M27" s="10"/>
      <c r="N27" s="10"/>
      <c r="O27" s="10"/>
      <c r="P27"/>
      <c r="Q27" s="10"/>
      <c r="R27" s="10"/>
      <c r="S27" s="10"/>
      <c r="T27"/>
      <c r="U27" s="10"/>
      <c r="V27" s="10"/>
      <c r="W27" s="10"/>
      <c r="X27"/>
      <c r="Y27" s="10"/>
      <c r="Z27" s="10"/>
      <c r="AA27" s="9"/>
      <c r="AB27"/>
      <c r="AC27"/>
      <c r="AD27"/>
      <c r="AE27"/>
      <c r="AL27" s="10"/>
      <c r="AM27" s="10"/>
      <c r="AN27" s="9"/>
    </row>
    <row r="28" spans="1:40" x14ac:dyDescent="0.25">
      <c r="A28" s="7"/>
      <c r="B28" s="10"/>
      <c r="C28" s="9"/>
      <c r="D28"/>
      <c r="E28" s="10"/>
      <c r="F28" s="10"/>
      <c r="G28" s="10"/>
      <c r="H28"/>
      <c r="I28" s="14"/>
      <c r="J28" s="10"/>
      <c r="K28" s="9"/>
      <c r="L28"/>
      <c r="M28" s="10"/>
      <c r="N28" s="10"/>
      <c r="O28" s="10"/>
      <c r="P28"/>
      <c r="Q28" s="10"/>
      <c r="R28" s="10"/>
      <c r="S28" s="10"/>
      <c r="T28"/>
      <c r="U28" s="10"/>
      <c r="V28" s="10"/>
      <c r="W28" s="10"/>
      <c r="X28"/>
      <c r="Y28" s="10"/>
      <c r="Z28" s="10"/>
      <c r="AA28" s="9"/>
      <c r="AB28"/>
      <c r="AC28"/>
      <c r="AD28"/>
      <c r="AE28"/>
      <c r="AL28" s="10"/>
      <c r="AM28" s="10"/>
      <c r="AN28" s="9"/>
    </row>
    <row r="29" spans="1:40" x14ac:dyDescent="0.25">
      <c r="A29" s="7"/>
      <c r="B29" s="10"/>
      <c r="C29" s="9"/>
      <c r="D29"/>
      <c r="E29" s="10"/>
      <c r="F29" s="10"/>
      <c r="G29" s="10"/>
      <c r="H29"/>
      <c r="I29" s="10"/>
      <c r="J29" s="10"/>
      <c r="K29" s="9"/>
      <c r="L29"/>
      <c r="M29" s="10"/>
      <c r="N29" s="10"/>
      <c r="O29" s="10"/>
      <c r="P29"/>
      <c r="Q29" s="10"/>
      <c r="R29" s="10"/>
      <c r="S29" s="10"/>
      <c r="T29"/>
      <c r="U29" s="10"/>
      <c r="V29" s="10"/>
      <c r="W29" s="10"/>
      <c r="X29"/>
      <c r="Y29" s="10"/>
      <c r="Z29" s="10"/>
      <c r="AA29" s="9"/>
      <c r="AB29"/>
      <c r="AC29"/>
      <c r="AD29"/>
      <c r="AE29"/>
      <c r="AL29" s="10"/>
      <c r="AM29" s="10"/>
      <c r="AN29" s="9"/>
    </row>
    <row r="30" spans="1:40" x14ac:dyDescent="0.25">
      <c r="A30" s="7"/>
      <c r="B30" s="10"/>
      <c r="C30" s="9"/>
      <c r="D30"/>
      <c r="E30" s="10"/>
      <c r="F30" s="10"/>
      <c r="G30" s="10"/>
      <c r="H30"/>
      <c r="I30" s="10"/>
      <c r="J30" s="10"/>
      <c r="K30" s="9"/>
      <c r="L30"/>
      <c r="M30" s="10"/>
      <c r="N30" s="10"/>
      <c r="O30" s="10"/>
      <c r="P30"/>
      <c r="Q30" s="10"/>
      <c r="R30" s="10"/>
      <c r="S30" s="10"/>
      <c r="T30"/>
      <c r="U30" s="10"/>
      <c r="V30" s="10"/>
      <c r="W30" s="10"/>
      <c r="X30"/>
      <c r="Y30" s="10"/>
      <c r="Z30" s="10"/>
      <c r="AA30" s="9"/>
      <c r="AB30"/>
      <c r="AC30"/>
      <c r="AD30"/>
      <c r="AE30"/>
      <c r="AL30" s="10"/>
      <c r="AM30" s="10"/>
      <c r="AN30" s="9"/>
    </row>
    <row r="31" spans="1:40" x14ac:dyDescent="0.25">
      <c r="A31" s="7"/>
      <c r="B31" s="10"/>
      <c r="C31" s="9"/>
      <c r="D31"/>
      <c r="E31" s="10"/>
      <c r="F31" s="10"/>
      <c r="G31" s="10"/>
      <c r="H31"/>
      <c r="I31" s="10"/>
      <c r="J31" s="10"/>
      <c r="K31" s="9"/>
      <c r="L31"/>
      <c r="M31" s="10"/>
      <c r="N31" s="10"/>
      <c r="O31" s="10"/>
      <c r="P31"/>
      <c r="Q31" s="10"/>
      <c r="R31" s="10"/>
      <c r="S31" s="10"/>
      <c r="T31"/>
      <c r="U31" s="10"/>
      <c r="V31" s="10"/>
      <c r="W31" s="10"/>
      <c r="X31"/>
      <c r="Y31" s="10"/>
      <c r="Z31" s="10"/>
      <c r="AA31" s="9"/>
      <c r="AB31"/>
      <c r="AC31"/>
      <c r="AD31"/>
      <c r="AE31"/>
      <c r="AL31" s="10"/>
      <c r="AM31" s="10"/>
      <c r="AN31" s="9"/>
    </row>
    <row r="32" spans="1:40" x14ac:dyDescent="0.25">
      <c r="A32" s="7"/>
      <c r="B32" s="10"/>
      <c r="C32" s="9"/>
      <c r="D32"/>
      <c r="E32" s="10"/>
      <c r="F32" s="10"/>
      <c r="G32" s="10"/>
      <c r="H32"/>
      <c r="I32" s="10"/>
      <c r="J32" s="10"/>
      <c r="K32" s="10"/>
      <c r="L32"/>
      <c r="M32" s="10"/>
      <c r="N32" s="10"/>
      <c r="O32" s="10"/>
      <c r="P32"/>
      <c r="Q32" s="10"/>
      <c r="R32" s="10"/>
      <c r="S32" s="10"/>
      <c r="T32"/>
      <c r="U32" s="10"/>
      <c r="V32" s="10"/>
      <c r="W32" s="10"/>
      <c r="X32"/>
      <c r="Y32" s="10"/>
      <c r="Z32" s="10"/>
      <c r="AA32" s="9"/>
      <c r="AB32"/>
      <c r="AC32"/>
      <c r="AD32"/>
      <c r="AE32"/>
      <c r="AL32" s="10"/>
      <c r="AM32" s="10"/>
      <c r="AN32" s="9"/>
    </row>
    <row r="33" spans="1:40" x14ac:dyDescent="0.25">
      <c r="A33" s="7"/>
      <c r="B33" s="10"/>
      <c r="C33" s="9">
        <f>SUBTOTAL(9,C3:C32)</f>
        <v>17740</v>
      </c>
      <c r="D33"/>
      <c r="E33" s="10"/>
      <c r="F33" s="10"/>
      <c r="G33" s="9">
        <f>SUBTOTAL(9,G3:G32)</f>
        <v>111052</v>
      </c>
      <c r="H33"/>
      <c r="I33" s="10"/>
      <c r="J33" s="10"/>
      <c r="K33" s="9">
        <f>SUBTOTAL(9,K3:K32)</f>
        <v>58885.31</v>
      </c>
      <c r="L33"/>
      <c r="M33" s="10"/>
      <c r="N33" s="10"/>
      <c r="O33" s="9">
        <f>SUM(O3:O11)</f>
        <v>0</v>
      </c>
      <c r="P33"/>
      <c r="Q33" s="10"/>
      <c r="R33" s="10"/>
      <c r="S33" s="9">
        <f>SUBTOTAL(9,S3:S32)</f>
        <v>0</v>
      </c>
      <c r="T33"/>
      <c r="U33" s="10"/>
      <c r="V33" s="10"/>
      <c r="W33" s="9">
        <f>SUM(W3:W32)</f>
        <v>0</v>
      </c>
      <c r="X33"/>
      <c r="Y33" s="10"/>
      <c r="Z33" s="10"/>
      <c r="AA33" s="9">
        <f>SUBTOTAL(9,AA3:AA32)</f>
        <v>0</v>
      </c>
      <c r="AB33"/>
      <c r="AC33"/>
      <c r="AD33"/>
      <c r="AE33"/>
      <c r="AL33" s="10"/>
      <c r="AM33" s="10"/>
      <c r="AN33" s="9">
        <f>SUBTOTAL(9,AN3:AN32)</f>
        <v>54769.509999999995</v>
      </c>
    </row>
    <row r="34" spans="1:40" x14ac:dyDescent="0.25">
      <c r="A34" s="58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B34"/>
      <c r="AC34"/>
      <c r="AD34"/>
      <c r="AE34"/>
      <c r="AL34"/>
      <c r="AM34"/>
    </row>
    <row r="35" spans="1:40" x14ac:dyDescent="0.25">
      <c r="A35" s="58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L35"/>
      <c r="AM35"/>
      <c r="AN35"/>
    </row>
    <row r="36" spans="1:40" x14ac:dyDescent="0.25">
      <c r="A36" s="56" t="s">
        <v>0</v>
      </c>
      <c r="B36" s="20">
        <f>C33</f>
        <v>17740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L36"/>
      <c r="AM36"/>
      <c r="AN36"/>
    </row>
    <row r="37" spans="1:40" x14ac:dyDescent="0.25">
      <c r="A37" s="56" t="s">
        <v>1</v>
      </c>
      <c r="B37" s="20">
        <f>G33</f>
        <v>111052</v>
      </c>
      <c r="C37"/>
      <c r="D37"/>
      <c r="E37"/>
      <c r="F37"/>
      <c r="G37"/>
      <c r="H37"/>
      <c r="I37"/>
      <c r="J37"/>
      <c r="K37" s="21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L37"/>
      <c r="AM37"/>
      <c r="AN37"/>
    </row>
    <row r="38" spans="1:40" x14ac:dyDescent="0.25">
      <c r="A38" s="56" t="s">
        <v>2</v>
      </c>
      <c r="B38" s="20">
        <f>K33</f>
        <v>58885.31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L38"/>
      <c r="AM38"/>
      <c r="AN38"/>
    </row>
    <row r="39" spans="1:40" x14ac:dyDescent="0.25">
      <c r="A39" s="56" t="s">
        <v>3</v>
      </c>
      <c r="B39" s="20">
        <f>O33</f>
        <v>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L39"/>
      <c r="AM39"/>
      <c r="AN39"/>
    </row>
    <row r="40" spans="1:40" x14ac:dyDescent="0.25">
      <c r="A40" s="56" t="s">
        <v>4</v>
      </c>
      <c r="B40" s="20">
        <f>S33</f>
        <v>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L40"/>
      <c r="AM40"/>
      <c r="AN40"/>
    </row>
    <row r="41" spans="1:40" x14ac:dyDescent="0.25">
      <c r="A41" s="56" t="s">
        <v>5</v>
      </c>
      <c r="B41" s="20">
        <f>W33</f>
        <v>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L41"/>
      <c r="AM41"/>
      <c r="AN41"/>
    </row>
    <row r="42" spans="1:40" x14ac:dyDescent="0.25">
      <c r="A42" s="56" t="s">
        <v>6</v>
      </c>
      <c r="B42" s="20">
        <f>AA33</f>
        <v>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L42"/>
      <c r="AM42"/>
      <c r="AN42"/>
    </row>
    <row r="43" spans="1:40" x14ac:dyDescent="0.25">
      <c r="A43" s="56" t="s">
        <v>56</v>
      </c>
      <c r="B43" s="20">
        <f>AN33</f>
        <v>54769.509999999995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L43"/>
      <c r="AM43"/>
      <c r="AN43"/>
    </row>
    <row r="44" spans="1:40" x14ac:dyDescent="0.25">
      <c r="A44" s="56" t="s">
        <v>8</v>
      </c>
      <c r="B44" s="20">
        <f>AJ8</f>
        <v>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L44"/>
      <c r="AM44"/>
      <c r="AN44"/>
    </row>
    <row r="45" spans="1:40" x14ac:dyDescent="0.25">
      <c r="A45" s="56" t="s">
        <v>7</v>
      </c>
      <c r="B45" s="20">
        <f>AE24</f>
        <v>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L45"/>
      <c r="AM45"/>
      <c r="AN45"/>
    </row>
    <row r="46" spans="1:40" x14ac:dyDescent="0.25">
      <c r="A46" s="56" t="s">
        <v>13</v>
      </c>
      <c r="B46" s="22">
        <f>SUBTOTAL(9,B36:B45)</f>
        <v>242446.82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L46"/>
      <c r="AM46"/>
      <c r="AN46"/>
    </row>
    <row r="47" spans="1:40" x14ac:dyDescent="0.25">
      <c r="A47" s="56" t="s">
        <v>14</v>
      </c>
      <c r="B47" s="22">
        <f>7408.57+717+57</f>
        <v>8182.57</v>
      </c>
      <c r="C47" s="64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L47"/>
      <c r="AM47"/>
      <c r="AN47"/>
    </row>
    <row r="48" spans="1:40" x14ac:dyDescent="0.25">
      <c r="A48" s="56" t="s">
        <v>15</v>
      </c>
      <c r="B48" s="23">
        <f>B46+B47</f>
        <v>250629.39</v>
      </c>
    </row>
    <row r="51" spans="2:2" x14ac:dyDescent="0.25">
      <c r="B51" s="50"/>
    </row>
    <row r="52" spans="2:2" x14ac:dyDescent="0.25">
      <c r="B52" s="48"/>
    </row>
    <row r="53" spans="2:2" x14ac:dyDescent="0.25">
      <c r="B53" s="48"/>
    </row>
    <row r="54" spans="2:2" x14ac:dyDescent="0.25">
      <c r="B54" s="48"/>
    </row>
    <row r="55" spans="2:2" x14ac:dyDescent="0.25">
      <c r="B55" s="48"/>
    </row>
    <row r="56" spans="2:2" x14ac:dyDescent="0.25">
      <c r="B56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4E1C-FD11-48EE-A94F-8CE7D98E583C}">
  <dimension ref="A1:F23"/>
  <sheetViews>
    <sheetView tabSelected="1" workbookViewId="0">
      <selection activeCell="E21" sqref="E21"/>
    </sheetView>
  </sheetViews>
  <sheetFormatPr defaultRowHeight="15" x14ac:dyDescent="0.25"/>
  <cols>
    <col min="1" max="1" width="38.42578125" bestFit="1" customWidth="1"/>
    <col min="2" max="2" width="26.42578125" customWidth="1"/>
    <col min="3" max="3" width="13.7109375" customWidth="1"/>
    <col min="5" max="5" width="34.42578125" bestFit="1" customWidth="1"/>
    <col min="6" max="6" width="15.28515625" bestFit="1" customWidth="1"/>
  </cols>
  <sheetData>
    <row r="1" spans="1:6" x14ac:dyDescent="0.25">
      <c r="A1" s="65" t="s">
        <v>57</v>
      </c>
      <c r="B1" s="65" t="s">
        <v>58</v>
      </c>
      <c r="E1" t="s">
        <v>59</v>
      </c>
      <c r="F1" t="s">
        <v>58</v>
      </c>
    </row>
    <row r="2" spans="1:6" x14ac:dyDescent="0.25">
      <c r="A2" t="s">
        <v>60</v>
      </c>
      <c r="B2" s="61">
        <f>'Cash IN'!B47</f>
        <v>8182.57</v>
      </c>
      <c r="E2" t="s">
        <v>61</v>
      </c>
      <c r="F2" s="61">
        <f>'Cash Out'!C56</f>
        <v>211094</v>
      </c>
    </row>
    <row r="3" spans="1:6" x14ac:dyDescent="0.25">
      <c r="A3" t="s">
        <v>62</v>
      </c>
      <c r="B3" s="61">
        <f>SUM('Cash IN'!B37,'Cash IN'!B38,'Cash IN'!B40,'Cash IN'!B41,'Cash IN'!B42,'Cash IN'!B43)</f>
        <v>224706.82</v>
      </c>
      <c r="E3" t="s">
        <v>63</v>
      </c>
      <c r="F3" s="61">
        <f>'Cash Out'!H35</f>
        <v>0</v>
      </c>
    </row>
    <row r="4" spans="1:6" x14ac:dyDescent="0.25">
      <c r="A4" t="s">
        <v>64</v>
      </c>
      <c r="B4" s="61">
        <f>'Cash IN'!B36</f>
        <v>17740</v>
      </c>
      <c r="E4" t="s">
        <v>65</v>
      </c>
      <c r="F4" s="61">
        <f>'Cash Out'!L40</f>
        <v>3288</v>
      </c>
    </row>
    <row r="5" spans="1:6" x14ac:dyDescent="0.25">
      <c r="A5" t="s">
        <v>66</v>
      </c>
      <c r="B5" s="61">
        <f>SUM('Cash IN'!B44)</f>
        <v>0</v>
      </c>
      <c r="E5" t="s">
        <v>67</v>
      </c>
      <c r="F5" s="61">
        <f>'Cash Out'!P43</f>
        <v>12143.39</v>
      </c>
    </row>
    <row r="6" spans="1:6" x14ac:dyDescent="0.25">
      <c r="A6" t="s">
        <v>68</v>
      </c>
      <c r="B6" s="61">
        <f>'Cash IN'!B45</f>
        <v>0</v>
      </c>
      <c r="E6" t="s">
        <v>69</v>
      </c>
      <c r="F6" s="61">
        <f>'Cash Out'!T28</f>
        <v>23000</v>
      </c>
    </row>
    <row r="7" spans="1:6" x14ac:dyDescent="0.25">
      <c r="A7" t="s">
        <v>70</v>
      </c>
      <c r="B7" s="66">
        <f>SUM(B2:B6)</f>
        <v>250629.39</v>
      </c>
      <c r="E7" t="s">
        <v>71</v>
      </c>
      <c r="F7" s="66">
        <f>SUM(F2:F6)</f>
        <v>249525.39</v>
      </c>
    </row>
    <row r="9" spans="1:6" x14ac:dyDescent="0.25">
      <c r="A9" t="s">
        <v>72</v>
      </c>
      <c r="B9" s="66">
        <f>B7-F7</f>
        <v>1104</v>
      </c>
    </row>
    <row r="13" spans="1:6" x14ac:dyDescent="0.25">
      <c r="A13" t="s">
        <v>58</v>
      </c>
      <c r="B13" t="s">
        <v>73</v>
      </c>
      <c r="C13" t="s">
        <v>74</v>
      </c>
    </row>
    <row r="14" spans="1:6" x14ac:dyDescent="0.25">
      <c r="A14" t="s">
        <v>75</v>
      </c>
    </row>
    <row r="15" spans="1:6" x14ac:dyDescent="0.25">
      <c r="A15" t="s">
        <v>43</v>
      </c>
      <c r="B15" s="47"/>
      <c r="C15" s="61">
        <v>1047</v>
      </c>
    </row>
    <row r="16" spans="1:6" x14ac:dyDescent="0.25">
      <c r="A16" t="s">
        <v>76</v>
      </c>
      <c r="B16" s="47"/>
      <c r="C16" s="61">
        <v>57</v>
      </c>
    </row>
    <row r="17" spans="1:3" x14ac:dyDescent="0.25">
      <c r="A17" t="s">
        <v>77</v>
      </c>
      <c r="B17" s="47"/>
      <c r="C17" s="61"/>
    </row>
    <row r="18" spans="1:3" x14ac:dyDescent="0.25">
      <c r="A18" s="53" t="s">
        <v>78</v>
      </c>
      <c r="B18" s="47"/>
      <c r="C18" s="61"/>
    </row>
    <row r="19" spans="1:3" x14ac:dyDescent="0.25">
      <c r="A19" t="s">
        <v>79</v>
      </c>
      <c r="B19" s="47"/>
      <c r="C19" s="61"/>
    </row>
    <row r="20" spans="1:3" x14ac:dyDescent="0.25">
      <c r="A20" t="s">
        <v>44</v>
      </c>
      <c r="C20" s="61">
        <v>0</v>
      </c>
    </row>
    <row r="21" spans="1:3" x14ac:dyDescent="0.25">
      <c r="A21" t="s">
        <v>15</v>
      </c>
      <c r="C21" s="61">
        <f>SUM(C15:C20)</f>
        <v>1104</v>
      </c>
    </row>
    <row r="23" spans="1:3" x14ac:dyDescent="0.25">
      <c r="B23" t="s">
        <v>80</v>
      </c>
      <c r="C23" s="61">
        <f>B9-C21</f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0234-7BCC-4A92-982F-513E7622D516}">
  <dimension ref="A1:T1048526"/>
  <sheetViews>
    <sheetView topLeftCell="J1" zoomScale="98" zoomScaleNormal="98" workbookViewId="0">
      <selection activeCell="P4" sqref="P4"/>
    </sheetView>
  </sheetViews>
  <sheetFormatPr defaultColWidth="9.140625" defaultRowHeight="15" x14ac:dyDescent="0.25"/>
  <cols>
    <col min="1" max="1" width="14.7109375" bestFit="1" customWidth="1"/>
    <col min="2" max="2" width="20.140625" bestFit="1" customWidth="1"/>
    <col min="3" max="3" width="20.28515625" bestFit="1" customWidth="1"/>
    <col min="6" max="6" width="14.7109375" bestFit="1" customWidth="1"/>
    <col min="7" max="7" width="20.85546875" bestFit="1" customWidth="1"/>
    <col min="8" max="8" width="20.28515625" bestFit="1" customWidth="1"/>
    <col min="9" max="9" width="9.140625" style="4"/>
    <col min="10" max="10" width="14.7109375" bestFit="1" customWidth="1"/>
    <col min="11" max="11" width="28.85546875" customWidth="1"/>
    <col min="12" max="12" width="20.28515625" bestFit="1" customWidth="1"/>
    <col min="13" max="13" width="20.28515625" customWidth="1"/>
    <col min="14" max="14" width="20.28515625" style="58" customWidth="1"/>
    <col min="15" max="15" width="20.28515625" customWidth="1"/>
    <col min="16" max="16" width="20.28515625" style="54" customWidth="1"/>
    <col min="17" max="17" width="9.140625" style="4"/>
    <col min="18" max="18" width="11.28515625" style="4" customWidth="1"/>
    <col min="19" max="19" width="17.140625" style="4" bestFit="1" customWidth="1"/>
    <col min="20" max="20" width="12.42578125" style="4" bestFit="1" customWidth="1"/>
    <col min="21" max="16384" width="9.140625" style="4"/>
  </cols>
  <sheetData>
    <row r="1" spans="1:20" x14ac:dyDescent="0.25">
      <c r="A1" s="3" t="s">
        <v>16</v>
      </c>
      <c r="B1" s="3"/>
      <c r="C1" s="3"/>
      <c r="D1" s="24"/>
      <c r="E1" s="25"/>
      <c r="F1" s="1" t="s">
        <v>17</v>
      </c>
      <c r="G1" s="26" t="s">
        <v>18</v>
      </c>
      <c r="H1" s="3"/>
      <c r="J1" s="1" t="s">
        <v>17</v>
      </c>
      <c r="K1" s="26" t="s">
        <v>19</v>
      </c>
      <c r="L1" s="3"/>
      <c r="M1" s="69"/>
      <c r="N1" s="72" t="s">
        <v>81</v>
      </c>
      <c r="O1" s="3"/>
      <c r="P1" s="70"/>
      <c r="R1" s="1" t="s">
        <v>17</v>
      </c>
      <c r="S1" s="26" t="s">
        <v>20</v>
      </c>
      <c r="T1" s="3"/>
    </row>
    <row r="2" spans="1:20" x14ac:dyDescent="0.25">
      <c r="A2" s="5" t="s">
        <v>9</v>
      </c>
      <c r="B2" s="5" t="s">
        <v>21</v>
      </c>
      <c r="C2" s="5" t="s">
        <v>11</v>
      </c>
      <c r="D2" s="27"/>
      <c r="E2" s="27"/>
      <c r="F2" s="5" t="s">
        <v>9</v>
      </c>
      <c r="G2" s="5" t="s">
        <v>21</v>
      </c>
      <c r="H2" s="5" t="s">
        <v>11</v>
      </c>
      <c r="J2" s="5" t="s">
        <v>9</v>
      </c>
      <c r="K2" s="5" t="s">
        <v>21</v>
      </c>
      <c r="L2" s="5" t="s">
        <v>11</v>
      </c>
      <c r="M2" s="6"/>
      <c r="N2" s="77"/>
      <c r="O2" s="84" t="s">
        <v>82</v>
      </c>
      <c r="P2" s="71"/>
      <c r="R2" s="5" t="s">
        <v>9</v>
      </c>
      <c r="S2" s="5" t="s">
        <v>21</v>
      </c>
      <c r="T2" s="5" t="s">
        <v>11</v>
      </c>
    </row>
    <row r="3" spans="1:20" x14ac:dyDescent="0.25">
      <c r="A3" s="7"/>
      <c r="B3" s="28" t="s">
        <v>22</v>
      </c>
      <c r="C3" s="35"/>
      <c r="F3" s="60"/>
      <c r="G3" s="10" t="s">
        <v>55</v>
      </c>
      <c r="H3" s="10"/>
      <c r="J3" s="13">
        <v>23</v>
      </c>
      <c r="K3" s="28" t="s">
        <v>46</v>
      </c>
      <c r="L3" s="9">
        <f>23</f>
        <v>23</v>
      </c>
      <c r="M3" s="67"/>
      <c r="N3" s="46">
        <v>45831</v>
      </c>
      <c r="O3" s="45" t="s">
        <v>83</v>
      </c>
      <c r="P3" s="9">
        <v>2820</v>
      </c>
      <c r="R3" s="57">
        <v>45831</v>
      </c>
      <c r="S3" s="5" t="s">
        <v>100</v>
      </c>
      <c r="T3" s="51">
        <v>6000</v>
      </c>
    </row>
    <row r="4" spans="1:20" x14ac:dyDescent="0.25">
      <c r="A4" s="7">
        <v>45831</v>
      </c>
      <c r="B4" s="28" t="s">
        <v>23</v>
      </c>
      <c r="C4" s="9">
        <v>24450</v>
      </c>
      <c r="F4" s="60"/>
      <c r="G4" s="10" t="s">
        <v>54</v>
      </c>
      <c r="H4" s="10"/>
      <c r="J4" s="13"/>
      <c r="K4" s="28" t="s">
        <v>47</v>
      </c>
      <c r="L4" s="9"/>
      <c r="M4" s="67"/>
      <c r="N4" s="13"/>
      <c r="O4" s="45" t="s">
        <v>103</v>
      </c>
      <c r="P4" s="9">
        <f>13265.39+5655.55-12701</f>
        <v>6219.9399999999987</v>
      </c>
      <c r="R4" s="13">
        <v>45834</v>
      </c>
      <c r="S4" s="5"/>
      <c r="T4" s="51">
        <v>6000</v>
      </c>
    </row>
    <row r="5" spans="1:20" x14ac:dyDescent="0.25">
      <c r="A5" s="79"/>
      <c r="B5" s="80" t="s">
        <v>24</v>
      </c>
      <c r="C5" s="81"/>
      <c r="F5" s="60"/>
      <c r="G5" s="10" t="s">
        <v>85</v>
      </c>
      <c r="H5" s="10"/>
      <c r="J5" s="13"/>
      <c r="K5" s="28" t="s">
        <v>45</v>
      </c>
      <c r="L5" s="9"/>
      <c r="M5" s="67"/>
      <c r="N5" s="13"/>
      <c r="O5" s="82" t="s">
        <v>52</v>
      </c>
      <c r="P5" s="9"/>
      <c r="R5" s="13">
        <v>45836</v>
      </c>
      <c r="S5" s="28" t="s">
        <v>100</v>
      </c>
      <c r="T5" s="41">
        <v>3000</v>
      </c>
    </row>
    <row r="6" spans="1:20" x14ac:dyDescent="0.25">
      <c r="A6" s="7"/>
      <c r="B6" s="28" t="s">
        <v>25</v>
      </c>
      <c r="C6" s="9"/>
      <c r="F6" s="60"/>
      <c r="G6" s="10" t="s">
        <v>86</v>
      </c>
      <c r="H6" s="10"/>
      <c r="J6" s="13"/>
      <c r="K6" s="28" t="s">
        <v>48</v>
      </c>
      <c r="L6" s="9"/>
      <c r="M6" s="67"/>
      <c r="N6" s="13"/>
      <c r="O6" s="82" t="s">
        <v>92</v>
      </c>
      <c r="P6" s="9"/>
      <c r="R6" s="13">
        <v>45837</v>
      </c>
      <c r="S6" s="28"/>
      <c r="T6" s="40">
        <v>2000</v>
      </c>
    </row>
    <row r="7" spans="1:20" x14ac:dyDescent="0.25">
      <c r="A7" s="7"/>
      <c r="B7" s="28" t="s">
        <v>26</v>
      </c>
      <c r="C7" s="9"/>
      <c r="F7" s="60"/>
      <c r="G7" s="10" t="s">
        <v>87</v>
      </c>
      <c r="H7" s="10"/>
      <c r="J7" s="13"/>
      <c r="K7" s="28" t="s">
        <v>49</v>
      </c>
      <c r="L7" s="9"/>
      <c r="M7" s="67"/>
      <c r="N7" s="78">
        <v>45834</v>
      </c>
      <c r="O7" s="83" t="s">
        <v>84</v>
      </c>
      <c r="P7" s="55">
        <v>1000</v>
      </c>
      <c r="R7" s="13">
        <v>45838</v>
      </c>
      <c r="S7" s="28"/>
      <c r="T7" s="40">
        <v>6000</v>
      </c>
    </row>
    <row r="8" spans="1:20" x14ac:dyDescent="0.25">
      <c r="A8" s="13">
        <v>45833</v>
      </c>
      <c r="B8" s="28" t="s">
        <v>27</v>
      </c>
      <c r="C8" s="9">
        <v>20000</v>
      </c>
      <c r="F8" s="60"/>
      <c r="G8" s="10" t="s">
        <v>88</v>
      </c>
      <c r="H8" s="10"/>
      <c r="J8" s="13"/>
      <c r="K8" s="28" t="s">
        <v>45</v>
      </c>
      <c r="L8" s="9"/>
      <c r="M8" s="67"/>
      <c r="N8" s="78"/>
      <c r="O8" s="83" t="s">
        <v>84</v>
      </c>
      <c r="P8" s="55"/>
      <c r="R8" s="13"/>
      <c r="S8" s="28"/>
      <c r="T8" s="40"/>
    </row>
    <row r="9" spans="1:20" x14ac:dyDescent="0.25">
      <c r="A9" s="13">
        <v>45833</v>
      </c>
      <c r="B9" s="28" t="s">
        <v>102</v>
      </c>
      <c r="C9" s="9">
        <v>20000</v>
      </c>
      <c r="F9" s="60"/>
      <c r="G9" s="10" t="s">
        <v>89</v>
      </c>
      <c r="H9" s="10"/>
      <c r="J9" s="13"/>
      <c r="K9" s="28" t="s">
        <v>50</v>
      </c>
      <c r="L9" s="9"/>
      <c r="M9" s="67"/>
      <c r="N9" s="73"/>
      <c r="O9" s="45" t="s">
        <v>83</v>
      </c>
      <c r="P9" s="9"/>
      <c r="R9" s="13"/>
      <c r="S9" s="28"/>
      <c r="T9" s="40"/>
    </row>
    <row r="10" spans="1:20" x14ac:dyDescent="0.25">
      <c r="A10" s="7">
        <v>45832</v>
      </c>
      <c r="B10" s="28" t="s">
        <v>27</v>
      </c>
      <c r="C10" s="9">
        <v>25000</v>
      </c>
      <c r="F10" s="60"/>
      <c r="G10" s="28" t="s">
        <v>90</v>
      </c>
      <c r="H10" s="9"/>
      <c r="J10" s="13"/>
      <c r="K10" s="28" t="s">
        <v>51</v>
      </c>
      <c r="L10" s="9"/>
      <c r="M10" s="67"/>
      <c r="N10" s="73"/>
      <c r="O10" s="45" t="s">
        <v>83</v>
      </c>
      <c r="P10" s="9"/>
      <c r="R10" s="13"/>
      <c r="S10" s="28"/>
      <c r="T10" s="41"/>
    </row>
    <row r="11" spans="1:20" x14ac:dyDescent="0.25">
      <c r="A11" s="13">
        <v>45834</v>
      </c>
      <c r="B11" s="28" t="s">
        <v>28</v>
      </c>
      <c r="C11" s="9">
        <v>6540</v>
      </c>
      <c r="F11" s="60"/>
      <c r="G11" s="28" t="s">
        <v>91</v>
      </c>
      <c r="H11" s="9"/>
      <c r="J11" s="13"/>
      <c r="K11" s="28" t="s">
        <v>45</v>
      </c>
      <c r="L11" s="9"/>
      <c r="M11" s="67"/>
      <c r="N11" s="73"/>
      <c r="O11" s="84" t="s">
        <v>82</v>
      </c>
      <c r="P11" s="9">
        <v>370</v>
      </c>
      <c r="R11" s="13"/>
      <c r="S11" s="28"/>
      <c r="T11" s="41"/>
    </row>
    <row r="12" spans="1:20" x14ac:dyDescent="0.25">
      <c r="A12" s="7"/>
      <c r="B12" s="28" t="s">
        <v>29</v>
      </c>
      <c r="C12" s="9"/>
      <c r="F12" s="60"/>
      <c r="G12" s="10"/>
      <c r="H12" s="9"/>
      <c r="J12" s="13"/>
      <c r="K12" s="28" t="s">
        <v>49</v>
      </c>
      <c r="L12" s="9"/>
      <c r="M12" s="67"/>
      <c r="N12" s="73"/>
      <c r="O12" s="84" t="s">
        <v>82</v>
      </c>
      <c r="P12" s="9">
        <v>1539</v>
      </c>
      <c r="R12" s="13"/>
      <c r="S12" s="28"/>
      <c r="T12" s="41"/>
    </row>
    <row r="13" spans="1:20" x14ac:dyDescent="0.25">
      <c r="A13" s="7"/>
      <c r="B13" s="28" t="s">
        <v>30</v>
      </c>
      <c r="C13" s="9"/>
      <c r="F13" s="60"/>
      <c r="G13" s="10"/>
      <c r="H13" s="10"/>
      <c r="J13" s="13"/>
      <c r="K13" s="28" t="s">
        <v>46</v>
      </c>
      <c r="L13" s="9"/>
      <c r="M13" s="67"/>
      <c r="N13" s="73"/>
      <c r="O13" s="9" t="s">
        <v>108</v>
      </c>
      <c r="P13" s="9">
        <v>150</v>
      </c>
      <c r="R13" s="18"/>
      <c r="S13" s="28"/>
      <c r="T13" s="9"/>
    </row>
    <row r="14" spans="1:20" ht="14.45" customHeight="1" x14ac:dyDescent="0.25">
      <c r="A14" s="7"/>
      <c r="B14" s="28" t="s">
        <v>31</v>
      </c>
      <c r="C14" s="35"/>
      <c r="F14" s="60"/>
      <c r="G14" s="10"/>
      <c r="H14" s="10"/>
      <c r="J14" s="13"/>
      <c r="K14" s="28" t="s">
        <v>53</v>
      </c>
      <c r="L14" s="9"/>
      <c r="M14" s="67"/>
      <c r="N14" s="73"/>
      <c r="O14" s="9" t="s">
        <v>109</v>
      </c>
      <c r="P14" s="9">
        <v>44.45</v>
      </c>
      <c r="R14" s="18"/>
      <c r="S14" s="28"/>
      <c r="T14" s="9"/>
    </row>
    <row r="15" spans="1:20" x14ac:dyDescent="0.25">
      <c r="A15" s="7"/>
      <c r="B15" s="28" t="s">
        <v>32</v>
      </c>
      <c r="C15" s="9"/>
      <c r="F15" s="13"/>
      <c r="G15" s="34"/>
      <c r="H15" s="34"/>
      <c r="J15" s="46">
        <v>45831</v>
      </c>
      <c r="K15" s="28" t="s">
        <v>94</v>
      </c>
      <c r="L15" s="9">
        <v>90</v>
      </c>
      <c r="M15" s="67"/>
      <c r="N15" s="73"/>
      <c r="O15" s="9"/>
      <c r="P15" s="9"/>
      <c r="R15" s="14"/>
      <c r="S15" s="28"/>
      <c r="T15" s="9"/>
    </row>
    <row r="16" spans="1:20" x14ac:dyDescent="0.25">
      <c r="A16" s="7"/>
      <c r="B16" s="28" t="s">
        <v>99</v>
      </c>
      <c r="C16" s="9">
        <v>26668</v>
      </c>
      <c r="F16" s="13"/>
      <c r="G16" s="34"/>
      <c r="H16" s="34"/>
      <c r="J16" s="46">
        <v>45832</v>
      </c>
      <c r="K16" s="86" t="s">
        <v>95</v>
      </c>
      <c r="L16" s="9">
        <v>105</v>
      </c>
      <c r="M16" s="67"/>
      <c r="N16" s="73"/>
      <c r="O16" s="9"/>
      <c r="P16" s="9"/>
      <c r="R16" s="29"/>
      <c r="S16" s="28"/>
      <c r="T16" s="30"/>
    </row>
    <row r="17" spans="1:20" x14ac:dyDescent="0.25">
      <c r="A17" s="7"/>
      <c r="B17" s="28" t="s">
        <v>33</v>
      </c>
      <c r="C17" s="9"/>
      <c r="F17" s="13"/>
      <c r="G17" s="32"/>
      <c r="H17" s="9"/>
      <c r="J17" s="46">
        <v>45832</v>
      </c>
      <c r="K17" s="9" t="s">
        <v>97</v>
      </c>
      <c r="L17" s="9">
        <v>150</v>
      </c>
      <c r="M17" s="67"/>
      <c r="N17" s="73"/>
      <c r="O17" s="9"/>
      <c r="P17" s="9"/>
      <c r="R17" s="29"/>
      <c r="S17" s="28"/>
      <c r="T17" s="30"/>
    </row>
    <row r="18" spans="1:20" x14ac:dyDescent="0.25">
      <c r="A18" s="7"/>
      <c r="B18" s="10" t="s">
        <v>34</v>
      </c>
      <c r="C18" s="9"/>
      <c r="F18" s="13"/>
      <c r="G18" s="28"/>
      <c r="H18" s="9"/>
      <c r="J18" s="46">
        <v>45832</v>
      </c>
      <c r="K18" s="17" t="s">
        <v>96</v>
      </c>
      <c r="L18" s="17">
        <v>2250</v>
      </c>
      <c r="M18" s="67"/>
      <c r="N18" s="73"/>
      <c r="O18" s="9"/>
      <c r="P18" s="9"/>
      <c r="S18" s="28"/>
      <c r="T18" s="33"/>
    </row>
    <row r="19" spans="1:20" x14ac:dyDescent="0.25">
      <c r="A19" s="7">
        <v>45831</v>
      </c>
      <c r="B19" s="10" t="s">
        <v>35</v>
      </c>
      <c r="C19" s="9">
        <v>971</v>
      </c>
      <c r="F19" s="13"/>
      <c r="G19" s="28"/>
      <c r="H19" s="9"/>
      <c r="J19" s="13">
        <v>45833</v>
      </c>
      <c r="K19" s="87" t="s">
        <v>101</v>
      </c>
      <c r="L19" s="87">
        <v>220</v>
      </c>
      <c r="M19" s="67"/>
      <c r="N19" s="73"/>
      <c r="O19" s="9"/>
      <c r="P19" s="9"/>
      <c r="S19" s="34"/>
      <c r="T19" s="30"/>
    </row>
    <row r="20" spans="1:20" x14ac:dyDescent="0.25">
      <c r="A20" s="7">
        <v>45832</v>
      </c>
      <c r="B20" s="10" t="s">
        <v>35</v>
      </c>
      <c r="C20" s="9">
        <v>733</v>
      </c>
      <c r="F20" s="18"/>
      <c r="G20" s="28"/>
      <c r="H20" s="9"/>
      <c r="J20" s="13">
        <v>45834</v>
      </c>
      <c r="K20" s="28" t="s">
        <v>105</v>
      </c>
      <c r="L20" s="9">
        <v>180</v>
      </c>
      <c r="M20" s="21"/>
      <c r="N20" s="11"/>
      <c r="O20" s="17"/>
      <c r="P20" s="9"/>
      <c r="R20" s="34"/>
      <c r="S20" s="34"/>
      <c r="T20" s="34"/>
    </row>
    <row r="21" spans="1:20" x14ac:dyDescent="0.25">
      <c r="A21" s="13">
        <v>45833</v>
      </c>
      <c r="B21" s="10" t="s">
        <v>35</v>
      </c>
      <c r="C21" s="9">
        <v>2792</v>
      </c>
      <c r="D21" s="2"/>
      <c r="E21" s="2"/>
      <c r="F21" s="10"/>
      <c r="G21" s="10"/>
      <c r="H21" s="9"/>
      <c r="J21" s="13">
        <v>45834</v>
      </c>
      <c r="K21" s="28" t="s">
        <v>106</v>
      </c>
      <c r="L21" s="9">
        <v>35</v>
      </c>
      <c r="M21" s="21"/>
      <c r="N21" s="11"/>
      <c r="O21" s="17"/>
      <c r="P21" s="9"/>
      <c r="R21" s="34"/>
      <c r="S21" s="34"/>
      <c r="T21" s="34"/>
    </row>
    <row r="22" spans="1:20" x14ac:dyDescent="0.25">
      <c r="A22" s="13">
        <v>45834</v>
      </c>
      <c r="B22" s="10" t="s">
        <v>35</v>
      </c>
      <c r="C22" s="9">
        <v>60</v>
      </c>
      <c r="D22" s="2"/>
      <c r="E22" s="2"/>
      <c r="F22" s="10"/>
      <c r="G22" s="10"/>
      <c r="H22" s="9"/>
      <c r="J22" s="13">
        <v>45836</v>
      </c>
      <c r="K22" s="28" t="s">
        <v>107</v>
      </c>
      <c r="L22" s="9">
        <v>170</v>
      </c>
      <c r="M22" s="67"/>
      <c r="N22" s="73"/>
      <c r="O22" s="9"/>
      <c r="P22" s="9"/>
      <c r="R22" s="34"/>
      <c r="S22" s="34"/>
      <c r="T22" s="34"/>
    </row>
    <row r="23" spans="1:20" x14ac:dyDescent="0.25">
      <c r="A23" s="13">
        <v>45836</v>
      </c>
      <c r="B23" s="10" t="s">
        <v>35</v>
      </c>
      <c r="C23" s="9">
        <v>795</v>
      </c>
      <c r="F23" s="10"/>
      <c r="G23" s="10"/>
      <c r="H23" s="9"/>
      <c r="J23" s="13">
        <v>45836</v>
      </c>
      <c r="K23" s="28" t="s">
        <v>106</v>
      </c>
      <c r="L23" s="9">
        <v>35</v>
      </c>
      <c r="M23" s="67"/>
      <c r="N23" s="73"/>
      <c r="O23" s="9"/>
      <c r="P23" s="9"/>
      <c r="R23" s="34"/>
      <c r="S23" s="34"/>
      <c r="T23" s="34"/>
    </row>
    <row r="24" spans="1:20" x14ac:dyDescent="0.25">
      <c r="A24" s="13">
        <v>45837</v>
      </c>
      <c r="B24" s="10" t="s">
        <v>35</v>
      </c>
      <c r="C24" s="9">
        <v>384</v>
      </c>
      <c r="F24" s="10"/>
      <c r="G24" s="10"/>
      <c r="H24" s="9"/>
      <c r="J24" s="13">
        <v>45837</v>
      </c>
      <c r="K24" s="28" t="s">
        <v>106</v>
      </c>
      <c r="L24" s="9">
        <v>30</v>
      </c>
      <c r="M24" s="67"/>
      <c r="N24" s="73"/>
      <c r="O24" s="9"/>
      <c r="P24" s="9"/>
      <c r="R24" s="34"/>
      <c r="S24" s="34"/>
      <c r="T24" s="34"/>
    </row>
    <row r="25" spans="1:20" x14ac:dyDescent="0.25">
      <c r="A25" s="13">
        <v>45838</v>
      </c>
      <c r="B25" s="28" t="s">
        <v>27</v>
      </c>
      <c r="C25" s="9">
        <v>20000</v>
      </c>
      <c r="F25" s="10"/>
      <c r="G25" s="10"/>
      <c r="H25" s="9"/>
      <c r="J25" s="18"/>
      <c r="K25" s="32"/>
      <c r="L25" s="9"/>
      <c r="M25" s="67"/>
      <c r="N25" s="73"/>
      <c r="O25" s="9"/>
      <c r="P25" s="31"/>
      <c r="R25" s="34"/>
      <c r="S25" s="34"/>
      <c r="T25" s="34"/>
    </row>
    <row r="26" spans="1:20" x14ac:dyDescent="0.25">
      <c r="A26" s="13">
        <v>45838</v>
      </c>
      <c r="B26" s="28" t="s">
        <v>102</v>
      </c>
      <c r="C26" s="9">
        <v>20000</v>
      </c>
      <c r="F26" s="10"/>
      <c r="G26" s="10"/>
      <c r="H26" s="9"/>
      <c r="J26" s="18"/>
      <c r="K26" s="32"/>
      <c r="L26" s="9"/>
      <c r="M26" s="67"/>
      <c r="N26" s="73"/>
      <c r="O26" s="9"/>
      <c r="P26" s="34"/>
      <c r="R26" s="34"/>
      <c r="S26" s="34"/>
      <c r="T26" s="34"/>
    </row>
    <row r="27" spans="1:20" x14ac:dyDescent="0.25">
      <c r="A27" s="13">
        <v>45837</v>
      </c>
      <c r="B27" s="28" t="s">
        <v>27</v>
      </c>
      <c r="C27" s="9">
        <v>30000</v>
      </c>
      <c r="F27" s="10"/>
      <c r="G27" s="10"/>
      <c r="H27" s="9"/>
      <c r="J27" s="18"/>
      <c r="K27" s="32"/>
      <c r="L27" s="9"/>
      <c r="M27" s="67"/>
      <c r="N27" s="73"/>
      <c r="O27" s="9"/>
      <c r="P27" s="9"/>
      <c r="R27" s="34"/>
      <c r="S27" s="34"/>
      <c r="T27" s="34"/>
    </row>
    <row r="28" spans="1:20" x14ac:dyDescent="0.25">
      <c r="A28" s="13">
        <v>45837</v>
      </c>
      <c r="B28" s="28" t="s">
        <v>110</v>
      </c>
      <c r="C28" s="9">
        <v>12701</v>
      </c>
      <c r="F28" s="10"/>
      <c r="G28" s="10"/>
      <c r="H28" s="9"/>
      <c r="J28" s="18"/>
      <c r="K28" s="32"/>
      <c r="L28" s="9"/>
      <c r="M28" s="67"/>
      <c r="N28" s="73"/>
      <c r="O28" s="9"/>
      <c r="P28" s="9"/>
      <c r="R28" s="34"/>
      <c r="S28" s="34"/>
      <c r="T28" s="36">
        <f>SUM(T2:T27)</f>
        <v>23000</v>
      </c>
    </row>
    <row r="29" spans="1:20" x14ac:dyDescent="0.25">
      <c r="A29" s="13"/>
      <c r="B29" s="28"/>
      <c r="C29" s="9"/>
      <c r="F29" s="10"/>
      <c r="G29" s="10"/>
      <c r="H29" s="9"/>
      <c r="J29" s="18"/>
      <c r="K29" s="32"/>
      <c r="L29" s="9"/>
      <c r="M29" s="67"/>
      <c r="N29" s="73"/>
      <c r="O29" s="9"/>
      <c r="P29" s="9"/>
    </row>
    <row r="30" spans="1:20" x14ac:dyDescent="0.25">
      <c r="A30" s="37"/>
      <c r="B30" s="38"/>
      <c r="C30" s="39"/>
      <c r="F30" s="10"/>
      <c r="G30" s="10"/>
      <c r="H30" s="9"/>
      <c r="J30" s="13"/>
      <c r="K30" s="34"/>
      <c r="L30" s="30"/>
      <c r="M30" s="67"/>
      <c r="N30" s="73"/>
      <c r="O30" s="9"/>
      <c r="P30" s="9"/>
    </row>
    <row r="31" spans="1:20" x14ac:dyDescent="0.25">
      <c r="A31" s="7"/>
      <c r="B31" s="28" t="s">
        <v>36</v>
      </c>
      <c r="C31" s="9"/>
      <c r="F31" s="10"/>
      <c r="G31" s="10"/>
      <c r="H31" s="9"/>
      <c r="J31" s="13"/>
      <c r="K31" s="34"/>
      <c r="L31" s="30"/>
      <c r="M31" s="67"/>
      <c r="N31" s="73"/>
      <c r="O31" s="9"/>
      <c r="P31" s="9"/>
    </row>
    <row r="32" spans="1:20" x14ac:dyDescent="0.25">
      <c r="A32" s="7"/>
      <c r="B32" s="28" t="s">
        <v>37</v>
      </c>
      <c r="C32" s="9"/>
      <c r="F32" s="10"/>
      <c r="G32" s="10"/>
      <c r="H32" s="9"/>
      <c r="J32" s="13"/>
      <c r="K32" s="34"/>
      <c r="L32" s="30"/>
      <c r="M32" s="67"/>
      <c r="N32" s="73"/>
      <c r="O32" s="9"/>
      <c r="P32" s="9"/>
    </row>
    <row r="33" spans="1:16" x14ac:dyDescent="0.25">
      <c r="A33" s="7"/>
      <c r="B33" s="28" t="s">
        <v>38</v>
      </c>
      <c r="C33" s="9"/>
      <c r="F33" s="10"/>
      <c r="G33" s="10"/>
      <c r="H33" s="9"/>
      <c r="J33" s="13"/>
      <c r="K33" s="34"/>
      <c r="L33" s="30"/>
      <c r="M33" s="68"/>
      <c r="N33" s="74"/>
      <c r="O33" s="30"/>
      <c r="P33" s="30"/>
    </row>
    <row r="34" spans="1:16" x14ac:dyDescent="0.25">
      <c r="A34" s="7"/>
      <c r="B34" s="28" t="s">
        <v>39</v>
      </c>
      <c r="C34" s="9"/>
      <c r="F34" s="10"/>
      <c r="G34" s="10"/>
      <c r="H34" s="9"/>
      <c r="J34" s="13"/>
      <c r="K34" s="34"/>
      <c r="L34" s="30"/>
      <c r="M34" s="68"/>
      <c r="N34" s="74"/>
      <c r="O34" s="30"/>
      <c r="P34" s="30"/>
    </row>
    <row r="35" spans="1:16" x14ac:dyDescent="0.25">
      <c r="A35" s="7"/>
      <c r="B35" s="28" t="s">
        <v>40</v>
      </c>
      <c r="C35" s="9"/>
      <c r="F35" s="10"/>
      <c r="G35" s="10"/>
      <c r="H35" s="41">
        <f>SUM(H2:H34)</f>
        <v>0</v>
      </c>
      <c r="J35" s="13"/>
      <c r="K35" s="34"/>
      <c r="L35" s="30"/>
      <c r="M35" s="68"/>
      <c r="N35" s="74"/>
      <c r="O35" s="30"/>
      <c r="P35" s="30"/>
    </row>
    <row r="36" spans="1:16" x14ac:dyDescent="0.25">
      <c r="A36" s="7"/>
      <c r="B36" s="28" t="s">
        <v>41</v>
      </c>
      <c r="C36" s="9"/>
      <c r="J36" s="13"/>
      <c r="K36" s="34"/>
      <c r="L36" s="30"/>
      <c r="M36" s="68"/>
      <c r="N36" s="74"/>
      <c r="O36" s="30"/>
      <c r="P36" s="30"/>
    </row>
    <row r="37" spans="1:16" x14ac:dyDescent="0.25">
      <c r="A37" s="7"/>
      <c r="B37" s="28"/>
      <c r="C37" s="9"/>
      <c r="J37" s="13"/>
      <c r="K37" s="34"/>
      <c r="L37" s="30"/>
      <c r="M37" s="68"/>
      <c r="N37" s="74"/>
      <c r="O37" s="30"/>
      <c r="P37" s="30"/>
    </row>
    <row r="38" spans="1:16" x14ac:dyDescent="0.25">
      <c r="A38" s="7"/>
      <c r="B38" s="28"/>
      <c r="C38" s="9"/>
      <c r="J38" s="13"/>
      <c r="K38" s="34"/>
      <c r="L38" s="30"/>
      <c r="M38" s="68"/>
      <c r="N38" s="74"/>
      <c r="O38" s="30"/>
      <c r="P38" s="30"/>
    </row>
    <row r="39" spans="1:16" x14ac:dyDescent="0.25">
      <c r="A39" s="7"/>
      <c r="B39" s="28"/>
      <c r="C39" s="9"/>
      <c r="J39" s="18"/>
      <c r="K39" s="32"/>
      <c r="L39" s="9"/>
      <c r="M39" s="68"/>
      <c r="N39" s="74"/>
      <c r="O39" s="30"/>
      <c r="P39" s="30"/>
    </row>
    <row r="40" spans="1:16" x14ac:dyDescent="0.25">
      <c r="A40" s="7"/>
      <c r="B40" s="28"/>
      <c r="C40" s="9"/>
      <c r="J40" s="10"/>
      <c r="K40" s="10"/>
      <c r="L40" s="40">
        <f>SUBTOTAL(9,L3:L37)</f>
        <v>3288</v>
      </c>
      <c r="M40" s="68"/>
      <c r="N40" s="74"/>
      <c r="O40" s="30"/>
      <c r="P40" s="30"/>
    </row>
    <row r="41" spans="1:16" x14ac:dyDescent="0.25">
      <c r="A41" s="7"/>
      <c r="B41" s="28"/>
      <c r="C41" s="9"/>
      <c r="L41" s="4"/>
      <c r="M41" s="68"/>
      <c r="N41" s="74"/>
      <c r="O41" s="30"/>
      <c r="P41" s="30"/>
    </row>
    <row r="42" spans="1:16" x14ac:dyDescent="0.25">
      <c r="A42" s="7"/>
      <c r="B42" s="28"/>
      <c r="C42" s="9"/>
      <c r="L42" s="42"/>
      <c r="M42" s="67"/>
      <c r="N42" s="73"/>
      <c r="O42" s="9"/>
      <c r="P42" s="9"/>
    </row>
    <row r="43" spans="1:16" x14ac:dyDescent="0.25">
      <c r="A43" s="13"/>
      <c r="B43" s="32"/>
      <c r="C43" s="16"/>
      <c r="L43" s="42"/>
      <c r="M43" s="42"/>
      <c r="N43" s="75"/>
      <c r="O43" s="40"/>
      <c r="P43" s="40">
        <f>SUM(P1:P42)</f>
        <v>12143.39</v>
      </c>
    </row>
    <row r="44" spans="1:16" x14ac:dyDescent="0.25">
      <c r="A44" s="13"/>
      <c r="B44" s="32"/>
      <c r="C44" s="9"/>
      <c r="L44" s="42"/>
      <c r="M44" s="4"/>
      <c r="N44" s="59"/>
      <c r="O44" s="4"/>
      <c r="P44" s="48"/>
    </row>
    <row r="45" spans="1:16" x14ac:dyDescent="0.25">
      <c r="A45" s="13"/>
      <c r="B45" s="32"/>
      <c r="C45" s="9"/>
      <c r="M45" s="42"/>
      <c r="N45" s="76"/>
      <c r="O45" s="42"/>
      <c r="P45" s="42"/>
    </row>
    <row r="46" spans="1:16" x14ac:dyDescent="0.25">
      <c r="A46" s="13"/>
      <c r="B46" s="32"/>
      <c r="C46" s="9"/>
      <c r="M46" s="42"/>
      <c r="N46" s="76"/>
      <c r="O46" s="42"/>
      <c r="P46" s="42"/>
    </row>
    <row r="47" spans="1:16" x14ac:dyDescent="0.25">
      <c r="A47" s="18"/>
      <c r="B47" s="32"/>
      <c r="C47" s="9"/>
      <c r="M47" s="42"/>
      <c r="N47" s="76"/>
      <c r="O47" s="42"/>
      <c r="P47" s="42"/>
    </row>
    <row r="48" spans="1:16" x14ac:dyDescent="0.25">
      <c r="A48" s="18"/>
      <c r="B48" s="32"/>
      <c r="C48" s="9"/>
    </row>
    <row r="49" spans="1:3" x14ac:dyDescent="0.25">
      <c r="A49" s="18"/>
      <c r="B49" s="32"/>
      <c r="C49" s="9"/>
    </row>
    <row r="50" spans="1:3" x14ac:dyDescent="0.25">
      <c r="A50" s="18"/>
      <c r="B50" s="32"/>
      <c r="C50" s="9"/>
    </row>
    <row r="51" spans="1:3" x14ac:dyDescent="0.25">
      <c r="A51" s="18"/>
      <c r="B51" s="32"/>
      <c r="C51" s="35"/>
    </row>
    <row r="52" spans="1:3" x14ac:dyDescent="0.25">
      <c r="A52" s="18"/>
      <c r="B52" s="32"/>
      <c r="C52" s="9"/>
    </row>
    <row r="53" spans="1:3" x14ac:dyDescent="0.25">
      <c r="A53" s="18"/>
      <c r="B53" s="32"/>
      <c r="C53" s="9"/>
    </row>
    <row r="54" spans="1:3" x14ac:dyDescent="0.25">
      <c r="A54" s="18"/>
      <c r="B54" s="32"/>
      <c r="C54" s="9"/>
    </row>
    <row r="55" spans="1:3" x14ac:dyDescent="0.25">
      <c r="A55" s="18"/>
      <c r="B55" s="32"/>
      <c r="C55" s="9"/>
    </row>
    <row r="56" spans="1:3" x14ac:dyDescent="0.25">
      <c r="A56" s="10"/>
      <c r="B56" s="10"/>
      <c r="C56" s="40">
        <f>SUBTOTAL(9,C3:C55)</f>
        <v>211094</v>
      </c>
    </row>
    <row r="60" spans="1:3" x14ac:dyDescent="0.25">
      <c r="A60" s="43" t="s">
        <v>16</v>
      </c>
      <c r="B60" s="20">
        <f>C56</f>
        <v>211094</v>
      </c>
    </row>
    <row r="61" spans="1:3" x14ac:dyDescent="0.25">
      <c r="A61" s="43" t="s">
        <v>17</v>
      </c>
      <c r="B61" s="20">
        <f>SUM(H35,L40,P43)</f>
        <v>15431.39</v>
      </c>
    </row>
    <row r="62" spans="1:3" x14ac:dyDescent="0.25">
      <c r="A62" s="43" t="s">
        <v>42</v>
      </c>
      <c r="B62" s="20">
        <f>T28</f>
        <v>23000</v>
      </c>
    </row>
    <row r="63" spans="1:3" x14ac:dyDescent="0.25">
      <c r="A63" s="43" t="s">
        <v>15</v>
      </c>
      <c r="B63" s="44">
        <f>SUM(B60:B62)</f>
        <v>249525.39</v>
      </c>
    </row>
    <row r="1048526" spans="19:19" x14ac:dyDescent="0.25">
      <c r="S1048526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IN</vt:lpstr>
      <vt:lpstr>Report</vt:lpstr>
      <vt:lpstr>Cash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MyFitnessBag</cp:lastModifiedBy>
  <dcterms:created xsi:type="dcterms:W3CDTF">2015-06-05T18:17:20Z</dcterms:created>
  <dcterms:modified xsi:type="dcterms:W3CDTF">2025-06-30T20:15:49Z</dcterms:modified>
</cp:coreProperties>
</file>